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24226"/>
  <mc:AlternateContent xmlns:mc="http://schemas.openxmlformats.org/markup-compatibility/2006">
    <mc:Choice Requires="x15">
      <x15ac:absPath xmlns:x15ac="http://schemas.microsoft.com/office/spreadsheetml/2010/11/ac" url="/Users/bytedance/Downloads/"/>
    </mc:Choice>
  </mc:AlternateContent>
  <xr:revisionPtr revIDLastSave="0" documentId="13_ncr:1_{A03F0610-4D85-3242-AC05-CDB86F48CE41}" xr6:coauthVersionLast="36" xr6:coauthVersionMax="45" xr10:uidLastSave="{00000000-0000-0000-0000-000000000000}"/>
  <bookViews>
    <workbookView xWindow="0" yWindow="460" windowWidth="32660" windowHeight="19320" xr2:uid="{00000000-000D-0000-FFFF-FFFF00000000}"/>
  </bookViews>
  <sheets>
    <sheet name="2019 Figures and Tables" sheetId="50" r:id="rId1"/>
    <sheet name="Table 1" sheetId="22" r:id="rId2"/>
    <sheet name="Table 2" sheetId="47" r:id="rId3"/>
    <sheet name="Table 2_PDF" sheetId="14" r:id="rId4"/>
    <sheet name="Table 3" sheetId="56" r:id="rId5"/>
    <sheet name="Table 4" sheetId="55" r:id="rId6"/>
    <sheet name="Table 5" sheetId="48" r:id="rId7"/>
    <sheet name="Table 6" sheetId="49" r:id="rId8"/>
    <sheet name="Table 7" sheetId="77" r:id="rId9"/>
    <sheet name="Table A1" sheetId="57" r:id="rId10"/>
    <sheet name="Fig1" sheetId="19" r:id="rId11"/>
    <sheet name="Fig2" sheetId="24" r:id="rId12"/>
    <sheet name="Fig3" sheetId="15" r:id="rId13"/>
    <sheet name="Fig4A" sheetId="16" r:id="rId14"/>
    <sheet name="Fig4B" sheetId="17" r:id="rId15"/>
    <sheet name="Fig5" sheetId="9" r:id="rId16"/>
    <sheet name="Fig6" sheetId="3" r:id="rId17"/>
    <sheet name="Fig7" sheetId="25" r:id="rId18"/>
    <sheet name="Figs 8,9,10" sheetId="28" r:id="rId19"/>
    <sheet name="Fig11" sheetId="31" r:id="rId20"/>
    <sheet name="Fig12" sheetId="32" r:id="rId21"/>
    <sheet name="Fig13" sheetId="33" r:id="rId22"/>
    <sheet name="Fig14" sheetId="34" r:id="rId23"/>
    <sheet name="Fig15A" sheetId="51" r:id="rId24"/>
    <sheet name="Fig15B" sheetId="52" r:id="rId25"/>
    <sheet name="Fig16" sheetId="37" r:id="rId26"/>
    <sheet name="Fig17" sheetId="38" r:id="rId27"/>
    <sheet name="Fig18" sheetId="39" r:id="rId28"/>
    <sheet name="Fig19" sheetId="40" r:id="rId29"/>
    <sheet name="Fig20A" sheetId="26" r:id="rId30"/>
    <sheet name="Fig20B" sheetId="27" r:id="rId31"/>
    <sheet name="Fig21" sheetId="41" r:id="rId32"/>
    <sheet name="Fig22A" sheetId="42" r:id="rId33"/>
    <sheet name="Fig22B" sheetId="43" r:id="rId34"/>
    <sheet name="Figs23AB" sheetId="44" r:id="rId35"/>
    <sheet name="Figs24AB" sheetId="45" r:id="rId36"/>
    <sheet name="Fig 2018_11" sheetId="75" r:id="rId37"/>
    <sheet name="Fig 2018_12" sheetId="76" r:id="rId38"/>
    <sheet name="Fig 2017_11" sheetId="58" r:id="rId39"/>
    <sheet name="Fig 2017_20A" sheetId="59" r:id="rId40"/>
    <sheet name="Fig 2017_20B" sheetId="60" r:id="rId41"/>
    <sheet name="Fig 2016_12" sheetId="61" r:id="rId42"/>
    <sheet name="Fig 2016_13" sheetId="62" r:id="rId43"/>
    <sheet name="Fig 2016_22" sheetId="63" r:id="rId44"/>
    <sheet name="Fig 2016_23A" sheetId="64" r:id="rId45"/>
    <sheet name="Fig 2015_14" sheetId="65" r:id="rId46"/>
    <sheet name="Fig 2015_15" sheetId="66" r:id="rId47"/>
    <sheet name="Fig 2015_30B" sheetId="67" r:id="rId48"/>
    <sheet name="Fig 2014_14A" sheetId="68" r:id="rId49"/>
    <sheet name="Fig 2014_14B" sheetId="69" r:id="rId50"/>
    <sheet name="Fig 2014_15A" sheetId="70" r:id="rId51"/>
    <sheet name="Fig 2014_15B" sheetId="71" r:id="rId52"/>
    <sheet name="Fig 2014_30B" sheetId="72" r:id="rId53"/>
  </sheets>
  <externalReferences>
    <externalReference r:id="rId54"/>
    <externalReference r:id="rId55"/>
    <externalReference r:id="rId56"/>
    <externalReference r:id="rId57"/>
    <externalReference r:id="rId58"/>
    <externalReference r:id="rId59"/>
  </externalReferences>
  <definedNames>
    <definedName name="aaa" localSheetId="38">[1]TAB350!#REF!</definedName>
    <definedName name="aaa" localSheetId="36">[1]TAB350!#REF!</definedName>
    <definedName name="aaa" localSheetId="11">[1]TAB350!#REF!</definedName>
    <definedName name="aaa" localSheetId="13">[1]TAB350!#REF!</definedName>
    <definedName name="aaa" localSheetId="15">[1]TAB350!#REF!</definedName>
    <definedName name="aaa" localSheetId="17">[1]TAB350!#REF!</definedName>
    <definedName name="aaa" localSheetId="18">[1]TAB350!#REF!</definedName>
    <definedName name="aaa" localSheetId="1">[1]TAB350!#REF!</definedName>
    <definedName name="aaa" localSheetId="3">[1]TAB350!#REF!</definedName>
    <definedName name="aaa" localSheetId="6">[1]TAB350!#REF!</definedName>
    <definedName name="aaa" localSheetId="7">[1]TAB350!#REF!</definedName>
    <definedName name="aaa">[1]TAB350!#REF!</definedName>
    <definedName name="aaaa" localSheetId="36">[1]TAB350!#REF!</definedName>
    <definedName name="aaaa" localSheetId="11">[1]TAB350!#REF!</definedName>
    <definedName name="aaaa" localSheetId="13">[1]TAB350!#REF!</definedName>
    <definedName name="aaaa" localSheetId="15">[1]TAB350!#REF!</definedName>
    <definedName name="aaaa" localSheetId="17">[1]TAB350!#REF!</definedName>
    <definedName name="aaaa" localSheetId="18">[1]TAB350!#REF!</definedName>
    <definedName name="aaaa" localSheetId="1">[1]TAB350!#REF!</definedName>
    <definedName name="aaaa" localSheetId="3">[1]TAB350!#REF!</definedName>
    <definedName name="aaaa" localSheetId="7">[1]TAB350!#REF!</definedName>
    <definedName name="aaaa">[1]TAB350!#REF!</definedName>
    <definedName name="HTML_CodePage" hidden="1">1252</definedName>
    <definedName name="HTML_Control" localSheetId="0" hidden="1">{"'xls'!$A$71:$A$78","'xls'!$A$1:$J$77"}</definedName>
    <definedName name="HTML_Control" localSheetId="38" hidden="1">{"'xls'!$A$71:$A$78","'xls'!$A$1:$J$77"}</definedName>
    <definedName name="HTML_Control" localSheetId="10" hidden="1">{"'xls'!$A$71:$A$78","'xls'!$A$1:$J$77"}</definedName>
    <definedName name="HTML_Control" localSheetId="24" hidden="1">{"'xls'!$A$71:$A$78","'xls'!$A$1:$J$77"}</definedName>
    <definedName name="HTML_Control" localSheetId="25" hidden="1">{"'xls'!$A$71:$A$78","'xls'!$A$1:$J$77"}</definedName>
    <definedName name="HTML_Control" localSheetId="11" hidden="1">{"'xls'!$A$71:$A$78","'xls'!$A$1:$J$77"}</definedName>
    <definedName name="HTML_Control" localSheetId="12" hidden="1">{"'xls'!$A$71:$A$78","'xls'!$A$1:$J$77"}</definedName>
    <definedName name="HTML_Control" localSheetId="13" hidden="1">{"'xls'!$A$71:$A$78","'xls'!$A$1:$J$77"}</definedName>
    <definedName name="HTML_Control" localSheetId="14" hidden="1">{"'xls'!$A$71:$A$78","'xls'!$A$1:$J$77"}</definedName>
    <definedName name="HTML_Control" localSheetId="17" hidden="1">{"'xls'!$A$71:$A$78","'xls'!$A$1:$J$77"}</definedName>
    <definedName name="HTML_Control" localSheetId="1" hidden="1">{"'xls'!$A$71:$A$78","'xls'!$A$1:$J$77"}</definedName>
    <definedName name="HTML_Control" localSheetId="2" hidden="1">{"'xls'!$A$71:$A$78","'xls'!$A$1:$J$77"}</definedName>
    <definedName name="HTML_Control" localSheetId="3" hidden="1">{"'xls'!$A$71:$A$78","'xls'!$A$1:$J$77"}</definedName>
    <definedName name="HTML_Control" localSheetId="4" hidden="1">{"'xls'!$A$71:$A$78","'xls'!$A$1:$J$77"}</definedName>
    <definedName name="HTML_Control" localSheetId="5" hidden="1">{"'xls'!$A$71:$A$78","'xls'!$A$1:$J$77"}</definedName>
    <definedName name="HTML_Control" localSheetId="6" hidden="1">{"'xls'!$A$71:$A$78","'xls'!$A$1:$J$77"}</definedName>
    <definedName name="HTML_Control" localSheetId="7" hidden="1">{"'xls'!$A$71:$A$78","'xls'!$A$1:$J$77"}</definedName>
    <definedName name="HTML_Control" localSheetId="8" hidden="1">{"'xls'!$A$71:$A$78","'xls'!$A$1:$J$77"}</definedName>
    <definedName name="HTML_Control" localSheetId="9" hidden="1">{"'xls'!$A$71:$A$78","'xls'!$A$1:$J$77"}</definedName>
    <definedName name="HTML_Control" hidden="1">{"'xls'!$A$71:$A$78","'xls'!$A$1:$J$77"}</definedName>
    <definedName name="HTML_Description" hidden="1">""</definedName>
    <definedName name="HTML_Email" hidden="1">""</definedName>
    <definedName name="HTML_Header" hidden="1">"tab34"</definedName>
    <definedName name="HTML_LastUpdate" hidden="1">"1/5/00"</definedName>
    <definedName name="HTML_LineAfter" hidden="1">FALSE</definedName>
    <definedName name="HTML_LineBefore" hidden="1">FALSE</definedName>
    <definedName name="HTML_Name" hidden="1">"William J. Hussar"</definedName>
    <definedName name="HTML_OBDlg2" hidden="1">TRUE</definedName>
    <definedName name="HTML_OBDlg4" hidden="1">TRUE</definedName>
    <definedName name="HTML_OS" hidden="1">0</definedName>
    <definedName name="HTML_PathFile" hidden="1">"D:\PROJ2009\WP\Test\tabxxxxx.htm"</definedName>
    <definedName name="HTML_Title" hidden="1">"tab35plainerb1y"</definedName>
    <definedName name="IRENE" localSheetId="38">[1]TAB350!#REF!</definedName>
    <definedName name="IRENE" localSheetId="36">[1]TAB350!#REF!</definedName>
    <definedName name="IRENE" localSheetId="10">[1]TAB350!#REF!</definedName>
    <definedName name="IRENE" localSheetId="11">[1]TAB350!#REF!</definedName>
    <definedName name="IRENE" localSheetId="12">[1]TAB350!#REF!</definedName>
    <definedName name="IRENE" localSheetId="13">[1]TAB350!#REF!</definedName>
    <definedName name="IRENE" localSheetId="14">[1]TAB350!#REF!</definedName>
    <definedName name="IRENE" localSheetId="15">[1]TAB350!#REF!</definedName>
    <definedName name="IRENE" localSheetId="17">[1]TAB350!#REF!</definedName>
    <definedName name="IRENE" localSheetId="18">[1]TAB350!#REF!</definedName>
    <definedName name="IRENE" localSheetId="2">[1]TAB350!#REF!</definedName>
    <definedName name="IRENE" localSheetId="3">[1]TAB350!#REF!</definedName>
    <definedName name="IRENE" localSheetId="6">[1]TAB350!#REF!</definedName>
    <definedName name="IRENE" localSheetId="7">[1]TAB350!#REF!</definedName>
    <definedName name="IRENE" localSheetId="9">[1]TAB350!#REF!</definedName>
    <definedName name="IRENE">[1]TAB350!#REF!</definedName>
    <definedName name="_xlnm.Print_Area" localSheetId="25">#REF!</definedName>
    <definedName name="_xlnm.Print_Area">'[2]TAB239-OK, agree with history'!$A$1:$AA$215</definedName>
    <definedName name="PRINT_AREA_MI" localSheetId="25">#REF!</definedName>
    <definedName name="PRINT_AREA_MI">'[2]TAB239-OK, agree with history'!$A$1:$AA$215</definedName>
    <definedName name="qqq" localSheetId="38">[1]TAB350!#REF!</definedName>
    <definedName name="qqq" localSheetId="36">[1]TAB350!#REF!</definedName>
    <definedName name="qqq" localSheetId="10">[1]TAB350!#REF!</definedName>
    <definedName name="qqq" localSheetId="11">[1]TAB350!#REF!</definedName>
    <definedName name="qqq" localSheetId="12">[1]TAB350!#REF!</definedName>
    <definedName name="qqq" localSheetId="13">[1]TAB350!#REF!</definedName>
    <definedName name="qqq" localSheetId="14">[1]TAB350!#REF!</definedName>
    <definedName name="qqq" localSheetId="15">[1]TAB350!#REF!</definedName>
    <definedName name="qqq" localSheetId="17">[1]TAB350!#REF!</definedName>
    <definedName name="qqq" localSheetId="18">[1]TAB350!#REF!</definedName>
    <definedName name="qqq" localSheetId="2">[1]TAB350!#REF!</definedName>
    <definedName name="qqq" localSheetId="3">[1]TAB350!#REF!</definedName>
    <definedName name="qqq" localSheetId="7">[1]TAB350!#REF!</definedName>
    <definedName name="qqq" localSheetId="9">[1]TAB350!#REF!</definedName>
    <definedName name="qqq">[1]TAB350!#REF!</definedName>
    <definedName name="SPSS" localSheetId="12">'[3]Other types'!$A$1:$J$1121</definedName>
    <definedName name="SPSS" localSheetId="13">'[3]Other types'!$A$1:$J$1121</definedName>
    <definedName name="SPSS" localSheetId="14">'[3]Other types'!$A$1:$J$1121</definedName>
    <definedName name="SPSS" localSheetId="1">'[4]Other types'!$A$1:$J$1121</definedName>
    <definedName name="SPSS" localSheetId="6">'[4]Other types'!$A$1:$J$1121</definedName>
    <definedName name="SPSS" localSheetId="7">'[4]Other types'!$A$1:$J$1121</definedName>
    <definedName name="SPSS" localSheetId="9">'[4]Other types'!$A$1:$J$1121</definedName>
    <definedName name="SPSS">'[5]Other types'!$A$1:$J$1121</definedName>
  </definedNames>
  <calcPr calcId="191029"/>
</workbook>
</file>

<file path=xl/calcChain.xml><?xml version="1.0" encoding="utf-8"?>
<calcChain xmlns="http://schemas.openxmlformats.org/spreadsheetml/2006/main">
  <c r="K66" i="62" l="1"/>
  <c r="J66" i="62"/>
  <c r="I66" i="62"/>
  <c r="E66" i="62"/>
  <c r="D66" i="62"/>
  <c r="C66" i="62"/>
  <c r="B66" i="62"/>
  <c r="K65" i="62"/>
  <c r="J65" i="62"/>
  <c r="I65" i="62"/>
  <c r="E65" i="62"/>
  <c r="D65" i="62"/>
  <c r="C65" i="62"/>
  <c r="B65" i="62"/>
  <c r="K64" i="62"/>
  <c r="J64" i="62"/>
  <c r="I64" i="62"/>
  <c r="E64" i="62"/>
  <c r="D64" i="62"/>
  <c r="C64" i="62"/>
  <c r="B64" i="62"/>
  <c r="K63" i="62"/>
  <c r="J63" i="62"/>
  <c r="I63" i="62"/>
  <c r="E63" i="62"/>
  <c r="D63" i="62"/>
  <c r="C63" i="62"/>
  <c r="B63" i="62"/>
  <c r="N27" i="62"/>
  <c r="M27" i="62"/>
  <c r="F27" i="62"/>
  <c r="G27" i="62" s="1"/>
  <c r="N26" i="62"/>
  <c r="M26" i="62"/>
  <c r="F26" i="62"/>
  <c r="G26" i="62" s="1"/>
  <c r="N25" i="62"/>
  <c r="M25" i="62"/>
  <c r="F25" i="62"/>
  <c r="G25" i="62" s="1"/>
  <c r="N24" i="62"/>
  <c r="M24" i="62"/>
  <c r="G24" i="62"/>
  <c r="F24" i="62"/>
  <c r="N22" i="62"/>
  <c r="M22" i="62"/>
  <c r="G22" i="62"/>
  <c r="N21" i="62"/>
  <c r="M21" i="62"/>
  <c r="G21" i="62"/>
  <c r="N20" i="62"/>
  <c r="M20" i="62"/>
  <c r="G20" i="62"/>
  <c r="M19" i="62"/>
  <c r="N19" i="62" s="1"/>
  <c r="G19" i="62"/>
  <c r="F19" i="62"/>
  <c r="M17" i="62"/>
  <c r="N17" i="62" s="1"/>
  <c r="F17" i="62"/>
  <c r="G17" i="62" s="1"/>
  <c r="M16" i="62"/>
  <c r="N16" i="62" s="1"/>
  <c r="G16" i="62"/>
  <c r="F16" i="62"/>
  <c r="M15" i="62"/>
  <c r="N15" i="62" s="1"/>
  <c r="G15" i="62"/>
  <c r="F15" i="62"/>
  <c r="M14" i="62"/>
  <c r="N14" i="62" s="1"/>
  <c r="G14" i="62"/>
  <c r="F14" i="62"/>
  <c r="M12" i="62"/>
  <c r="N12" i="62" s="1"/>
  <c r="G12" i="62"/>
  <c r="F12" i="62"/>
  <c r="M11" i="62"/>
  <c r="N11" i="62" s="1"/>
  <c r="G11" i="62"/>
  <c r="F11" i="62"/>
  <c r="M10" i="62"/>
  <c r="N10" i="62" s="1"/>
  <c r="G10" i="62"/>
  <c r="F10" i="62"/>
  <c r="M9" i="62"/>
  <c r="N9" i="62" s="1"/>
  <c r="G9" i="62"/>
  <c r="F9" i="62"/>
  <c r="M7" i="62"/>
  <c r="N7" i="62" s="1"/>
  <c r="G7" i="62"/>
  <c r="F7" i="62"/>
  <c r="M6" i="62"/>
  <c r="N6" i="62" s="1"/>
  <c r="G6" i="62"/>
  <c r="F6" i="62"/>
  <c r="M5" i="62"/>
  <c r="N5" i="62" s="1"/>
  <c r="G5" i="62"/>
  <c r="F5" i="62"/>
  <c r="M4" i="62"/>
  <c r="N4" i="62" s="1"/>
  <c r="G4" i="62"/>
  <c r="F4" i="62"/>
  <c r="K66" i="61"/>
  <c r="J66" i="61"/>
  <c r="I66" i="61"/>
  <c r="E66" i="61"/>
  <c r="D66" i="61"/>
  <c r="C66" i="61"/>
  <c r="B66" i="61"/>
  <c r="K65" i="61"/>
  <c r="J65" i="61"/>
  <c r="I65" i="61"/>
  <c r="E65" i="61"/>
  <c r="D65" i="61"/>
  <c r="C65" i="61"/>
  <c r="B65" i="61"/>
  <c r="K64" i="61"/>
  <c r="J64" i="61"/>
  <c r="I64" i="61"/>
  <c r="E64" i="61"/>
  <c r="D64" i="61"/>
  <c r="C64" i="61"/>
  <c r="B64" i="61"/>
  <c r="K63" i="61"/>
  <c r="J63" i="61"/>
  <c r="I63" i="61"/>
  <c r="E63" i="61"/>
  <c r="D63" i="61"/>
  <c r="C63" i="61"/>
  <c r="B63" i="61"/>
  <c r="N27" i="61"/>
  <c r="G27" i="61"/>
  <c r="N26" i="61"/>
  <c r="G26" i="61"/>
  <c r="N25" i="61"/>
  <c r="G25" i="61"/>
  <c r="N24" i="61"/>
  <c r="G24" i="61"/>
  <c r="N22" i="61"/>
  <c r="G22" i="61"/>
  <c r="N21" i="61"/>
  <c r="G21" i="61"/>
  <c r="N20" i="61"/>
  <c r="G20" i="61"/>
  <c r="N19" i="61"/>
  <c r="G19" i="61"/>
  <c r="N17" i="61"/>
  <c r="G17" i="61"/>
  <c r="N16" i="61"/>
  <c r="G16" i="61"/>
  <c r="N15" i="61"/>
  <c r="G15" i="61"/>
  <c r="N14" i="61"/>
  <c r="G14" i="61"/>
  <c r="N12" i="61"/>
  <c r="G12" i="61"/>
  <c r="N11" i="61"/>
  <c r="G11" i="61"/>
  <c r="N10" i="61"/>
  <c r="G10" i="61"/>
  <c r="N9" i="61"/>
  <c r="G9" i="61"/>
  <c r="N7" i="61"/>
  <c r="G7" i="61"/>
  <c r="N6" i="61"/>
  <c r="G6" i="61"/>
  <c r="N5" i="61"/>
  <c r="G5" i="61"/>
  <c r="N4" i="61"/>
  <c r="G4" i="61"/>
  <c r="AJ14" i="56" l="1"/>
  <c r="AK14" i="56" s="1"/>
  <c r="AJ13" i="56"/>
  <c r="AK13" i="56" s="1"/>
  <c r="AJ10" i="56"/>
  <c r="AK10" i="56" s="1"/>
  <c r="AJ9" i="56"/>
  <c r="AK9" i="56" s="1"/>
  <c r="AJ6" i="56"/>
  <c r="AK6" i="56" s="1"/>
  <c r="AJ5" i="56"/>
  <c r="AK5" i="56" s="1"/>
  <c r="AJ4" i="56"/>
  <c r="AK4" i="56" s="1"/>
  <c r="AI26" i="56"/>
  <c r="AJ26" i="56" s="1"/>
  <c r="AK26" i="56" s="1"/>
  <c r="AI27" i="56"/>
  <c r="AJ27" i="56" s="1"/>
  <c r="AK27" i="56" s="1"/>
  <c r="AJ23" i="56"/>
  <c r="AK23" i="56" s="1"/>
  <c r="AJ22" i="56"/>
  <c r="AK22" i="56" s="1"/>
  <c r="AJ18" i="56"/>
  <c r="AK18" i="56" s="1"/>
  <c r="AJ19" i="56"/>
  <c r="AK19" i="56"/>
  <c r="AK17" i="56"/>
  <c r="AJ17" i="56"/>
  <c r="AG26" i="56"/>
  <c r="AH26" i="56"/>
  <c r="AG27" i="56"/>
  <c r="AH27" i="56"/>
  <c r="AG16" i="55"/>
  <c r="AH16" i="55" s="1"/>
  <c r="AG15" i="55"/>
  <c r="AH15" i="55" s="1"/>
  <c r="AG14" i="55"/>
  <c r="AH14" i="55" s="1"/>
  <c r="AG13" i="55"/>
  <c r="AH13" i="55" s="1"/>
  <c r="AG12" i="55"/>
  <c r="AH12" i="55" s="1"/>
  <c r="AG11" i="55"/>
  <c r="AH11" i="55" s="1"/>
  <c r="AG10" i="55"/>
  <c r="AH10" i="55" s="1"/>
  <c r="AG9" i="55"/>
  <c r="AH9" i="55" s="1"/>
  <c r="AG8" i="55"/>
  <c r="AH8" i="55" s="1"/>
  <c r="AG7" i="55"/>
  <c r="AH7" i="55" s="1"/>
  <c r="AG6" i="55"/>
  <c r="AH6" i="55" s="1"/>
  <c r="AG5" i="55"/>
  <c r="AH5" i="55" s="1"/>
  <c r="AG4" i="55"/>
  <c r="AH4" i="55" s="1"/>
  <c r="AG3" i="55"/>
  <c r="AH3" i="55" s="1"/>
  <c r="AG19" i="55"/>
  <c r="AH19" i="55" s="1"/>
  <c r="AG18" i="55"/>
  <c r="AH18" i="55" s="1"/>
  <c r="D60" i="57"/>
  <c r="D59" i="57"/>
  <c r="D58" i="57"/>
  <c r="D57" i="57"/>
  <c r="D56" i="57"/>
  <c r="D55" i="57"/>
  <c r="D54" i="57"/>
  <c r="D53" i="57"/>
  <c r="D52" i="57"/>
  <c r="D51" i="57"/>
  <c r="D50" i="57"/>
  <c r="D49" i="57"/>
  <c r="D48" i="57"/>
  <c r="D47" i="57"/>
  <c r="D46" i="57"/>
  <c r="D45" i="57"/>
  <c r="D44" i="57"/>
  <c r="D43" i="57"/>
  <c r="D42" i="57"/>
  <c r="D41" i="57"/>
  <c r="D40" i="57"/>
  <c r="D39" i="57"/>
  <c r="D38" i="57"/>
  <c r="D37" i="57"/>
  <c r="D36" i="57"/>
  <c r="D35" i="57"/>
  <c r="D34" i="57"/>
  <c r="D33" i="57"/>
  <c r="D32" i="57"/>
  <c r="D31" i="57"/>
  <c r="D30" i="57"/>
  <c r="D29" i="57"/>
  <c r="D28" i="57"/>
  <c r="D27" i="57"/>
  <c r="D26" i="57"/>
  <c r="D25" i="57"/>
  <c r="D24" i="57"/>
  <c r="D23" i="57"/>
  <c r="D22" i="57"/>
  <c r="D21" i="57"/>
  <c r="D20" i="57"/>
  <c r="D19" i="57"/>
  <c r="D18" i="57"/>
  <c r="D17" i="57"/>
  <c r="D16" i="57"/>
  <c r="D15" i="57"/>
  <c r="D14" i="57"/>
  <c r="D13" i="57"/>
  <c r="D12" i="57"/>
  <c r="D11" i="57"/>
  <c r="D10" i="57"/>
  <c r="D9" i="57"/>
  <c r="D8" i="57"/>
  <c r="D7" i="57"/>
  <c r="D6" i="57"/>
  <c r="D5" i="57"/>
  <c r="D4" i="57"/>
  <c r="AF30" i="55" l="1"/>
  <c r="AG30" i="55" s="1"/>
  <c r="AH30" i="55" s="1"/>
  <c r="AE30" i="55"/>
  <c r="AF28" i="55"/>
  <c r="AG28" i="55" s="1"/>
  <c r="AH28" i="55" s="1"/>
  <c r="AE28" i="55"/>
  <c r="AF26" i="55"/>
  <c r="AG26" i="55" s="1"/>
  <c r="AH26" i="55" s="1"/>
  <c r="AE26" i="55"/>
  <c r="AF24" i="55"/>
  <c r="AG24" i="55" s="1"/>
  <c r="AH24" i="55" s="1"/>
  <c r="AE24" i="55"/>
  <c r="AF20" i="55"/>
  <c r="AG20" i="55" s="1"/>
  <c r="AH20" i="55" s="1"/>
  <c r="AE20" i="55"/>
  <c r="AE22" i="55"/>
  <c r="AF22" i="55"/>
  <c r="AG22" i="55" s="1"/>
  <c r="AH22" i="55" s="1"/>
  <c r="AF31" i="55"/>
  <c r="AG31" i="55" s="1"/>
  <c r="AH31" i="55" s="1"/>
  <c r="AE31" i="55"/>
  <c r="AE29" i="55"/>
  <c r="AF29" i="55"/>
  <c r="AG29" i="55" s="1"/>
  <c r="AH29" i="55" s="1"/>
  <c r="AF27" i="55"/>
  <c r="AG27" i="55" s="1"/>
  <c r="AH27" i="55" s="1"/>
  <c r="AE27" i="55"/>
  <c r="AF25" i="55"/>
  <c r="AG25" i="55" s="1"/>
  <c r="AH25" i="55" s="1"/>
  <c r="AE25" i="55"/>
  <c r="AF23" i="55"/>
  <c r="AG23" i="55" s="1"/>
  <c r="AH23" i="55" s="1"/>
  <c r="AE23" i="55"/>
  <c r="AF21" i="55"/>
  <c r="AG21" i="55" s="1"/>
  <c r="AH21" i="55" s="1"/>
  <c r="AE21" i="55"/>
  <c r="F4" i="41" l="1"/>
  <c r="F11" i="41"/>
  <c r="F7" i="41" l="1"/>
  <c r="G7" i="41" s="1"/>
  <c r="F18" i="41"/>
  <c r="H18" i="41" s="1"/>
  <c r="F14" i="41"/>
  <c r="H14" i="41" s="1"/>
  <c r="F6" i="41"/>
  <c r="G6" i="41" s="1"/>
  <c r="F15" i="41"/>
  <c r="G15" i="41" s="1"/>
  <c r="F13" i="41"/>
  <c r="I13" i="41" s="1"/>
  <c r="F10" i="41"/>
  <c r="I10" i="41" s="1"/>
  <c r="F12" i="41"/>
  <c r="H12" i="41" s="1"/>
  <c r="F5" i="41"/>
  <c r="G5" i="41" s="1"/>
  <c r="F9" i="41"/>
  <c r="H9" i="41" s="1"/>
  <c r="F16" i="41"/>
  <c r="G16" i="41" s="1"/>
  <c r="F3" i="41"/>
  <c r="H3" i="41" s="1"/>
  <c r="F8" i="41"/>
  <c r="H8" i="41" s="1"/>
  <c r="F17" i="41"/>
  <c r="G17" i="41" s="1"/>
  <c r="G18" i="41"/>
  <c r="I15" i="41"/>
  <c r="I18" i="41"/>
  <c r="I16" i="41"/>
  <c r="G4" i="41"/>
  <c r="H4" i="41"/>
  <c r="G11" i="41"/>
  <c r="H11" i="41"/>
  <c r="H15" i="41"/>
  <c r="I11" i="41"/>
  <c r="I4" i="41"/>
  <c r="H10" i="41" l="1"/>
  <c r="I12" i="41"/>
  <c r="G12" i="41"/>
  <c r="I7" i="41"/>
  <c r="H7" i="41"/>
  <c r="H16" i="41"/>
  <c r="G14" i="41"/>
  <c r="I14" i="41"/>
  <c r="G13" i="41"/>
  <c r="H13" i="41"/>
  <c r="H5" i="41"/>
  <c r="I6" i="41"/>
  <c r="H6" i="41"/>
  <c r="I5" i="41"/>
  <c r="G10" i="41"/>
  <c r="H17" i="41"/>
  <c r="I17" i="41"/>
  <c r="G3" i="41"/>
  <c r="I3" i="41"/>
  <c r="I8" i="41"/>
  <c r="G8" i="41"/>
  <c r="I9" i="41"/>
  <c r="G9" i="41"/>
  <c r="P105" i="49" l="1"/>
  <c r="Q105" i="49"/>
  <c r="AF104" i="49"/>
  <c r="AE104" i="49"/>
  <c r="Q104" i="49"/>
  <c r="P103" i="49"/>
  <c r="Q103" i="49"/>
  <c r="AF102" i="49"/>
  <c r="AE102" i="49"/>
  <c r="Q102" i="49"/>
  <c r="P101" i="49"/>
  <c r="Q101" i="49"/>
  <c r="AF100" i="49"/>
  <c r="AE100" i="49"/>
  <c r="Q100" i="49"/>
  <c r="P99" i="49"/>
  <c r="Q99" i="49"/>
  <c r="AF98" i="49"/>
  <c r="AE98" i="49"/>
  <c r="Q98" i="49"/>
  <c r="P97" i="49"/>
  <c r="Q97" i="49"/>
  <c r="AF96" i="49"/>
  <c r="AE96" i="49"/>
  <c r="Q96" i="49"/>
  <c r="P95" i="49"/>
  <c r="Q95" i="49"/>
  <c r="AF94" i="49"/>
  <c r="AE94" i="49"/>
  <c r="Q94" i="49"/>
  <c r="P93" i="49"/>
  <c r="Q93" i="49"/>
  <c r="AF92" i="49"/>
  <c r="AE92" i="49"/>
  <c r="Q92" i="49"/>
  <c r="P91" i="49"/>
  <c r="Q91" i="49"/>
  <c r="AF90" i="49"/>
  <c r="AE90" i="49"/>
  <c r="Q90" i="49"/>
  <c r="P89" i="49"/>
  <c r="Q89" i="49"/>
  <c r="AF88" i="49"/>
  <c r="AE88" i="49"/>
  <c r="Q88" i="49"/>
  <c r="P87" i="49"/>
  <c r="Q87" i="49"/>
  <c r="AF86" i="49"/>
  <c r="AE86" i="49"/>
  <c r="Q86" i="49"/>
  <c r="P85" i="49"/>
  <c r="Q85" i="49"/>
  <c r="AF84" i="49"/>
  <c r="AE84" i="49"/>
  <c r="Q84" i="49"/>
  <c r="P83" i="49"/>
  <c r="Q83" i="49"/>
  <c r="AF82" i="49"/>
  <c r="AE82" i="49"/>
  <c r="Q82" i="49"/>
  <c r="P81" i="49"/>
  <c r="Q81" i="49"/>
  <c r="AF80" i="49"/>
  <c r="AE80" i="49"/>
  <c r="Q80" i="49"/>
  <c r="P79" i="49"/>
  <c r="Q79" i="49"/>
  <c r="AF78" i="49"/>
  <c r="AE78" i="49"/>
  <c r="Q78" i="49"/>
  <c r="P77" i="49"/>
  <c r="Q77" i="49"/>
  <c r="AF76" i="49"/>
  <c r="AE76" i="49"/>
  <c r="Q76" i="49"/>
  <c r="P75" i="49"/>
  <c r="Q75" i="49"/>
  <c r="AF74" i="49"/>
  <c r="AE74" i="49"/>
  <c r="Q74" i="49"/>
  <c r="P73" i="49"/>
  <c r="Q73" i="49"/>
  <c r="AF72" i="49"/>
  <c r="AE72" i="49"/>
  <c r="Q72" i="49"/>
  <c r="P71" i="49"/>
  <c r="Q71" i="49"/>
  <c r="AF70" i="49"/>
  <c r="AE70" i="49"/>
  <c r="Q70" i="49"/>
  <c r="P69" i="49"/>
  <c r="Q69" i="49"/>
  <c r="AF68" i="49"/>
  <c r="AE68" i="49"/>
  <c r="Q68" i="49"/>
  <c r="P67" i="49"/>
  <c r="Q67" i="49"/>
  <c r="AF66" i="49"/>
  <c r="AE66" i="49"/>
  <c r="Q66" i="49"/>
  <c r="P65" i="49"/>
  <c r="Q65" i="49"/>
  <c r="AF64" i="49"/>
  <c r="AE64" i="49"/>
  <c r="Q64" i="49"/>
  <c r="P63" i="49"/>
  <c r="Q63" i="49"/>
  <c r="AF62" i="49"/>
  <c r="AE62" i="49"/>
  <c r="Q62" i="49"/>
  <c r="P61" i="49"/>
  <c r="Q61" i="49"/>
  <c r="AF60" i="49"/>
  <c r="AE60" i="49"/>
  <c r="Q60" i="49"/>
  <c r="P59" i="49"/>
  <c r="Q59" i="49"/>
  <c r="AF58" i="49"/>
  <c r="AE58" i="49"/>
  <c r="Q58" i="49"/>
  <c r="P57" i="49"/>
  <c r="Q57" i="49"/>
  <c r="AF56" i="49"/>
  <c r="AE56" i="49"/>
  <c r="Q56" i="49"/>
  <c r="P56" i="49" l="1"/>
  <c r="P58" i="49"/>
  <c r="P60" i="49"/>
  <c r="P62" i="49"/>
  <c r="P64" i="49"/>
  <c r="P66" i="49"/>
  <c r="P68" i="49"/>
  <c r="P70" i="49"/>
  <c r="P72" i="49"/>
  <c r="P74" i="49"/>
  <c r="P76" i="49"/>
  <c r="P78" i="49"/>
  <c r="P80" i="49"/>
  <c r="P82" i="49"/>
  <c r="P84" i="49"/>
  <c r="P86" i="49"/>
  <c r="P88" i="49"/>
  <c r="P90" i="49"/>
  <c r="P92" i="49"/>
  <c r="P94" i="49"/>
  <c r="P96" i="49"/>
  <c r="P98" i="49"/>
  <c r="P100" i="49"/>
  <c r="P102" i="49"/>
  <c r="P104" i="49"/>
  <c r="AF57" i="49"/>
  <c r="AE57" i="49"/>
  <c r="AF59" i="49"/>
  <c r="AE59" i="49"/>
  <c r="AF61" i="49"/>
  <c r="AE61" i="49"/>
  <c r="AF63" i="49"/>
  <c r="AE63" i="49"/>
  <c r="AF65" i="49"/>
  <c r="AE65" i="49"/>
  <c r="AF67" i="49"/>
  <c r="AE67" i="49"/>
  <c r="AF69" i="49"/>
  <c r="AE69" i="49"/>
  <c r="AF71" i="49"/>
  <c r="AE71" i="49"/>
  <c r="AF73" i="49"/>
  <c r="AE73" i="49"/>
  <c r="AF75" i="49"/>
  <c r="AE75" i="49"/>
  <c r="AF77" i="49"/>
  <c r="AE77" i="49"/>
  <c r="AF79" i="49"/>
  <c r="AE79" i="49"/>
  <c r="AF81" i="49"/>
  <c r="AE81" i="49"/>
  <c r="AF83" i="49"/>
  <c r="AE83" i="49"/>
  <c r="AF85" i="49"/>
  <c r="AE85" i="49"/>
  <c r="AF87" i="49"/>
  <c r="AE87" i="49"/>
  <c r="AF89" i="49"/>
  <c r="AE89" i="49"/>
  <c r="AF91" i="49"/>
  <c r="AE91" i="49"/>
  <c r="AF93" i="49"/>
  <c r="AE93" i="49"/>
  <c r="AF95" i="49"/>
  <c r="AE95" i="49"/>
  <c r="AF97" i="49"/>
  <c r="AE97" i="49"/>
  <c r="AF99" i="49"/>
  <c r="AE99" i="49"/>
  <c r="AF101" i="49"/>
  <c r="AE101" i="49"/>
  <c r="AF103" i="49"/>
  <c r="AE103" i="49"/>
  <c r="AF105" i="49"/>
  <c r="AE105" i="49"/>
  <c r="AL109" i="48" l="1"/>
  <c r="AK109" i="48"/>
  <c r="AL108" i="48"/>
  <c r="AK108" i="48"/>
  <c r="S107" i="48"/>
  <c r="S106" i="48"/>
  <c r="S105" i="48"/>
  <c r="R105" i="48"/>
  <c r="S104" i="48"/>
  <c r="R104" i="48"/>
  <c r="S103" i="48"/>
  <c r="R103" i="48"/>
  <c r="S102" i="48"/>
  <c r="R102" i="48"/>
  <c r="S101" i="48"/>
  <c r="R101" i="48"/>
  <c r="S100" i="48"/>
  <c r="R100" i="48"/>
  <c r="S99" i="48"/>
  <c r="R99" i="48"/>
  <c r="S98" i="48"/>
  <c r="R98" i="48"/>
  <c r="AL96" i="48"/>
  <c r="AK96" i="48"/>
  <c r="AL95" i="48"/>
  <c r="AK95" i="48"/>
  <c r="AL94" i="48"/>
  <c r="AK94" i="48"/>
  <c r="AL93" i="48"/>
  <c r="AK93" i="48"/>
  <c r="AL92" i="48"/>
  <c r="AK92" i="48"/>
  <c r="AL91" i="48"/>
  <c r="AK91" i="48"/>
  <c r="AL90" i="48"/>
  <c r="AK90" i="48"/>
  <c r="AL89" i="48"/>
  <c r="AK89" i="48"/>
  <c r="AL88" i="48"/>
  <c r="AK88" i="48"/>
  <c r="AL87" i="48"/>
  <c r="AK87" i="48"/>
  <c r="AL86" i="48"/>
  <c r="AK86" i="48"/>
  <c r="AL85" i="48"/>
  <c r="AK85" i="48"/>
  <c r="AL84" i="48"/>
  <c r="AK84" i="48"/>
  <c r="AL83" i="48"/>
  <c r="AK83" i="48"/>
  <c r="AL82" i="48"/>
  <c r="AK82" i="48"/>
  <c r="AL81" i="48"/>
  <c r="AK81" i="48"/>
  <c r="AL80" i="48"/>
  <c r="AK80" i="48"/>
  <c r="AL79" i="48"/>
  <c r="AK79" i="48"/>
  <c r="AL78" i="48"/>
  <c r="AK78" i="48"/>
  <c r="AL77" i="48"/>
  <c r="AK77" i="48"/>
  <c r="AL76" i="48"/>
  <c r="AK76" i="48"/>
  <c r="AL75" i="48"/>
  <c r="AK75" i="48"/>
  <c r="AL74" i="48"/>
  <c r="AK74" i="48"/>
  <c r="AL73" i="48"/>
  <c r="AK73" i="48"/>
  <c r="AL72" i="48"/>
  <c r="AK72" i="48"/>
  <c r="AL71" i="48"/>
  <c r="AK71" i="48"/>
  <c r="AL70" i="48"/>
  <c r="AK70" i="48"/>
  <c r="AL69" i="48"/>
  <c r="AK69" i="48"/>
  <c r="AL68" i="48"/>
  <c r="AK68" i="48"/>
  <c r="AL67" i="48"/>
  <c r="AK67" i="48"/>
  <c r="AL66" i="48"/>
  <c r="AK66" i="48"/>
  <c r="S65" i="48"/>
  <c r="R65" i="48"/>
  <c r="S64" i="48"/>
  <c r="R64" i="48"/>
  <c r="S63" i="48"/>
  <c r="R63" i="48"/>
  <c r="S62" i="48"/>
  <c r="R62" i="48"/>
  <c r="S61" i="48"/>
  <c r="R61" i="48"/>
  <c r="S60" i="48"/>
  <c r="R60" i="48"/>
  <c r="AL58" i="48"/>
  <c r="AK58" i="48"/>
  <c r="AL47" i="48" l="1"/>
  <c r="AK45" i="48"/>
  <c r="AK25" i="48"/>
  <c r="AK59" i="48"/>
  <c r="AL59" i="48"/>
  <c r="AK63" i="48"/>
  <c r="AL63" i="48"/>
  <c r="R70" i="48"/>
  <c r="S70" i="48"/>
  <c r="R74" i="48"/>
  <c r="S74" i="48"/>
  <c r="R78" i="48"/>
  <c r="S78" i="48"/>
  <c r="R82" i="48"/>
  <c r="S82" i="48"/>
  <c r="R86" i="48"/>
  <c r="S86" i="48"/>
  <c r="R90" i="48"/>
  <c r="S90" i="48"/>
  <c r="R94" i="48"/>
  <c r="S94" i="48"/>
  <c r="AK98" i="48"/>
  <c r="AL98" i="48"/>
  <c r="AK102" i="48"/>
  <c r="AL102" i="48"/>
  <c r="AK106" i="48"/>
  <c r="AL106" i="48"/>
  <c r="AL15" i="48"/>
  <c r="AL23" i="48"/>
  <c r="AL27" i="48"/>
  <c r="AK61" i="48"/>
  <c r="AL61" i="48"/>
  <c r="AK65" i="48"/>
  <c r="AL65" i="48"/>
  <c r="R68" i="48"/>
  <c r="S68" i="48"/>
  <c r="R72" i="48"/>
  <c r="S72" i="48"/>
  <c r="R76" i="48"/>
  <c r="S76" i="48"/>
  <c r="R80" i="48"/>
  <c r="S80" i="48"/>
  <c r="R84" i="48"/>
  <c r="S84" i="48"/>
  <c r="R88" i="48"/>
  <c r="S88" i="48"/>
  <c r="R92" i="48"/>
  <c r="S92" i="48"/>
  <c r="R96" i="48"/>
  <c r="S96" i="48"/>
  <c r="AK100" i="48"/>
  <c r="AL100" i="48"/>
  <c r="AK104" i="48"/>
  <c r="AL104" i="48"/>
  <c r="AL45" i="48"/>
  <c r="AL31" i="48"/>
  <c r="S9" i="48"/>
  <c r="AL25" i="48"/>
  <c r="R58" i="48"/>
  <c r="S58" i="48"/>
  <c r="AK62" i="48"/>
  <c r="AL62" i="48"/>
  <c r="R69" i="48"/>
  <c r="S69" i="48"/>
  <c r="R73" i="48"/>
  <c r="S73" i="48"/>
  <c r="R77" i="48"/>
  <c r="S77" i="48"/>
  <c r="R81" i="48"/>
  <c r="S81" i="48"/>
  <c r="R85" i="48"/>
  <c r="S85" i="48"/>
  <c r="R89" i="48"/>
  <c r="S89" i="48"/>
  <c r="R93" i="48"/>
  <c r="S93" i="48"/>
  <c r="AK97" i="48"/>
  <c r="AL97" i="48"/>
  <c r="AK101" i="48"/>
  <c r="AL101" i="48"/>
  <c r="AK105" i="48"/>
  <c r="AL105" i="48"/>
  <c r="AK60" i="48"/>
  <c r="AL60" i="48"/>
  <c r="AK64" i="48"/>
  <c r="AL64" i="48"/>
  <c r="R67" i="48"/>
  <c r="S67" i="48"/>
  <c r="R71" i="48"/>
  <c r="S71" i="48"/>
  <c r="R75" i="48"/>
  <c r="S75" i="48"/>
  <c r="R79" i="48"/>
  <c r="S79" i="48"/>
  <c r="R83" i="48"/>
  <c r="S83" i="48"/>
  <c r="R87" i="48"/>
  <c r="S87" i="48"/>
  <c r="R91" i="48"/>
  <c r="S91" i="48"/>
  <c r="R95" i="48"/>
  <c r="S95" i="48"/>
  <c r="AK99" i="48"/>
  <c r="AL99" i="48"/>
  <c r="AK103" i="48"/>
  <c r="AL103" i="48"/>
  <c r="AK107" i="48"/>
  <c r="AL107" i="48"/>
  <c r="R109" i="48"/>
  <c r="S109" i="48"/>
  <c r="R106" i="48"/>
  <c r="R107" i="48"/>
  <c r="AL19" i="48" l="1"/>
  <c r="AK47" i="48"/>
  <c r="AK27" i="48"/>
  <c r="AK17" i="48"/>
  <c r="AK19" i="48"/>
  <c r="AK15" i="48"/>
  <c r="AK23" i="48"/>
  <c r="AK31" i="48"/>
  <c r="AL17" i="48"/>
  <c r="AL13" i="48"/>
  <c r="R8" i="48"/>
  <c r="R13" i="48"/>
  <c r="R17" i="48"/>
  <c r="R21" i="48"/>
  <c r="R25" i="48"/>
  <c r="R29" i="48"/>
  <c r="R33" i="48"/>
  <c r="R37" i="48"/>
  <c r="R41" i="48"/>
  <c r="R46" i="48"/>
  <c r="R50" i="48"/>
  <c r="R4" i="48"/>
  <c r="R9" i="48"/>
  <c r="R14" i="48"/>
  <c r="R18" i="48"/>
  <c r="R22" i="48"/>
  <c r="R26" i="48"/>
  <c r="R34" i="48"/>
  <c r="R38" i="48"/>
  <c r="R42" i="48"/>
  <c r="R47" i="48"/>
  <c r="R51" i="48"/>
  <c r="R55" i="48"/>
  <c r="R7" i="48"/>
  <c r="R16" i="48"/>
  <c r="R20" i="48"/>
  <c r="R24" i="48"/>
  <c r="R28" i="48"/>
  <c r="R32" i="48"/>
  <c r="R36" i="48"/>
  <c r="R40" i="48"/>
  <c r="R45" i="48"/>
  <c r="R49" i="48"/>
  <c r="R53" i="48"/>
  <c r="R6" i="48"/>
  <c r="R10" i="48"/>
  <c r="R15" i="48"/>
  <c r="R19" i="48"/>
  <c r="R23" i="48"/>
  <c r="R27" i="48"/>
  <c r="R31" i="48"/>
  <c r="R35" i="48"/>
  <c r="R39" i="48"/>
  <c r="R44" i="48"/>
  <c r="R48" i="48"/>
  <c r="R52" i="48"/>
  <c r="R11" i="48"/>
  <c r="AL21" i="48"/>
  <c r="AK13" i="48"/>
  <c r="AK21" i="48"/>
  <c r="S4" i="48"/>
  <c r="AK46" i="48"/>
  <c r="AL46" i="48"/>
  <c r="AK20" i="48"/>
  <c r="AL20" i="48"/>
  <c r="S8" i="48"/>
  <c r="S42" i="48"/>
  <c r="AK18" i="48"/>
  <c r="AL18" i="48"/>
  <c r="AL4" i="48"/>
  <c r="AK4" i="48"/>
  <c r="AL29" i="48"/>
  <c r="AK29" i="48"/>
  <c r="AL8" i="48"/>
  <c r="AK8" i="48"/>
  <c r="AK51" i="48"/>
  <c r="AL51" i="48"/>
  <c r="AL38" i="48"/>
  <c r="AK38" i="48"/>
  <c r="AK37" i="48"/>
  <c r="AL37" i="48"/>
  <c r="AK52" i="48"/>
  <c r="AL52" i="48"/>
  <c r="AK5" i="48"/>
  <c r="AL5" i="48"/>
  <c r="S11" i="48"/>
  <c r="S33" i="48"/>
  <c r="S17" i="48"/>
  <c r="S25" i="48"/>
  <c r="S47" i="48"/>
  <c r="S46" i="48"/>
  <c r="S52" i="48"/>
  <c r="S38" i="48"/>
  <c r="AL36" i="48"/>
  <c r="AK36" i="48"/>
  <c r="AK16" i="48"/>
  <c r="AL16" i="48"/>
  <c r="AL7" i="48"/>
  <c r="AK7" i="48"/>
  <c r="AL35" i="48"/>
  <c r="AK35" i="48"/>
  <c r="AK14" i="48"/>
  <c r="AL14" i="48"/>
  <c r="S10" i="48"/>
  <c r="AL40" i="48"/>
  <c r="AK40" i="48"/>
  <c r="AL10" i="48"/>
  <c r="AK10" i="48"/>
  <c r="AL30" i="48"/>
  <c r="AK30" i="48"/>
  <c r="AK54" i="48"/>
  <c r="AL54" i="48"/>
  <c r="AL39" i="48"/>
  <c r="AK39" i="48"/>
  <c r="S40" i="48"/>
  <c r="S28" i="48"/>
  <c r="S24" i="48"/>
  <c r="S20" i="48"/>
  <c r="S16" i="48"/>
  <c r="AL9" i="48"/>
  <c r="AK9" i="48"/>
  <c r="S36" i="48"/>
  <c r="S7" i="48"/>
  <c r="S39" i="48"/>
  <c r="S19" i="48"/>
  <c r="S27" i="48"/>
  <c r="S49" i="48"/>
  <c r="S48" i="48"/>
  <c r="S53" i="48"/>
  <c r="S55" i="48"/>
  <c r="AK53" i="48"/>
  <c r="AL53" i="48"/>
  <c r="S41" i="48"/>
  <c r="S32" i="48"/>
  <c r="AK28" i="48"/>
  <c r="AL28" i="48"/>
  <c r="AK12" i="48"/>
  <c r="AL12" i="48"/>
  <c r="AL11" i="48"/>
  <c r="AK11" i="48"/>
  <c r="S35" i="48"/>
  <c r="S31" i="48"/>
  <c r="S6" i="48"/>
  <c r="AK43" i="48"/>
  <c r="AL43" i="48"/>
  <c r="AL33" i="48"/>
  <c r="AK33" i="48"/>
  <c r="AK32" i="48"/>
  <c r="AL32" i="48"/>
  <c r="AL42" i="48"/>
  <c r="AK42" i="48"/>
  <c r="AK41" i="48"/>
  <c r="AL41" i="48"/>
  <c r="AK44" i="48"/>
  <c r="AL44" i="48"/>
  <c r="S13" i="48"/>
  <c r="S21" i="48"/>
  <c r="S29" i="48"/>
  <c r="S51" i="48"/>
  <c r="S50" i="48"/>
  <c r="AK24" i="48"/>
  <c r="AL24" i="48"/>
  <c r="AK50" i="48"/>
  <c r="AL50" i="48"/>
  <c r="S34" i="48"/>
  <c r="S30" i="48"/>
  <c r="R30" i="48"/>
  <c r="S26" i="48"/>
  <c r="S22" i="48"/>
  <c r="S18" i="48"/>
  <c r="S14" i="48"/>
  <c r="AK26" i="48"/>
  <c r="AL26" i="48"/>
  <c r="AK22" i="48"/>
  <c r="AL22" i="48"/>
  <c r="AL6" i="48"/>
  <c r="AK6" i="48"/>
  <c r="AK49" i="48"/>
  <c r="AL49" i="48"/>
  <c r="AL34" i="48"/>
  <c r="AK34" i="48"/>
  <c r="AK55" i="48"/>
  <c r="AL55" i="48"/>
  <c r="AK48" i="48"/>
  <c r="AL48" i="48"/>
  <c r="S37" i="48"/>
  <c r="S15" i="48"/>
  <c r="S23" i="48"/>
  <c r="S45" i="48"/>
  <c r="S44" i="48"/>
  <c r="R108" i="48" l="1"/>
  <c r="S108" i="48"/>
  <c r="S54" i="48" l="1"/>
  <c r="R54" i="48"/>
  <c r="A53" i="42" l="1"/>
  <c r="A52" i="42"/>
  <c r="A51" i="42"/>
  <c r="A50" i="42"/>
  <c r="A49" i="42"/>
  <c r="A48" i="42"/>
  <c r="A47" i="42"/>
  <c r="A46" i="42"/>
  <c r="A45" i="42"/>
  <c r="A44" i="42"/>
  <c r="A43" i="42"/>
  <c r="A42" i="42"/>
  <c r="A41" i="42"/>
  <c r="A40" i="42"/>
  <c r="A39" i="42"/>
  <c r="A38" i="42"/>
  <c r="A37" i="42"/>
  <c r="A36" i="42"/>
  <c r="A35" i="42"/>
  <c r="A34" i="42"/>
  <c r="A33" i="42"/>
  <c r="A31" i="42"/>
  <c r="A30" i="42"/>
  <c r="A29" i="42"/>
  <c r="A28" i="42"/>
  <c r="A27" i="42"/>
  <c r="A26" i="42"/>
  <c r="A25" i="42"/>
  <c r="A24" i="42"/>
  <c r="A23" i="42"/>
  <c r="A22" i="42"/>
  <c r="A21" i="42"/>
  <c r="A20" i="42"/>
  <c r="A19" i="42"/>
  <c r="A18" i="42"/>
  <c r="A17" i="42"/>
  <c r="A16" i="42"/>
  <c r="A15" i="42"/>
  <c r="A14" i="42"/>
  <c r="A13" i="42"/>
  <c r="A12" i="42"/>
  <c r="A11" i="42"/>
  <c r="A10" i="42"/>
  <c r="A9" i="42"/>
  <c r="A8" i="42"/>
  <c r="A7" i="42"/>
  <c r="A6" i="42"/>
  <c r="A5" i="42"/>
  <c r="A4" i="42"/>
  <c r="A3" i="42"/>
  <c r="M7" i="39"/>
  <c r="L7" i="39"/>
  <c r="K7" i="39"/>
  <c r="J7" i="39"/>
  <c r="I7" i="39"/>
  <c r="H7" i="39"/>
  <c r="G7" i="39"/>
  <c r="F7" i="39"/>
  <c r="M6" i="39"/>
  <c r="L6" i="39"/>
  <c r="K6" i="39"/>
  <c r="J6" i="39"/>
  <c r="I6" i="39"/>
  <c r="H6" i="39"/>
  <c r="G6" i="39"/>
  <c r="F6" i="39"/>
  <c r="M5" i="39"/>
  <c r="L5" i="39"/>
  <c r="K5" i="39"/>
  <c r="J5" i="39"/>
  <c r="I5" i="39"/>
  <c r="H5" i="39"/>
  <c r="G5" i="39"/>
  <c r="F5" i="39"/>
  <c r="M4" i="39"/>
  <c r="L4" i="39"/>
  <c r="K4" i="39"/>
  <c r="J4" i="39"/>
  <c r="I4" i="39"/>
  <c r="H4" i="39"/>
  <c r="G4" i="39"/>
</calcChain>
</file>

<file path=xl/sharedStrings.xml><?xml version="1.0" encoding="utf-8"?>
<sst xmlns="http://schemas.openxmlformats.org/spreadsheetml/2006/main" count="3317" uniqueCount="987">
  <si>
    <t>Alaska</t>
  </si>
  <si>
    <t>Alabama</t>
  </si>
  <si>
    <t>Arkansas</t>
  </si>
  <si>
    <t>Arizona</t>
  </si>
  <si>
    <t>California</t>
  </si>
  <si>
    <t>Colorado</t>
  </si>
  <si>
    <t>Connecticut</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</si>
  <si>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</si>
  <si>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</si>
  <si>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</si>
  <si>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</si>
  <si>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</si>
  <si>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</si>
  <si>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</si>
  <si>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</si>
  <si>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</si>
  <si>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</si>
  <si>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</si>
  <si>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</si>
  <si>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</si>
  <si>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</si>
  <si>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</si>
  <si>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</si>
  <si>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</si>
  <si>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</si>
  <si>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</si>
  <si>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</si>
  <si>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</si>
  <si>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</si>
  <si>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</si>
  <si>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</si>
  <si>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</si>
  <si>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</si>
  <si>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</si>
  <si>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</si>
  <si>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</si>
  <si>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</si>
  <si>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</si>
  <si>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</si>
  <si>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</si>
  <si>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</si>
  <si>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</si>
  <si>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</si>
  <si>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</si>
  <si>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Virginia</t>
  </si>
  <si>
    <t>Vermont</t>
  </si>
  <si>
    <t>Washington</t>
  </si>
  <si>
    <t>Wisconsin</t>
  </si>
  <si>
    <t>West Virginia</t>
  </si>
  <si>
    <t>Wyoming</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</si>
  <si>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</si>
  <si>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</si>
  <si>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</si>
  <si>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</si>
  <si>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</si>
  <si>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</si>
  <si>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</si>
  <si>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</si>
  <si>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</si>
  <si>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</si>
  <si>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</si>
  <si>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</si>
  <si>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</si>
  <si>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</si>
  <si>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</si>
  <si>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</si>
  <si>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</si>
  <si>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</si>
  <si>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</si>
  <si>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</si>
  <si>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</si>
  <si>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</si>
  <si>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</si>
  <si>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</si>
  <si>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</si>
  <si>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</si>
  <si>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</si>
  <si>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</si>
  <si>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</si>
  <si>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</si>
  <si>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</si>
  <si>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</si>
  <si>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</si>
  <si>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</si>
  <si>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</si>
  <si>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</si>
  <si>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</si>
  <si>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</si>
  <si>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</si>
  <si>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</si>
  <si>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</si>
  <si>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</si>
  <si>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</si>
  <si>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</si>
  <si>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</si>
  <si>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</si>
  <si>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</si>
  <si>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</si>
  <si>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</si>
  <si>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</si>
  <si>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Total</t>
  </si>
  <si>
    <t>2018-19</t>
  </si>
  <si>
    <t>United States</t>
  </si>
  <si>
    <t>US</t>
  </si>
  <si>
    <t>In-State Tuition and Fees</t>
  </si>
  <si>
    <t>Out-of-State Premium</t>
  </si>
  <si>
    <t>Out-of-State Tuition and Fees</t>
  </si>
  <si>
    <t>Academic Year</t>
  </si>
  <si>
    <t>Public Four-Year</t>
  </si>
  <si>
    <t>Private Nonprofit Four-Year</t>
  </si>
  <si>
    <t>2019-20</t>
  </si>
  <si>
    <t>One-Year % Change</t>
  </si>
  <si>
    <t>Public Two-Year</t>
  </si>
  <si>
    <t>—</t>
  </si>
  <si>
    <t>89-90</t>
  </si>
  <si>
    <t>90-91</t>
  </si>
  <si>
    <t>91-92</t>
  </si>
  <si>
    <t>92-93</t>
  </si>
  <si>
    <t>93-94</t>
  </si>
  <si>
    <t>94-95</t>
  </si>
  <si>
    <t>95-96</t>
  </si>
  <si>
    <t>96-97</t>
  </si>
  <si>
    <t>97-98</t>
  </si>
  <si>
    <t>98-99</t>
  </si>
  <si>
    <t>99-00</t>
  </si>
  <si>
    <t>00-01</t>
  </si>
  <si>
    <t>01-02</t>
  </si>
  <si>
    <t>02-03</t>
  </si>
  <si>
    <t>03-04</t>
  </si>
  <si>
    <t>04-05</t>
  </si>
  <si>
    <t>05-06</t>
  </si>
  <si>
    <t>06-07</t>
  </si>
  <si>
    <t>07-08</t>
  </si>
  <si>
    <t>08-09</t>
  </si>
  <si>
    <t>09-10</t>
  </si>
  <si>
    <t>10-11</t>
  </si>
  <si>
    <t>11-12</t>
  </si>
  <si>
    <t>12-13</t>
  </si>
  <si>
    <t>13-14</t>
  </si>
  <si>
    <t>14-15</t>
  </si>
  <si>
    <t>15-16</t>
  </si>
  <si>
    <t>16-17</t>
  </si>
  <si>
    <t>17-18</t>
  </si>
  <si>
    <t>18-19</t>
  </si>
  <si>
    <t>NOTE: Average tuition and fee prices reflect in-district charges for public two-year institutions and in-state charges for public four-year institutions.</t>
  </si>
  <si>
    <t>SOURCES: 1987-88 and after: data from Annual Survey of Colleges, the College Board, weighted by full-time undergraduate enrollment; 1986-87 and prior: data from Integrated Postsecondary Education Data System (IPEDS), U.S. Department of Education, National Center for Education Statistics, weighted by full-time equivalent enrollment.</t>
  </si>
  <si>
    <t>Tuition and Fees in 2019 Dollars</t>
  </si>
  <si>
    <t>Tuition and Fees and Room and Board in 2019 Dollars</t>
  </si>
  <si>
    <t>19-20</t>
  </si>
  <si>
    <t>Ten-Year $ Change</t>
  </si>
  <si>
    <t>TABLE 2. Average Tuition and Fees and Room and Board (Enrollment-Weighted) in 2019 Dollars, 1989-90 to 2019-20, Selected Years</t>
  </si>
  <si>
    <t>Tuition and Fees</t>
  </si>
  <si>
    <t>Tuition and Fees and Room and Board</t>
  </si>
  <si>
    <t>1989-90 to 1999-00</t>
  </si>
  <si>
    <t>1999-00 to 2009-10</t>
  </si>
  <si>
    <t>2009-10 to 2019-20</t>
  </si>
  <si>
    <t>Transportation</t>
  </si>
  <si>
    <t>Public Two-Year In-District Commuter</t>
  </si>
  <si>
    <t>Public Four-Year In-State On-Campus</t>
  </si>
  <si>
    <t>Public Four-Year Out-of-State On-Campus</t>
  </si>
  <si>
    <t>Private Nonprofit Four-Year On-Campus</t>
  </si>
  <si>
    <t>Other Expenses</t>
  </si>
  <si>
    <t>Books and Supplies</t>
  </si>
  <si>
    <t>Room and Board</t>
  </si>
  <si>
    <t>Sector</t>
  </si>
  <si>
    <t>SOURCES: College Board, Annual Survey of Colleges; NCES, IPEDS Fall 2017 Enrollment data.</t>
  </si>
  <si>
    <t>This table was prepared in October 2019.</t>
  </si>
  <si>
    <t>Combined</t>
  </si>
  <si>
    <t>Public</t>
  </si>
  <si>
    <t>Private</t>
  </si>
  <si>
    <t>Carnegie Classification</t>
  </si>
  <si>
    <t>Public Two-Year In-District</t>
  </si>
  <si>
    <t>Public Four-Year In-State</t>
  </si>
  <si>
    <t>Public Four-Year Out-of-State</t>
  </si>
  <si>
    <t>For-Profit</t>
  </si>
  <si>
    <t>Doctoral</t>
  </si>
  <si>
    <t>Master’s</t>
  </si>
  <si>
    <t>Bachelor’s</t>
  </si>
  <si>
    <t>$ Change</t>
  </si>
  <si>
    <t>% Change</t>
  </si>
  <si>
    <t xml:space="preserve">Table 1. Average Published Charges (Enrollment-Weighted) for Full-Time Undergraduates, 2018-19 and 2019-20 </t>
  </si>
  <si>
    <t xml:space="preserve">NOTES: Prices in Table 1 are not adjusted for inflation. Prices reported for 2018-19 have been revised and may differ from those reported in Trends in College Pricing 2018. Public two-year room and board charges are based on commuter housing and food costs. The latest tuition and fee estimate available for the for-profit sector is for 2018-19 and should be interpreted with caution because of the small sample size.
</t>
  </si>
  <si>
    <t xml:space="preserve">
Enrollment-weighted tuition and fees weight the price charged by each institution by the number of full-time undergraduate students enrolled in fall 2017. Public four-year in-state charges are weighted by total fall 2017 full-time undergraduate enrollment in each institution, including both in-state students and out-of-state students. Out-of-state tuition and fees are computed by adding the average in-state price to the out-of-state premium weighted by the number of full-time out-of-state undergraduate students enrolled at each institution. Room and board charges are weighted by the number of undergraduate students residing on campus for four-year institutions and by the number of commuter students for public two-year institutions.</t>
  </si>
  <si>
    <t>Under $7,000</t>
  </si>
  <si>
    <t>$25,000 to $29,999</t>
  </si>
  <si>
    <t>$60,000 and over</t>
  </si>
  <si>
    <t>$9,000 to $10,999</t>
  </si>
  <si>
    <t>$11,000 to $12,999</t>
  </si>
  <si>
    <t>$13,000 to $14,999</t>
  </si>
  <si>
    <t>$15,000 to $19,999</t>
  </si>
  <si>
    <t>$20,000 to $24,999</t>
  </si>
  <si>
    <t>$30,000 to $34,999</t>
  </si>
  <si>
    <t>$35,000 to $39,999</t>
  </si>
  <si>
    <t>$40,000 to $44,999</t>
  </si>
  <si>
    <t>$45,000 to $49,999</t>
  </si>
  <si>
    <t>$50,000 to $54,999</t>
  </si>
  <si>
    <t>$55,000 to $59,999</t>
  </si>
  <si>
    <t>$7,000 to $8,999</t>
  </si>
  <si>
    <t>Figure 7. 2019-20 Tuition and Fees at Flagship Universities and Five-Year Percentage Change in Inflation-Adjusted In-State Tuition and Fees</t>
  </si>
  <si>
    <t>Name of Institution</t>
  </si>
  <si>
    <t>5-Year % Change in In-State TF</t>
  </si>
  <si>
    <t>Univ. of WY</t>
  </si>
  <si>
    <t>Univ. of FL</t>
  </si>
  <si>
    <t>Univ. of MT</t>
  </si>
  <si>
    <t>Univ. of NM</t>
  </si>
  <si>
    <t>Univ. of NV: Reno</t>
  </si>
  <si>
    <t>Univ. of ID</t>
  </si>
  <si>
    <t>Univ. of AK Fairbanks</t>
  </si>
  <si>
    <t>Univ. of MS</t>
  </si>
  <si>
    <t>West VA Univ.</t>
  </si>
  <si>
    <t>Univ. of NC-Chapel Hill</t>
  </si>
  <si>
    <t>Univ. of SD</t>
  </si>
  <si>
    <t>Univ. of NE-Lincoln</t>
  </si>
  <si>
    <t>Univ. of AR</t>
  </si>
  <si>
    <t>Univ. of UT</t>
  </si>
  <si>
    <t>Univ. of IA</t>
  </si>
  <si>
    <t>Univ. of ND</t>
  </si>
  <si>
    <t>Univ. of MO-Columbia</t>
  </si>
  <si>
    <t>State Univ. of NY-Buffalo</t>
  </si>
  <si>
    <t>Univ. of WI-Madison</t>
  </si>
  <si>
    <t>Univ. of AL</t>
  </si>
  <si>
    <t>Univ. of MD-College Park</t>
  </si>
  <si>
    <t>Univ. of TX-Austin</t>
  </si>
  <si>
    <t>IN Univ. Bloomington</t>
  </si>
  <si>
    <t>OH State Univ.-Columbus</t>
  </si>
  <si>
    <t>Univ. of KS</t>
  </si>
  <si>
    <t>Univ. of ME</t>
  </si>
  <si>
    <t>Univ. of WA</t>
  </si>
  <si>
    <t>Univ. of OK</t>
  </si>
  <si>
    <t>LA State Univ. &amp; A&amp;M College</t>
  </si>
  <si>
    <t>Univ. of GA</t>
  </si>
  <si>
    <t>Univ. of HI-Manoa</t>
  </si>
  <si>
    <t>Univ. of KY</t>
  </si>
  <si>
    <t>Univ. of CO-Boulder</t>
  </si>
  <si>
    <t>Univ. of SC</t>
  </si>
  <si>
    <t>Univ. of AZ</t>
  </si>
  <si>
    <t>Univ. of OR</t>
  </si>
  <si>
    <t>Univ. of TN-Knoxville</t>
  </si>
  <si>
    <t>Univ. of CA-Berkeley</t>
  </si>
  <si>
    <t>Univ. of DE</t>
  </si>
  <si>
    <t>Univ. of RI</t>
  </si>
  <si>
    <t>Univ. of MN-Twin Cities</t>
  </si>
  <si>
    <t>Rutgers, State Univ. of NJ</t>
  </si>
  <si>
    <t>Univ. of MI</t>
  </si>
  <si>
    <t>Univ. of IL-Urbana-Champaign</t>
  </si>
  <si>
    <t>Univ. of MA-Amherst</t>
  </si>
  <si>
    <t>Univ. of VA</t>
  </si>
  <si>
    <t>Univ. of CT</t>
  </si>
  <si>
    <t>Penn State Univ. Park</t>
  </si>
  <si>
    <t>Univ. of VT</t>
  </si>
  <si>
    <t>Univ. of NH</t>
  </si>
  <si>
    <t xml:space="preserve"> </t>
  </si>
  <si>
    <t>SOURCES: College Board, Annual Survey of Colleges.</t>
  </si>
  <si>
    <t>Second 20%</t>
  </si>
  <si>
    <t>Fourth 20%</t>
  </si>
  <si>
    <t>Highest 20%</t>
  </si>
  <si>
    <t>Top 5%</t>
  </si>
  <si>
    <t>1988 to 1998</t>
  </si>
  <si>
    <t>1998 to 2008</t>
  </si>
  <si>
    <t>2008 to 2018</t>
  </si>
  <si>
    <t>$ Change from 1988 to 2018</t>
  </si>
  <si>
    <t>% Change from 1988 to 2018</t>
  </si>
  <si>
    <t>2018 Income Bracket</t>
  </si>
  <si>
    <t>$35,864 or less</t>
  </si>
  <si>
    <t>$35,865 to $63,023</t>
  </si>
  <si>
    <t>$63,024 to $96,340</t>
  </si>
  <si>
    <t>$96,341 to $150,117</t>
  </si>
  <si>
    <t>$150,118  or More</t>
  </si>
  <si>
    <t>$279,240 or More</t>
  </si>
  <si>
    <t>2018 Mean Income</t>
  </si>
  <si>
    <t>Region</t>
  </si>
  <si>
    <t xml:space="preserve">Midwest </t>
  </si>
  <si>
    <t>Northeast</t>
  </si>
  <si>
    <t>South</t>
  </si>
  <si>
    <t>West</t>
  </si>
  <si>
    <t>Race/Ethnicity</t>
  </si>
  <si>
    <t>Asian Alone, Non-Hispanic</t>
  </si>
  <si>
    <t>Black Alone, Non-Hispanic</t>
  </si>
  <si>
    <t>Hispanic</t>
  </si>
  <si>
    <t>Age</t>
  </si>
  <si>
    <t>15 to 24</t>
  </si>
  <si>
    <t>25 to 34</t>
  </si>
  <si>
    <t>25 to 44</t>
  </si>
  <si>
    <t>45 to 54</t>
  </si>
  <si>
    <t>55 to 64</t>
  </si>
  <si>
    <t>65 and over</t>
  </si>
  <si>
    <t>Education</t>
  </si>
  <si>
    <t>Less Than High School</t>
  </si>
  <si>
    <t>High School</t>
  </si>
  <si>
    <t>Some College</t>
  </si>
  <si>
    <t>Associate</t>
  </si>
  <si>
    <t>Bachelor's or Higher</t>
  </si>
  <si>
    <t>All</t>
  </si>
  <si>
    <t>Published Tuition and Fees</t>
  </si>
  <si>
    <t>Published Tuition and Fees and Room and Board (TFRB)</t>
  </si>
  <si>
    <t>Net Tuition and Fees</t>
  </si>
  <si>
    <t>Net TFRB</t>
  </si>
  <si>
    <t>Grant Aid and Tax Benefits per Student</t>
  </si>
  <si>
    <t>Income Group</t>
  </si>
  <si>
    <t>Net Nontuition Budget</t>
  </si>
  <si>
    <t>Grant Aid</t>
  </si>
  <si>
    <t>Lowest (Less than $35,000)</t>
  </si>
  <si>
    <t>Second ($35,000 to $69,999)</t>
  </si>
  <si>
    <t>Third ($70,000 to $119,999)</t>
  </si>
  <si>
    <t>Highest ($120,000 or More)</t>
  </si>
  <si>
    <t>Independent</t>
  </si>
  <si>
    <t>4 Years or Less</t>
  </si>
  <si>
    <t>5 years</t>
  </si>
  <si>
    <t>6 years</t>
  </si>
  <si>
    <t>7 to 10 years</t>
  </si>
  <si>
    <t>More than 10 years</t>
  </si>
  <si>
    <t>Sector of Bachelor's Degree</t>
  </si>
  <si>
    <t>  Public  Four-Year (60%)</t>
  </si>
  <si>
    <t>  Private Nonprofit Four-Year (28%)</t>
  </si>
  <si>
    <t>  Private for-profit (9%)</t>
  </si>
  <si>
    <t>  White (59%)</t>
  </si>
  <si>
    <t>  Hispanic (15%)</t>
  </si>
  <si>
    <t>  Black  (12%)</t>
  </si>
  <si>
    <t>  Asian (9%)</t>
  </si>
  <si>
    <t>Dependent Children in 2015-16</t>
  </si>
  <si>
    <t>No Dependent Children (84%)</t>
  </si>
  <si>
    <t>Dependent Children (16%)</t>
  </si>
  <si>
    <t>3.5 to 4.0 (A- to A) (46%)</t>
  </si>
  <si>
    <t>3.0 to 3.4 (B to A-) (31%)</t>
  </si>
  <si>
    <t>&lt;3.0 (23%)</t>
  </si>
  <si>
    <t>Parents' Highest Education Level</t>
  </si>
  <si>
    <t>Advanced Degree (27%)</t>
  </si>
  <si>
    <t>Bachelor's Degree (27%)</t>
  </si>
  <si>
    <t>Some College or Associate Degree (28%)</t>
  </si>
  <si>
    <t>High School or Less (18%)</t>
  </si>
  <si>
    <t>$70,000 to 119,999 (25%)</t>
  </si>
  <si>
    <t>$35,000 to 69,999 (20%)</t>
  </si>
  <si>
    <t>Less than $35,000 (22%)</t>
  </si>
  <si>
    <t>Age at Start of Postsecondary Educationn</t>
  </si>
  <si>
    <t>30 or Older (5%)</t>
  </si>
  <si>
    <t>24 to 29 (4%)</t>
  </si>
  <si>
    <t>20 to 23 (10%)</t>
  </si>
  <si>
    <t>19 or Younger (81%)</t>
  </si>
  <si>
    <t>Independent (46%)</t>
  </si>
  <si>
    <t>Dependent (54%)</t>
  </si>
  <si>
    <t>On Campus</t>
  </si>
  <si>
    <t>Off Campus</t>
  </si>
  <si>
    <t>Living with Parents</t>
  </si>
  <si>
    <t>Race/ ethnicity</t>
  </si>
  <si>
    <t>White (57%)</t>
  </si>
  <si>
    <t>Hispanic  (19%)</t>
  </si>
  <si>
    <t>Black  (14%)</t>
  </si>
  <si>
    <t>By Online Status</t>
  </si>
  <si>
    <t>Asian (6%)</t>
  </si>
  <si>
    <t>Not Fully Online</t>
  </si>
  <si>
    <t>Fully Online</t>
  </si>
  <si>
    <t>18 or Younger (15%)</t>
  </si>
  <si>
    <t>By Attendance Status</t>
  </si>
  <si>
    <t>19 to 23 (65%)</t>
  </si>
  <si>
    <t>Full Time</t>
  </si>
  <si>
    <t>24 to 29 (11%)</t>
  </si>
  <si>
    <t>Part Time</t>
  </si>
  <si>
    <t>30 or Older (9%)</t>
  </si>
  <si>
    <t>Dependent Students Parents' Income</t>
  </si>
  <si>
    <t>$120,000 or More (25%)</t>
  </si>
  <si>
    <t>$70,000 to 119,999 (23%)</t>
  </si>
  <si>
    <t>$35,000 to 69,999 (23%)</t>
  </si>
  <si>
    <t>Less than $35,000 (29%)</t>
  </si>
  <si>
    <t>Dependency Status</t>
  </si>
  <si>
    <t>Independent Students (27%)</t>
  </si>
  <si>
    <t>Dependent Students (73%)</t>
  </si>
  <si>
    <t>Full Time, Not Fully Online</t>
  </si>
  <si>
    <t>87-88</t>
  </si>
  <si>
    <t>88-89</t>
  </si>
  <si>
    <t>Total Funding (Billions)</t>
  </si>
  <si>
    <t>Figure 16. 2017-18 State and Local Funding for Higher Education per Student and per $1,000 in Personal Income and 10-Year Percentage Change in Inflation-Adjusted Funding per Student, by State</t>
  </si>
  <si>
    <t>State</t>
  </si>
  <si>
    <t>Funding per Public FTE Student</t>
  </si>
  <si>
    <t>Funding per $1,000 in Personal Income</t>
  </si>
  <si>
    <t>10-Year Percentage Change in Funding per FTE</t>
  </si>
  <si>
    <t>Table on the page</t>
  </si>
  <si>
    <t>Percentage of Institutional Revenues from Various Sources</t>
  </si>
  <si>
    <t>Net Tuition Revenue</t>
  </si>
  <si>
    <t>State and Local Appropriations</t>
  </si>
  <si>
    <t>Federal Appropriations and Federal, State, and Local Grants and Contracts</t>
  </si>
  <si>
    <t>Public Doctoral</t>
  </si>
  <si>
    <t>2001-02</t>
  </si>
  <si>
    <t>2006-07</t>
  </si>
  <si>
    <t>2011-12</t>
  </si>
  <si>
    <t>2016-17</t>
  </si>
  <si>
    <t>Public Master's</t>
  </si>
  <si>
    <t>Public Bachelor's</t>
  </si>
  <si>
    <t>Public Associate</t>
  </si>
  <si>
    <t>Figure 18. Net Tuition Revenues, Subsidies, and Education and Related Expenditures per Full-Time Equivalent (FTE) Student in 2016 Dollars, 2006-07, 2011-12, and 2016-17</t>
  </si>
  <si>
    <t>Percentage of Education and Related Expenditures Not Covered by Net Tuition Revenues</t>
  </si>
  <si>
    <t>Subsidy</t>
  </si>
  <si>
    <t>Private Nonprofit</t>
  </si>
  <si>
    <t>Master's</t>
  </si>
  <si>
    <t>Bachelor's</t>
  </si>
  <si>
    <t>Private Nonprofit Doctoral</t>
  </si>
  <si>
    <t>Private Nonprofit Master's</t>
  </si>
  <si>
    <t>Private Nonprofit Bachelor's</t>
  </si>
  <si>
    <t>Figure19. Endowment Assets per Full-Time Equivalent (FTE) Student at Four-Year Colleges and Universities by Decile, 2016-17</t>
  </si>
  <si>
    <t>Private Doctoral
(Median=$63,500)
(Mean=$224,000)     (Total=$287.2 Billion)</t>
  </si>
  <si>
    <t>Private Master's
(Median=$16,100)
(Mean=$23,200)        (Total=$29.0 Billion)</t>
  </si>
  <si>
    <t>Private Bachelor's
(Median=$46,000)
(Mean=$115,000)           (Total=$71.2 Billion)</t>
  </si>
  <si>
    <t>Highest Decile</t>
  </si>
  <si>
    <t>2nd</t>
  </si>
  <si>
    <t>3rd</t>
  </si>
  <si>
    <t>4th</t>
  </si>
  <si>
    <t>5th</t>
  </si>
  <si>
    <t>6th</t>
  </si>
  <si>
    <t>7th</t>
  </si>
  <si>
    <t>8th</t>
  </si>
  <si>
    <t>9th</t>
  </si>
  <si>
    <t>Lowest Decile</t>
  </si>
  <si>
    <t>Public Doctoral
(Median=$17,300)
(Mean=$27,300)                         (Total=$128.6 Billion)</t>
  </si>
  <si>
    <t>Public Master's
(Median=$4,100)
(Mean=$5,200)                 (Total=$10.3 Billion)</t>
  </si>
  <si>
    <t>Public Bachelor's
(Median=$2,400)
(Mean=$5,800)                          (Total=$1.8 Billion)</t>
  </si>
  <si>
    <t>Figure 21. Postsecondary Fall Enrollment by Attendance Status and Level of Enrollment (with Percentage of All Students Enrolled in Each Sector), 2000 to 2017, Selected Years</t>
  </si>
  <si>
    <t>All Graduate</t>
  </si>
  <si>
    <t>2000 (3%)</t>
  </si>
  <si>
    <t>2010 (10%)</t>
  </si>
  <si>
    <t>2015 (7%)</t>
  </si>
  <si>
    <t>2017 (6%)</t>
  </si>
  <si>
    <t>2000 (20%)</t>
  </si>
  <si>
    <t>2010 (18%)</t>
  </si>
  <si>
    <t>2015 (20%)</t>
  </si>
  <si>
    <t>2017 (20%)</t>
  </si>
  <si>
    <t>2000 (40%)</t>
  </si>
  <si>
    <t>2010 (35%)</t>
  </si>
  <si>
    <t>2015 (38%)</t>
  </si>
  <si>
    <t>2017 (39%)</t>
  </si>
  <si>
    <t>2000 (37%)</t>
  </si>
  <si>
    <t>2010 (38%)</t>
  </si>
  <si>
    <t>2015 (36%)</t>
  </si>
  <si>
    <t>2017 (35%)</t>
  </si>
  <si>
    <t>Figure 22A. Percentage Change in Full-Time Equivalent (FTE) Enrollment in Public Institutions by State, Fall 2007 to Fall 2017</t>
  </si>
  <si>
    <t>Change</t>
  </si>
  <si>
    <t>District of Columbia</t>
  </si>
  <si>
    <t>Figure 22B. Percentage of All Public Full-Time Equivalent (FTE) Undergraduate Enrollment in Two-Year Institutions by State, Fall 2017</t>
  </si>
  <si>
    <t>Other (5%)</t>
  </si>
  <si>
    <t>White (55%)</t>
  </si>
  <si>
    <t>Hispanic (20%)</t>
  </si>
  <si>
    <t>Black (13%)</t>
  </si>
  <si>
    <t>Asian (7%)</t>
  </si>
  <si>
    <t>For-Profit (5%)</t>
  </si>
  <si>
    <t>Private Nonprofit Four-Year (16%)</t>
  </si>
  <si>
    <t>Public Four-Year (37%)</t>
  </si>
  <si>
    <t>Public Two-Year (42%)</t>
  </si>
  <si>
    <t>Asian</t>
  </si>
  <si>
    <t xml:space="preserve">Black </t>
  </si>
  <si>
    <t xml:space="preserve">Hispanic </t>
  </si>
  <si>
    <t xml:space="preserve">White </t>
  </si>
  <si>
    <t xml:space="preserve">Other </t>
  </si>
  <si>
    <t>Fall 1993</t>
  </si>
  <si>
    <t>Fall 2003</t>
  </si>
  <si>
    <t>Fall 2013</t>
  </si>
  <si>
    <t>Fall 2017</t>
  </si>
  <si>
    <t>TABLE 2. Average Tuition and Fees and Room and Board (Enrollment-Weighted) in Current Dollars and in 2019 Dollars, 1971-72 to 2019-20</t>
  </si>
  <si>
    <t>71-72</t>
  </si>
  <si>
    <t>72-73</t>
  </si>
  <si>
    <t>73-74</t>
  </si>
  <si>
    <t>74-75</t>
  </si>
  <si>
    <t>75-76</t>
  </si>
  <si>
    <t>76-77</t>
  </si>
  <si>
    <t>77-78</t>
  </si>
  <si>
    <t>78-79</t>
  </si>
  <si>
    <t>79-80</t>
  </si>
  <si>
    <t>80-81</t>
  </si>
  <si>
    <t>81-82</t>
  </si>
  <si>
    <t>82-83</t>
  </si>
  <si>
    <t>83-84</t>
  </si>
  <si>
    <t>84-85</t>
  </si>
  <si>
    <t>85-86</t>
  </si>
  <si>
    <t>86-87</t>
  </si>
  <si>
    <t>Tuition and Fees in Current Dollars</t>
  </si>
  <si>
    <t>Tuition and Fees and Room and Board in Current Dollars</t>
  </si>
  <si>
    <t>Public Two-Year In-District Tuition and Fees</t>
  </si>
  <si>
    <t>Public Four-Year In-State Tuition and Fees</t>
  </si>
  <si>
    <t>2004-05</t>
  </si>
  <si>
    <t>2005-06</t>
  </si>
  <si>
    <t xml:space="preserve">  2007-08 </t>
  </si>
  <si>
    <t>2008-09</t>
  </si>
  <si>
    <t>2009-10</t>
  </si>
  <si>
    <t>2010-11</t>
  </si>
  <si>
    <t>2012-13</t>
  </si>
  <si>
    <t>2013-14</t>
  </si>
  <si>
    <t>2014-15</t>
  </si>
  <si>
    <t>2015-16</t>
  </si>
  <si>
    <t>1-Year % Change</t>
  </si>
  <si>
    <t>5-Year % Change</t>
  </si>
  <si>
    <t>N/A</t>
  </si>
  <si>
    <t>Puerto Rico</t>
  </si>
  <si>
    <t>In Current Dollars</t>
  </si>
  <si>
    <t>2017-18</t>
  </si>
  <si>
    <t>2018-19_rev</t>
  </si>
  <si>
    <t>SOURCE: The College Board, Annual Survey of Colleges.</t>
  </si>
  <si>
    <t xml:space="preserve">Note: Average tuition and fee prices are weighted by full-time enrollment. </t>
  </si>
  <si>
    <t>Data on individual states should be interpreted with caution because of the possible impact of reporting errors and missing data on states with small numbers of institutions.</t>
  </si>
  <si>
    <t>Percentage Change</t>
  </si>
  <si>
    <t>STATE</t>
  </si>
  <si>
    <t>2007-08</t>
  </si>
  <si>
    <t>1-Year</t>
  </si>
  <si>
    <t>5-Year</t>
  </si>
  <si>
    <t>University of Alaska Fairbanks</t>
  </si>
  <si>
    <t>University of Alabama</t>
  </si>
  <si>
    <t>University of Arkansas</t>
  </si>
  <si>
    <t>University of Arizona</t>
  </si>
  <si>
    <t>University of California: Berkeley</t>
  </si>
  <si>
    <t>University of Colorado at Boulder</t>
  </si>
  <si>
    <t>University of Connecticut</t>
  </si>
  <si>
    <t>University of Delaware</t>
  </si>
  <si>
    <t>University of Florida</t>
  </si>
  <si>
    <t>University of Georgia</t>
  </si>
  <si>
    <t>University of Hawaii at Manoa</t>
  </si>
  <si>
    <t>University of Iowa</t>
  </si>
  <si>
    <t>University of Idaho</t>
  </si>
  <si>
    <t>University of Illinois at Urbana-Champaign</t>
  </si>
  <si>
    <t>Indiana University Bloomington</t>
  </si>
  <si>
    <t>University of Kansas</t>
  </si>
  <si>
    <t>University of Kentucky</t>
  </si>
  <si>
    <t>Louisiana State University and Agricultural and Mechanical College</t>
  </si>
  <si>
    <t>University of Massachusetts Amherst</t>
  </si>
  <si>
    <t>University of Maryland: College Park</t>
  </si>
  <si>
    <t>University of Maine</t>
  </si>
  <si>
    <t>University of Michigan</t>
  </si>
  <si>
    <t>University of Minnesota: Twin Cities</t>
  </si>
  <si>
    <t>University of Missouri: Columbia</t>
  </si>
  <si>
    <t>University of Mississippi</t>
  </si>
  <si>
    <t>University of Montana</t>
  </si>
  <si>
    <t>University of North Carolina at Chapel Hill</t>
  </si>
  <si>
    <t>University of North Dakota</t>
  </si>
  <si>
    <t>University of Nebraska - Lincoln</t>
  </si>
  <si>
    <t>University of New Hampshire</t>
  </si>
  <si>
    <t>Rutgers, The State University of New Jersey: New Brunswick/Piscataway Campus</t>
  </si>
  <si>
    <t>University of New Mexico</t>
  </si>
  <si>
    <t>University of Nevada: Reno</t>
  </si>
  <si>
    <t>State University of New York at Buffalo</t>
  </si>
  <si>
    <t>Ohio State University: Columbus Campus</t>
  </si>
  <si>
    <t>University of Oklahoma</t>
  </si>
  <si>
    <t>University of Oregon</t>
  </si>
  <si>
    <t>Penn State University Park</t>
  </si>
  <si>
    <t>University of Rhode Island</t>
  </si>
  <si>
    <t>University of South Carolina</t>
  </si>
  <si>
    <t>University of South Dakota</t>
  </si>
  <si>
    <t>University of Tennessee: Knoxville</t>
  </si>
  <si>
    <t>University of Texas at Austin</t>
  </si>
  <si>
    <t>University of Utah</t>
  </si>
  <si>
    <t>University of Virginia</t>
  </si>
  <si>
    <t>University of Vermont</t>
  </si>
  <si>
    <t>University of Washington</t>
  </si>
  <si>
    <t>University of Wisconsin-Madison</t>
  </si>
  <si>
    <t>West Virginia University</t>
  </si>
  <si>
    <t>University of Wyoming</t>
  </si>
  <si>
    <t>SOURCES: College Board, Annual Survey of Colleges; NCES, IPEDS Fall 2017 Enrollment data and IPEDS 2018 Institutional Characteristics data.</t>
  </si>
  <si>
    <t xml:space="preserve">NOTES: Expense categories are based on institutional budgets for students as reported in the College Board’s Annual Survey of Colleges. Figures for tuition and fees and room and board mirror those reported in Table 1. Books and supplies may include the cost of a personal computer used for study. Other expense categories are the average amounts allotted in determining the total cost of attendance and do not necessarily reflect actual student expenditures.
</t>
  </si>
  <si>
    <t>Trends in College Pricing 2019</t>
  </si>
  <si>
    <t>research.collegeboard.org/trends</t>
  </si>
  <si>
    <t>Figure 3. Average Published Tuition and Fees in 2019 Dollars by Sector, 1989-90 to 2019-20</t>
  </si>
  <si>
    <t>SOURCES: The College Board, Annual Survey of Colleges; NCES, IPEDS Fall Enrollment data.</t>
  </si>
  <si>
    <t>Figure 4A. Average Annual Percentage Increase in Inflation-Adjusted Published Prices by Decade, 1989-90 to 2019-20</t>
  </si>
  <si>
    <t>Figure 4B. Inflation-Adjusted Published Tuition and Fees Relative to 1989-90, 1989-90 to 2019-20 (1989-90 = 1.0)</t>
  </si>
  <si>
    <t>SOURCES: College Board, Annual Survey of Colleges; NCES, IPEDS Fall Enrollment data.</t>
  </si>
  <si>
    <t>NOTES: Average tuition and fee prices reflect in-district charges for public two-year institutions and in-state charges for public four-year institutions.</t>
  </si>
  <si>
    <t>NOTES: Figure 4B shows published tuition and fees by sector, adjusted for inflation, relative to 1989-90 published prices. For example, a value of 2.97 indicates that the tuition and fee price in the public four-year sector in 2019-20 is 2.97 times as high as it was in 1989-90, after adjusting for increases in the Consumer Price Index. Average tuition and fee prices reflect in-district charges for public two-year institutions and in-state charges for public four-year institutions.</t>
  </si>
  <si>
    <t>State Abbreviation</t>
  </si>
  <si>
    <t>Five-Year % Change</t>
  </si>
  <si>
    <t>NOTE: Alaska is not included in Figure 5 because it does not have a separate community college system.</t>
  </si>
  <si>
    <t>Figure 5. Average 2019-20 In-District Tuition and Fees at Public Two-Year Institutions and Five-Year Percentage Change in Inflation-Adjusted In-District Tuition and Fees, by State</t>
  </si>
  <si>
    <t>2019-20 In-District Tuition and Fees</t>
  </si>
  <si>
    <t>Figure 6. Average 2019-20 Tuition and Fees at Public Four-Year Institutions by State and Five-Year Percentage Change in Inflation-Adjusted In-State Tuition and Fees</t>
  </si>
  <si>
    <t>2019-20 In-State Tuition and Fees</t>
  </si>
  <si>
    <t>2019-20 Out-of-State Premium</t>
  </si>
  <si>
    <t>2019-20 Out-of-State Tuition and Fees</t>
  </si>
  <si>
    <t>SOURCES: The College Board, Annual Survey of Colleges; NCES, IPEDS Fall 2017 Enrollment data.</t>
  </si>
  <si>
    <t>Figure 8. Average Published and Net Prices in 2019 Dollars, Full-Time In-District Undergraduate Students at Public Two-Year Institutions, 1999-00 to 2019-20</t>
  </si>
  <si>
    <t>Figure 9. Average Published and Net Prices in 2019 Dollars, Full-Time In-State Undergraduate Students at Public Four-Year Institutions, 1999-00 to 2019-20</t>
  </si>
  <si>
    <t>Figure 10. Average Published and Net Prices in 2019 Dollars, Full-Time Undergraduate Students at Private Nonprofit Four-Year Institutions, 1999-00 to 2019-20</t>
  </si>
  <si>
    <t>19-20 (preliminary)</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</si>
  <si>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in Figure 8 are estimated based on housing and food costs for commuter students.</t>
    </r>
  </si>
  <si>
    <t>SOURCES: College Board, Annual Survey of Colleges; Trends in Student Aid 2019; NCES, IPEDS Fall Enrollment and Student Financial Aid data.</t>
  </si>
  <si>
    <t>Figure 11. Average Net Tuition and Fees, Net Other Expenses, and Grant Aid in 2015 Dollars by Income and Dependency Status, Public Institutions, 2003-04, 2007-08, 2011-12 and 2015-16</t>
  </si>
  <si>
    <t>Total Budget</t>
  </si>
  <si>
    <t>NOTES: Grant aid includes grants from all sources but not federal tax credits and deductions. It excludes military and veterans’ benefits. Figures 11 and 12 are based on the NPSAS calculation of net tuition and fees, which applies any grant aid individual students receive in excess of the tuition and fee price to the other expenses in their budgets, including books and supplies, housing, food, and transportation. Figures 8, 9 and 10 estimate average net tuition and fees by subtracting average grant aid from average tuition and fees, which can yield negative net tuition and fee prices. Income is for the year preceding the academic year; income cutoffs are in 2014 dollars.</t>
  </si>
  <si>
    <t>SOURCES: NCES, National Postsecondary Student Aid Study (NPSAS), 2004, 2008, 2012, 2016; calculations by the authors.</t>
  </si>
  <si>
    <t>Figure 12. Average Net Tuition and Fees, Net Other Expenses, and Grant Aid in 2015 Dollars by Income and Dependency Status, Private Institutions, 2003-04, 2007-08, 2011-12 and 2015-16</t>
  </si>
  <si>
    <t>Undergraduate Full-Time</t>
  </si>
  <si>
    <t>Undergradute Part-Time</t>
  </si>
  <si>
    <t>NOTES: Percentages on the vertical axis represent the enrollment in each sector as a percentage of total enrollments. Four-year institutions include only those where more than 50% of degrees/certificates awarded are bachelor’s degree or higher. Percentages may not sum to 100 because of rounding.</t>
  </si>
  <si>
    <t>SOURCES: NCES, IPEDS Fall Enrollment data, 2000, 2010, 2015, and 2017; calculations by the authors.</t>
  </si>
  <si>
    <t>Characteristics</t>
  </si>
  <si>
    <t>White Alone, Non-Hispanic</t>
  </si>
  <si>
    <t>Figure 20B. Median Family Income by Selected Characteristics, 2018</t>
  </si>
  <si>
    <t>2018 Median Family Income</t>
  </si>
  <si>
    <t>SOURCES: U.S. Census Bureau, Current Population Survey, 2018 Annual Social and Economic Supplement, Table F-5 and FINC-01; calculations by the authors.</t>
  </si>
  <si>
    <t>Years</t>
  </si>
  <si>
    <t>Lowest 20%</t>
  </si>
  <si>
    <t>Third 20%</t>
  </si>
  <si>
    <t>Figure 20A. Percentage Change in Inflation-Adjusted Mean Family Income by Quintile, 1988 to 1998, 1998 to 2008, and 2008 to 2018</t>
  </si>
  <si>
    <t>SOURCES: U.S. Census Bureau, Current Population Survey, 2017 Annual Social and Economic Supplement, Table F-1 and Table F-3; calculations by the authors.</t>
  </si>
  <si>
    <t>List of Figures and Tables</t>
  </si>
  <si>
    <t>Table 1</t>
  </si>
  <si>
    <t>Table 2</t>
  </si>
  <si>
    <t>Table 3</t>
  </si>
  <si>
    <t xml:space="preserve">Table 4 </t>
  </si>
  <si>
    <t>Table 5</t>
  </si>
  <si>
    <t>Table 6</t>
  </si>
  <si>
    <t>Table 7</t>
  </si>
  <si>
    <t>Table A1</t>
  </si>
  <si>
    <t>Consumer Price Index: All Urban Consumers, Not Seasonally Adjusted, All Items, U.S. City Average, 1982-84=100</t>
  </si>
  <si>
    <t>Figure 1</t>
  </si>
  <si>
    <t>Figure 2</t>
  </si>
  <si>
    <t>Figure 3</t>
  </si>
  <si>
    <t>Figure 4A</t>
  </si>
  <si>
    <t>Figure 4B</t>
  </si>
  <si>
    <t>Figure 5</t>
  </si>
  <si>
    <t>Figure 6</t>
  </si>
  <si>
    <t>Figure 7</t>
  </si>
  <si>
    <t>Figure 8</t>
  </si>
  <si>
    <t>Figure 9</t>
  </si>
  <si>
    <t>Figure 10</t>
  </si>
  <si>
    <t>Figure 11</t>
  </si>
  <si>
    <t>Distribution of Full-Time Undergraduate Students at Public Institutions by Net Tuition and Fees, 2015-16</t>
  </si>
  <si>
    <t>Figure 12</t>
  </si>
  <si>
    <t>Distribution of Full-Time Undergraduate Students at Private Institutions by Net Tuition and Fees, 2015-16</t>
  </si>
  <si>
    <t>Total Number of Academic Years Enrolled by Sector and Number of Institutions Attended: 2014-15 Bachelor’s Degree Recipients</t>
  </si>
  <si>
    <t>Total Number of Academic Years Enrolled by Number of Institutions Attended: 2014-15 Associate Degree Recipients</t>
  </si>
  <si>
    <t>Living Arrangements of Full-Time Undergraduate Students by Sector, 2015-16</t>
  </si>
  <si>
    <t>Distribution of Nontuition Expense Budgets for Full-Time Undergraduate Students by Sector and Living Arrangement, 2015-16</t>
  </si>
  <si>
    <t>Figure 15A</t>
  </si>
  <si>
    <t>Figure 15B</t>
  </si>
  <si>
    <t>Figure 16</t>
  </si>
  <si>
    <t>Figure 17</t>
  </si>
  <si>
    <t>Figure 18</t>
  </si>
  <si>
    <t>Figure 19</t>
  </si>
  <si>
    <t>Figure 20A</t>
  </si>
  <si>
    <t>Figure 20B</t>
  </si>
  <si>
    <t>Figure 21</t>
  </si>
  <si>
    <t>Figure 22A</t>
  </si>
  <si>
    <t>Figure 22B</t>
  </si>
  <si>
    <t>Percentage of First-Time Students at Public Four-Year Institutions Who Were State Residents, Fall 2006 and Fall 2016</t>
  </si>
  <si>
    <t>Figure 24A</t>
  </si>
  <si>
    <t>Average Salary of Full-Time Instructional Faculty, 2001-02 to 2016-17, Selected Years</t>
  </si>
  <si>
    <t>Figure 24B</t>
  </si>
  <si>
    <t>Percentage of Faculty in Degree-Granting Postsecondary Institutions Employed Full Time, Fall 1993 to Fall 2016, Selected Years</t>
  </si>
  <si>
    <t>Figure 2017_11</t>
  </si>
  <si>
    <t>Published and Net Tuition and Fees and Nontuition Expenses, First-Time Full-Time Undergraduates Receiving Federal Aid, by Family Income and Sector, 2014-15</t>
  </si>
  <si>
    <t>Figure 2017_20A</t>
  </si>
  <si>
    <t>Full-Time Equivalent (FTE) Students per FTE Staff Member in Postsecondary Institutions, Fall 1995, Fall 2005, and Fall 2015</t>
  </si>
  <si>
    <t>Figure 2017_20B</t>
  </si>
  <si>
    <t>Distribution of FTE Employees at Postsecondary Institutions by Occupation, Fall 2015</t>
  </si>
  <si>
    <t>Figure 2016_12</t>
  </si>
  <si>
    <t>Published Tuition and Fees, Institutional Discount, and Net Tuition Revenue at Public Institutions in 2011 Dollars, by Dependency Status and Family Income, 1999-00, 2003-04, 2007-08, and 2011-12</t>
  </si>
  <si>
    <t>Figure 2016_13</t>
  </si>
  <si>
    <t>Published Tuition and Fees, Institutional Discount, and Net Tuition Revenue at Private Institutions in 2011 Dollars, by Dependency Status and Family Income, 1999-00, 2003-04, 2007-08, and 2011-12</t>
  </si>
  <si>
    <t>Figure 2016_23A</t>
  </si>
  <si>
    <t>Primary Occupations of Full-Time Equivalent Faculty and Staff at Postsecondary Institutions, Fall 1993, Fall 2003, and Fall 2013</t>
  </si>
  <si>
    <t>Figure 2015_14</t>
  </si>
  <si>
    <t>Distribution of Net Tuition and Fees at Public Instiutions by Dependency Status and Family Income, 2011-12</t>
  </si>
  <si>
    <t>Figure 2015_15</t>
  </si>
  <si>
    <t>Distribution of Net Tuition and Fees at Private Instiutions by Dependency Status and Family Income, 2011-12</t>
  </si>
  <si>
    <t>Figure 2015_30B</t>
  </si>
  <si>
    <t>Percentage of Faculty in Degree-Granting Postsecondary Institutions Employed Full Time, 1993-94 to 2013-14, Selected Years</t>
  </si>
  <si>
    <t>Figure 2014_14A</t>
  </si>
  <si>
    <t>Published and Net Prices of Full-Time Students at Public Four-Year Institutions, by State Residency, Dependency Status, and Family Income, 2011-12</t>
  </si>
  <si>
    <t>Figure 2014_14B</t>
  </si>
  <si>
    <t>Published and Net Prices of Full-Time Students at Public Two-Year Institutions, by Dependency Status and Family Income, 2011-12</t>
  </si>
  <si>
    <t>Figure 2014_15A</t>
  </si>
  <si>
    <t>Published and Net Prices of Full-Time Dependent Students at Private Nonprofit Four-Year Institutions, by Tuition and Fees and Family Income, 2011-12</t>
  </si>
  <si>
    <t>Figure 2014_15B</t>
  </si>
  <si>
    <t>Published and Net Prices of Full-Time Students at For-Profit Institutions, by Dependency Status and Family Income, 2011-12</t>
  </si>
  <si>
    <t>Figure 2014_30B</t>
  </si>
  <si>
    <t>Percentage of Full-Time Faculty with Tenure at Institutions with a Tenure System, 1993-94, 1999-2000, 2009-10, and 2011-12</t>
  </si>
  <si>
    <t>Average Tuition and Fees (Enrollment-Weighted) at Public Institutions by College Board Region, 1990-91 to 2019-20</t>
  </si>
  <si>
    <t>Average Estimated Full-Time Undergraduate Budgets (Enrollment-Weighted) by Sector, 2019-20</t>
  </si>
  <si>
    <t>Distribution of Full-Time Undergraduates at Four-Year Institutions by Published Tuition and Fees, 2019-20</t>
  </si>
  <si>
    <t>Average 2019-20 In-District Tuition and Fees at Public Two-Year Institutions and Five-Year Percentage Change in Inflation-Adjusted Tuition and Fees by State</t>
  </si>
  <si>
    <t xml:space="preserve">Average 2019-20 Tuition and Fees at Public Four-Year Institutions and Five-Year Percentage Change in Inflation-Adjusted In-State Tuition and Fees by State </t>
  </si>
  <si>
    <t>Average Published Charges (Enrollment-Weighted) for Full-Time Undergraduates, 2018-19 and 2019-20</t>
  </si>
  <si>
    <t>Average Tuition and Fees and Room and Board (Enrollment-Weighted) in Current Dollars and in 2019 Dollars, 1971-72 to 2019-20</t>
  </si>
  <si>
    <t>Average Tuition and Fees and Room and Board (Unweighted) in Current Dollars and in 2019 Dollars, 1986-87 to 2019-20</t>
  </si>
  <si>
    <t>Average Published Tuition and Fees at Public Institutions by State in Current Dollars and in 2019 Dollars, 2004-05 to 2019-20</t>
  </si>
  <si>
    <t>Published and Net Prices in 2019 Dollars by Sector, Full-Time Undergraduate Students, 1990-91 to 2019-20</t>
  </si>
  <si>
    <t>Published Tuition and Fees in Current Dollars and in 2019 Dollars, 2007-08 to 2019-20</t>
  </si>
  <si>
    <t>Average Published Tuition and Fees in 2019 Dollars by Sector, 1989-90 to 2019-20</t>
  </si>
  <si>
    <t>Average Annual Percentage Increase in Inflation-Adjusted Published Prices by Decade, 1989-90 to 2019-20</t>
  </si>
  <si>
    <t>Inflation-Adjusted Published Tuition and Fees Relative to 1989-90, 1989-90 to 2019-20 (1989-90 = 1.0)</t>
  </si>
  <si>
    <t>2019-20 Tuition and Fees at Flagship Universities and Five-Year Percentage Change in Inflation-Adjusted In-State Tuition and Fees by State</t>
  </si>
  <si>
    <t>Average Published and Net Prices in 2019 Dollars, Full-Time In-District Undergraduate Students at Public Two-Year Institutions, 1999-00 to 2019-20</t>
  </si>
  <si>
    <t>Average Published and Net Prices in 2019 Dollars, Full-Time In-State Undergraduate Students at Public Four-Year Institutions, 1999-00 to 2019-20</t>
  </si>
  <si>
    <t>Average Published and Net Prices in 2019 Dollars, Full-Time Undergraduate Students at Private Nonprofit Four-Year Institutions, 1999-00 to 2019-20</t>
  </si>
  <si>
    <t>Figure 2018_11</t>
  </si>
  <si>
    <t>Figure 2018_12</t>
  </si>
  <si>
    <t>Figure 2018_13A</t>
  </si>
  <si>
    <t>Figure 2018_13B</t>
  </si>
  <si>
    <t>Figure 2018_14A</t>
  </si>
  <si>
    <t>Figure 2018_14B</t>
  </si>
  <si>
    <t>Figure 2018_23</t>
  </si>
  <si>
    <t>Figure 2018_24A</t>
  </si>
  <si>
    <t>Figure 2018_24B</t>
  </si>
  <si>
    <t>Selected figures from 2018 and earlier</t>
  </si>
  <si>
    <t>Average Net Tuition and Fees, Net Other Expenses, and Grant Aid in 2015 Dollars by Income and Dependency Status, Public Institutions, 2003-04, 2007-08, 2011-12 and 2015-16</t>
  </si>
  <si>
    <t>Average Net Tuition and Fees, Net Other Expenses, and Grant Aid in 2015 Dollars by Income and Dependency Status, Private Institutions, 2003-04, 2007-08, 2011-12 and 2015-16</t>
  </si>
  <si>
    <t>Time Elapsed Between First Postsecondary Enrollment and Completion of Bachelor’s Degree, 2015-16 Degree Recipients</t>
  </si>
  <si>
    <t>Figure 13</t>
  </si>
  <si>
    <t>Figure 14</t>
  </si>
  <si>
    <t>Living Arrangements of Full-Time Undergraduate Students Taking Courses in Classroom Settings, 2015-16</t>
  </si>
  <si>
    <t>Annual Percentage Change in Inflation-Adjusted Per-Student State and Local Funding for Higher Education and in Tuition and Fees at Public Institutions, 1987-88 to 2017-18</t>
  </si>
  <si>
    <t>Total and Per-Student State and Local Funding for Higher Education in 2017 Dollars, and Public FTE Enrollment, 1987-88 to 2017-18</t>
  </si>
  <si>
    <t>2017-18 State and Local Funding for Higher Education per Student and per $1,000 in Personal Income by State and 10-Year Percentage Change in Inflation-Adjusted Funding per Student, by State</t>
  </si>
  <si>
    <t>Institutional Revenues per Full-Time Equivalent (FTE) Student in 2016 Dollars at Public Institutions, 2006-07, 2011-12, and 2016-17</t>
  </si>
  <si>
    <t>Net Tuition Revenues, Subsidies, and Education and Related Expenditures per Full-Time Equivalent (FTE) Student in 2016 Dollars, 2006-07, 2011-12, and 2016-17</t>
  </si>
  <si>
    <t>Endowment Assets per Full-Time Equivalent (FTE) Student at Four-Year Colleges and Universities by Decile, 2016-17</t>
  </si>
  <si>
    <t>Percentage Change in Inflation-Adjusted Mean Family Income by Quintile, 1988 to 1998, 1998 to 2008, and 2008 to 2018</t>
  </si>
  <si>
    <t>Median Family Income by Selected Characteristics, 2018</t>
  </si>
  <si>
    <t>Postsecondary Fall Enrollment by Attendance Status and Level of Enrollment (with Percentage of All Students Enrolled in Each Sector), 2000 to 2017, Selected Years</t>
  </si>
  <si>
    <t>Percentage Change in Full-Time Equivalent (FTE) Enrollment in Public Institutions by State, Fall 2007 to Fall 2017</t>
  </si>
  <si>
    <t>Percentage of All Public Full-Time Equivalent (FTE) Undergraduate Enrollment in Two-Year Institutions by State, Fall 2017</t>
  </si>
  <si>
    <t>Figure 23A</t>
  </si>
  <si>
    <t>Figure 23B</t>
  </si>
  <si>
    <t>Distribution of Undergraduate Enrollment by Sector Within Race/Ethnicity Groups, Fall 2017</t>
  </si>
  <si>
    <t>Distribution of Undergraduate Enrollment by Race/Ethnicity Within Sectors, Fall 2017</t>
  </si>
  <si>
    <t>Share of Faculty in Degree-Granting Postsecondary Institutions Employed Full Time, Fall 1993 to Fall 2017, Selected Years</t>
  </si>
  <si>
    <t>Female Share of Faculty in Degree-Granting Postsecondary Institutions, Fall 1993 to Fall 2017, Selected Years</t>
  </si>
  <si>
    <t>TABLE 5. Average Published Tuition and Fees at Public Institutions by State in Current Dollars and in 2019 Dollars, 2004-05 to 2019-20</t>
  </si>
  <si>
    <t>In 2019 Dollars</t>
  </si>
  <si>
    <t>TABLE 6. Published Tuition and Fees in Current Dollars and in 2019 Dollars, 2007-08 to 2019-20</t>
  </si>
  <si>
    <t>Public and Private Nonprofit Four-Year Combined
(Median=$12,710)</t>
  </si>
  <si>
    <t>Public Four-Year
(Median=$10,820)</t>
  </si>
  <si>
    <t>Private Nonprofit Four-Year
(Median=$37,580)</t>
  </si>
  <si>
    <t>NOTES: For out-of-state students enrolled in public four-year institutions, the nonresident premium has been added to in-state tuition and fees. Some out-of-state students benefit from reciprocity agreements, which allow students from neighboring states to pay less than the full out-of-state price. The distribution of students across institutions is based on the latest available enrollment data, which are for fall 2017. Percentages may not sum to 100 because of rounding.</t>
  </si>
  <si>
    <t>Dependency Status 2015-16</t>
  </si>
  <si>
    <t>Figure 13. Time Elapsed Between First Postsecondary Enrollment and Completion of Bachelor’s Degree, 2015-16 Bachelor’s Degree Recipients</t>
  </si>
  <si>
    <t xml:space="preserve">High School GPA </t>
  </si>
  <si>
    <t>$120,000 or More (32%)</t>
  </si>
  <si>
    <t>Dependent Students: Parents' Income (Out of 54% Dependents)</t>
  </si>
  <si>
    <t>NOTE: Percentages in parentheses on the vertical axis represent shares of degree recipients in each group, or as noted, shares of those for whom the data on the grouping are available.</t>
  </si>
  <si>
    <t>SOURCES: NCES, NPSAS, 2016; calculations by the authors.</t>
  </si>
  <si>
    <t>Figure 14.Living Arrangements of Full-Time Undergraduate Students Taking Courses in Classroom Settings, 2015-16</t>
  </si>
  <si>
    <t>For-Profit (7%)</t>
  </si>
  <si>
    <t>Private Nonprofit Four-Year (21%)</t>
  </si>
  <si>
    <t>Public Four-Year (48%)</t>
  </si>
  <si>
    <t>Public Two-Year (23%)</t>
  </si>
  <si>
    <t>Living Arrangements by Online Status and by Attendance Status</t>
  </si>
  <si>
    <t xml:space="preserve">NOTES: Excludes international students. Because of small sample sizes in this survey, it is not
possible to report separately on American Indian students or other small racial and ethnic groups.
Percentages may not sum to 100 because of rounding.
</t>
  </si>
  <si>
    <t>SOURCES: SHEEO, SHEF reports; Bureau of Economic Analysis, Annual State Personal Income 2017; calculations by the authors.</t>
  </si>
  <si>
    <t>NOTE: Funding per student in Figure 16 is based on unadjusted numbers from SHEEO.</t>
  </si>
  <si>
    <t>NOTES: Net tuition revenue is the amount of revenue an institution takes in from tuition and fees, net of all institutional grant aid provided to students. Includes both undergraduate and graduate students. Some of this revenue comes in the form of Pell Grants and other financial aid from federal and state governments and
other sources. Institutional averages are weighted by 12-month FTE enrollments. Percentages may not sum to 100 because of rounding.</t>
  </si>
  <si>
    <t>SOURCES: NCES, IPEDS Finance data, 2002, 2007, 2012 and 2017; calculations by the authors.</t>
  </si>
  <si>
    <t>Figure 17. Institutional Revenues per Full-Time Equivalent (FTE) Student in 2016 Dollars at Public Institutions, 2001-02, 2006-07, 2011-12, and 2016-17</t>
  </si>
  <si>
    <t>SOURCES: NCES, IPEDS 2017 Finance data; calculations by the authors.</t>
  </si>
  <si>
    <t>NOTES: The value of endowment assets is as of the end of FY17. Based on data for 189 public doctoral, 255 public master’s, 94 public bachelor’s, 112 private doctoral, 379 private master’s and 399 private bachelor’s institutions in the United States that offer undergraduate degrees or certificates. The average endowment per student for each decile is calculated by ordering the institutions in the sector by assets per student and dividing the students in the sector into deciles. Total assets in institutions enrolling 10% of students in the sector are divided by the number of students in those institutions.</t>
  </si>
  <si>
    <t>Education and Related Expenditures</t>
  </si>
  <si>
    <t>NOTES: Net tuition revenue is institutional revenue from tuition and fees, net of all institutional grant aid. Some of this revenue comes in the form of Pell Grants and other financial aid from federal and state governments and other sources. Subsidies are the portion of the cost of educating students not covered by net tuition revenue. E&amp;R expenditures include spending on instruction, student services, and the education share of spending on central academic and administrative support, as well as
operations and maintenance. These estimates include expenditures for both undergraduate and graduate students. Institutional averages are weighted by 12-month FTE enrollments.</t>
  </si>
  <si>
    <t xml:space="preserve">
SOURCES: NCES, IPEDS Finance data, 2002, 2007, 2012, and 2017; calculations by the authors.</t>
  </si>
  <si>
    <t>SOURCES: NCES, IPEDS Fall Enrollment data, 2007 and 2017; calculations by the authors.</t>
  </si>
  <si>
    <t xml:space="preserve">NOTES: Two-year institutions are defined as institutions where more than 50% of degrees/certificates awarded are associate degrees or certificates, even if they award some bachelor’s degrees.
</t>
  </si>
  <si>
    <t>% 2-Year</t>
  </si>
  <si>
    <t>NOTES: Two-year institutions are defined as institutions where more than 50% of degrees/certificates awarded are associate degrees or certificates, even if they award some bachelor’s degrees. Students who are not included in the percentages reported in Figure 22B are enrolled in public four-year colleges and universities.</t>
  </si>
  <si>
    <t>Figure 1. Average Estimated Full-Time Undergraduate Budgets (Enrollment-Weighted) by Sector, 2019-20</t>
  </si>
  <si>
    <t xml:space="preserve">Figure 2. Distribution of Full-Time Undergraduates at Four-Year Institutions by Published Tuition and Fees, 2019-20 </t>
  </si>
  <si>
    <t>Figure 15A. Annual Percentage Change in Inflation-Adjusted Per-Student State and Local Funding for Higher Education and in Tuition and Fees at Public Institutions, 1987-88 to 2017-18</t>
  </si>
  <si>
    <t>% Change in Public Tuition and Fees</t>
  </si>
  <si>
    <t>% Change in Appropriations per FTE</t>
  </si>
  <si>
    <t>NOTES :Enrollment figures are fall FTE enrollments for public two-year and four-year institutions excluding medical students. Tuition and fees are the FTE enrollment-weighted average of the public two-year and four-year prices reported in Table 2. Funding is for both two-year and four-year institutions and includes tax revenues and other state and local funds for higher education, but not funding for capital expenditures.</t>
  </si>
  <si>
    <t>SOURCES: College Board, Annual Survey of Colleges; NCES, Digest of Education Statistics, 2018, Table 307.10; State Higher Education Executive Offices Association (SHEEO), State Higher Education Finance (SHEF) reports; calculations by the authors.</t>
  </si>
  <si>
    <t>Figure 15B. Total and Per-Student State and Local Funding for Higher Education in 2016 Dollars and Public FTE Enrollment, 1987-88 to 2017-18</t>
  </si>
  <si>
    <t>Funding per FTE Student</t>
  </si>
  <si>
    <t>Public FTE Enrollment (Millions)</t>
  </si>
  <si>
    <t>NOTES: Enrollment figures are fall FTE enrollments for public two-year and four-year institutions excluding medical students. Funding is for both two-year and four-year institutions and includes tax revenues and other state and local funds for higher education, but not funding for capital expenditures.</t>
  </si>
  <si>
    <t>SOURCES: NCES, Digest of Education Statistics 2017, Table 307.10; State Higher Education Executive Offices Association (SHEEO), State Higher Education Finance (SHEF) reports; calculations by the authors.</t>
  </si>
  <si>
    <t>Figure 23A. Distribution of Undergraduate Enrollment by Sector Within Race/Ethnicity Groups, Fall 2017</t>
  </si>
  <si>
    <t>Figure 23B. Distribution of Undergraduate Enrollment by Race/Ethnicity Within Sectors, Fall 2017</t>
  </si>
  <si>
    <t>SOURCES: NCES, IPEDS Fall Enrollment data, 2017; calculations by the authors.</t>
  </si>
  <si>
    <t xml:space="preserve">NOTES: Includes degree-granting Title IV postsecondary institutions. “Other” category includes Native Hawaiian or Other Pacific Islander, American Indian or Alaska Native, and two or more races. Excludes international students and unknown. Four-year institutions include only those where more than 50% of degrees/certificates awarded are bachelor’s degrees or higher. Percentages may not sum to 100 because of rounding.
</t>
  </si>
  <si>
    <t>Figure 24B. Female Share of Faculty in Degree-Granting Postsecondary Institutions, Fall 1993 to Fall 2017, Selected Years</t>
  </si>
  <si>
    <t>Figure 24A. Share of Faculty in Degree-Granting Postsecondary Institutions Employed Full Time, Fall 1993 to Fall 2017, Selected Years</t>
  </si>
  <si>
    <t>SOURCES: NCES, Digest of Education Statistics, 1994, Table 223; 2004, Table 224; 2014,
Table 314.30; 2018, Table 314.30.</t>
  </si>
  <si>
    <t>NOTE: Includes faculty members with the title of professor, associate professor, assistant professor, instructor, lecturer, adjunct professor, or interim professor (or the equivalent).</t>
  </si>
  <si>
    <t>10-Year $ Change</t>
  </si>
  <si>
    <t>10-Year % Change</t>
  </si>
  <si>
    <t>NOTES: Average tuition and fee prices reflect in-district charges for public two-year institutions and in-state charges for public four-year institutions. Components may not sum to totals because of rounding.</t>
  </si>
  <si>
    <t>This table was prepared in October 2017.</t>
  </si>
  <si>
    <t>National</t>
  </si>
  <si>
    <t>Middle States</t>
  </si>
  <si>
    <t>Midwest</t>
  </si>
  <si>
    <t>New England</t>
  </si>
  <si>
    <t>Southwest</t>
  </si>
  <si>
    <t>Sources: The College Board, Annual Survey of Colleges; NCES, IPEDS Fall Enrollment data.</t>
  </si>
  <si>
    <t>This table was prepared in October 2018.</t>
  </si>
  <si>
    <t>TABLE 3. Average Tuition and Fees and Room and Board (Unweighted) in Current Dollars and in 2019 Dollars, 1986-87 to 2019-20</t>
  </si>
  <si>
    <t>TABLE 4. Average Tuition and Fees (Enrollment-Weighted) at Public Institutions by College Board Region, 1990-91 to 2019-20</t>
  </si>
  <si>
    <r>
      <t>Table A1. Consumer Price Index</t>
    </r>
    <r>
      <rPr>
        <b/>
        <sz val="10"/>
        <rFont val="Calibri"/>
        <family val="2"/>
      </rPr>
      <t>—</t>
    </r>
    <r>
      <rPr>
        <b/>
        <sz val="10"/>
        <rFont val="Arial"/>
        <family val="2"/>
      </rPr>
      <t>All Urban Consumers, Not Seasonally Adjusted, All Items, U.S. city average, 1982-84=100</t>
    </r>
  </si>
  <si>
    <t>Academic Year as of July</t>
  </si>
  <si>
    <t>CPI</t>
  </si>
  <si>
    <t>Factor Used to Convert to 2019 Dollars</t>
  </si>
  <si>
    <t>Factor Used in to Convert to 2018 Dollars</t>
  </si>
  <si>
    <r>
      <t xml:space="preserve">NOTE: The Consumer Price Index for all urban dwellers (CPI-U) is used to adjust for inflation. Updated CPI data are available from the Bureau of Labor Statistics web site (www.bls.gov/data/). Multiplication of a current-year figure by the associated factor will yield a constant-dollar result. Most values in </t>
    </r>
    <r>
      <rPr>
        <i/>
        <sz val="9"/>
        <rFont val="Arial"/>
        <family val="2"/>
      </rPr>
      <t>Trends in Student Aid</t>
    </r>
    <r>
      <rPr>
        <sz val="9"/>
        <rFont val="Arial"/>
        <family val="2"/>
      </rPr>
      <t xml:space="preserve"> are in 2018 dollars, while most values in </t>
    </r>
    <r>
      <rPr>
        <i/>
        <sz val="9"/>
        <rFont val="Arial"/>
        <family val="2"/>
      </rPr>
      <t>Trends in College Pricing</t>
    </r>
    <r>
      <rPr>
        <sz val="9"/>
        <rFont val="Arial"/>
        <family val="2"/>
      </rPr>
      <t xml:space="preserve"> have been converted to 2019 dollars. </t>
    </r>
  </si>
  <si>
    <t>SOURCE: Bureau of Labor Statistics.</t>
  </si>
  <si>
    <t>Figure 2017_11. Published and Net Tuition and Fees and Nontuition Expenses, First-Time Full-Time Undergraduates Receiving Federal Aid, by Family Income and Sector, 2014-15</t>
  </si>
  <si>
    <t>Nontuition Expenses</t>
  </si>
  <si>
    <t>Under $30,000</t>
  </si>
  <si>
    <t>$30,001 to $48,000</t>
  </si>
  <si>
    <t>$48,001 to $75,000</t>
  </si>
  <si>
    <t>$75,001 to $111,000</t>
  </si>
  <si>
    <t>$110,001 and over</t>
  </si>
  <si>
    <t xml:space="preserve">NOTES: Includes only degree/certificate-seeking undergraduates who received Title IV federal financial aid. Income includes that of parents for dependent students, but for independent students, only that of students and spouses. Nontuition expenses include room and board, books and supplies, and other expenses. Nontuition expenses are for students living on campus in the public and private nonprofit four-year sectors and for students living off campus in the public two-year and for-profit sectors. Table excludes international students and Parent PLUS Loans and military and veterans’ aid. </t>
  </si>
  <si>
    <t xml:space="preserve">
SOURCES: NCES, IPEDS 2015 Institutional Characteristics and Student Financial Aid data; NCES, NPSAS 2012; calculations by the authors.
</t>
  </si>
  <si>
    <t>FIGURE 2017_20A. Full-Time Equivalent (FTE) Students per FTE Staff Member in Postsecondary Institututions, Fall 1995, Fall 2005, and Fall 2015</t>
  </si>
  <si>
    <t xml:space="preserve">Public </t>
  </si>
  <si>
    <t>Instructional (Faculty &amp; Graduate Assistants)</t>
  </si>
  <si>
    <t>Other Staff</t>
  </si>
  <si>
    <t>NOTE: Other staff refers to all non-instructional staff. Includes Title IV participating institutions. Full-time-equivalent staff is the number of full-time staff members plus one-third of the number of part-time staff members.</t>
  </si>
  <si>
    <t>SOURCE: NCES, Digest of Education Statistics 2016, Tables 314.10 and 314.30.</t>
  </si>
  <si>
    <t>FIGURE 2017_20B. Distribution of FTE Employees at Postsecondary Institutions by Occupation, Fall 2015</t>
  </si>
  <si>
    <t xml:space="preserve">For-Profit </t>
  </si>
  <si>
    <t>Faculty</t>
  </si>
  <si>
    <t xml:space="preserve">Office and administrative support </t>
  </si>
  <si>
    <t xml:space="preserve">Computer, engineering, and science </t>
  </si>
  <si>
    <t xml:space="preserve">Service occupations </t>
  </si>
  <si>
    <t xml:space="preserve">Business and financial operations </t>
  </si>
  <si>
    <t xml:space="preserve">Management </t>
  </si>
  <si>
    <t xml:space="preserve">Community, social service, legal, arts, design, entertainment, sports, and media </t>
  </si>
  <si>
    <t xml:space="preserve">Student and academic affairs and other education services </t>
  </si>
  <si>
    <t>NOTES: Includes Title IV participating institutions. Full-time-equivalent staff is the number of full-time staff members plus one-third of the number of part-time staff members. Other occupations include healthcare practitioners and technicians; graduate assistants; librarians, curators, and archivists; natural resources, construction and maintenance; production, transportation, and material moving; and sales and related occupations. Percentages may not sum to 100 due to rounding.</t>
  </si>
  <si>
    <t>Figure 2016_12: Published Tuition and Fees, Institutional Discount, and Net Tuition Revenue at Public Institutions in 2011 Dollars, by Dependency Status and Family Income, 1999-2000, 2003-04, 2007-08, and 2011-12</t>
  </si>
  <si>
    <t>Institutional Discount</t>
  </si>
  <si>
    <t>Institutional Discount Rate</t>
  </si>
  <si>
    <t>Dependent Students' Family Income Quartile</t>
  </si>
  <si>
    <t>Lowest</t>
  </si>
  <si>
    <t>Lower Middle</t>
  </si>
  <si>
    <t>Upper Middle</t>
  </si>
  <si>
    <t>Highest</t>
  </si>
  <si>
    <t>Independent Students</t>
  </si>
  <si>
    <t>All Students</t>
  </si>
  <si>
    <t xml:space="preserve">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t>
  </si>
  <si>
    <t>SOURCE: NCES, National Postsecondary Student Aid Study, 2000, 2004, 2008, and 2012.</t>
  </si>
  <si>
    <t>This table was prepared in October 2016.</t>
  </si>
  <si>
    <t>Table below graph</t>
  </si>
  <si>
    <t>Institutition Discount Rate at Private Institutions by Dependency Status and Family Income</t>
  </si>
  <si>
    <t>1999-2000</t>
  </si>
  <si>
    <t>2003-04</t>
  </si>
  <si>
    <t>Figure 2016_13: Published Tuition and Fees, Institutional Discount, and Net Tuition Revenue at Private Institutions in 2011 Dollars, by Dependency Status and Family Income, 1999-2000, 2003-04, 2007-08, and 2011-12</t>
  </si>
  <si>
    <t>NOTES: Family income quartiles are based on all dependent undergraduate students across all sectors. In 2011 dollars, income categories are: lowest: less than $30,000; second: $30,000 to $64,999; third: $65,000 to $105,999; highest: $106,000 or higher. Institutional discount includes institutional grant aid and tuition and fee waivers. Includes full-time undergraduate students who were U.S. citizens or permanent residents. Data for the for-profit sector have high standard errors and should be interpreted with caution.</t>
  </si>
  <si>
    <t>Figure 2016_22. Percentage of First-Time Students at Public Four-Year Institutions Who Were State Residents, Fall 2004 and Fall 2014</t>
  </si>
  <si>
    <t>NOTE: Four-year institution categories include only those institutions where more than 50% of degrees/certificates awarded are bachelor’s degrees or higher.</t>
  </si>
  <si>
    <t>SOURCES: NCES, IPEDS fall enrollment data, 2004 and 2014; calculations by the authors.</t>
  </si>
  <si>
    <t>Figure 2016_23A: Primary Occupations of Full-Time Equivalent (FTE) Faculty and Staff at Degree-Granting Postsecondary Institutions, Fall 1993, Fall 2003, and Fall 2013</t>
  </si>
  <si>
    <t>Graduate Assistants</t>
  </si>
  <si>
    <t>NOTES: Data for 1993 are for institutions of higher education, while data for 2003 and 2013 are</t>
  </si>
  <si>
    <t>for degree-granting institutions. Percentages may not sum to 100 because of rounding.</t>
  </si>
  <si>
    <t>SOURCE: NCES, Digest of Education Statistics 2016, Table 314.10.</t>
  </si>
  <si>
    <t>Figure 2015_14. Distribution of Net Tuition and Fees at Public Instiutions by Dependency Status and Family Income, 2011-12</t>
  </si>
  <si>
    <t>Average Net Budget for Full-Time Students</t>
  </si>
  <si>
    <t>$1 to $999</t>
  </si>
  <si>
    <t>$1,000 to $2,999</t>
  </si>
  <si>
    <t>$3,000 to $3,999</t>
  </si>
  <si>
    <t>$4,000 or More</t>
  </si>
  <si>
    <t>Dependent Students: Parents' Income</t>
  </si>
  <si>
    <t>Less than $30,000 (32%)</t>
  </si>
  <si>
    <t>$30,000 to $64,999 (28%)</t>
  </si>
  <si>
    <t>Dependent Students</t>
  </si>
  <si>
    <t>$65,000 to $105,999 (24%)</t>
  </si>
  <si>
    <t>Dependent Student: Parents' Income</t>
  </si>
  <si>
    <t>$106,000 or Higher (16%)</t>
  </si>
  <si>
    <t>Less than $30,000</t>
  </si>
  <si>
    <t>Dependent Students (58%)</t>
  </si>
  <si>
    <t>$30,000 to $64,999</t>
  </si>
  <si>
    <t>Independent Students (42%)</t>
  </si>
  <si>
    <t>$65,000 to $105,999</t>
  </si>
  <si>
    <t>$1 to $4,999</t>
  </si>
  <si>
    <t>$5,000 to $7,499</t>
  </si>
  <si>
    <t>$7,499 to $9,999</t>
  </si>
  <si>
    <t>$10,000 or More</t>
  </si>
  <si>
    <t>$106,000 or Higher</t>
  </si>
  <si>
    <t>Less than $30,000 (23%)</t>
  </si>
  <si>
    <t>NOTES: Total budget includes tuition and fees, room and</t>
  </si>
  <si>
    <t>$30,000 to $64,999 (22%)</t>
  </si>
  <si>
    <t>board, books and supplies, transportation, and other living</t>
  </si>
  <si>
    <t>$65,000 to $105,999 (25%)</t>
  </si>
  <si>
    <t>expenses. Net budget is total budget less all grant aid.</t>
  </si>
  <si>
    <t>$106,000 or Higher (30%)</t>
  </si>
  <si>
    <t>Dependent Students (81%)</t>
  </si>
  <si>
    <t>Independent Students (19%)</t>
  </si>
  <si>
    <t>NOTES: Percentages on the vertical axis are percentages of full-time students in each group.</t>
  </si>
  <si>
    <t>Unlike the net price estimates in Figures 11, 12, and 13, these calculations subtract on grant aid  —</t>
  </si>
  <si>
    <t>not education tax credits and deducations  — from the published price to determine the net price.</t>
  </si>
  <si>
    <t>Includes full-time students who were U.S. citizens or permanent residents. Percentages may</t>
  </si>
  <si>
    <t>not sum to 100 because of rounding.</t>
  </si>
  <si>
    <t>SOURCES: NCES, National Postsecondary Student Aid Study, 2012; PowerStats calculations</t>
  </si>
  <si>
    <t>by the authors.</t>
  </si>
  <si>
    <r>
      <t xml:space="preserve">This table was prepared in October 2015 and was published in </t>
    </r>
    <r>
      <rPr>
        <i/>
        <sz val="10"/>
        <color indexed="8"/>
        <rFont val="Arial"/>
        <family val="2"/>
      </rPr>
      <t>Trends in College Pricing 2015</t>
    </r>
    <r>
      <rPr>
        <sz val="10"/>
        <color indexed="8"/>
        <rFont val="Arial"/>
        <family val="2"/>
      </rPr>
      <t>.</t>
    </r>
  </si>
  <si>
    <t>Figure 2015_15. Distribution of Net Tuition and Fees at Private Instiutions by Dependency Status and Family Income, 2011-12</t>
  </si>
  <si>
    <t>$1 to $7,499</t>
  </si>
  <si>
    <t>$7,500 to $14,999</t>
  </si>
  <si>
    <t>$15,000 to $29,999</t>
  </si>
  <si>
    <t>$30,000 or More</t>
  </si>
  <si>
    <t>Less than $30,000 (17%)</t>
  </si>
  <si>
    <t>$30,000 to $64,999 (21%)</t>
  </si>
  <si>
    <t>$65,000 to $105,999 (27%)</t>
  </si>
  <si>
    <t>$106,000 or Higher (35%)</t>
  </si>
  <si>
    <t>Dependent Students (85%)</t>
  </si>
  <si>
    <t>Independent Students (15%)</t>
  </si>
  <si>
    <t>Less than $30,000 (47%)</t>
  </si>
  <si>
    <t>$30,000 to $64,999 (26%)</t>
  </si>
  <si>
    <t>$65,000 to $105,999 (16%)</t>
  </si>
  <si>
    <t>$106,000 or Higher (12%)</t>
  </si>
  <si>
    <t>Dependent Students (22%)</t>
  </si>
  <si>
    <t>Independent Students (78%)</t>
  </si>
  <si>
    <t>NOTES: Percentages on the vertical axis are percentages of full-time students in each group. Unlike the net price</t>
  </si>
  <si>
    <t xml:space="preserve">estimmates in Figure 11, 12, 13, these calculations subtract only grant aid — not education tax credits and </t>
  </si>
  <si>
    <t xml:space="preserve">deducations — from published price to determine the net price. Includes full-time students who were U.S. citizens of </t>
  </si>
  <si>
    <t>permanent residents. Percentages may not sum to 100 because of rounding.</t>
  </si>
  <si>
    <r>
      <t>This table was prepared in October 2015 and was published in</t>
    </r>
    <r>
      <rPr>
        <i/>
        <sz val="10"/>
        <color indexed="8"/>
        <rFont val="Arial"/>
        <family val="2"/>
      </rPr>
      <t xml:space="preserve"> Trends in College Pricing 2015</t>
    </r>
    <r>
      <rPr>
        <sz val="10"/>
        <color indexed="8"/>
        <rFont val="Arial"/>
        <family val="2"/>
      </rPr>
      <t>.</t>
    </r>
  </si>
  <si>
    <t>Figure 2015_30B. Percentage of Faculty in Degree-Granting Postsecondary Institutions Employed Full Time, 1993-94 to 2013-14, Selected Years</t>
  </si>
  <si>
    <t>1993-94</t>
  </si>
  <si>
    <t>SOURCES: NCES, Digest of Education Statistics, 1997, Table 223; 2004, Table 224; 2014,</t>
  </si>
  <si>
    <t>Table 314.30.</t>
  </si>
  <si>
    <r>
      <t xml:space="preserve">This table was prepared in October 2015 and was published in </t>
    </r>
    <r>
      <rPr>
        <i/>
        <sz val="10"/>
        <rFont val="Arial"/>
        <family val="2"/>
      </rPr>
      <t>Trends in College Pricing 2015</t>
    </r>
    <r>
      <rPr>
        <sz val="10"/>
        <rFont val="Arial"/>
        <family val="2"/>
      </rPr>
      <t>.</t>
    </r>
  </si>
  <si>
    <t>Figure 2014_14A. Published and Net Prices of Full-Time Students at Public Four-Year Institutions, by State Residency, Dependency Status, and Family Income, 2011-12</t>
  </si>
  <si>
    <t>In-State</t>
  </si>
  <si>
    <t>Second</t>
  </si>
  <si>
    <t>Third</t>
  </si>
  <si>
    <t>Out-of-State</t>
  </si>
  <si>
    <t>NOTES: Family income quartiles are based on all dependent undergraduate students across all</t>
  </si>
  <si>
    <t>sectors. Lowest: less than $30,000; second: $30,000 to $64,999; third: $65,000 to $105,999; highest:</t>
  </si>
  <si>
    <t>$106,000 or higher. Total grant aid includes veterans’ benefits. Includes full-time undergraduate</t>
  </si>
  <si>
    <t>students who were U.S. citizens or permanent residents.</t>
  </si>
  <si>
    <t>SOURCE: NCES, National Postsecondary Student Aid Study, 2012.</t>
  </si>
  <si>
    <r>
      <t xml:space="preserve">This table was prepared in October 2014 and was published in </t>
    </r>
    <r>
      <rPr>
        <i/>
        <sz val="10"/>
        <color indexed="8"/>
        <rFont val="Arial"/>
        <family val="2"/>
      </rPr>
      <t>Trends in College Pricing 2014</t>
    </r>
    <r>
      <rPr>
        <sz val="10"/>
        <color indexed="8"/>
        <rFont val="Arial"/>
        <family val="2"/>
      </rPr>
      <t>.</t>
    </r>
  </si>
  <si>
    <t>Figure 2014_14B. Published and Net Prices of Full-Time Students at Public Two-Year Institutions, by Dependency Status and Family Income, 2011-12</t>
  </si>
  <si>
    <t>Figure 2014_15A. Published and Net Prices of Full-Time Students at Private Nonprofit Four-Year Institutions, by Tuition Level, Dependency Status, and Family Income, 2011-12</t>
  </si>
  <si>
    <t>Lowest Tuition and Fees</t>
  </si>
  <si>
    <t>Second Tuition and Fees</t>
  </si>
  <si>
    <t>Third Tuition and Fees</t>
  </si>
  <si>
    <t>Highest Tuition and Fees</t>
  </si>
  <si>
    <t>NOTES: Family income quartiles are based on all dependent undergraduate students</t>
  </si>
  <si>
    <t>across all sectors. Lowest: less than $30,000; second: $30,000 to $64,999; third: $65,000 to</t>
  </si>
  <si>
    <t>$105,999; highest: $106,000 or higher. Total grant aid includes veterans’ benefits. Includes</t>
  </si>
  <si>
    <t>full-time undergraduate students who were U.S. citizens or permanent residents.</t>
  </si>
  <si>
    <t>Figure 2014_15B. Published and Net Prices of Full-Time Students at For-Profit Institutions, by Dependency Status and Family Income, 2011-12</t>
  </si>
  <si>
    <t>Figure 2014_30B. Percentage of Full-Time Faculty with Tenure at Institutions with a Tenure System, 1993-94, 1999-2000, 2009-10, and 2011-12</t>
  </si>
  <si>
    <t>1999-00</t>
  </si>
  <si>
    <r>
      <t xml:space="preserve">SOURCE: NCES, </t>
    </r>
    <r>
      <rPr>
        <i/>
        <sz val="10"/>
        <color indexed="8"/>
        <rFont val="Arial"/>
        <family val="2"/>
      </rPr>
      <t>Digest of Education Statistics 2013</t>
    </r>
    <r>
      <rPr>
        <sz val="10"/>
        <color indexed="8"/>
        <rFont val="Arial"/>
        <family val="2"/>
      </rPr>
      <t>, Table 316.80.</t>
    </r>
  </si>
  <si>
    <t>$1 to $2,499</t>
  </si>
  <si>
    <t>$2,500 to $4,999</t>
  </si>
  <si>
    <t>$7,500 or Higher</t>
  </si>
  <si>
    <t>$5,000 to $9,999</t>
  </si>
  <si>
    <t>$10,000 to $19,999</t>
  </si>
  <si>
    <t>$20,000 or Higher</t>
  </si>
  <si>
    <t>Independent Students (34%)</t>
  </si>
  <si>
    <t>Independent Students (17%)</t>
  </si>
  <si>
    <t>Dependent Students (66%)</t>
  </si>
  <si>
    <t>Dependent Students (83%)</t>
  </si>
  <si>
    <t>Less than $35,000 (36%)</t>
  </si>
  <si>
    <t>Less than $35,000 (26%)</t>
  </si>
  <si>
    <t>$35,000 to $69,999 (29%)</t>
  </si>
  <si>
    <t>$35,000 to $69,999 (21%)</t>
  </si>
  <si>
    <t>$70,000 to $119,999 (24%)</t>
  </si>
  <si>
    <t>$70,000 to $119,999 (25%)</t>
  </si>
  <si>
    <t>$120,000 or Higher (12%)</t>
  </si>
  <si>
    <t>$120,000 or Higher (28%)</t>
  </si>
  <si>
    <t>NOTES: Total grant aid excludes veterans benefits. Includes full-time undergraduate students who were U.S. citizens or permanent residents. Percentages may not sum to 100 because of rounding.</t>
  </si>
  <si>
    <t>SOURCES: NCES, National Postsecondary Student Aid Study (NPSAS), 2016; calculations by the authors.</t>
  </si>
  <si>
    <t>$20,000 to $29,999</t>
  </si>
  <si>
    <t>$30,000 or Higher</t>
  </si>
  <si>
    <t>Independent Students (20%)</t>
  </si>
  <si>
    <t>Independent Students (75%)</t>
  </si>
  <si>
    <t>Dependent Students (80%)</t>
  </si>
  <si>
    <t>Dependent Students (25%)</t>
  </si>
  <si>
    <t>Less than $35,000 (19%)</t>
  </si>
  <si>
    <t>Less than $35,000 (49%)</t>
  </si>
  <si>
    <t>$35,000 to $69,999 (20%)</t>
  </si>
  <si>
    <t>$35,000 to $69,999 (28%)</t>
  </si>
  <si>
    <t>$70,000 to $119,999 (23%)</t>
  </si>
  <si>
    <t>$70,000 to $119,999 (14%)</t>
  </si>
  <si>
    <t>$120,000 or Higher (38%)</t>
  </si>
  <si>
    <t>$120,000 or Higher (9%)</t>
  </si>
  <si>
    <r>
      <t>FIGURE 2018_12.</t>
    </r>
    <r>
      <rPr>
        <sz val="10"/>
        <color theme="1"/>
        <rFont val="Arial"/>
        <family val="2"/>
      </rPr>
      <t xml:space="preserve">  Distribution of Full-Time Undergraduate Students at Private Institutions by Net Tuition and Fees, 2015-16</t>
    </r>
  </si>
  <si>
    <r>
      <t>FIGURE 2018_11.</t>
    </r>
    <r>
      <rPr>
        <sz val="10"/>
        <color theme="1"/>
        <rFont val="Arial"/>
        <family val="2"/>
      </rPr>
      <t xml:space="preserve">  Distribution of Full-Time Undergraduate Students at Public Institutions by Net Tuition and Fees, 2015-16</t>
    </r>
  </si>
  <si>
    <t>This table was prepared in October 2018 and was published in Trends in College Pricing 2018.</t>
  </si>
  <si>
    <t>Trends in College Pricing 2018</t>
  </si>
  <si>
    <t>Trends in College Pricing 2017</t>
  </si>
  <si>
    <t>Trends in College Pricing 2016</t>
  </si>
  <si>
    <t>Trends in College Pricing 2015</t>
  </si>
  <si>
    <t>Trends in College Pricing 2014</t>
  </si>
  <si>
    <t xml:space="preserve">Total Grant Aid and Tax Benefits </t>
  </si>
  <si>
    <t>Published TFRB</t>
  </si>
  <si>
    <t>Prviate Nonprofit Four-Year</t>
  </si>
  <si>
    <t>TABLE 7. Published and Net Prices in 2019 Dollars by Sector, Full-Time Undergraduate Students, 1990-91 to 2019-20</t>
  </si>
  <si>
    <r>
      <t xml:space="preserve">NOTES: </t>
    </r>
    <r>
      <rPr>
        <sz val="10"/>
        <color rgb="FF000000"/>
        <rFont val="Arial"/>
        <family val="2"/>
      </rPr>
      <t>Estimates of net price exclude military/veterans’ aid, which awards relatively large amounts to a small number of students. Because information on grant aid and education tax benefits for 2019-20 is not yet available, the net price for 2019-20 is estimated based on 2018-19 financial aid data. Room and board expenses for the public two-year sectorr are estimated based on housing and food costs for commuter students.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</si>
</sst>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quot;$&quot;#,##0_);\(&quot;$&quot;#,##0\)"/>
    <numFmt numFmtId="165" formatCode="&quot;$&quot;#,##0_);[Red]\(&quot;$&quot;#,##0\)"/>
    <numFmt numFmtId="166" formatCode="_(&quot;$&quot;* #,##0.00_);_(&quot;$&quot;* \(#,##0.00\);_(&quot;$&quot;* &quot;-&quot;??_);_(@_)"/>
    <numFmt numFmtId="167" formatCode="&quot;$&quot;#,##0"/>
    <numFmt numFmtId="168" formatCode="_([$€-2]* #,##0.00_);_([$€-2]* \(#,##0.00\);_([$€-2]* &quot;-&quot;??_)"/>
    <numFmt numFmtId="169" formatCode="0.0%"/>
    <numFmt numFmtId="170" formatCode="0.0"/>
    <numFmt numFmtId="171" formatCode="&quot;$&quot;#,##0.0"/>
    <numFmt numFmtId="172" formatCode="#,##0.0"/>
    <numFmt numFmtId="173" formatCode="0.0000"/>
    <numFmt numFmtId="174" formatCode="0.000"/>
    <numFmt numFmtId="175" formatCode="#,##0.0_);\(#,##0.0\)"/>
    <numFmt numFmtId="176" formatCode="_(&quot;$&quot;* #,##0_);_(&quot;$&quot;* \(#,##0\);_(&quot;$&quot;* &quot;-&quot;??_);_(@_)"/>
  </numFmts>
  <fonts count="75">
    <font>
      <sz val="11"/>
      <color theme="1"/>
      <name val="Calibri"/>
      <family val="2"/>
      <scheme val="minor"/>
    </font>
    <font>
      <sz val="10"/>
      <name val="Arial"/>
      <family val="2"/>
    </font>
    <font>
      <b/>
      <sz val="10"/>
      <name val="Arial"/>
      <family val="2"/>
    </font>
    <font>
      <sz val="10"/>
      <color indexed="8"/>
      <name val="Arial"/>
      <family val="2"/>
    </font>
    <font>
      <sz val="11"/>
      <color indexed="8"/>
      <name val="Calibri"/>
      <family val="2"/>
    </font>
    <font>
      <sz val="12"/>
      <color indexed="8"/>
      <name val="Calibri"/>
      <family val="2"/>
    </font>
    <font>
      <sz val="12"/>
      <color indexed="8"/>
      <name val="Calibri"/>
      <family val="2"/>
      <charset val="129"/>
    </font>
    <font>
      <sz val="10"/>
      <color indexed="8"/>
      <name val="Arial"/>
      <family val="2"/>
    </font>
    <font>
      <u/>
      <sz val="12"/>
      <color indexed="39"/>
      <name val="Calibri"/>
      <family val="2"/>
    </font>
    <font>
      <u/>
      <sz val="11"/>
      <color indexed="39"/>
      <name val="Calibri"/>
      <family val="2"/>
    </font>
    <font>
      <sz val="10"/>
      <name val="Courier"/>
      <family val="3"/>
    </font>
    <font>
      <sz val="10"/>
      <name val="MS Sans Serif"/>
      <family val="2"/>
    </font>
    <font>
      <sz val="8"/>
      <name val="Arial"/>
      <family val="2"/>
    </font>
    <font>
      <sz val="10"/>
      <name val="Courier New"/>
      <family val="3"/>
    </font>
    <font>
      <sz val="11"/>
      <name val="Calibri"/>
      <family val="2"/>
    </font>
    <font>
      <b/>
      <i/>
      <sz val="10"/>
      <name val="Arial"/>
      <family val="2"/>
    </font>
    <font>
      <sz val="7"/>
      <name val="Helvetica"/>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sz val="10"/>
      <color theme="1"/>
      <name val="Arial"/>
      <family val="2"/>
    </font>
    <font>
      <b/>
      <sz val="10"/>
      <color theme="1"/>
      <name val="Arial"/>
      <family val="2"/>
    </font>
    <font>
      <sz val="12"/>
      <color theme="1"/>
      <name val="Calibri"/>
      <family val="2"/>
      <scheme val="minor"/>
    </font>
    <font>
      <sz val="12"/>
      <color theme="0"/>
      <name val="Calibri"/>
      <family val="2"/>
      <scheme val="minor"/>
    </font>
    <font>
      <b/>
      <sz val="11"/>
      <color indexed="52"/>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indexed="56"/>
      <name val="Calibri"/>
      <family val="2"/>
      <scheme val="minor"/>
    </font>
    <font>
      <b/>
      <sz val="13"/>
      <color indexed="56"/>
      <name val="Calibri"/>
      <family val="2"/>
      <scheme val="minor"/>
    </font>
    <font>
      <b/>
      <sz val="11"/>
      <color indexed="56"/>
      <name val="Calibri"/>
      <family val="2"/>
      <scheme val="minor"/>
    </font>
    <font>
      <u/>
      <sz val="11"/>
      <color theme="10"/>
      <name val="Calibri"/>
      <family val="2"/>
      <scheme val="minor"/>
    </font>
    <font>
      <u/>
      <sz val="10"/>
      <color theme="10"/>
      <name val="Courier"/>
      <family val="3"/>
    </font>
    <font>
      <u/>
      <sz val="11"/>
      <color theme="10"/>
      <name val="Calibri"/>
      <family val="2"/>
    </font>
    <font>
      <sz val="11"/>
      <color indexed="52"/>
      <name val="Calibri"/>
      <family val="2"/>
      <scheme val="minor"/>
    </font>
    <font>
      <sz val="11"/>
      <color indexed="60"/>
      <name val="Calibri"/>
      <family val="2"/>
      <scheme val="minor"/>
    </font>
    <font>
      <sz val="12"/>
      <color theme="1"/>
      <name val="Calibri"/>
      <family val="2"/>
      <charset val="129"/>
      <scheme val="minor"/>
    </font>
    <font>
      <sz val="11"/>
      <color indexed="8"/>
      <name val="Calibri"/>
      <family val="2"/>
      <scheme val="minor"/>
    </font>
    <font>
      <b/>
      <sz val="18"/>
      <color indexed="56"/>
      <name val="Cambria"/>
      <family val="2"/>
      <scheme val="major"/>
    </font>
    <font>
      <sz val="18"/>
      <color theme="3"/>
      <name val="Cambria"/>
      <family val="2"/>
      <scheme val="major"/>
    </font>
    <font>
      <sz val="12"/>
      <color rgb="FFFF0000"/>
      <name val="Calibri"/>
      <family val="2"/>
      <scheme val="minor"/>
    </font>
    <font>
      <sz val="10"/>
      <color rgb="FFFF0000"/>
      <name val="Arial"/>
      <family val="2"/>
    </font>
    <font>
      <b/>
      <sz val="10"/>
      <color rgb="FF4F81BD"/>
      <name val="Arial"/>
      <family val="2"/>
    </font>
    <font>
      <b/>
      <sz val="11"/>
      <name val="Calibri"/>
      <family val="2"/>
      <scheme val="minor"/>
    </font>
    <font>
      <i/>
      <sz val="10"/>
      <color theme="1"/>
      <name val="Arial"/>
      <family val="2"/>
    </font>
    <font>
      <sz val="9"/>
      <color theme="1"/>
      <name val="Arial"/>
      <family val="2"/>
    </font>
    <font>
      <sz val="10"/>
      <color theme="1"/>
      <name val="Calibri"/>
      <family val="2"/>
      <scheme val="minor"/>
    </font>
    <font>
      <b/>
      <sz val="10"/>
      <color theme="1"/>
      <name val="Calibri"/>
      <family val="2"/>
      <scheme val="minor"/>
    </font>
    <font>
      <sz val="10"/>
      <color theme="1"/>
      <name val="Verdana"/>
      <family val="2"/>
    </font>
    <font>
      <i/>
      <sz val="10"/>
      <color theme="1"/>
      <name val="Calibri"/>
      <family val="2"/>
      <scheme val="minor"/>
    </font>
    <font>
      <sz val="10"/>
      <name val="Calibri"/>
      <family val="2"/>
      <scheme val="minor"/>
    </font>
    <font>
      <sz val="10"/>
      <name val="Courier"/>
    </font>
    <font>
      <sz val="10"/>
      <color rgb="FF0045B3"/>
      <name val="Arial"/>
      <family val="2"/>
    </font>
    <font>
      <sz val="10"/>
      <color rgb="FF000000"/>
      <name val="Arial"/>
      <family val="2"/>
    </font>
    <font>
      <b/>
      <sz val="10"/>
      <color rgb="FF211D1E"/>
      <name val="Arial"/>
      <family val="2"/>
    </font>
    <font>
      <b/>
      <sz val="10"/>
      <color theme="4"/>
      <name val="Arial"/>
      <family val="2"/>
    </font>
    <font>
      <b/>
      <sz val="10"/>
      <color theme="3"/>
      <name val="Arial"/>
      <family val="2"/>
    </font>
    <font>
      <b/>
      <sz val="10"/>
      <color rgb="FFC00000"/>
      <name val="Arial"/>
      <family val="2"/>
    </font>
    <font>
      <sz val="11"/>
      <color theme="1"/>
      <name val="Arial"/>
      <family val="2"/>
    </font>
    <font>
      <b/>
      <sz val="11"/>
      <name val="Arial"/>
      <family val="2"/>
    </font>
    <font>
      <b/>
      <sz val="10"/>
      <name val="Calibri"/>
      <family val="2"/>
    </font>
    <font>
      <b/>
      <sz val="8"/>
      <name val="Arial"/>
      <family val="2"/>
    </font>
    <font>
      <sz val="9"/>
      <name val="Arial"/>
      <family val="2"/>
    </font>
    <font>
      <i/>
      <sz val="9"/>
      <name val="Arial"/>
      <family val="2"/>
    </font>
    <font>
      <sz val="12"/>
      <name val="Arial"/>
      <family val="2"/>
    </font>
    <font>
      <sz val="10"/>
      <name val="Calibri"/>
      <family val="2"/>
    </font>
    <font>
      <u/>
      <sz val="10"/>
      <color theme="1"/>
      <name val="Arial"/>
      <family val="2"/>
    </font>
    <font>
      <i/>
      <sz val="10"/>
      <color indexed="8"/>
      <name val="Arial"/>
      <family val="2"/>
    </font>
    <font>
      <i/>
      <sz val="10"/>
      <name val="Arial"/>
      <family val="2"/>
    </font>
    <font>
      <b/>
      <u/>
      <sz val="10"/>
      <color theme="1"/>
      <name val="Arial"/>
      <family val="2"/>
    </font>
    <font>
      <b/>
      <sz val="10"/>
      <color rgb="FF003363"/>
      <name val="Arial"/>
      <family val="2"/>
    </font>
  </fonts>
  <fills count="4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C6EF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8" tint="0.39997558519241921"/>
        <bgColor indexed="64"/>
      </patternFill>
    </fill>
    <fill>
      <patternFill patternType="solid">
        <fgColor theme="9" tint="0.79998168889431442"/>
        <bgColor indexed="64"/>
      </patternFill>
    </fill>
    <fill>
      <patternFill patternType="solid">
        <fgColor theme="0"/>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bgColor indexed="64"/>
      </patternFill>
    </fill>
    <fill>
      <patternFill patternType="solid">
        <fgColor theme="9" tint="0.39997558519241921"/>
        <bgColor indexed="64"/>
      </patternFill>
    </fill>
  </fills>
  <borders count="34">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4"/>
      </left>
      <right/>
      <top/>
      <bottom/>
      <diagonal/>
    </border>
    <border>
      <left/>
      <right/>
      <top style="thin">
        <color indexed="62"/>
      </top>
      <bottom style="double">
        <color indexed="62"/>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style="thin">
        <color auto="1"/>
      </left>
      <right style="thin">
        <color auto="1"/>
      </right>
      <top style="thin">
        <color auto="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s>
  <cellStyleXfs count="711">
    <xf numFmtId="0" fontId="0" fillId="0" borderId="0"/>
    <xf numFmtId="0" fontId="17" fillId="2" borderId="0" applyNumberFormat="0" applyBorder="0" applyAlignment="0" applyProtection="0"/>
    <xf numFmtId="0" fontId="17" fillId="23" borderId="0" applyNumberFormat="0" applyBorder="0" applyAlignment="0" applyProtection="0"/>
    <xf numFmtId="0" fontId="17" fillId="3" borderId="0" applyNumberFormat="0" applyBorder="0" applyAlignment="0" applyProtection="0"/>
    <xf numFmtId="0" fontId="17" fillId="25" borderId="0" applyNumberFormat="0" applyBorder="0" applyAlignment="0" applyProtection="0"/>
    <xf numFmtId="0" fontId="17" fillId="4" borderId="0" applyNumberFormat="0" applyBorder="0" applyAlignment="0" applyProtection="0"/>
    <xf numFmtId="0" fontId="17" fillId="27" borderId="0" applyNumberFormat="0" applyBorder="0" applyAlignment="0" applyProtection="0"/>
    <xf numFmtId="0" fontId="17" fillId="5" borderId="0" applyNumberFormat="0" applyBorder="0" applyAlignment="0" applyProtection="0"/>
    <xf numFmtId="0" fontId="17" fillId="29" borderId="0" applyNumberFormat="0" applyBorder="0" applyAlignment="0" applyProtection="0"/>
    <xf numFmtId="0" fontId="26" fillId="32" borderId="0" applyNumberFormat="0" applyBorder="0" applyAlignment="0" applyProtection="0"/>
    <xf numFmtId="0" fontId="17" fillId="6" borderId="0" applyNumberFormat="0" applyBorder="0" applyAlignment="0" applyProtection="0"/>
    <xf numFmtId="0" fontId="17" fillId="34" borderId="0" applyNumberFormat="0" applyBorder="0" applyAlignment="0" applyProtection="0"/>
    <xf numFmtId="0" fontId="17" fillId="7" borderId="0" applyNumberFormat="0" applyBorder="0" applyAlignment="0" applyProtection="0"/>
    <xf numFmtId="0" fontId="17" fillId="24" borderId="0" applyNumberFormat="0" applyBorder="0" applyAlignment="0" applyProtection="0"/>
    <xf numFmtId="0" fontId="26" fillId="26" borderId="0" applyNumberFormat="0" applyBorder="0" applyAlignment="0" applyProtection="0"/>
    <xf numFmtId="0" fontId="17" fillId="9" borderId="0" applyNumberFormat="0" applyBorder="0" applyAlignment="0" applyProtection="0"/>
    <xf numFmtId="0" fontId="17" fillId="28" borderId="0" applyNumberFormat="0" applyBorder="0" applyAlignment="0" applyProtection="0"/>
    <xf numFmtId="0" fontId="17" fillId="5" borderId="0" applyNumberFormat="0" applyBorder="0" applyAlignment="0" applyProtection="0"/>
    <xf numFmtId="0" fontId="17" fillId="30" borderId="0" applyNumberFormat="0" applyBorder="0" applyAlignment="0" applyProtection="0"/>
    <xf numFmtId="0" fontId="17" fillId="7" borderId="0" applyNumberFormat="0" applyBorder="0" applyAlignment="0" applyProtection="0"/>
    <xf numFmtId="0" fontId="17" fillId="33" borderId="0" applyNumberFormat="0" applyBorder="0" applyAlignment="0" applyProtection="0"/>
    <xf numFmtId="0" fontId="17" fillId="10" borderId="0" applyNumberFormat="0" applyBorder="0" applyAlignment="0" applyProtection="0"/>
    <xf numFmtId="0" fontId="17" fillId="35" borderId="0" applyNumberFormat="0" applyBorder="0" applyAlignment="0" applyProtection="0"/>
    <xf numFmtId="0" fontId="23" fillId="11"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2" borderId="0" applyNumberFormat="0" applyBorder="0" applyAlignment="0" applyProtection="0"/>
    <xf numFmtId="0" fontId="27" fillId="31" borderId="0" applyNumberFormat="0" applyBorder="0" applyAlignment="0" applyProtection="0"/>
    <xf numFmtId="0" fontId="23" fillId="18" borderId="0" applyNumberFormat="0" applyBorder="0" applyAlignment="0" applyProtection="0"/>
    <xf numFmtId="0" fontId="19" fillId="3" borderId="0" applyNumberFormat="0" applyBorder="0" applyAlignment="0" applyProtection="0"/>
    <xf numFmtId="0" fontId="28" fillId="6" borderId="14" applyNumberFormat="0" applyAlignment="0" applyProtection="0"/>
    <xf numFmtId="0" fontId="29" fillId="21" borderId="16" applyNumberFormat="0" applyAlignment="0" applyProtection="0"/>
    <xf numFmtId="43" fontId="1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6" fillId="0" borderId="0" applyFont="0" applyFill="0" applyBorder="0" applyAlignment="0" applyProtection="0"/>
    <xf numFmtId="43" fontId="5"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 fillId="0" borderId="0" applyFont="0" applyFill="0" applyBorder="0" applyAlignment="0" applyProtection="0"/>
    <xf numFmtId="43" fontId="17"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6" fillId="0" borderId="0" applyFont="0" applyFill="0" applyBorder="0" applyAlignment="0" applyProtection="0"/>
    <xf numFmtId="166" fontId="26"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6" fontId="7" fillId="0" borderId="0" applyFont="0" applyFill="0" applyBorder="0" applyAlignment="0" applyProtection="0"/>
    <xf numFmtId="166" fontId="17" fillId="0" borderId="0" applyFont="0" applyFill="0" applyBorder="0" applyAlignment="0" applyProtection="0"/>
    <xf numFmtId="166" fontId="1" fillId="0" borderId="0" applyFont="0" applyFill="0" applyBorder="0" applyAlignment="0" applyProtection="0"/>
    <xf numFmtId="164" fontId="1" fillId="0" borderId="0" applyFont="0" applyFill="0" applyBorder="0" applyAlignment="0" applyProtection="0"/>
    <xf numFmtId="168" fontId="1" fillId="0" borderId="0" applyFont="0" applyFill="0" applyBorder="0" applyAlignment="0" applyProtection="0"/>
    <xf numFmtId="0" fontId="30" fillId="0" borderId="0" applyNumberFormat="0" applyFill="0" applyBorder="0" applyAlignment="0" applyProtection="0"/>
    <xf numFmtId="0" fontId="18" fillId="4" borderId="0" applyNumberFormat="0" applyBorder="0" applyAlignment="0" applyProtection="0"/>
    <xf numFmtId="0" fontId="31" fillId="19" borderId="0" applyNumberFormat="0" applyBorder="0" applyAlignment="0" applyProtection="0"/>
    <xf numFmtId="0" fontId="32" fillId="0" borderId="1" applyNumberFormat="0" applyFill="0" applyAlignment="0" applyProtection="0"/>
    <xf numFmtId="0" fontId="33" fillId="0" borderId="2" applyNumberFormat="0" applyFill="0" applyAlignment="0" applyProtection="0"/>
    <xf numFmtId="0" fontId="34" fillId="0" borderId="3" applyNumberFormat="0" applyFill="0" applyAlignment="0" applyProtection="0"/>
    <xf numFmtId="0" fontId="34" fillId="0" borderId="3" applyNumberFormat="0" applyFill="0" applyAlignment="0" applyProtection="0"/>
    <xf numFmtId="0" fontId="34"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8"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alignment vertical="top"/>
      <protection locked="0"/>
    </xf>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39" fontId="36" fillId="0" borderId="0" applyNumberForma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35" fillId="0" borderId="0" applyNumberFormat="0" applyFill="0" applyBorder="0" applyAlignment="0" applyProtection="0"/>
    <xf numFmtId="39" fontId="36" fillId="0" borderId="0" applyNumberFormat="0" applyFill="0" applyBorder="0" applyAlignment="0" applyProtection="0"/>
    <xf numFmtId="0" fontId="20" fillId="6" borderId="14" applyNumberFormat="0" applyAlignment="0" applyProtection="0"/>
    <xf numFmtId="0" fontId="38" fillId="0" borderId="4" applyNumberFormat="0" applyFill="0" applyAlignment="0" applyProtection="0"/>
    <xf numFmtId="0" fontId="39" fillId="20" borderId="0" applyNumberFormat="0" applyBorder="0" applyAlignment="0" applyProtection="0"/>
    <xf numFmtId="0" fontId="17" fillId="0" borderId="0"/>
    <xf numFmtId="0" fontId="1" fillId="0" borderId="0"/>
    <xf numFmtId="0" fontId="17" fillId="0" borderId="0"/>
    <xf numFmtId="0" fontId="26" fillId="0" borderId="0"/>
    <xf numFmtId="0" fontId="17" fillId="0" borderId="0"/>
    <xf numFmtId="0" fontId="17" fillId="0" borderId="0"/>
    <xf numFmtId="0" fontId="17" fillId="0" borderId="0"/>
    <xf numFmtId="0" fontId="17"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39"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0" fillId="0" borderId="0"/>
    <xf numFmtId="0" fontId="40" fillId="0" borderId="0"/>
    <xf numFmtId="0" fontId="4" fillId="0" borderId="0"/>
    <xf numFmtId="0" fontId="10" fillId="0" borderId="0"/>
    <xf numFmtId="0" fontId="17" fillId="0" borderId="0"/>
    <xf numFmtId="0" fontId="17" fillId="0" borderId="0"/>
    <xf numFmtId="0" fontId="17" fillId="0" borderId="0"/>
    <xf numFmtId="0" fontId="17" fillId="0" borderId="0"/>
    <xf numFmtId="0" fontId="1" fillId="0" borderId="0"/>
    <xf numFmtId="0" fontId="26" fillId="0" borderId="0"/>
    <xf numFmtId="0" fontId="1" fillId="0" borderId="0"/>
    <xf numFmtId="0" fontId="1" fillId="0" borderId="0"/>
    <xf numFmtId="0" fontId="1" fillId="0" borderId="0"/>
    <xf numFmtId="0" fontId="1" fillId="0" borderId="0"/>
    <xf numFmtId="0" fontId="17" fillId="0" borderId="0"/>
    <xf numFmtId="0" fontId="26" fillId="0" borderId="0"/>
    <xf numFmtId="0" fontId="1" fillId="0" borderId="0"/>
    <xf numFmtId="0" fontId="1" fillId="0" borderId="0"/>
    <xf numFmtId="0" fontId="1" fillId="0" borderId="0"/>
    <xf numFmtId="0" fontId="1" fillId="0" borderId="0"/>
    <xf numFmtId="0" fontId="26" fillId="0" borderId="0"/>
    <xf numFmtId="0" fontId="26" fillId="0" borderId="0"/>
    <xf numFmtId="0" fontId="26" fillId="0" borderId="0"/>
    <xf numFmtId="0" fontId="17" fillId="0" borderId="0"/>
    <xf numFmtId="0" fontId="1" fillId="0" borderId="0"/>
    <xf numFmtId="0" fontId="4" fillId="0" borderId="0"/>
    <xf numFmtId="0" fontId="11" fillId="0" borderId="0"/>
    <xf numFmtId="0" fontId="1" fillId="0" borderId="0"/>
    <xf numFmtId="0" fontId="40" fillId="0" borderId="0"/>
    <xf numFmtId="0" fontId="1" fillId="0" borderId="0"/>
    <xf numFmtId="0" fontId="12" fillId="0" borderId="0"/>
    <xf numFmtId="0" fontId="17" fillId="0" borderId="0"/>
    <xf numFmtId="0" fontId="17" fillId="0" borderId="0"/>
    <xf numFmtId="0" fontId="1" fillId="0" borderId="0"/>
    <xf numFmtId="0" fontId="17" fillId="0" borderId="0"/>
    <xf numFmtId="0" fontId="1" fillId="0" borderId="0"/>
    <xf numFmtId="0" fontId="26" fillId="0" borderId="0"/>
    <xf numFmtId="0" fontId="1" fillId="0" borderId="0"/>
    <xf numFmtId="0" fontId="10" fillId="0" borderId="0"/>
    <xf numFmtId="0" fontId="1" fillId="0" borderId="0"/>
    <xf numFmtId="0" fontId="1" fillId="0" borderId="0"/>
    <xf numFmtId="0" fontId="24" fillId="0" borderId="0"/>
    <xf numFmtId="0" fontId="1" fillId="0" borderId="0"/>
    <xf numFmtId="0" fontId="7" fillId="0" borderId="0"/>
    <xf numFmtId="0" fontId="1" fillId="0" borderId="0"/>
    <xf numFmtId="0" fontId="4" fillId="0" borderId="0"/>
    <xf numFmtId="0" fontId="26"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7" fillId="0" borderId="0"/>
    <xf numFmtId="0" fontId="17" fillId="0" borderId="0"/>
    <xf numFmtId="0" fontId="17" fillId="0" borderId="0"/>
    <xf numFmtId="0" fontId="1" fillId="0" borderId="0"/>
    <xf numFmtId="0" fontId="1" fillId="0" borderId="0"/>
    <xf numFmtId="0" fontId="41" fillId="0" borderId="0"/>
    <xf numFmtId="0" fontId="1" fillId="0" borderId="0"/>
    <xf numFmtId="0" fontId="1" fillId="0" borderId="0"/>
    <xf numFmtId="0" fontId="41"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 fillId="0" borderId="0"/>
    <xf numFmtId="0" fontId="17" fillId="0" borderId="0"/>
    <xf numFmtId="0" fontId="13" fillId="0" borderId="0"/>
    <xf numFmtId="0" fontId="17" fillId="0" borderId="0"/>
    <xf numFmtId="0" fontId="17" fillId="0" borderId="0"/>
    <xf numFmtId="0" fontId="1" fillId="0" borderId="0"/>
    <xf numFmtId="0" fontId="11" fillId="0" borderId="0"/>
    <xf numFmtId="0" fontId="1" fillId="0" borderId="0"/>
    <xf numFmtId="0" fontId="1" fillId="0" borderId="0"/>
    <xf numFmtId="0" fontId="17" fillId="0" borderId="0"/>
    <xf numFmtId="0" fontId="5" fillId="0" borderId="0"/>
    <xf numFmtId="0" fontId="1"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24" fillId="0" borderId="0"/>
    <xf numFmtId="0" fontId="11" fillId="0" borderId="0"/>
    <xf numFmtId="0" fontId="1" fillId="0" borderId="0"/>
    <xf numFmtId="0" fontId="17" fillId="0" borderId="0">
      <alignment vertical="center"/>
    </xf>
    <xf numFmtId="0" fontId="17" fillId="0" borderId="0">
      <alignment vertical="center"/>
    </xf>
    <xf numFmtId="0" fontId="17" fillId="0" borderId="0"/>
    <xf numFmtId="0" fontId="4" fillId="0" borderId="0"/>
    <xf numFmtId="0" fontId="1"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3" fillId="0" borderId="0"/>
    <xf numFmtId="0" fontId="11" fillId="0" borderId="0"/>
    <xf numFmtId="0" fontId="1" fillId="0" borderId="0"/>
    <xf numFmtId="0" fontId="4" fillId="0" borderId="0"/>
    <xf numFmtId="0" fontId="1" fillId="0" borderId="0"/>
    <xf numFmtId="0" fontId="17" fillId="0" borderId="0"/>
    <xf numFmtId="0" fontId="1" fillId="0" borderId="0"/>
    <xf numFmtId="0" fontId="1"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3"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17" fillId="0" borderId="0"/>
    <xf numFmtId="0" fontId="1" fillId="0" borderId="0"/>
    <xf numFmtId="0" fontId="17" fillId="0" borderId="0"/>
    <xf numFmtId="0" fontId="1" fillId="0" borderId="0"/>
    <xf numFmtId="0" fontId="17" fillId="0" borderId="0"/>
    <xf numFmtId="0" fontId="24" fillId="0" borderId="0"/>
    <xf numFmtId="0" fontId="17" fillId="0" borderId="0"/>
    <xf numFmtId="0" fontId="12" fillId="0" borderId="0"/>
    <xf numFmtId="0" fontId="11" fillId="0" borderId="0"/>
    <xf numFmtId="0" fontId="40" fillId="0" borderId="0"/>
    <xf numFmtId="0" fontId="11"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1"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1" fillId="0" borderId="0"/>
    <xf numFmtId="0" fontId="11" fillId="0" borderId="0"/>
    <xf numFmtId="0" fontId="11" fillId="0" borderId="0"/>
    <xf numFmtId="0" fontId="11" fillId="0" borderId="0"/>
    <xf numFmtId="0" fontId="1"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24"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0" fontId="1" fillId="0" borderId="0"/>
    <xf numFmtId="0" fontId="17" fillId="0" borderId="0"/>
    <xf numFmtId="37" fontId="1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1" fillId="0" borderId="0"/>
    <xf numFmtId="0" fontId="1" fillId="0" borderId="0"/>
    <xf numFmtId="0" fontId="17"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7" fillId="0" borderId="0"/>
    <xf numFmtId="0" fontId="1" fillId="0" borderId="0"/>
    <xf numFmtId="0" fontId="1" fillId="0" borderId="0"/>
    <xf numFmtId="0" fontId="10" fillId="0" borderId="0"/>
    <xf numFmtId="0" fontId="17" fillId="0" borderId="0"/>
    <xf numFmtId="0" fontId="1" fillId="0" borderId="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xf numFmtId="0" fontId="17" fillId="22" borderId="17" applyNumberFormat="0" applyFont="0" applyAlignment="0" applyProtection="0"/>
    <xf numFmtId="0" fontId="4" fillId="22" borderId="17" applyNumberFormat="0" applyFont="0" applyAlignment="0" applyProtection="0"/>
    <xf numFmtId="0" fontId="21" fillId="6" borderId="15" applyNumberFormat="0" applyAlignment="0" applyProtection="0"/>
    <xf numFmtId="9" fontId="17" fillId="0" borderId="0" applyFont="0" applyFill="0" applyBorder="0" applyAlignment="0" applyProtection="0"/>
    <xf numFmtId="9" fontId="17"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4" fillId="0" borderId="0" applyFont="0" applyFill="0" applyBorder="0" applyAlignment="0" applyProtection="0"/>
    <xf numFmtId="9" fontId="13"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6" fillId="0" borderId="0" applyFont="0" applyFill="0" applyBorder="0" applyAlignment="0" applyProtection="0"/>
    <xf numFmtId="9" fontId="11" fillId="0" borderId="0" applyFont="0" applyFill="0" applyBorder="0" applyAlignment="0" applyProtection="0"/>
    <xf numFmtId="9" fontId="1" fillId="0" borderId="0" applyFont="0" applyFill="0" applyBorder="0" applyAlignment="0" applyProtection="0"/>
    <xf numFmtId="9" fontId="10"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5"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26" fillId="0" borderId="0" applyFont="0" applyFill="0" applyBorder="0" applyAlignment="0" applyProtection="0"/>
    <xf numFmtId="0" fontId="16" fillId="0" borderId="5">
      <alignment horizontal="center"/>
    </xf>
    <xf numFmtId="0" fontId="42" fillId="0" borderId="0" applyNumberFormat="0" applyFill="0" applyBorder="0" applyAlignment="0" applyProtection="0"/>
    <xf numFmtId="0" fontId="43" fillId="0" borderId="0" applyNumberFormat="0" applyFill="0" applyBorder="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22" fillId="0" borderId="6" applyNumberFormat="0" applyFill="0" applyAlignment="0" applyProtection="0"/>
    <xf numFmtId="0" fontId="44" fillId="0" borderId="0" applyNumberFormat="0" applyFill="0" applyBorder="0" applyAlignment="0" applyProtection="0"/>
    <xf numFmtId="166"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0" fontId="1" fillId="0" borderId="0"/>
    <xf numFmtId="166" fontId="17" fillId="0" borderId="0" applyFont="0" applyFill="0" applyBorder="0" applyAlignment="0" applyProtection="0"/>
    <xf numFmtId="9" fontId="26" fillId="0" borderId="0" applyFont="0" applyFill="0" applyBorder="0" applyAlignment="0" applyProtection="0"/>
    <xf numFmtId="0" fontId="1" fillId="0" borderId="0"/>
    <xf numFmtId="0" fontId="17" fillId="0" borderId="0"/>
    <xf numFmtId="9" fontId="17"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0" fontId="13" fillId="0" borderId="0"/>
    <xf numFmtId="0" fontId="1" fillId="0" borderId="0"/>
    <xf numFmtId="37" fontId="55" fillId="0" borderId="0"/>
    <xf numFmtId="43" fontId="17" fillId="0" borderId="0" applyFont="0" applyFill="0" applyBorder="0" applyAlignment="0" applyProtection="0"/>
    <xf numFmtId="0" fontId="17" fillId="22" borderId="17" applyNumberFormat="0" applyFont="0" applyAlignment="0" applyProtection="0"/>
    <xf numFmtId="0" fontId="3" fillId="0" borderId="0"/>
  </cellStyleXfs>
  <cellXfs count="904">
    <xf numFmtId="0" fontId="0" fillId="0" borderId="0" xfId="0"/>
    <xf numFmtId="0" fontId="24" fillId="38" borderId="8" xfId="472" applyFont="1" applyFill="1" applyBorder="1"/>
    <xf numFmtId="9" fontId="0" fillId="0" borderId="0" xfId="0" applyNumberFormat="1"/>
    <xf numFmtId="3" fontId="0" fillId="0" borderId="0" xfId="0" applyNumberFormat="1"/>
    <xf numFmtId="0" fontId="0" fillId="0" borderId="0" xfId="0" applyAlignment="1">
      <alignment wrapText="1"/>
    </xf>
    <xf numFmtId="11" fontId="0" fillId="0" borderId="0" xfId="0" applyNumberFormat="1"/>
    <xf numFmtId="0" fontId="0" fillId="0" borderId="0" xfId="0"/>
    <xf numFmtId="169" fontId="0" fillId="0" borderId="0" xfId="0" applyNumberFormat="1"/>
    <xf numFmtId="167" fontId="0" fillId="0" borderId="0" xfId="0" applyNumberFormat="1"/>
    <xf numFmtId="0" fontId="1" fillId="37" borderId="18" xfId="0" applyFont="1" applyFill="1" applyBorder="1" applyAlignment="1">
      <alignment horizontal="left"/>
    </xf>
    <xf numFmtId="0" fontId="1" fillId="38" borderId="13" xfId="0" applyFont="1" applyFill="1" applyBorder="1" applyAlignment="1">
      <alignment horizontal="center" wrapText="1"/>
    </xf>
    <xf numFmtId="3" fontId="1" fillId="38" borderId="7" xfId="635" applyNumberFormat="1" applyFill="1" applyBorder="1" applyAlignment="1">
      <alignment horizontal="right" wrapText="1"/>
    </xf>
    <xf numFmtId="169" fontId="1" fillId="38" borderId="13" xfId="635" applyNumberFormat="1" applyFill="1" applyBorder="1" applyAlignment="1">
      <alignment horizontal="right" wrapText="1"/>
    </xf>
    <xf numFmtId="3" fontId="1" fillId="38" borderId="10" xfId="635" applyNumberFormat="1" applyFill="1" applyBorder="1" applyAlignment="1">
      <alignment horizontal="right" wrapText="1"/>
    </xf>
    <xf numFmtId="0" fontId="1" fillId="0" borderId="0" xfId="187" applyAlignment="1">
      <alignment wrapText="1"/>
    </xf>
    <xf numFmtId="167" fontId="1" fillId="38" borderId="0" xfId="635" applyNumberFormat="1" applyFill="1" applyAlignment="1">
      <alignment horizontal="right"/>
    </xf>
    <xf numFmtId="0" fontId="1" fillId="38" borderId="20" xfId="0" applyFont="1" applyFill="1" applyBorder="1" applyAlignment="1">
      <alignment horizontal="center"/>
    </xf>
    <xf numFmtId="169" fontId="1" fillId="38" borderId="8" xfId="635" applyNumberFormat="1" applyFill="1" applyBorder="1" applyAlignment="1">
      <alignment horizontal="right"/>
    </xf>
    <xf numFmtId="0" fontId="1" fillId="38" borderId="8" xfId="0" quotePrefix="1" applyFont="1" applyFill="1" applyBorder="1" applyAlignment="1">
      <alignment horizontal="center"/>
    </xf>
    <xf numFmtId="0" fontId="1" fillId="38" borderId="13" xfId="0" quotePrefix="1" applyFont="1" applyFill="1" applyBorder="1" applyAlignment="1">
      <alignment horizontal="center"/>
    </xf>
    <xf numFmtId="167" fontId="1" fillId="38" borderId="0" xfId="0" applyNumberFormat="1" applyFont="1" applyFill="1" applyAlignment="1">
      <alignment horizontal="right"/>
    </xf>
    <xf numFmtId="16" fontId="1" fillId="38" borderId="20" xfId="0" quotePrefix="1" applyNumberFormat="1" applyFont="1" applyFill="1" applyBorder="1" applyAlignment="1">
      <alignment horizontal="center"/>
    </xf>
    <xf numFmtId="16" fontId="1" fillId="38" borderId="8" xfId="0" quotePrefix="1" applyNumberFormat="1" applyFont="1" applyFill="1" applyBorder="1" applyAlignment="1">
      <alignment horizontal="center"/>
    </xf>
    <xf numFmtId="0" fontId="1" fillId="0" borderId="0" xfId="0" applyFont="1"/>
    <xf numFmtId="0" fontId="1" fillId="0" borderId="0" xfId="0" applyFont="1" applyAlignment="1">
      <alignment horizontal="right"/>
    </xf>
    <xf numFmtId="169" fontId="1" fillId="0" borderId="0" xfId="0" applyNumberFormat="1" applyFont="1" applyAlignment="1">
      <alignment horizontal="right"/>
    </xf>
    <xf numFmtId="167" fontId="1" fillId="38" borderId="8" xfId="635" applyNumberFormat="1" applyFill="1" applyBorder="1" applyAlignment="1">
      <alignment horizontal="right"/>
    </xf>
    <xf numFmtId="167" fontId="1" fillId="38" borderId="13" xfId="635" applyNumberFormat="1" applyFill="1" applyBorder="1" applyAlignment="1">
      <alignment horizontal="right"/>
    </xf>
    <xf numFmtId="0" fontId="1" fillId="0" borderId="0" xfId="187"/>
    <xf numFmtId="167" fontId="1" fillId="0" borderId="0" xfId="187" applyNumberFormat="1"/>
    <xf numFmtId="0" fontId="24" fillId="0" borderId="0" xfId="0" applyFont="1"/>
    <xf numFmtId="11" fontId="24" fillId="0" borderId="0" xfId="0" applyNumberFormat="1" applyFont="1"/>
    <xf numFmtId="0" fontId="25" fillId="0" borderId="0" xfId="0" applyFont="1"/>
    <xf numFmtId="167" fontId="24" fillId="38" borderId="7" xfId="0" applyNumberFormat="1" applyFont="1" applyFill="1" applyBorder="1" applyAlignment="1">
      <alignment vertical="center"/>
    </xf>
    <xf numFmtId="0" fontId="24" fillId="38" borderId="0" xfId="0" applyFont="1" applyFill="1" applyAlignment="1">
      <alignment vertical="center"/>
    </xf>
    <xf numFmtId="167" fontId="24" fillId="0" borderId="0" xfId="0" applyNumberFormat="1" applyFont="1"/>
    <xf numFmtId="0" fontId="1" fillId="38" borderId="0" xfId="0" applyFont="1" applyFill="1" applyAlignment="1">
      <alignment vertical="center"/>
    </xf>
    <xf numFmtId="0" fontId="24" fillId="37" borderId="7" xfId="0" applyFont="1" applyFill="1" applyBorder="1" applyAlignment="1">
      <alignment wrapText="1"/>
    </xf>
    <xf numFmtId="0" fontId="25" fillId="40" borderId="0" xfId="0" applyFont="1" applyFill="1" applyAlignment="1">
      <alignment vertical="center"/>
    </xf>
    <xf numFmtId="0" fontId="24" fillId="40" borderId="0" xfId="0" applyFont="1" applyFill="1" applyAlignment="1">
      <alignment vertical="center"/>
    </xf>
    <xf numFmtId="0" fontId="22" fillId="0" borderId="0" xfId="0" applyFont="1"/>
    <xf numFmtId="0" fontId="46" fillId="37" borderId="0" xfId="0" applyFont="1" applyFill="1" applyAlignment="1">
      <alignment vertical="center" wrapText="1"/>
    </xf>
    <xf numFmtId="0" fontId="24" fillId="37" borderId="12" xfId="0" applyFont="1" applyFill="1" applyBorder="1" applyAlignment="1">
      <alignment wrapText="1"/>
    </xf>
    <xf numFmtId="0" fontId="24" fillId="37" borderId="13" xfId="0" applyFont="1" applyFill="1" applyBorder="1" applyAlignment="1">
      <alignment wrapText="1"/>
    </xf>
    <xf numFmtId="0" fontId="25" fillId="38" borderId="0" xfId="0" applyFont="1" applyFill="1" applyAlignment="1">
      <alignment vertical="center"/>
    </xf>
    <xf numFmtId="0" fontId="24" fillId="38" borderId="8" xfId="0" applyFont="1" applyFill="1" applyBorder="1" applyAlignment="1">
      <alignment vertical="center"/>
    </xf>
    <xf numFmtId="0" fontId="24" fillId="38" borderId="5" xfId="0" applyFont="1" applyFill="1" applyBorder="1" applyAlignment="1">
      <alignment vertical="center"/>
    </xf>
    <xf numFmtId="0" fontId="24" fillId="38" borderId="0" xfId="0" applyFont="1" applyFill="1" applyAlignment="1">
      <alignment vertical="center" wrapText="1"/>
    </xf>
    <xf numFmtId="165" fontId="24" fillId="38" borderId="0" xfId="0" applyNumberFormat="1" applyFont="1" applyFill="1" applyAlignment="1">
      <alignment horizontal="right" vertical="center" wrapText="1"/>
    </xf>
    <xf numFmtId="0" fontId="24" fillId="38" borderId="8" xfId="0" applyFont="1" applyFill="1" applyBorder="1" applyAlignment="1">
      <alignment horizontal="right" vertical="center" wrapText="1" indent="1"/>
    </xf>
    <xf numFmtId="165" fontId="24" fillId="38" borderId="8" xfId="0" applyNumberFormat="1" applyFont="1" applyFill="1" applyBorder="1" applyAlignment="1">
      <alignment horizontal="right" vertical="center" wrapText="1"/>
    </xf>
    <xf numFmtId="165" fontId="24" fillId="38" borderId="8" xfId="0" applyNumberFormat="1" applyFont="1" applyFill="1" applyBorder="1" applyAlignment="1">
      <alignment horizontal="right" vertical="center" wrapText="1" indent="1"/>
    </xf>
    <xf numFmtId="167" fontId="24" fillId="38" borderId="0" xfId="0" applyNumberFormat="1" applyFont="1" applyFill="1" applyAlignment="1">
      <alignment horizontal="right" vertical="center" wrapText="1"/>
    </xf>
    <xf numFmtId="0" fontId="47" fillId="0" borderId="0" xfId="0" applyFont="1"/>
    <xf numFmtId="169" fontId="24" fillId="38" borderId="0" xfId="0" applyNumberFormat="1" applyFont="1" applyFill="1" applyAlignment="1">
      <alignment horizontal="right" vertical="center" wrapText="1"/>
    </xf>
    <xf numFmtId="169" fontId="24" fillId="38" borderId="8" xfId="0" applyNumberFormat="1" applyFont="1" applyFill="1" applyBorder="1" applyAlignment="1">
      <alignment horizontal="right" vertical="center" wrapText="1"/>
    </xf>
    <xf numFmtId="0" fontId="24" fillId="38" borderId="8" xfId="0" applyFont="1" applyFill="1" applyBorder="1" applyAlignment="1">
      <alignment horizontal="right" vertical="center" indent="1"/>
    </xf>
    <xf numFmtId="0" fontId="24" fillId="38" borderId="7" xfId="0" applyFont="1" applyFill="1" applyBorder="1" applyAlignment="1">
      <alignment vertical="center" wrapText="1"/>
    </xf>
    <xf numFmtId="0" fontId="24" fillId="38" borderId="13" xfId="0" applyFont="1" applyFill="1" applyBorder="1" applyAlignment="1">
      <alignment horizontal="right" vertical="center" wrapText="1" indent="1"/>
    </xf>
    <xf numFmtId="169" fontId="24" fillId="38" borderId="13" xfId="0" applyNumberFormat="1" applyFont="1" applyFill="1" applyBorder="1" applyAlignment="1">
      <alignment horizontal="right" vertical="center" wrapText="1"/>
    </xf>
    <xf numFmtId="0" fontId="24" fillId="38" borderId="0" xfId="0" applyFont="1" applyFill="1"/>
    <xf numFmtId="0" fontId="3" fillId="37" borderId="10" xfId="697" applyFont="1" applyFill="1" applyBorder="1" applyAlignment="1">
      <alignment wrapText="1"/>
    </xf>
    <xf numFmtId="169" fontId="3" fillId="37" borderId="10" xfId="697" applyNumberFormat="1" applyFont="1" applyFill="1" applyBorder="1" applyAlignment="1">
      <alignment horizontal="right" wrapText="1"/>
    </xf>
    <xf numFmtId="0" fontId="24" fillId="38" borderId="21" xfId="221" applyFont="1" applyFill="1" applyBorder="1" applyAlignment="1">
      <alignment vertical="top"/>
    </xf>
    <xf numFmtId="9" fontId="1" fillId="38" borderId="0" xfId="187" applyNumberFormat="1" applyFill="1"/>
    <xf numFmtId="0" fontId="24" fillId="38" borderId="0" xfId="221" applyFont="1" applyFill="1" applyAlignment="1">
      <alignment vertical="top"/>
    </xf>
    <xf numFmtId="0" fontId="24" fillId="38" borderId="7" xfId="221" applyFont="1" applyFill="1" applyBorder="1" applyAlignment="1">
      <alignment vertical="top"/>
    </xf>
    <xf numFmtId="0" fontId="0" fillId="0" borderId="0" xfId="0" applyAlignment="1">
      <alignment horizontal="right" vertical="top" indent="1"/>
    </xf>
    <xf numFmtId="0" fontId="49" fillId="0" borderId="0" xfId="0" applyFont="1"/>
    <xf numFmtId="0" fontId="49" fillId="0" borderId="0" xfId="0" applyFont="1" applyAlignment="1">
      <alignment horizontal="right" vertical="top" indent="1"/>
    </xf>
    <xf numFmtId="0" fontId="26" fillId="0" borderId="0" xfId="253"/>
    <xf numFmtId="0" fontId="51" fillId="0" borderId="0" xfId="253" applyFont="1"/>
    <xf numFmtId="0" fontId="26" fillId="39" borderId="0" xfId="253" applyFill="1"/>
    <xf numFmtId="0" fontId="50" fillId="0" borderId="0" xfId="253" applyFont="1"/>
    <xf numFmtId="0" fontId="52" fillId="0" borderId="0" xfId="253" applyFont="1" applyAlignment="1">
      <alignment wrapText="1"/>
    </xf>
    <xf numFmtId="0" fontId="52" fillId="0" borderId="0" xfId="253" applyFont="1"/>
    <xf numFmtId="9" fontId="50" fillId="0" borderId="0" xfId="253" applyNumberFormat="1" applyFont="1"/>
    <xf numFmtId="9" fontId="26" fillId="0" borderId="0" xfId="253" applyNumberFormat="1"/>
    <xf numFmtId="4" fontId="50" fillId="0" borderId="0" xfId="253" applyNumberFormat="1" applyFont="1"/>
    <xf numFmtId="9" fontId="50" fillId="0" borderId="0" xfId="699" applyFont="1"/>
    <xf numFmtId="0" fontId="53" fillId="0" borderId="0" xfId="253" applyFont="1"/>
    <xf numFmtId="9" fontId="54" fillId="0" borderId="0" xfId="700" applyNumberFormat="1" applyFont="1"/>
    <xf numFmtId="9" fontId="0" fillId="0" borderId="0" xfId="698" applyNumberFormat="1" applyFont="1"/>
    <xf numFmtId="0" fontId="17" fillId="0" borderId="0" xfId="701"/>
    <xf numFmtId="0" fontId="24" fillId="0" borderId="0" xfId="701" applyFont="1"/>
    <xf numFmtId="0" fontId="24" fillId="38" borderId="0" xfId="701" applyFont="1" applyFill="1" applyAlignment="1">
      <alignment wrapText="1"/>
    </xf>
    <xf numFmtId="167" fontId="24" fillId="38" borderId="0" xfId="701" applyNumberFormat="1" applyFont="1" applyFill="1"/>
    <xf numFmtId="9" fontId="24" fillId="38" borderId="0" xfId="702" applyFont="1" applyFill="1" applyAlignment="1">
      <alignment horizontal="center" vertical="center"/>
    </xf>
    <xf numFmtId="16" fontId="24" fillId="38" borderId="8" xfId="701" applyNumberFormat="1" applyFont="1" applyFill="1" applyBorder="1" applyAlignment="1">
      <alignment horizontal="center"/>
    </xf>
    <xf numFmtId="0" fontId="24" fillId="38" borderId="0" xfId="701" applyFont="1" applyFill="1" applyAlignment="1">
      <alignment vertical="center" wrapText="1"/>
    </xf>
    <xf numFmtId="16" fontId="24" fillId="38" borderId="8" xfId="701" applyNumberFormat="1" applyFont="1" applyFill="1" applyBorder="1" applyAlignment="1">
      <alignment horizontal="center" vertical="center"/>
    </xf>
    <xf numFmtId="0" fontId="24" fillId="38" borderId="7" xfId="701" applyFont="1" applyFill="1" applyBorder="1" applyAlignment="1">
      <alignment vertical="center" wrapText="1"/>
    </xf>
    <xf numFmtId="16" fontId="24" fillId="38" borderId="13" xfId="701" applyNumberFormat="1" applyFont="1" applyFill="1" applyBorder="1" applyAlignment="1">
      <alignment horizontal="center" vertical="center"/>
    </xf>
    <xf numFmtId="167" fontId="24" fillId="38" borderId="7" xfId="701" applyNumberFormat="1" applyFont="1" applyFill="1" applyBorder="1"/>
    <xf numFmtId="0" fontId="24" fillId="0" borderId="0" xfId="602" applyFont="1"/>
    <xf numFmtId="0" fontId="17" fillId="0" borderId="0" xfId="602"/>
    <xf numFmtId="0" fontId="24" fillId="0" borderId="0" xfId="602" applyFont="1" applyAlignment="1">
      <alignment wrapText="1"/>
    </xf>
    <xf numFmtId="0" fontId="24" fillId="37" borderId="23" xfId="602" applyFont="1" applyFill="1" applyBorder="1" applyAlignment="1">
      <alignment horizontal="left" vertical="center" wrapText="1"/>
    </xf>
    <xf numFmtId="9" fontId="24" fillId="0" borderId="0" xfId="602" applyNumberFormat="1" applyFont="1"/>
    <xf numFmtId="16" fontId="24" fillId="38" borderId="0" xfId="701" applyNumberFormat="1" applyFont="1" applyFill="1" applyAlignment="1">
      <alignment horizontal="center"/>
    </xf>
    <xf numFmtId="9" fontId="24" fillId="38" borderId="0" xfId="602" applyNumberFormat="1" applyFont="1" applyFill="1"/>
    <xf numFmtId="0" fontId="24" fillId="38" borderId="0" xfId="602" applyFont="1" applyFill="1" applyAlignment="1">
      <alignment vertical="center" wrapText="1"/>
    </xf>
    <xf numFmtId="0" fontId="2" fillId="40" borderId="0" xfId="700" applyFont="1" applyFill="1" applyAlignment="1">
      <alignment vertical="center"/>
    </xf>
    <xf numFmtId="0" fontId="1" fillId="40" borderId="0" xfId="700" applyFill="1"/>
    <xf numFmtId="0" fontId="1" fillId="0" borderId="0" xfId="700"/>
    <xf numFmtId="167" fontId="24" fillId="0" borderId="0" xfId="700" applyNumberFormat="1" applyFont="1"/>
    <xf numFmtId="167" fontId="1" fillId="0" borderId="0" xfId="700" applyNumberFormat="1"/>
    <xf numFmtId="2" fontId="24" fillId="0" borderId="0" xfId="700" applyNumberFormat="1" applyFont="1"/>
    <xf numFmtId="9" fontId="24" fillId="0" borderId="0" xfId="704" applyFont="1"/>
    <xf numFmtId="0" fontId="45" fillId="0" borderId="0" xfId="700" applyFont="1"/>
    <xf numFmtId="3" fontId="13" fillId="0" borderId="0" xfId="705" applyNumberFormat="1"/>
    <xf numFmtId="0" fontId="13" fillId="0" borderId="0" xfId="705"/>
    <xf numFmtId="0" fontId="1" fillId="0" borderId="0" xfId="706"/>
    <xf numFmtId="3" fontId="1" fillId="0" borderId="0" xfId="706" applyNumberFormat="1"/>
    <xf numFmtId="37" fontId="55" fillId="0" borderId="0" xfId="707"/>
    <xf numFmtId="0" fontId="1" fillId="37" borderId="28" xfId="0" applyFont="1" applyFill="1" applyBorder="1" applyAlignment="1">
      <alignment horizontal="left"/>
    </xf>
    <xf numFmtId="3" fontId="1" fillId="38" borderId="23" xfId="635" applyNumberFormat="1" applyFill="1" applyBorder="1" applyAlignment="1">
      <alignment horizontal="right" wrapText="1"/>
    </xf>
    <xf numFmtId="0" fontId="1" fillId="38" borderId="22" xfId="0" applyFont="1" applyFill="1" applyBorder="1" applyAlignment="1">
      <alignment horizontal="center"/>
    </xf>
    <xf numFmtId="167" fontId="1" fillId="38" borderId="26" xfId="0" applyNumberFormat="1" applyFont="1" applyFill="1" applyBorder="1" applyAlignment="1">
      <alignment horizontal="right"/>
    </xf>
    <xf numFmtId="0" fontId="1" fillId="38" borderId="20" xfId="0" quotePrefix="1" applyFont="1" applyFill="1" applyBorder="1" applyAlignment="1">
      <alignment horizontal="center"/>
    </xf>
    <xf numFmtId="0" fontId="1" fillId="37" borderId="28" xfId="0" applyFont="1" applyFill="1" applyBorder="1" applyAlignment="1">
      <alignment horizontal="left" wrapText="1"/>
    </xf>
    <xf numFmtId="167" fontId="1" fillId="38" borderId="5" xfId="635" applyNumberFormat="1" applyFill="1" applyBorder="1" applyAlignment="1">
      <alignment horizontal="right"/>
    </xf>
    <xf numFmtId="167" fontId="1" fillId="38" borderId="0" xfId="0" quotePrefix="1" applyNumberFormat="1" applyFont="1" applyFill="1"/>
    <xf numFmtId="167" fontId="1" fillId="38" borderId="7" xfId="0" applyNumberFormat="1" applyFont="1" applyFill="1" applyBorder="1" applyAlignment="1">
      <alignment horizontal="right"/>
    </xf>
    <xf numFmtId="167" fontId="1" fillId="38" borderId="12" xfId="635" applyNumberFormat="1" applyFill="1" applyBorder="1" applyAlignment="1">
      <alignment horizontal="right"/>
    </xf>
    <xf numFmtId="0" fontId="2" fillId="36" borderId="7" xfId="244" applyFont="1" applyFill="1" applyBorder="1" applyAlignment="1">
      <alignment vertical="center"/>
    </xf>
    <xf numFmtId="167" fontId="2" fillId="36" borderId="7" xfId="244" applyNumberFormat="1" applyFont="1" applyFill="1" applyBorder="1" applyAlignment="1">
      <alignment vertical="center"/>
    </xf>
    <xf numFmtId="167" fontId="2" fillId="36" borderId="0" xfId="244" applyNumberFormat="1" applyFont="1" applyFill="1" applyAlignment="1">
      <alignment vertical="center"/>
    </xf>
    <xf numFmtId="0" fontId="2" fillId="36" borderId="0" xfId="244" applyFont="1" applyFill="1" applyAlignment="1">
      <alignment vertical="center"/>
    </xf>
    <xf numFmtId="0" fontId="24" fillId="37" borderId="8" xfId="472" applyFont="1" applyFill="1" applyBorder="1"/>
    <xf numFmtId="0" fontId="25" fillId="37" borderId="13" xfId="472" applyFont="1" applyFill="1" applyBorder="1"/>
    <xf numFmtId="167" fontId="1" fillId="37" borderId="7" xfId="472" applyNumberFormat="1" applyFont="1" applyFill="1" applyBorder="1" applyAlignment="1">
      <alignment horizontal="right"/>
    </xf>
    <xf numFmtId="167" fontId="1" fillId="37" borderId="7" xfId="472" applyNumberFormat="1" applyFont="1" applyFill="1" applyBorder="1" applyAlignment="1">
      <alignment horizontal="right" wrapText="1"/>
    </xf>
    <xf numFmtId="167" fontId="24" fillId="37" borderId="7" xfId="472" applyNumberFormat="1" applyFont="1" applyFill="1" applyBorder="1" applyAlignment="1">
      <alignment horizontal="right" wrapText="1"/>
    </xf>
    <xf numFmtId="167" fontId="24" fillId="37" borderId="7" xfId="472" quotePrefix="1" applyNumberFormat="1" applyFont="1" applyFill="1" applyBorder="1" applyAlignment="1">
      <alignment horizontal="right" wrapText="1"/>
    </xf>
    <xf numFmtId="167" fontId="24" fillId="37" borderId="23" xfId="472" quotePrefix="1" applyNumberFormat="1" applyFont="1" applyFill="1" applyBorder="1" applyAlignment="1">
      <alignment horizontal="right" wrapText="1"/>
    </xf>
    <xf numFmtId="9" fontId="24" fillId="37" borderId="23" xfId="472" applyNumberFormat="1" applyFont="1" applyFill="1" applyBorder="1" applyAlignment="1">
      <alignment horizontal="right" wrapText="1"/>
    </xf>
    <xf numFmtId="0" fontId="24" fillId="37" borderId="13" xfId="472" applyFont="1" applyFill="1" applyBorder="1" applyAlignment="1">
      <alignment horizontal="right" wrapText="1"/>
    </xf>
    <xf numFmtId="0" fontId="24" fillId="37" borderId="7" xfId="472" applyFont="1" applyFill="1" applyBorder="1" applyAlignment="1">
      <alignment horizontal="right"/>
    </xf>
    <xf numFmtId="0" fontId="1" fillId="37" borderId="7" xfId="472" applyFont="1" applyFill="1" applyBorder="1" applyAlignment="1">
      <alignment horizontal="right"/>
    </xf>
    <xf numFmtId="0" fontId="1" fillId="37" borderId="7" xfId="472" applyFont="1" applyFill="1" applyBorder="1" applyAlignment="1">
      <alignment horizontal="right" wrapText="1"/>
    </xf>
    <xf numFmtId="0" fontId="24" fillId="37" borderId="7" xfId="472" applyFont="1" applyFill="1" applyBorder="1" applyAlignment="1">
      <alignment horizontal="right" wrapText="1"/>
    </xf>
    <xf numFmtId="0" fontId="24" fillId="37" borderId="23" xfId="472" applyFont="1" applyFill="1" applyBorder="1" applyAlignment="1">
      <alignment horizontal="right" wrapText="1"/>
    </xf>
    <xf numFmtId="9" fontId="24" fillId="37" borderId="24" xfId="472" applyNumberFormat="1" applyFont="1" applyFill="1" applyBorder="1" applyAlignment="1">
      <alignment horizontal="right" wrapText="1"/>
    </xf>
    <xf numFmtId="167" fontId="1" fillId="38" borderId="0" xfId="244" applyNumberFormat="1" applyFill="1" applyAlignment="1">
      <alignment horizontal="right"/>
    </xf>
    <xf numFmtId="9" fontId="1" fillId="38" borderId="0" xfId="244" applyNumberFormat="1" applyFill="1" applyAlignment="1">
      <alignment horizontal="right"/>
    </xf>
    <xf numFmtId="9" fontId="1" fillId="38" borderId="8" xfId="244" applyNumberFormat="1" applyFill="1" applyBorder="1" applyAlignment="1">
      <alignment horizontal="right"/>
    </xf>
    <xf numFmtId="0" fontId="24" fillId="38" borderId="13" xfId="472" applyFont="1" applyFill="1" applyBorder="1"/>
    <xf numFmtId="167" fontId="1" fillId="38" borderId="7" xfId="244" applyNumberFormat="1" applyFill="1" applyBorder="1" applyAlignment="1">
      <alignment horizontal="right"/>
    </xf>
    <xf numFmtId="0" fontId="24" fillId="37" borderId="0" xfId="472" applyFont="1" applyFill="1"/>
    <xf numFmtId="0" fontId="25" fillId="37" borderId="24" xfId="472" applyFont="1" applyFill="1" applyBorder="1"/>
    <xf numFmtId="167" fontId="24" fillId="37" borderId="23" xfId="472" applyNumberFormat="1" applyFont="1" applyFill="1" applyBorder="1" applyAlignment="1">
      <alignment horizontal="right" wrapText="1"/>
    </xf>
    <xf numFmtId="9" fontId="24" fillId="37" borderId="13" xfId="472" applyNumberFormat="1" applyFont="1" applyFill="1" applyBorder="1" applyAlignment="1">
      <alignment horizontal="right" wrapText="1"/>
    </xf>
    <xf numFmtId="0" fontId="24" fillId="37" borderId="23" xfId="472" applyFont="1" applyFill="1" applyBorder="1" applyAlignment="1">
      <alignment horizontal="right"/>
    </xf>
    <xf numFmtId="167" fontId="24" fillId="38" borderId="0" xfId="472" applyNumberFormat="1" applyFont="1" applyFill="1" applyAlignment="1">
      <alignment horizontal="right"/>
    </xf>
    <xf numFmtId="167" fontId="1" fillId="0" borderId="0" xfId="244" applyNumberFormat="1" applyAlignment="1">
      <alignment horizontal="right"/>
    </xf>
    <xf numFmtId="167" fontId="24" fillId="38" borderId="7" xfId="472" applyNumberFormat="1" applyFont="1" applyFill="1" applyBorder="1" applyAlignment="1">
      <alignment horizontal="right"/>
    </xf>
    <xf numFmtId="9" fontId="1" fillId="38" borderId="7" xfId="244" applyNumberFormat="1" applyFill="1" applyBorder="1" applyAlignment="1">
      <alignment horizontal="right"/>
    </xf>
    <xf numFmtId="9" fontId="1" fillId="38" borderId="13" xfId="244" applyNumberFormat="1" applyFill="1" applyBorder="1" applyAlignment="1">
      <alignment horizontal="right"/>
    </xf>
    <xf numFmtId="0" fontId="1" fillId="38" borderId="0" xfId="244" applyFill="1"/>
    <xf numFmtId="0" fontId="1" fillId="38" borderId="0" xfId="244" applyFill="1" applyAlignment="1">
      <alignment horizontal="right"/>
    </xf>
    <xf numFmtId="9" fontId="1" fillId="0" borderId="0" xfId="244" applyNumberFormat="1"/>
    <xf numFmtId="0" fontId="1" fillId="0" borderId="0" xfId="244"/>
    <xf numFmtId="9" fontId="1" fillId="0" borderId="0" xfId="244" applyNumberFormat="1" applyAlignment="1">
      <alignment horizontal="right"/>
    </xf>
    <xf numFmtId="0" fontId="1" fillId="0" borderId="0" xfId="244" applyAlignment="1">
      <alignment horizontal="right"/>
    </xf>
    <xf numFmtId="0" fontId="2" fillId="36" borderId="7" xfId="0" applyFont="1" applyFill="1" applyBorder="1" applyAlignment="1">
      <alignment horizontal="left" vertical="center"/>
    </xf>
    <xf numFmtId="0" fontId="2" fillId="36" borderId="7" xfId="0" applyFont="1" applyFill="1" applyBorder="1" applyAlignment="1">
      <alignment horizontal="center" vertical="center" wrapText="1"/>
    </xf>
    <xf numFmtId="167" fontId="2" fillId="36" borderId="7" xfId="0" applyNumberFormat="1" applyFont="1" applyFill="1" applyBorder="1" applyAlignment="1">
      <alignment vertical="center" wrapText="1"/>
    </xf>
    <xf numFmtId="9" fontId="2" fillId="36" borderId="7" xfId="0" applyNumberFormat="1" applyFont="1" applyFill="1" applyBorder="1" applyAlignment="1">
      <alignment vertical="center" wrapText="1"/>
    </xf>
    <xf numFmtId="0" fontId="2" fillId="36" borderId="7" xfId="0" applyFont="1" applyFill="1" applyBorder="1" applyAlignment="1">
      <alignment vertical="center" wrapText="1"/>
    </xf>
    <xf numFmtId="0" fontId="2" fillId="37" borderId="26" xfId="0" applyFont="1" applyFill="1" applyBorder="1" applyAlignment="1">
      <alignment wrapText="1"/>
    </xf>
    <xf numFmtId="0" fontId="2" fillId="37" borderId="28" xfId="0" applyFont="1" applyFill="1" applyBorder="1" applyAlignment="1">
      <alignment horizontal="center"/>
    </xf>
    <xf numFmtId="167" fontId="2" fillId="37" borderId="23" xfId="0" applyNumberFormat="1" applyFont="1" applyFill="1" applyBorder="1" applyAlignment="1">
      <alignment horizontal="center" wrapText="1"/>
    </xf>
    <xf numFmtId="9" fontId="2" fillId="37" borderId="23" xfId="0" applyNumberFormat="1" applyFont="1" applyFill="1" applyBorder="1"/>
    <xf numFmtId="9" fontId="2" fillId="37" borderId="24" xfId="0" applyNumberFormat="1" applyFont="1" applyFill="1" applyBorder="1"/>
    <xf numFmtId="0" fontId="2" fillId="37" borderId="13" xfId="0" applyFont="1" applyFill="1" applyBorder="1" applyAlignment="1">
      <alignment wrapText="1"/>
    </xf>
    <xf numFmtId="0" fontId="24" fillId="37" borderId="29" xfId="0" applyFont="1" applyFill="1" applyBorder="1" applyAlignment="1">
      <alignment horizontal="center"/>
    </xf>
    <xf numFmtId="167" fontId="24" fillId="37" borderId="7" xfId="0" applyNumberFormat="1" applyFont="1" applyFill="1" applyBorder="1" applyAlignment="1">
      <alignment horizontal="right"/>
    </xf>
    <xf numFmtId="167" fontId="24" fillId="37" borderId="7" xfId="0" quotePrefix="1" applyNumberFormat="1" applyFont="1" applyFill="1" applyBorder="1" applyAlignment="1">
      <alignment horizontal="right"/>
    </xf>
    <xf numFmtId="9" fontId="24" fillId="37" borderId="7" xfId="0" applyNumberFormat="1" applyFont="1" applyFill="1" applyBorder="1" applyAlignment="1">
      <alignment horizontal="right"/>
    </xf>
    <xf numFmtId="9" fontId="24" fillId="37" borderId="13" xfId="0" applyNumberFormat="1" applyFont="1" applyFill="1" applyBorder="1" applyAlignment="1">
      <alignment horizontal="right"/>
    </xf>
    <xf numFmtId="0" fontId="24" fillId="37" borderId="7" xfId="0" applyFont="1" applyFill="1" applyBorder="1" applyAlignment="1">
      <alignment horizontal="right"/>
    </xf>
    <xf numFmtId="0" fontId="24" fillId="37" borderId="7" xfId="0" quotePrefix="1" applyFont="1" applyFill="1" applyBorder="1" applyAlignment="1">
      <alignment horizontal="right"/>
    </xf>
    <xf numFmtId="0" fontId="24" fillId="38" borderId="8" xfId="0" applyFont="1" applyFill="1" applyBorder="1" applyAlignment="1">
      <alignment vertical="top" wrapText="1"/>
    </xf>
    <xf numFmtId="0" fontId="24" fillId="38" borderId="8" xfId="0" applyFont="1" applyFill="1" applyBorder="1" applyAlignment="1">
      <alignment horizontal="center" vertical="top"/>
    </xf>
    <xf numFmtId="167" fontId="24" fillId="38" borderId="0" xfId="0" applyNumberFormat="1" applyFont="1" applyFill="1"/>
    <xf numFmtId="9" fontId="24" fillId="38" borderId="0" xfId="0" applyNumberFormat="1" applyFont="1" applyFill="1"/>
    <xf numFmtId="9" fontId="24" fillId="38" borderId="8" xfId="0" applyNumberFormat="1" applyFont="1" applyFill="1" applyBorder="1"/>
    <xf numFmtId="0" fontId="24" fillId="38" borderId="8" xfId="0" applyFont="1" applyFill="1" applyBorder="1" applyAlignment="1">
      <alignment horizontal="center"/>
    </xf>
    <xf numFmtId="0" fontId="24" fillId="38" borderId="13" xfId="0" applyFont="1" applyFill="1" applyBorder="1" applyAlignment="1">
      <alignment vertical="top" wrapText="1"/>
    </xf>
    <xf numFmtId="0" fontId="24" fillId="38" borderId="29" xfId="0" applyFont="1" applyFill="1" applyBorder="1" applyAlignment="1">
      <alignment horizontal="center" vertical="top"/>
    </xf>
    <xf numFmtId="167" fontId="24" fillId="38" borderId="7" xfId="0" applyNumberFormat="1" applyFont="1" applyFill="1" applyBorder="1"/>
    <xf numFmtId="0" fontId="2" fillId="37" borderId="24" xfId="0" applyFont="1" applyFill="1" applyBorder="1" applyAlignment="1">
      <alignment wrapText="1"/>
    </xf>
    <xf numFmtId="0" fontId="2" fillId="37" borderId="13" xfId="0" applyFont="1" applyFill="1" applyBorder="1" applyAlignment="1">
      <alignment horizontal="center"/>
    </xf>
    <xf numFmtId="167" fontId="2" fillId="37" borderId="23" xfId="0" applyNumberFormat="1" applyFont="1" applyFill="1" applyBorder="1" applyAlignment="1">
      <alignment horizontal="center"/>
    </xf>
    <xf numFmtId="0" fontId="2" fillId="37" borderId="23" xfId="0" applyFont="1" applyFill="1" applyBorder="1" applyAlignment="1">
      <alignment horizontal="center" wrapText="1"/>
    </xf>
    <xf numFmtId="0" fontId="24" fillId="37" borderId="13" xfId="0" applyFont="1" applyFill="1" applyBorder="1" applyAlignment="1">
      <alignment horizontal="center"/>
    </xf>
    <xf numFmtId="167" fontId="24" fillId="37" borderId="23" xfId="0" quotePrefix="1" applyNumberFormat="1" applyFont="1" applyFill="1" applyBorder="1" applyAlignment="1">
      <alignment horizontal="right"/>
    </xf>
    <xf numFmtId="0" fontId="24" fillId="38" borderId="8" xfId="0" applyFont="1" applyFill="1" applyBorder="1" applyAlignment="1">
      <alignment wrapText="1"/>
    </xf>
    <xf numFmtId="0" fontId="1" fillId="38" borderId="8" xfId="0" applyFont="1" applyFill="1" applyBorder="1" applyAlignment="1">
      <alignment wrapText="1"/>
    </xf>
    <xf numFmtId="0" fontId="24" fillId="38" borderId="13" xfId="0" applyFont="1" applyFill="1" applyBorder="1" applyAlignment="1">
      <alignment wrapText="1"/>
    </xf>
    <xf numFmtId="0" fontId="24" fillId="38" borderId="13" xfId="0" applyFont="1" applyFill="1" applyBorder="1" applyAlignment="1">
      <alignment horizontal="center"/>
    </xf>
    <xf numFmtId="167" fontId="1" fillId="38" borderId="0" xfId="244" applyNumberFormat="1" applyFill="1" applyAlignment="1">
      <alignment horizontal="center"/>
    </xf>
    <xf numFmtId="9" fontId="24" fillId="0" borderId="0" xfId="0" applyNumberFormat="1" applyFont="1"/>
    <xf numFmtId="167" fontId="24" fillId="0" borderId="0" xfId="0" applyNumberFormat="1" applyFont="1" applyAlignment="1">
      <alignment horizontal="left"/>
    </xf>
    <xf numFmtId="0" fontId="24" fillId="0" borderId="0" xfId="0" applyFont="1" applyAlignment="1">
      <alignment wrapText="1"/>
    </xf>
    <xf numFmtId="0" fontId="24" fillId="0" borderId="0" xfId="0" applyFont="1" applyAlignment="1">
      <alignment horizontal="center"/>
    </xf>
    <xf numFmtId="169" fontId="24" fillId="38" borderId="0" xfId="0" applyNumberFormat="1" applyFont="1" applyFill="1" applyAlignment="1">
      <alignment vertical="center"/>
    </xf>
    <xf numFmtId="167" fontId="1" fillId="38" borderId="0" xfId="244" applyNumberFormat="1" applyFill="1" applyBorder="1" applyAlignment="1">
      <alignment horizontal="right"/>
    </xf>
    <xf numFmtId="0" fontId="24" fillId="38" borderId="0" xfId="0" applyFont="1" applyFill="1"/>
    <xf numFmtId="0" fontId="24" fillId="37" borderId="7" xfId="0" applyFont="1" applyFill="1" applyBorder="1" applyAlignment="1">
      <alignment horizontal="center" wrapText="1"/>
    </xf>
    <xf numFmtId="0" fontId="24" fillId="0" borderId="0" xfId="0" applyFont="1" applyAlignment="1">
      <alignment horizontal="left"/>
    </xf>
    <xf numFmtId="167" fontId="24" fillId="38" borderId="0" xfId="0" applyNumberFormat="1" applyFont="1" applyFill="1" applyBorder="1"/>
    <xf numFmtId="165"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horizontal="right" vertical="center" wrapText="1"/>
    </xf>
    <xf numFmtId="169" fontId="24" fillId="38" borderId="0" xfId="0" applyNumberFormat="1" applyFont="1" applyFill="1" applyBorder="1" applyAlignment="1">
      <alignment vertical="center"/>
    </xf>
    <xf numFmtId="169" fontId="24" fillId="38" borderId="7" xfId="0" applyNumberFormat="1" applyFont="1" applyFill="1" applyBorder="1" applyAlignment="1">
      <alignment horizontal="right" vertical="center" wrapText="1"/>
    </xf>
    <xf numFmtId="0" fontId="24" fillId="38" borderId="26" xfId="0" applyFont="1" applyFill="1" applyBorder="1" applyAlignment="1">
      <alignment vertical="center"/>
    </xf>
    <xf numFmtId="169" fontId="24" fillId="38" borderId="8" xfId="0" applyNumberFormat="1" applyFont="1" applyFill="1" applyBorder="1" applyAlignment="1">
      <alignment vertical="center"/>
    </xf>
    <xf numFmtId="167" fontId="1" fillId="38" borderId="0" xfId="0" applyNumberFormat="1" applyFont="1" applyFill="1" applyBorder="1" applyAlignment="1">
      <alignment horizontal="right"/>
    </xf>
    <xf numFmtId="167" fontId="1" fillId="38" borderId="0" xfId="635" applyNumberFormat="1" applyFill="1" applyBorder="1" applyAlignment="1">
      <alignment horizontal="right"/>
    </xf>
    <xf numFmtId="167" fontId="1" fillId="38" borderId="7" xfId="635" applyNumberFormat="1" applyFill="1" applyBorder="1" applyAlignment="1">
      <alignment horizontal="right"/>
    </xf>
    <xf numFmtId="169" fontId="1" fillId="38" borderId="13" xfId="635" applyNumberFormat="1" applyFill="1" applyBorder="1" applyAlignment="1">
      <alignment horizontal="right"/>
    </xf>
    <xf numFmtId="167" fontId="1" fillId="0" borderId="0" xfId="0" applyNumberFormat="1" applyFont="1" applyFill="1" applyAlignment="1">
      <alignment horizontal="right"/>
    </xf>
    <xf numFmtId="167" fontId="24" fillId="38" borderId="0" xfId="0" applyNumberFormat="1" applyFont="1" applyFill="1" applyBorder="1" applyAlignment="1">
      <alignment vertical="center"/>
    </xf>
    <xf numFmtId="167" fontId="24" fillId="0" borderId="0" xfId="0" applyNumberFormat="1" applyFont="1" applyBorder="1"/>
    <xf numFmtId="0" fontId="24" fillId="38" borderId="0" xfId="0" applyFont="1" applyFill="1" applyBorder="1" applyAlignment="1">
      <alignment vertical="center"/>
    </xf>
    <xf numFmtId="0" fontId="1" fillId="38" borderId="0" xfId="0" applyFont="1" applyFill="1" applyBorder="1" applyAlignment="1">
      <alignment vertical="center"/>
    </xf>
    <xf numFmtId="0" fontId="1" fillId="38" borderId="0" xfId="187" applyFill="1"/>
    <xf numFmtId="167" fontId="1" fillId="38" borderId="0" xfId="187" applyNumberFormat="1" applyFill="1"/>
    <xf numFmtId="0" fontId="1" fillId="38" borderId="7" xfId="187" applyFill="1" applyBorder="1"/>
    <xf numFmtId="167" fontId="1" fillId="38" borderId="7" xfId="187" applyNumberFormat="1" applyFill="1" applyBorder="1"/>
    <xf numFmtId="0" fontId="24" fillId="37" borderId="0" xfId="0" applyFont="1" applyFill="1"/>
    <xf numFmtId="0" fontId="24" fillId="37" borderId="7" xfId="0" applyFont="1" applyFill="1" applyBorder="1"/>
    <xf numFmtId="0" fontId="1" fillId="37" borderId="7" xfId="0" applyFont="1" applyFill="1" applyBorder="1" applyAlignment="1">
      <alignment horizontal="right" wrapText="1"/>
    </xf>
    <xf numFmtId="0" fontId="24" fillId="37" borderId="7" xfId="0" applyFont="1" applyFill="1" applyBorder="1" applyAlignment="1">
      <alignment horizontal="right" wrapText="1"/>
    </xf>
    <xf numFmtId="0" fontId="24" fillId="37" borderId="13" xfId="0" applyFont="1" applyFill="1" applyBorder="1" applyAlignment="1">
      <alignment horizontal="right" wrapText="1"/>
    </xf>
    <xf numFmtId="0" fontId="1" fillId="38" borderId="0" xfId="322" applyFill="1"/>
    <xf numFmtId="169" fontId="1" fillId="38" borderId="0" xfId="322" applyNumberFormat="1" applyFill="1"/>
    <xf numFmtId="169" fontId="1" fillId="38" borderId="30" xfId="328" applyNumberFormat="1" applyFill="1" applyBorder="1"/>
    <xf numFmtId="169" fontId="1" fillId="38" borderId="0" xfId="328" applyNumberFormat="1" applyFill="1"/>
    <xf numFmtId="169" fontId="1" fillId="38" borderId="5" xfId="328" applyNumberFormat="1" applyFill="1" applyBorder="1"/>
    <xf numFmtId="0" fontId="1" fillId="38" borderId="7" xfId="322" applyFill="1" applyBorder="1"/>
    <xf numFmtId="169" fontId="1" fillId="38" borderId="7" xfId="322" applyNumberFormat="1" applyFill="1" applyBorder="1"/>
    <xf numFmtId="169" fontId="1" fillId="38" borderId="12" xfId="328" applyNumberFormat="1" applyFill="1" applyBorder="1"/>
    <xf numFmtId="169" fontId="1" fillId="38" borderId="7" xfId="328" applyNumberFormat="1" applyFill="1" applyBorder="1"/>
    <xf numFmtId="0" fontId="1" fillId="37" borderId="25" xfId="0" applyFont="1" applyFill="1" applyBorder="1" applyAlignment="1">
      <alignment horizontal="center" vertical="center" wrapText="1"/>
    </xf>
    <xf numFmtId="0" fontId="24" fillId="37" borderId="25" xfId="0" applyFont="1" applyFill="1" applyBorder="1" applyAlignment="1">
      <alignment horizontal="center" vertical="center" wrapText="1"/>
    </xf>
    <xf numFmtId="0" fontId="1" fillId="38" borderId="0" xfId="187" applyFont="1" applyFill="1" applyBorder="1" applyAlignment="1">
      <alignment horizontal="center"/>
    </xf>
    <xf numFmtId="0" fontId="1" fillId="38" borderId="7" xfId="187" applyFont="1" applyFill="1" applyBorder="1" applyAlignment="1">
      <alignment horizontal="center"/>
    </xf>
    <xf numFmtId="0" fontId="24" fillId="37" borderId="23" xfId="0" applyFont="1" applyFill="1" applyBorder="1" applyAlignment="1">
      <alignment horizontal="left" vertical="center" wrapText="1"/>
    </xf>
    <xf numFmtId="167" fontId="24" fillId="37" borderId="23" xfId="0" applyNumberFormat="1" applyFont="1" applyFill="1" applyBorder="1" applyAlignment="1">
      <alignment horizontal="center" vertical="center" wrapText="1"/>
    </xf>
    <xf numFmtId="167" fontId="24" fillId="37" borderId="23" xfId="0" applyNumberFormat="1" applyFont="1" applyFill="1" applyBorder="1" applyAlignment="1">
      <alignment horizontal="left" vertical="center" wrapText="1"/>
    </xf>
    <xf numFmtId="0" fontId="24" fillId="37" borderId="23" xfId="0" applyFont="1" applyFill="1" applyBorder="1" applyAlignment="1">
      <alignment horizontal="center" vertical="center" wrapText="1"/>
    </xf>
    <xf numFmtId="0" fontId="1" fillId="38" borderId="25" xfId="221" applyFont="1" applyFill="1" applyBorder="1"/>
    <xf numFmtId="167" fontId="1" fillId="38" borderId="25" xfId="221" applyNumberFormat="1" applyFont="1" applyFill="1" applyBorder="1" applyAlignment="1">
      <alignment horizontal="right" indent="2"/>
    </xf>
    <xf numFmtId="9" fontId="1" fillId="38" borderId="25" xfId="221" applyNumberFormat="1" applyFont="1" applyFill="1" applyBorder="1" applyAlignment="1">
      <alignment horizontal="right" indent="2"/>
    </xf>
    <xf numFmtId="0" fontId="1" fillId="38" borderId="0" xfId="221" applyFont="1" applyFill="1"/>
    <xf numFmtId="167" fontId="1" fillId="38" borderId="0" xfId="221" applyNumberFormat="1" applyFont="1" applyFill="1" applyAlignment="1">
      <alignment horizontal="right" indent="2"/>
    </xf>
    <xf numFmtId="9" fontId="1" fillId="38" borderId="0" xfId="221" applyNumberFormat="1" applyFont="1" applyFill="1" applyAlignment="1">
      <alignment horizontal="right" indent="2"/>
    </xf>
    <xf numFmtId="0" fontId="1" fillId="38" borderId="7" xfId="221" applyFont="1" applyFill="1" applyBorder="1"/>
    <xf numFmtId="167" fontId="1" fillId="38" borderId="7" xfId="221" applyNumberFormat="1" applyFont="1" applyFill="1" applyBorder="1" applyAlignment="1">
      <alignment horizontal="right" indent="2"/>
    </xf>
    <xf numFmtId="9" fontId="1" fillId="38" borderId="7" xfId="221" applyNumberFormat="1" applyFont="1" applyFill="1" applyBorder="1" applyAlignment="1">
      <alignment horizontal="right" indent="2"/>
    </xf>
    <xf numFmtId="167" fontId="24" fillId="37" borderId="23" xfId="0" applyNumberFormat="1" applyFont="1" applyFill="1" applyBorder="1" applyAlignment="1">
      <alignment vertical="center" wrapText="1"/>
    </xf>
    <xf numFmtId="0" fontId="24" fillId="38" borderId="25" xfId="221" applyFont="1" applyFill="1" applyBorder="1" applyAlignment="1">
      <alignment horizontal="center"/>
    </xf>
    <xf numFmtId="167" fontId="24" fillId="38" borderId="25" xfId="221" applyNumberFormat="1" applyFont="1" applyFill="1" applyBorder="1" applyAlignment="1">
      <alignment horizontal="center"/>
    </xf>
    <xf numFmtId="0" fontId="24" fillId="38" borderId="25" xfId="221" applyFont="1" applyFill="1" applyBorder="1"/>
    <xf numFmtId="9" fontId="24" fillId="38" borderId="25" xfId="221" applyNumberFormat="1" applyFont="1" applyFill="1" applyBorder="1" applyAlignment="1">
      <alignment horizontal="center"/>
    </xf>
    <xf numFmtId="0" fontId="24" fillId="38" borderId="0" xfId="221" applyFont="1" applyFill="1" applyAlignment="1">
      <alignment horizontal="center"/>
    </xf>
    <xf numFmtId="167" fontId="24" fillId="38" borderId="0" xfId="221" applyNumberFormat="1" applyFont="1" applyFill="1" applyAlignment="1">
      <alignment horizontal="center"/>
    </xf>
    <xf numFmtId="0" fontId="24" fillId="38" borderId="0" xfId="221" applyFont="1" applyFill="1"/>
    <xf numFmtId="9" fontId="24" fillId="38" borderId="0" xfId="221" applyNumberFormat="1" applyFont="1" applyFill="1" applyAlignment="1">
      <alignment horizontal="center"/>
    </xf>
    <xf numFmtId="0" fontId="24" fillId="38" borderId="7" xfId="221" applyFont="1" applyFill="1" applyBorder="1" applyAlignment="1">
      <alignment horizontal="center"/>
    </xf>
    <xf numFmtId="167" fontId="24" fillId="38" borderId="7" xfId="221" applyNumberFormat="1" applyFont="1" applyFill="1" applyBorder="1" applyAlignment="1">
      <alignment horizontal="center"/>
    </xf>
    <xf numFmtId="0" fontId="24" fillId="38" borderId="7" xfId="221" applyFont="1" applyFill="1" applyBorder="1"/>
    <xf numFmtId="9" fontId="24" fillId="38" borderId="7" xfId="221" applyNumberFormat="1" applyFont="1" applyFill="1" applyBorder="1" applyAlignment="1">
      <alignment horizontal="center"/>
    </xf>
    <xf numFmtId="0" fontId="24" fillId="38" borderId="0" xfId="0" applyFont="1" applyFill="1" applyAlignment="1">
      <alignment horizontal="left"/>
    </xf>
    <xf numFmtId="0" fontId="24" fillId="38" borderId="0" xfId="0" applyFont="1" applyFill="1" applyAlignment="1">
      <alignment horizontal="center"/>
    </xf>
    <xf numFmtId="0" fontId="24" fillId="0" borderId="0" xfId="0" applyFont="1" applyAlignment="1">
      <alignment horizontal="left" indent="1"/>
    </xf>
    <xf numFmtId="0" fontId="0" fillId="38" borderId="0" xfId="0" applyFill="1"/>
    <xf numFmtId="0" fontId="24" fillId="0" borderId="0" xfId="0" applyFont="1" applyBorder="1"/>
    <xf numFmtId="0" fontId="25" fillId="40" borderId="0" xfId="0" applyFont="1" applyFill="1" applyBorder="1" applyAlignment="1">
      <alignment horizontal="left" vertical="center"/>
    </xf>
    <xf numFmtId="0" fontId="25" fillId="40" borderId="0" xfId="0" applyFont="1" applyFill="1" applyBorder="1" applyAlignment="1">
      <alignment horizontal="center"/>
    </xf>
    <xf numFmtId="0" fontId="24" fillId="40" borderId="0" xfId="0" applyFont="1" applyFill="1" applyBorder="1"/>
    <xf numFmtId="169" fontId="24" fillId="40" borderId="0" xfId="696" applyNumberFormat="1" applyFont="1" applyFill="1" applyBorder="1"/>
    <xf numFmtId="0" fontId="25" fillId="41" borderId="0" xfId="0" applyFont="1" applyFill="1" applyBorder="1"/>
    <xf numFmtId="0" fontId="25" fillId="41" borderId="0" xfId="0" applyFont="1" applyFill="1" applyBorder="1" applyAlignment="1">
      <alignment horizontal="right"/>
    </xf>
    <xf numFmtId="0" fontId="25" fillId="41" borderId="0" xfId="0" quotePrefix="1" applyFont="1" applyFill="1" applyBorder="1" applyAlignment="1">
      <alignment horizontal="right"/>
    </xf>
    <xf numFmtId="0" fontId="25" fillId="41" borderId="0" xfId="0" quotePrefix="1" applyFont="1" applyFill="1" applyBorder="1" applyAlignment="1">
      <alignment horizontal="right" wrapText="1"/>
    </xf>
    <xf numFmtId="0" fontId="24" fillId="38" borderId="0" xfId="0" applyFont="1" applyFill="1" applyBorder="1" applyAlignment="1">
      <alignment horizontal="left" indent="1"/>
    </xf>
    <xf numFmtId="167" fontId="24" fillId="38" borderId="0" xfId="0" applyNumberFormat="1" applyFont="1" applyFill="1" applyBorder="1" applyAlignment="1">
      <alignment horizontal="right"/>
    </xf>
    <xf numFmtId="16" fontId="25" fillId="41" borderId="0" xfId="0" applyNumberFormat="1" applyFont="1" applyFill="1" applyBorder="1" applyAlignment="1">
      <alignment horizontal="right"/>
    </xf>
    <xf numFmtId="49" fontId="25" fillId="41" borderId="0" xfId="0" applyNumberFormat="1" applyFont="1" applyFill="1" applyBorder="1" applyAlignment="1">
      <alignment horizontal="right"/>
    </xf>
    <xf numFmtId="0" fontId="24" fillId="38" borderId="0" xfId="0" applyFont="1" applyFill="1" applyBorder="1"/>
    <xf numFmtId="0" fontId="24" fillId="38" borderId="7" xfId="0" applyFont="1" applyFill="1" applyBorder="1" applyAlignment="1">
      <alignment horizontal="left" indent="1"/>
    </xf>
    <xf numFmtId="0" fontId="24" fillId="0" borderId="0" xfId="0" applyFont="1" applyFill="1" applyBorder="1"/>
    <xf numFmtId="0" fontId="24" fillId="38" borderId="7" xfId="0" applyFont="1" applyFill="1" applyBorder="1"/>
    <xf numFmtId="0" fontId="1" fillId="38" borderId="0" xfId="0" applyFont="1" applyFill="1"/>
    <xf numFmtId="167" fontId="1" fillId="38" borderId="0" xfId="0" applyNumberFormat="1" applyFont="1" applyFill="1"/>
    <xf numFmtId="0" fontId="24" fillId="38" borderId="0" xfId="0" applyFont="1" applyFill="1" applyAlignment="1">
      <alignment horizontal="right"/>
    </xf>
    <xf numFmtId="0" fontId="24" fillId="38" borderId="7" xfId="0" applyFont="1" applyFill="1" applyBorder="1" applyAlignment="1">
      <alignment wrapText="1"/>
    </xf>
    <xf numFmtId="167" fontId="24" fillId="38" borderId="7" xfId="0" applyNumberFormat="1" applyFont="1" applyFill="1" applyBorder="1" applyAlignment="1">
      <alignment horizontal="right" wrapText="1"/>
    </xf>
    <xf numFmtId="0" fontId="24" fillId="41" borderId="7" xfId="0" applyFont="1" applyFill="1" applyBorder="1"/>
    <xf numFmtId="0" fontId="24" fillId="38" borderId="7" xfId="0" applyFont="1" applyFill="1" applyBorder="1" applyAlignment="1">
      <alignment horizontal="center" wrapText="1"/>
    </xf>
    <xf numFmtId="0" fontId="24" fillId="38" borderId="0" xfId="0" quotePrefix="1" applyFont="1" applyFill="1" applyAlignment="1">
      <alignment horizontal="center"/>
    </xf>
    <xf numFmtId="0" fontId="24" fillId="38" borderId="7" xfId="0" applyFont="1" applyFill="1" applyBorder="1" applyAlignment="1">
      <alignment horizontal="center"/>
    </xf>
    <xf numFmtId="0" fontId="1" fillId="38" borderId="0" xfId="0" applyFont="1" applyFill="1" applyAlignment="1">
      <alignment horizontal="center"/>
    </xf>
    <xf numFmtId="0" fontId="24" fillId="37" borderId="32" xfId="709" applyFont="1" applyFill="1" applyBorder="1"/>
    <xf numFmtId="0" fontId="24" fillId="37" borderId="32" xfId="709" applyFont="1" applyFill="1" applyBorder="1" applyAlignment="1">
      <alignment horizontal="left"/>
    </xf>
    <xf numFmtId="0" fontId="24" fillId="37" borderId="32" xfId="709" applyFont="1" applyFill="1" applyBorder="1" applyAlignment="1">
      <alignment horizontal="right" vertical="center" wrapText="1"/>
    </xf>
    <xf numFmtId="3" fontId="24" fillId="37" borderId="33" xfId="709" applyNumberFormat="1" applyFont="1" applyFill="1" applyBorder="1" applyAlignment="1">
      <alignment horizontal="right" vertical="center" wrapText="1"/>
    </xf>
    <xf numFmtId="0" fontId="24" fillId="38" borderId="0" xfId="0" applyFont="1" applyFill="1" applyAlignment="1">
      <alignment horizontal="left" vertical="top"/>
    </xf>
    <xf numFmtId="3" fontId="24" fillId="38" borderId="0" xfId="708" applyNumberFormat="1" applyFont="1" applyFill="1" applyAlignment="1">
      <alignment horizontal="right" vertical="top"/>
    </xf>
    <xf numFmtId="3" fontId="24" fillId="38" borderId="8" xfId="708" applyNumberFormat="1" applyFont="1" applyFill="1" applyBorder="1" applyAlignment="1">
      <alignment horizontal="right" vertical="top"/>
    </xf>
    <xf numFmtId="0" fontId="24" fillId="38" borderId="7" xfId="0" applyFont="1" applyFill="1" applyBorder="1" applyAlignment="1">
      <alignment vertical="top"/>
    </xf>
    <xf numFmtId="0" fontId="24" fillId="38" borderId="7" xfId="0" applyFont="1" applyFill="1" applyBorder="1" applyAlignment="1">
      <alignment horizontal="left" vertical="top"/>
    </xf>
    <xf numFmtId="3" fontId="24" fillId="38" borderId="7" xfId="708" applyNumberFormat="1" applyFont="1" applyFill="1" applyBorder="1" applyAlignment="1">
      <alignment horizontal="right" vertical="top"/>
    </xf>
    <xf numFmtId="3" fontId="24" fillId="38" borderId="13" xfId="708" applyNumberFormat="1" applyFont="1" applyFill="1" applyBorder="1" applyAlignment="1">
      <alignment horizontal="right" vertical="top"/>
    </xf>
    <xf numFmtId="9" fontId="24" fillId="38" borderId="7" xfId="696" applyFont="1" applyFill="1" applyBorder="1" applyAlignment="1">
      <alignment horizontal="right" vertical="top"/>
    </xf>
    <xf numFmtId="0" fontId="24" fillId="38" borderId="0" xfId="0" applyFont="1" applyFill="1" applyBorder="1" applyAlignment="1">
      <alignment vertical="top"/>
    </xf>
    <xf numFmtId="3" fontId="24" fillId="38" borderId="0" xfId="708" applyNumberFormat="1" applyFont="1" applyFill="1" applyBorder="1" applyAlignment="1">
      <alignment horizontal="right" vertical="top"/>
    </xf>
    <xf numFmtId="9" fontId="24" fillId="38" borderId="0" xfId="696" applyFont="1" applyFill="1" applyBorder="1" applyAlignment="1">
      <alignment horizontal="right" vertical="top"/>
    </xf>
    <xf numFmtId="0" fontId="24" fillId="38" borderId="25" xfId="0" applyFont="1" applyFill="1" applyBorder="1" applyAlignment="1">
      <alignment vertical="top"/>
    </xf>
    <xf numFmtId="0" fontId="24" fillId="38" borderId="25" xfId="0" applyFont="1" applyFill="1" applyBorder="1" applyAlignment="1">
      <alignment horizontal="left" vertical="top"/>
    </xf>
    <xf numFmtId="3" fontId="24" fillId="38" borderId="25" xfId="708" applyNumberFormat="1" applyFont="1" applyFill="1" applyBorder="1" applyAlignment="1">
      <alignment horizontal="right" vertical="top"/>
    </xf>
    <xf numFmtId="9" fontId="24" fillId="38" borderId="25" xfId="696" applyFont="1" applyFill="1" applyBorder="1" applyAlignment="1">
      <alignment horizontal="right" vertical="top"/>
    </xf>
    <xf numFmtId="0" fontId="24" fillId="38" borderId="0" xfId="0" applyFont="1" applyFill="1" applyBorder="1" applyAlignment="1">
      <alignment horizontal="left" vertical="top"/>
    </xf>
    <xf numFmtId="0" fontId="13" fillId="38" borderId="0" xfId="705" applyFill="1" applyBorder="1"/>
    <xf numFmtId="0" fontId="13" fillId="38" borderId="7" xfId="705" applyFill="1" applyBorder="1"/>
    <xf numFmtId="3" fontId="24" fillId="38" borderId="26" xfId="708" applyNumberFormat="1" applyFont="1" applyFill="1" applyBorder="1" applyAlignment="1">
      <alignment horizontal="right" vertical="top"/>
    </xf>
    <xf numFmtId="3" fontId="24" fillId="38" borderId="0" xfId="0" applyNumberFormat="1" applyFont="1" applyFill="1" applyAlignment="1">
      <alignment horizontal="right"/>
    </xf>
    <xf numFmtId="0" fontId="24" fillId="37" borderId="23" xfId="0" applyFont="1" applyFill="1" applyBorder="1"/>
    <xf numFmtId="0" fontId="1" fillId="37" borderId="23" xfId="0" applyFont="1" applyFill="1" applyBorder="1"/>
    <xf numFmtId="167" fontId="24" fillId="37" borderId="23" xfId="0" applyNumberFormat="1" applyFont="1" applyFill="1" applyBorder="1" applyAlignment="1">
      <alignment horizontal="right" wrapText="1"/>
    </xf>
    <xf numFmtId="167" fontId="24" fillId="38" borderId="0" xfId="698" applyNumberFormat="1" applyFont="1" applyFill="1"/>
    <xf numFmtId="0" fontId="1" fillId="37" borderId="23" xfId="0" applyFont="1" applyFill="1" applyBorder="1" applyAlignment="1">
      <alignment horizontal="left" vertical="center"/>
    </xf>
    <xf numFmtId="0" fontId="1" fillId="37" borderId="23" xfId="0" applyFont="1" applyFill="1" applyBorder="1" applyAlignment="1">
      <alignment horizontal="right" vertical="center" wrapText="1"/>
    </xf>
    <xf numFmtId="0" fontId="24" fillId="38" borderId="0" xfId="195" applyFont="1" applyFill="1"/>
    <xf numFmtId="0" fontId="1" fillId="37" borderId="23" xfId="591" applyFill="1" applyBorder="1"/>
    <xf numFmtId="167" fontId="1" fillId="38" borderId="0" xfId="90" applyNumberFormat="1" applyFont="1" applyFill="1" applyAlignment="1">
      <alignment horizontal="right"/>
    </xf>
    <xf numFmtId="9" fontId="1" fillId="38" borderId="0" xfId="660" applyFont="1" applyFill="1" applyAlignment="1">
      <alignment horizontal="right"/>
    </xf>
    <xf numFmtId="0" fontId="24" fillId="38" borderId="0" xfId="195" applyFont="1" applyFill="1" applyAlignment="1">
      <alignment horizontal="left" vertical="center"/>
    </xf>
    <xf numFmtId="0" fontId="24" fillId="38" borderId="0" xfId="195" applyFont="1" applyFill="1" applyAlignment="1">
      <alignment horizontal="right" vertical="center" wrapText="1"/>
    </xf>
    <xf numFmtId="0" fontId="24" fillId="38" borderId="7" xfId="195" applyFont="1" applyFill="1" applyBorder="1"/>
    <xf numFmtId="167" fontId="1" fillId="38" borderId="7" xfId="90" applyNumberFormat="1" applyFont="1" applyFill="1" applyBorder="1" applyAlignment="1">
      <alignment horizontal="right"/>
    </xf>
    <xf numFmtId="9" fontId="1" fillId="38" borderId="0" xfId="660" applyFont="1" applyFill="1" applyAlignment="1">
      <alignment horizontal="right" vertical="center"/>
    </xf>
    <xf numFmtId="0" fontId="24" fillId="38" borderId="0" xfId="195" applyFont="1" applyFill="1" applyAlignment="1">
      <alignment horizontal="left"/>
    </xf>
    <xf numFmtId="167" fontId="1" fillId="37" borderId="23" xfId="195" applyNumberFormat="1" applyFont="1" applyFill="1" applyBorder="1" applyAlignment="1">
      <alignment horizontal="right" wrapText="1"/>
    </xf>
    <xf numFmtId="0" fontId="24" fillId="38" borderId="0" xfId="0" applyFont="1" applyFill="1"/>
    <xf numFmtId="0" fontId="26" fillId="0" borderId="0" xfId="253" applyAlignment="1">
      <alignment vertical="top"/>
    </xf>
    <xf numFmtId="0" fontId="24" fillId="38" borderId="0" xfId="0" applyFont="1" applyFill="1"/>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0" borderId="0" xfId="0" applyFont="1" applyAlignment="1">
      <alignment horizontal="left"/>
    </xf>
    <xf numFmtId="0" fontId="24" fillId="0" borderId="0" xfId="0" applyFont="1" applyAlignment="1">
      <alignment horizontal="left" wrapText="1"/>
    </xf>
    <xf numFmtId="0" fontId="59" fillId="0" borderId="0" xfId="244" applyFont="1" applyAlignment="1">
      <alignment vertical="top"/>
    </xf>
    <xf numFmtId="0" fontId="25" fillId="0" borderId="0" xfId="0" applyFont="1" applyAlignment="1">
      <alignment wrapText="1"/>
    </xf>
    <xf numFmtId="0" fontId="60" fillId="0" borderId="25" xfId="0" applyFont="1" applyBorder="1" applyAlignment="1">
      <alignment horizontal="left" vertical="top"/>
    </xf>
    <xf numFmtId="0" fontId="24" fillId="0" borderId="25" xfId="0" applyFont="1" applyBorder="1" applyAlignment="1">
      <alignment horizontal="left" vertical="top" wrapText="1"/>
    </xf>
    <xf numFmtId="0" fontId="60" fillId="0" borderId="0" xfId="0" applyFont="1" applyAlignment="1">
      <alignment horizontal="left" vertical="top"/>
    </xf>
    <xf numFmtId="0" fontId="24" fillId="0" borderId="0" xfId="0" applyFont="1" applyAlignment="1">
      <alignment horizontal="left" vertical="top" wrapText="1"/>
    </xf>
    <xf numFmtId="0" fontId="61" fillId="0" borderId="0" xfId="0" applyFont="1" applyAlignment="1">
      <alignment horizontal="left" vertical="top"/>
    </xf>
    <xf numFmtId="0" fontId="60" fillId="0" borderId="0" xfId="0" applyFont="1" applyAlignment="1">
      <alignment horizontal="left" vertical="center"/>
    </xf>
    <xf numFmtId="0" fontId="61" fillId="0" borderId="0" xfId="0" applyFont="1" applyAlignment="1">
      <alignment vertical="top"/>
    </xf>
    <xf numFmtId="0" fontId="24" fillId="0" borderId="0" xfId="0" applyFont="1" applyAlignment="1">
      <alignment vertical="top" wrapText="1"/>
    </xf>
    <xf numFmtId="0" fontId="24" fillId="0" borderId="0" xfId="0" applyFont="1" applyAlignment="1">
      <alignment vertical="top"/>
    </xf>
    <xf numFmtId="9" fontId="1" fillId="38" borderId="26" xfId="244" applyNumberFormat="1" applyFill="1" applyBorder="1" applyAlignment="1">
      <alignment horizontal="right"/>
    </xf>
    <xf numFmtId="167" fontId="1" fillId="38" borderId="8" xfId="244" applyNumberFormat="1" applyFill="1" applyBorder="1" applyAlignment="1">
      <alignment horizontal="right"/>
    </xf>
    <xf numFmtId="9" fontId="1" fillId="38" borderId="0" xfId="244" applyNumberFormat="1" applyFill="1" applyBorder="1" applyAlignment="1">
      <alignment horizontal="right"/>
    </xf>
    <xf numFmtId="167" fontId="1" fillId="38" borderId="0" xfId="244" applyNumberFormat="1" applyFont="1" applyFill="1" applyAlignment="1">
      <alignment horizontal="right"/>
    </xf>
    <xf numFmtId="167" fontId="1" fillId="38" borderId="0" xfId="244" applyNumberFormat="1" applyFont="1" applyFill="1" applyBorder="1" applyAlignment="1">
      <alignment horizontal="right"/>
    </xf>
    <xf numFmtId="9" fontId="24" fillId="38" borderId="7" xfId="0" applyNumberFormat="1" applyFont="1" applyFill="1" applyBorder="1"/>
    <xf numFmtId="9" fontId="24" fillId="38" borderId="13" xfId="0" applyNumberFormat="1" applyFont="1" applyFill="1" applyBorder="1"/>
    <xf numFmtId="0" fontId="24" fillId="41" borderId="0" xfId="0" applyFont="1" applyFill="1"/>
    <xf numFmtId="3" fontId="24" fillId="41" borderId="0" xfId="0" applyNumberFormat="1" applyFont="1" applyFill="1" applyAlignment="1">
      <alignment horizontal="center"/>
    </xf>
    <xf numFmtId="0" fontId="24" fillId="41" borderId="0" xfId="0" applyFont="1" applyFill="1" applyAlignment="1">
      <alignment horizontal="center"/>
    </xf>
    <xf numFmtId="0" fontId="24" fillId="41" borderId="0" xfId="0" applyFont="1" applyFill="1" applyAlignment="1">
      <alignment horizontal="center" wrapText="1"/>
    </xf>
    <xf numFmtId="0" fontId="24" fillId="0" borderId="7" xfId="0" applyFont="1" applyBorder="1"/>
    <xf numFmtId="167" fontId="24" fillId="38" borderId="0" xfId="221" applyNumberFormat="1" applyFont="1" applyFill="1" applyBorder="1" applyAlignment="1">
      <alignment horizontal="right" indent="1"/>
    </xf>
    <xf numFmtId="167" fontId="24" fillId="38" borderId="0" xfId="221" applyNumberFormat="1" applyFont="1" applyFill="1" applyBorder="1" applyAlignment="1">
      <alignment horizontal="right" vertical="top" indent="1"/>
    </xf>
    <xf numFmtId="167" fontId="3" fillId="37" borderId="23" xfId="697" applyNumberFormat="1" applyFont="1" applyFill="1" applyBorder="1" applyAlignment="1">
      <alignment horizontal="right" wrapText="1"/>
    </xf>
    <xf numFmtId="167" fontId="24" fillId="38" borderId="7" xfId="221" applyNumberFormat="1" applyFont="1" applyFill="1" applyBorder="1" applyAlignment="1">
      <alignment horizontal="right" indent="1"/>
    </xf>
    <xf numFmtId="167" fontId="24" fillId="38" borderId="7" xfId="221" applyNumberFormat="1" applyFont="1" applyFill="1" applyBorder="1" applyAlignment="1">
      <alignment horizontal="right" vertical="top" indent="1"/>
    </xf>
    <xf numFmtId="9" fontId="1" fillId="38" borderId="7" xfId="187" applyNumberFormat="1" applyFill="1" applyBorder="1"/>
    <xf numFmtId="0" fontId="24" fillId="0" borderId="0" xfId="253" applyFont="1"/>
    <xf numFmtId="9" fontId="24" fillId="0" borderId="0" xfId="699" applyFont="1"/>
    <xf numFmtId="0" fontId="24" fillId="41" borderId="0" xfId="253" applyFont="1" applyFill="1"/>
    <xf numFmtId="0" fontId="24" fillId="0" borderId="0" xfId="253" applyFont="1" applyAlignment="1">
      <alignment vertical="top" wrapText="1"/>
    </xf>
    <xf numFmtId="9" fontId="50" fillId="0" borderId="0" xfId="253" applyNumberFormat="1" applyFont="1" applyAlignment="1">
      <alignment vertical="top"/>
    </xf>
    <xf numFmtId="0" fontId="50" fillId="0" borderId="0" xfId="253" applyFont="1" applyAlignment="1">
      <alignment vertical="top"/>
    </xf>
    <xf numFmtId="0" fontId="24" fillId="41" borderId="0" xfId="253" applyFont="1" applyFill="1" applyAlignment="1">
      <alignment vertical="top" wrapText="1"/>
    </xf>
    <xf numFmtId="0" fontId="24" fillId="38" borderId="0" xfId="253" applyFont="1" applyFill="1" applyBorder="1" applyAlignment="1">
      <alignment vertical="top"/>
    </xf>
    <xf numFmtId="9" fontId="24" fillId="38" borderId="0" xfId="699" applyFont="1" applyFill="1" applyBorder="1" applyAlignment="1">
      <alignment horizontal="center" vertical="top"/>
    </xf>
    <xf numFmtId="0" fontId="24" fillId="38" borderId="7" xfId="253" applyFont="1" applyFill="1" applyBorder="1" applyAlignment="1">
      <alignment vertical="top"/>
    </xf>
    <xf numFmtId="9" fontId="24" fillId="38" borderId="7" xfId="699" applyFont="1" applyFill="1" applyBorder="1" applyAlignment="1">
      <alignment horizontal="center" vertical="top"/>
    </xf>
    <xf numFmtId="0" fontId="24" fillId="38" borderId="25" xfId="253" applyFont="1" applyFill="1" applyBorder="1" applyAlignment="1">
      <alignment vertical="top"/>
    </xf>
    <xf numFmtId="9" fontId="24" fillId="38" borderId="25" xfId="699" applyFont="1" applyFill="1" applyBorder="1" applyAlignment="1">
      <alignment horizontal="center" vertical="top"/>
    </xf>
    <xf numFmtId="0" fontId="24" fillId="38" borderId="7" xfId="253" applyFont="1" applyFill="1" applyBorder="1" applyAlignment="1">
      <alignment vertical="top" wrapText="1"/>
    </xf>
    <xf numFmtId="0" fontId="24" fillId="41" borderId="0" xfId="253" applyFont="1" applyFill="1" applyAlignment="1">
      <alignment horizontal="center" wrapText="1"/>
    </xf>
    <xf numFmtId="0" fontId="45" fillId="0" borderId="0" xfId="0" applyFont="1"/>
    <xf numFmtId="0" fontId="24" fillId="38" borderId="0" xfId="253" applyFont="1" applyFill="1"/>
    <xf numFmtId="0" fontId="24" fillId="38" borderId="0" xfId="253" applyFont="1" applyFill="1" applyAlignment="1">
      <alignment horizontal="left" vertical="top"/>
    </xf>
    <xf numFmtId="9" fontId="24" fillId="38" borderId="0" xfId="699" applyFont="1" applyFill="1" applyAlignment="1">
      <alignment horizontal="center" vertical="top"/>
    </xf>
    <xf numFmtId="0" fontId="24" fillId="38" borderId="0" xfId="253" applyFont="1" applyFill="1" applyAlignment="1">
      <alignment vertical="top"/>
    </xf>
    <xf numFmtId="0" fontId="24" fillId="38" borderId="7" xfId="253" applyFont="1" applyFill="1" applyBorder="1"/>
    <xf numFmtId="0" fontId="25" fillId="38" borderId="7" xfId="253" applyFont="1" applyFill="1" applyBorder="1" applyAlignment="1">
      <alignment horizontal="left" vertical="top"/>
    </xf>
    <xf numFmtId="9" fontId="25" fillId="38" borderId="7" xfId="699" applyFont="1" applyFill="1" applyBorder="1" applyAlignment="1">
      <alignment horizontal="center" vertical="top"/>
    </xf>
    <xf numFmtId="0" fontId="24" fillId="38" borderId="0" xfId="253" applyFont="1" applyFill="1" applyAlignment="1">
      <alignment horizontal="left" indent="1"/>
    </xf>
    <xf numFmtId="9" fontId="24" fillId="38" borderId="0" xfId="699" applyFont="1" applyFill="1" applyAlignment="1">
      <alignment horizontal="center" vertical="center"/>
    </xf>
    <xf numFmtId="0" fontId="24" fillId="38" borderId="7" xfId="253" applyFont="1" applyFill="1" applyBorder="1" applyAlignment="1">
      <alignment horizontal="left" indent="1"/>
    </xf>
    <xf numFmtId="9" fontId="24" fillId="38" borderId="7" xfId="699" applyFont="1" applyFill="1" applyBorder="1" applyAlignment="1">
      <alignment horizontal="center" vertical="center"/>
    </xf>
    <xf numFmtId="0" fontId="24" fillId="41" borderId="22" xfId="253" applyFont="1" applyFill="1" applyBorder="1"/>
    <xf numFmtId="0" fontId="24" fillId="41" borderId="22" xfId="253" applyFont="1" applyFill="1" applyBorder="1" applyAlignment="1">
      <alignment horizontal="center" vertical="center" wrapText="1"/>
    </xf>
    <xf numFmtId="0" fontId="25" fillId="41" borderId="0" xfId="253" applyFont="1" applyFill="1" applyAlignment="1">
      <alignment wrapText="1"/>
    </xf>
    <xf numFmtId="0" fontId="1" fillId="0" borderId="0" xfId="253" applyFont="1"/>
    <xf numFmtId="0" fontId="1" fillId="41" borderId="0" xfId="0" applyFont="1" applyFill="1" applyAlignment="1">
      <alignment wrapText="1"/>
    </xf>
    <xf numFmtId="0" fontId="24" fillId="38" borderId="0" xfId="0" applyFont="1" applyFill="1" applyAlignment="1">
      <alignment horizontal="left" wrapText="1"/>
    </xf>
    <xf numFmtId="167" fontId="24" fillId="38" borderId="7" xfId="698" applyNumberFormat="1" applyFont="1" applyFill="1" applyBorder="1"/>
    <xf numFmtId="167" fontId="24" fillId="38" borderId="0" xfId="698" applyNumberFormat="1" applyFont="1" applyFill="1" applyAlignment="1">
      <alignment horizontal="center"/>
    </xf>
    <xf numFmtId="9" fontId="1" fillId="38" borderId="0" xfId="700" applyNumberFormat="1" applyFont="1" applyFill="1" applyAlignment="1">
      <alignment horizontal="center"/>
    </xf>
    <xf numFmtId="167" fontId="24" fillId="38" borderId="0" xfId="698" applyNumberFormat="1" applyFont="1" applyFill="1" applyBorder="1" applyAlignment="1">
      <alignment horizontal="center"/>
    </xf>
    <xf numFmtId="9" fontId="1" fillId="38" borderId="0" xfId="700" applyNumberFormat="1" applyFont="1" applyFill="1" applyBorder="1" applyAlignment="1">
      <alignment horizontal="center"/>
    </xf>
    <xf numFmtId="167" fontId="24" fillId="38" borderId="7" xfId="698" applyNumberFormat="1" applyFont="1" applyFill="1" applyBorder="1" applyAlignment="1">
      <alignment horizontal="center"/>
    </xf>
    <xf numFmtId="9" fontId="24" fillId="38" borderId="7" xfId="698" applyNumberFormat="1" applyFont="1" applyFill="1" applyBorder="1" applyAlignment="1">
      <alignment horizontal="center"/>
    </xf>
    <xf numFmtId="171" fontId="24" fillId="38" borderId="0" xfId="698" applyNumberFormat="1" applyFont="1" applyFill="1" applyAlignment="1">
      <alignment horizontal="center"/>
    </xf>
    <xf numFmtId="171" fontId="24" fillId="38" borderId="0" xfId="698" applyNumberFormat="1" applyFont="1" applyFill="1" applyBorder="1" applyAlignment="1">
      <alignment horizontal="center"/>
    </xf>
    <xf numFmtId="171" fontId="24" fillId="38" borderId="7" xfId="698" applyNumberFormat="1" applyFont="1" applyFill="1" applyBorder="1" applyAlignment="1">
      <alignment horizontal="center"/>
    </xf>
    <xf numFmtId="0" fontId="25" fillId="38" borderId="0" xfId="701" applyFont="1" applyFill="1" applyAlignment="1">
      <alignment horizontal="left" vertical="center" wrapText="1"/>
    </xf>
    <xf numFmtId="0" fontId="45" fillId="38" borderId="0" xfId="701" applyFont="1" applyFill="1"/>
    <xf numFmtId="0" fontId="24" fillId="38" borderId="0" xfId="701" applyFont="1" applyFill="1"/>
    <xf numFmtId="0" fontId="24" fillId="38" borderId="8" xfId="701" applyFont="1" applyFill="1" applyBorder="1" applyAlignment="1">
      <alignment horizontal="center" vertical="center" wrapText="1"/>
    </xf>
    <xf numFmtId="3" fontId="24" fillId="38" borderId="0" xfId="701" applyNumberFormat="1" applyFont="1" applyFill="1"/>
    <xf numFmtId="0" fontId="24" fillId="38" borderId="8" xfId="701" applyFont="1" applyFill="1" applyBorder="1" applyAlignment="1">
      <alignment vertical="center" wrapText="1"/>
    </xf>
    <xf numFmtId="3" fontId="24" fillId="38" borderId="7" xfId="701" applyNumberFormat="1" applyFont="1" applyFill="1" applyBorder="1"/>
    <xf numFmtId="9" fontId="24" fillId="38" borderId="7" xfId="702" applyFont="1" applyFill="1" applyBorder="1" applyAlignment="1">
      <alignment horizontal="center" vertical="center"/>
    </xf>
    <xf numFmtId="167" fontId="24" fillId="38" borderId="0" xfId="701" applyNumberFormat="1" applyFont="1" applyFill="1" applyBorder="1"/>
    <xf numFmtId="0" fontId="24" fillId="38" borderId="26" xfId="701" applyFont="1" applyFill="1" applyBorder="1" applyAlignment="1">
      <alignment horizontal="center" vertical="center" wrapText="1"/>
    </xf>
    <xf numFmtId="0" fontId="24" fillId="38" borderId="0" xfId="701" applyFont="1" applyFill="1" applyBorder="1" applyAlignment="1">
      <alignment wrapText="1"/>
    </xf>
    <xf numFmtId="167" fontId="24" fillId="38" borderId="8" xfId="701" applyNumberFormat="1" applyFont="1" applyFill="1" applyBorder="1"/>
    <xf numFmtId="0" fontId="17" fillId="38" borderId="0" xfId="701" applyFill="1" applyBorder="1"/>
    <xf numFmtId="0" fontId="24" fillId="38" borderId="0" xfId="701" applyFont="1" applyFill="1" applyBorder="1" applyAlignment="1">
      <alignment vertical="center" wrapText="1"/>
    </xf>
    <xf numFmtId="167" fontId="24" fillId="38" borderId="13" xfId="701" applyNumberFormat="1" applyFont="1" applyFill="1" applyBorder="1"/>
    <xf numFmtId="3" fontId="24" fillId="38" borderId="8" xfId="701" applyNumberFormat="1" applyFont="1" applyFill="1" applyBorder="1"/>
    <xf numFmtId="3" fontId="24" fillId="38" borderId="13" xfId="701" applyNumberFormat="1" applyFont="1" applyFill="1" applyBorder="1"/>
    <xf numFmtId="167" fontId="24" fillId="41" borderId="13" xfId="701" applyNumberFormat="1" applyFont="1" applyFill="1" applyBorder="1" applyAlignment="1">
      <alignment horizontal="right" vertical="center" wrapText="1"/>
    </xf>
    <xf numFmtId="167" fontId="24" fillId="41" borderId="0" xfId="701" applyNumberFormat="1" applyFont="1" applyFill="1" applyAlignment="1">
      <alignment horizontal="right" vertical="center" wrapText="1"/>
    </xf>
    <xf numFmtId="3" fontId="24" fillId="41" borderId="7" xfId="701" applyNumberFormat="1" applyFont="1" applyFill="1" applyBorder="1" applyAlignment="1">
      <alignment vertical="center" wrapText="1"/>
    </xf>
    <xf numFmtId="0" fontId="24" fillId="41" borderId="13" xfId="701" applyFont="1" applyFill="1" applyBorder="1"/>
    <xf numFmtId="167" fontId="24" fillId="41" borderId="23" xfId="701" applyNumberFormat="1" applyFont="1" applyFill="1" applyBorder="1" applyAlignment="1">
      <alignment horizontal="center" wrapText="1"/>
    </xf>
    <xf numFmtId="167" fontId="24" fillId="41" borderId="24" xfId="701" applyNumberFormat="1" applyFont="1" applyFill="1" applyBorder="1" applyAlignment="1">
      <alignment horizontal="center" wrapText="1"/>
    </xf>
    <xf numFmtId="0" fontId="24" fillId="41" borderId="7" xfId="701" applyFont="1" applyFill="1" applyBorder="1" applyAlignment="1">
      <alignment horizontal="left" vertical="center" wrapText="1"/>
    </xf>
    <xf numFmtId="0" fontId="24" fillId="41" borderId="13" xfId="701" applyFont="1" applyFill="1" applyBorder="1" applyAlignment="1">
      <alignment horizontal="center" vertical="center" wrapText="1"/>
    </xf>
    <xf numFmtId="167" fontId="24" fillId="41" borderId="12" xfId="701" applyNumberFormat="1" applyFont="1" applyFill="1" applyBorder="1" applyAlignment="1">
      <alignment horizontal="right" vertical="center" wrapText="1"/>
    </xf>
    <xf numFmtId="167" fontId="24" fillId="41" borderId="7" xfId="701" applyNumberFormat="1" applyFont="1" applyFill="1" applyBorder="1" applyAlignment="1">
      <alignment horizontal="right" vertical="center" wrapText="1"/>
    </xf>
    <xf numFmtId="0" fontId="1" fillId="41" borderId="7" xfId="700" applyFill="1" applyBorder="1" applyAlignment="1">
      <alignment horizontal="left" vertical="center" wrapText="1"/>
    </xf>
    <xf numFmtId="0" fontId="1" fillId="41" borderId="7" xfId="700" applyFill="1" applyBorder="1" applyAlignment="1">
      <alignment horizontal="center" vertical="center" wrapText="1"/>
    </xf>
    <xf numFmtId="0" fontId="1" fillId="38" borderId="0" xfId="700" applyFill="1"/>
    <xf numFmtId="167" fontId="24" fillId="38" borderId="0" xfId="700" applyNumberFormat="1" applyFont="1" applyFill="1"/>
    <xf numFmtId="167" fontId="1" fillId="38" borderId="0" xfId="700" applyNumberFormat="1" applyFill="1"/>
    <xf numFmtId="167" fontId="24" fillId="38" borderId="7" xfId="700" applyNumberFormat="1" applyFont="1" applyFill="1" applyBorder="1"/>
    <xf numFmtId="3" fontId="1" fillId="38" borderId="0" xfId="700" applyNumberFormat="1" applyFill="1" applyAlignment="1">
      <alignment horizontal="right"/>
    </xf>
    <xf numFmtId="3" fontId="24" fillId="38" borderId="0" xfId="700" applyNumberFormat="1" applyFont="1" applyFill="1" applyAlignment="1">
      <alignment horizontal="right"/>
    </xf>
    <xf numFmtId="3" fontId="1" fillId="38" borderId="0" xfId="700" applyNumberFormat="1" applyFill="1"/>
    <xf numFmtId="0" fontId="1" fillId="38" borderId="0" xfId="700" applyFont="1" applyFill="1"/>
    <xf numFmtId="167" fontId="1" fillId="38" borderId="0" xfId="700" applyNumberFormat="1" applyFont="1" applyFill="1"/>
    <xf numFmtId="0" fontId="1" fillId="38" borderId="7" xfId="700" applyFont="1" applyFill="1" applyBorder="1"/>
    <xf numFmtId="167" fontId="1" fillId="38" borderId="7" xfId="700" applyNumberFormat="1" applyFont="1" applyFill="1" applyBorder="1"/>
    <xf numFmtId="167" fontId="24" fillId="38" borderId="0" xfId="76" applyNumberFormat="1" applyFont="1" applyFill="1"/>
    <xf numFmtId="167" fontId="24" fillId="38" borderId="7" xfId="76" applyNumberFormat="1" applyFont="1" applyFill="1" applyBorder="1"/>
    <xf numFmtId="0" fontId="24" fillId="37" borderId="23" xfId="602" applyFont="1" applyFill="1" applyBorder="1" applyAlignment="1">
      <alignment horizontal="right" vertical="center" wrapText="1"/>
    </xf>
    <xf numFmtId="167" fontId="24" fillId="37" borderId="23" xfId="602" applyNumberFormat="1" applyFont="1" applyFill="1" applyBorder="1" applyAlignment="1">
      <alignment horizontal="right" vertical="center" wrapText="1"/>
    </xf>
    <xf numFmtId="0" fontId="24" fillId="0" borderId="0" xfId="602" applyFont="1" applyAlignment="1">
      <alignment horizontal="right" vertical="center" wrapText="1"/>
    </xf>
    <xf numFmtId="167" fontId="24" fillId="38" borderId="0" xfId="602" applyNumberFormat="1" applyFont="1" applyFill="1" applyAlignment="1">
      <alignment horizontal="right" vertical="center"/>
    </xf>
    <xf numFmtId="16" fontId="24" fillId="38" borderId="0" xfId="602" applyNumberFormat="1" applyFont="1" applyFill="1" applyAlignment="1">
      <alignment horizontal="right" vertical="center" wrapText="1"/>
    </xf>
    <xf numFmtId="0" fontId="24" fillId="0" borderId="0" xfId="602" applyFont="1" applyAlignment="1">
      <alignment horizontal="right"/>
    </xf>
    <xf numFmtId="167" fontId="24" fillId="37" borderId="7" xfId="602" applyNumberFormat="1" applyFont="1" applyFill="1" applyBorder="1" applyAlignment="1">
      <alignment horizontal="right" vertical="center" wrapText="1"/>
    </xf>
    <xf numFmtId="16" fontId="24" fillId="38" borderId="7" xfId="602" applyNumberFormat="1" applyFont="1" applyFill="1" applyBorder="1" applyAlignment="1">
      <alignment horizontal="right" vertical="center" wrapText="1"/>
    </xf>
    <xf numFmtId="167" fontId="24" fillId="38" borderId="7" xfId="602" applyNumberFormat="1" applyFont="1" applyFill="1" applyBorder="1" applyAlignment="1">
      <alignment horizontal="right" vertical="center"/>
    </xf>
    <xf numFmtId="16" fontId="24" fillId="38" borderId="8" xfId="701" applyNumberFormat="1" applyFont="1" applyFill="1" applyBorder="1" applyAlignment="1">
      <alignment horizontal="right"/>
    </xf>
    <xf numFmtId="0" fontId="24" fillId="37" borderId="0" xfId="602" applyFont="1" applyFill="1"/>
    <xf numFmtId="0" fontId="24" fillId="38" borderId="8" xfId="602" applyFont="1" applyFill="1" applyBorder="1" applyAlignment="1">
      <alignment horizontal="right"/>
    </xf>
    <xf numFmtId="0" fontId="24" fillId="37" borderId="13" xfId="602" applyFont="1" applyFill="1" applyBorder="1"/>
    <xf numFmtId="0" fontId="24" fillId="37" borderId="7" xfId="602" applyFont="1" applyFill="1" applyBorder="1"/>
    <xf numFmtId="9" fontId="24" fillId="38" borderId="0" xfId="602" applyNumberFormat="1" applyFont="1" applyFill="1" applyBorder="1"/>
    <xf numFmtId="9" fontId="24" fillId="38" borderId="8" xfId="602" applyNumberFormat="1" applyFont="1" applyFill="1" applyBorder="1"/>
    <xf numFmtId="16" fontId="24" fillId="38" borderId="0" xfId="602" applyNumberFormat="1" applyFont="1" applyFill="1" applyBorder="1" applyAlignment="1">
      <alignment horizontal="right" vertical="center" wrapText="1"/>
    </xf>
    <xf numFmtId="167" fontId="24" fillId="38" borderId="0" xfId="602" applyNumberFormat="1" applyFont="1" applyFill="1" applyBorder="1" applyAlignment="1">
      <alignment horizontal="right" vertical="center"/>
    </xf>
    <xf numFmtId="0" fontId="24" fillId="38" borderId="0" xfId="602" applyFont="1" applyFill="1" applyBorder="1" applyAlignment="1">
      <alignment vertical="center" wrapText="1"/>
    </xf>
    <xf numFmtId="0" fontId="24" fillId="38" borderId="7" xfId="602" applyFont="1" applyFill="1" applyBorder="1" applyAlignment="1">
      <alignment vertical="center" wrapText="1"/>
    </xf>
    <xf numFmtId="0" fontId="24" fillId="37" borderId="23" xfId="602" applyFont="1" applyFill="1" applyBorder="1" applyAlignment="1">
      <alignment vertical="center" wrapText="1"/>
    </xf>
    <xf numFmtId="0" fontId="1" fillId="38" borderId="7" xfId="0" applyFont="1" applyFill="1" applyBorder="1"/>
    <xf numFmtId="0" fontId="1" fillId="0" borderId="0" xfId="706" applyFont="1"/>
    <xf numFmtId="0" fontId="1" fillId="38" borderId="0" xfId="706" applyFont="1" applyFill="1"/>
    <xf numFmtId="9" fontId="1" fillId="0" borderId="0" xfId="706" applyNumberFormat="1" applyFont="1"/>
    <xf numFmtId="0" fontId="1" fillId="38" borderId="7" xfId="706" applyFont="1" applyFill="1" applyBorder="1"/>
    <xf numFmtId="9" fontId="1" fillId="38" borderId="7" xfId="706" applyNumberFormat="1" applyFont="1" applyFill="1" applyBorder="1" applyAlignment="1">
      <alignment horizontal="center"/>
    </xf>
    <xf numFmtId="9" fontId="1" fillId="38" borderId="0" xfId="706" applyNumberFormat="1" applyFont="1" applyFill="1" applyAlignment="1">
      <alignment horizontal="center"/>
    </xf>
    <xf numFmtId="0" fontId="1" fillId="41" borderId="7" xfId="706" applyFont="1" applyFill="1" applyBorder="1"/>
    <xf numFmtId="9" fontId="1" fillId="41" borderId="7" xfId="706" applyNumberFormat="1" applyFont="1" applyFill="1" applyBorder="1" applyAlignment="1">
      <alignment horizontal="center"/>
    </xf>
    <xf numFmtId="0" fontId="1" fillId="37" borderId="7" xfId="706" applyFont="1" applyFill="1" applyBorder="1"/>
    <xf numFmtId="169" fontId="24" fillId="38" borderId="0" xfId="0" applyNumberFormat="1" applyFont="1" applyFill="1" applyAlignment="1">
      <alignment horizontal="center"/>
    </xf>
    <xf numFmtId="169" fontId="24" fillId="38" borderId="7" xfId="0" applyNumberFormat="1" applyFont="1" applyFill="1" applyBorder="1" applyAlignment="1">
      <alignment horizontal="center"/>
    </xf>
    <xf numFmtId="2" fontId="1" fillId="38" borderId="0" xfId="187" applyNumberFormat="1" applyFont="1" applyFill="1" applyAlignment="1">
      <alignment horizontal="center"/>
    </xf>
    <xf numFmtId="2" fontId="1" fillId="38" borderId="7" xfId="187" applyNumberFormat="1" applyFont="1" applyFill="1" applyBorder="1" applyAlignment="1">
      <alignment horizontal="center"/>
    </xf>
    <xf numFmtId="167" fontId="1" fillId="38" borderId="0" xfId="187" applyNumberFormat="1" applyFill="1" applyAlignment="1">
      <alignment horizontal="center"/>
    </xf>
    <xf numFmtId="167" fontId="1" fillId="38" borderId="7" xfId="187" applyNumberFormat="1" applyFill="1" applyBorder="1" applyAlignment="1">
      <alignment horizontal="center"/>
    </xf>
    <xf numFmtId="2" fontId="24" fillId="37" borderId="23" xfId="0" applyNumberFormat="1" applyFont="1" applyFill="1" applyBorder="1" applyAlignment="1">
      <alignment horizontal="center" vertical="center" wrapText="1"/>
    </xf>
    <xf numFmtId="0" fontId="24" fillId="38" borderId="0" xfId="0" applyFont="1" applyFill="1" applyAlignment="1">
      <alignment horizontal="center" vertical="center"/>
    </xf>
    <xf numFmtId="169" fontId="24" fillId="38" borderId="0" xfId="0" applyNumberFormat="1" applyFont="1" applyFill="1" applyAlignment="1">
      <alignment horizontal="right" vertical="center" indent="4"/>
    </xf>
    <xf numFmtId="0" fontId="24" fillId="38" borderId="0" xfId="0" quotePrefix="1" applyFont="1" applyFill="1" applyAlignment="1">
      <alignment horizontal="center" vertical="center"/>
    </xf>
    <xf numFmtId="0" fontId="24" fillId="38" borderId="7" xfId="0" quotePrefix="1" applyFont="1" applyFill="1" applyBorder="1" applyAlignment="1">
      <alignment horizontal="center" vertical="center"/>
    </xf>
    <xf numFmtId="169" fontId="24" fillId="38" borderId="7" xfId="0" applyNumberFormat="1" applyFont="1" applyFill="1" applyBorder="1" applyAlignment="1">
      <alignment horizontal="right" vertical="center" indent="4"/>
    </xf>
    <xf numFmtId="167" fontId="24" fillId="37" borderId="23" xfId="0" quotePrefix="1" applyNumberFormat="1" applyFont="1" applyFill="1" applyBorder="1" applyAlignment="1">
      <alignment horizontal="right" vertical="center" wrapText="1"/>
    </xf>
    <xf numFmtId="0" fontId="24" fillId="37" borderId="23" xfId="0" quotePrefix="1" applyFont="1" applyFill="1" applyBorder="1" applyAlignment="1">
      <alignment horizontal="right" vertical="center" wrapText="1"/>
    </xf>
    <xf numFmtId="0" fontId="24" fillId="37" borderId="23" xfId="0" applyFont="1" applyFill="1" applyBorder="1" applyAlignment="1">
      <alignment horizontal="right" vertical="center" wrapText="1"/>
    </xf>
    <xf numFmtId="167" fontId="24" fillId="38" borderId="0" xfId="710" applyNumberFormat="1" applyFont="1" applyFill="1" applyAlignment="1">
      <alignment horizontal="right" wrapText="1"/>
    </xf>
    <xf numFmtId="171" fontId="24" fillId="38" borderId="0" xfId="710" applyNumberFormat="1" applyFont="1" applyFill="1" applyAlignment="1">
      <alignment horizontal="right" wrapText="1"/>
    </xf>
    <xf numFmtId="172" fontId="24" fillId="38" borderId="0" xfId="0" applyNumberFormat="1" applyFont="1" applyFill="1"/>
    <xf numFmtId="167" fontId="0" fillId="38" borderId="0" xfId="0" applyNumberFormat="1" applyFill="1"/>
    <xf numFmtId="0" fontId="1" fillId="41" borderId="13" xfId="700" applyFill="1" applyBorder="1" applyAlignment="1">
      <alignment horizontal="center" vertical="center" wrapText="1"/>
    </xf>
    <xf numFmtId="167" fontId="24" fillId="38" borderId="8" xfId="76" applyNumberFormat="1" applyFont="1" applyFill="1" applyBorder="1"/>
    <xf numFmtId="167" fontId="24" fillId="38" borderId="13" xfId="76" applyNumberFormat="1" applyFont="1" applyFill="1" applyBorder="1"/>
    <xf numFmtId="0" fontId="1" fillId="37" borderId="7" xfId="706" applyFont="1" applyFill="1" applyBorder="1" applyAlignment="1">
      <alignment horizontal="center"/>
    </xf>
    <xf numFmtId="0" fontId="1" fillId="0" borderId="0" xfId="706" applyFont="1" applyAlignment="1">
      <alignment horizontal="center"/>
    </xf>
    <xf numFmtId="0" fontId="1" fillId="38" borderId="0" xfId="706" applyFill="1"/>
    <xf numFmtId="9" fontId="1" fillId="38" borderId="0" xfId="696" applyFont="1" applyFill="1"/>
    <xf numFmtId="9" fontId="1" fillId="38" borderId="0" xfId="706" applyNumberFormat="1" applyFill="1"/>
    <xf numFmtId="0" fontId="1" fillId="38" borderId="7" xfId="706" applyFill="1" applyBorder="1"/>
    <xf numFmtId="0" fontId="1" fillId="41" borderId="7" xfId="706" applyFill="1" applyBorder="1" applyAlignment="1">
      <alignment wrapText="1"/>
    </xf>
    <xf numFmtId="0" fontId="1" fillId="38" borderId="0" xfId="706" applyFill="1" applyBorder="1"/>
    <xf numFmtId="0" fontId="1" fillId="41" borderId="7" xfId="706" applyFill="1" applyBorder="1"/>
    <xf numFmtId="0" fontId="1" fillId="0" borderId="7" xfId="706" applyBorder="1"/>
    <xf numFmtId="0" fontId="1" fillId="41" borderId="7" xfId="706" applyFill="1" applyBorder="1" applyAlignment="1">
      <alignment horizontal="center" wrapText="1"/>
    </xf>
    <xf numFmtId="9" fontId="1" fillId="38" borderId="0" xfId="696" applyFont="1" applyFill="1" applyAlignment="1">
      <alignment horizontal="center"/>
    </xf>
    <xf numFmtId="9" fontId="1" fillId="38" borderId="0" xfId="706" applyNumberFormat="1" applyFill="1" applyAlignment="1">
      <alignment horizontal="center"/>
    </xf>
    <xf numFmtId="9" fontId="1" fillId="38" borderId="7" xfId="696" applyFont="1" applyFill="1" applyBorder="1" applyAlignment="1">
      <alignment horizontal="center"/>
    </xf>
    <xf numFmtId="9" fontId="1" fillId="38" borderId="0" xfId="706" applyNumberFormat="1" applyFill="1" applyBorder="1" applyAlignment="1">
      <alignment horizontal="center"/>
    </xf>
    <xf numFmtId="9" fontId="1" fillId="38" borderId="0" xfId="696" applyFont="1" applyFill="1" applyBorder="1" applyAlignment="1">
      <alignment horizontal="center"/>
    </xf>
    <xf numFmtId="9" fontId="1" fillId="38" borderId="7" xfId="706" applyNumberFormat="1" applyFill="1" applyBorder="1" applyAlignment="1">
      <alignment horizontal="center"/>
    </xf>
    <xf numFmtId="0" fontId="1" fillId="41" borderId="7" xfId="706" applyFill="1" applyBorder="1" applyAlignment="1">
      <alignment horizontal="center" vertical="center"/>
    </xf>
    <xf numFmtId="37" fontId="1" fillId="0" borderId="0" xfId="707" applyFont="1"/>
    <xf numFmtId="37" fontId="1" fillId="41" borderId="0" xfId="707" applyFont="1" applyFill="1" applyAlignment="1">
      <alignment horizontal="right"/>
    </xf>
    <xf numFmtId="37" fontId="1" fillId="41" borderId="0" xfId="707" applyFont="1" applyFill="1"/>
    <xf numFmtId="37" fontId="1" fillId="38" borderId="0" xfId="707" applyFont="1" applyFill="1"/>
    <xf numFmtId="9" fontId="62" fillId="38" borderId="0" xfId="704" applyFont="1" applyFill="1"/>
    <xf numFmtId="9" fontId="62" fillId="38" borderId="0" xfId="704" applyFont="1" applyFill="1" applyAlignment="1">
      <alignment horizontal="right"/>
    </xf>
    <xf numFmtId="37" fontId="1" fillId="38" borderId="0" xfId="707" applyFont="1" applyFill="1" applyBorder="1"/>
    <xf numFmtId="9" fontId="62" fillId="38" borderId="0" xfId="704" applyFont="1" applyFill="1" applyBorder="1"/>
    <xf numFmtId="9" fontId="62" fillId="38" borderId="0" xfId="704" applyFont="1" applyFill="1" applyBorder="1" applyAlignment="1">
      <alignment horizontal="right"/>
    </xf>
    <xf numFmtId="37" fontId="1" fillId="38" borderId="0" xfId="707" applyFont="1" applyFill="1" applyAlignment="1">
      <alignment horizontal="left"/>
    </xf>
    <xf numFmtId="37" fontId="1" fillId="38" borderId="0" xfId="707" applyFont="1" applyFill="1" applyAlignment="1">
      <alignment horizontal="right"/>
    </xf>
    <xf numFmtId="37" fontId="1" fillId="38" borderId="7" xfId="707" applyFont="1" applyFill="1" applyBorder="1" applyAlignment="1">
      <alignment horizontal="left"/>
    </xf>
    <xf numFmtId="9" fontId="62" fillId="38" borderId="7" xfId="704" applyFont="1" applyFill="1" applyBorder="1" applyAlignment="1">
      <alignment horizontal="right"/>
    </xf>
    <xf numFmtId="0" fontId="2" fillId="36" borderId="0" xfId="0" applyFont="1" applyFill="1" applyAlignment="1">
      <alignment vertical="center"/>
    </xf>
    <xf numFmtId="0" fontId="2" fillId="36" borderId="8" xfId="0" applyFont="1" applyFill="1" applyBorder="1" applyAlignment="1">
      <alignment vertical="center"/>
    </xf>
    <xf numFmtId="0" fontId="2" fillId="37" borderId="13" xfId="0" applyFont="1" applyFill="1" applyBorder="1"/>
    <xf numFmtId="0" fontId="1" fillId="37" borderId="7" xfId="0" quotePrefix="1" applyFont="1" applyFill="1" applyBorder="1" applyAlignment="1">
      <alignment horizontal="right"/>
    </xf>
    <xf numFmtId="0" fontId="1" fillId="37" borderId="13" xfId="0" quotePrefix="1" applyFont="1" applyFill="1" applyBorder="1" applyAlignment="1">
      <alignment horizontal="right"/>
    </xf>
    <xf numFmtId="0" fontId="1" fillId="37" borderId="13" xfId="0" applyFont="1" applyFill="1" applyBorder="1" applyAlignment="1">
      <alignment horizontal="right" wrapText="1"/>
    </xf>
    <xf numFmtId="9" fontId="1" fillId="37" borderId="13" xfId="0" applyNumberFormat="1" applyFont="1" applyFill="1" applyBorder="1" applyAlignment="1">
      <alignment horizontal="right" wrapText="1"/>
    </xf>
    <xf numFmtId="0" fontId="2" fillId="38" borderId="26" xfId="0" applyFont="1" applyFill="1" applyBorder="1"/>
    <xf numFmtId="0" fontId="24" fillId="38" borderId="30" xfId="0" applyFont="1" applyFill="1" applyBorder="1"/>
    <xf numFmtId="0" fontId="24" fillId="38" borderId="25" xfId="0" applyFont="1" applyFill="1" applyBorder="1"/>
    <xf numFmtId="0" fontId="24" fillId="38" borderId="26" xfId="0" applyFont="1" applyFill="1" applyBorder="1"/>
    <xf numFmtId="0" fontId="1" fillId="38" borderId="8" xfId="0" applyFont="1" applyFill="1" applyBorder="1" applyAlignment="1">
      <alignment horizontal="left" indent="1"/>
    </xf>
    <xf numFmtId="167" fontId="24" fillId="38" borderId="0" xfId="0" applyNumberFormat="1" applyFont="1" applyFill="1" applyAlignment="1">
      <alignment horizontal="right"/>
    </xf>
    <xf numFmtId="167" fontId="24" fillId="38" borderId="8" xfId="0" applyNumberFormat="1" applyFont="1" applyFill="1" applyBorder="1" applyAlignment="1">
      <alignment horizontal="right"/>
    </xf>
    <xf numFmtId="9" fontId="24" fillId="38" borderId="8" xfId="0" applyNumberFormat="1" applyFont="1" applyFill="1" applyBorder="1" applyAlignment="1">
      <alignment horizontal="right"/>
    </xf>
    <xf numFmtId="0" fontId="2" fillId="38" borderId="8" xfId="0" applyFont="1" applyFill="1" applyBorder="1"/>
    <xf numFmtId="0" fontId="24" fillId="38" borderId="5" xfId="0" applyFont="1" applyFill="1" applyBorder="1"/>
    <xf numFmtId="0" fontId="24" fillId="38" borderId="8" xfId="0" applyFont="1" applyFill="1" applyBorder="1"/>
    <xf numFmtId="0" fontId="24" fillId="0" borderId="8" xfId="0" applyFont="1" applyBorder="1"/>
    <xf numFmtId="167" fontId="1" fillId="38" borderId="20" xfId="0" applyNumberFormat="1" applyFont="1" applyFill="1" applyBorder="1" applyAlignment="1">
      <alignment horizontal="right"/>
    </xf>
    <xf numFmtId="0" fontId="2" fillId="38" borderId="8" xfId="0" applyFont="1" applyFill="1" applyBorder="1" applyAlignment="1">
      <alignment wrapText="1"/>
    </xf>
    <xf numFmtId="0" fontId="1" fillId="38" borderId="13" xfId="0" applyFont="1" applyFill="1" applyBorder="1" applyAlignment="1">
      <alignment horizontal="left" indent="1"/>
    </xf>
    <xf numFmtId="167" fontId="24" fillId="38" borderId="7" xfId="0" applyNumberFormat="1" applyFont="1" applyFill="1" applyBorder="1" applyAlignment="1">
      <alignment horizontal="right"/>
    </xf>
    <xf numFmtId="167" fontId="24" fillId="38" borderId="13" xfId="0" applyNumberFormat="1" applyFont="1" applyFill="1" applyBorder="1" applyAlignment="1">
      <alignment horizontal="right"/>
    </xf>
    <xf numFmtId="9" fontId="24" fillId="38" borderId="13" xfId="0" applyNumberFormat="1" applyFont="1" applyFill="1" applyBorder="1" applyAlignment="1">
      <alignment horizontal="right"/>
    </xf>
    <xf numFmtId="0" fontId="1" fillId="38" borderId="30" xfId="0" applyFont="1" applyFill="1" applyBorder="1"/>
    <xf numFmtId="0" fontId="1" fillId="38" borderId="25" xfId="0" applyFont="1" applyFill="1" applyBorder="1"/>
    <xf numFmtId="0" fontId="1" fillId="38" borderId="26" xfId="0" applyFont="1" applyFill="1" applyBorder="1"/>
    <xf numFmtId="167" fontId="1" fillId="0" borderId="0" xfId="0" applyNumberFormat="1" applyFont="1" applyAlignment="1">
      <alignment horizontal="right"/>
    </xf>
    <xf numFmtId="0" fontId="1" fillId="38" borderId="5" xfId="0" applyFont="1" applyFill="1" applyBorder="1"/>
    <xf numFmtId="0" fontId="1" fillId="38" borderId="8" xfId="0" applyFont="1" applyFill="1" applyBorder="1"/>
    <xf numFmtId="167" fontId="1" fillId="38" borderId="8" xfId="0" applyNumberFormat="1" applyFont="1" applyFill="1" applyBorder="1" applyAlignment="1">
      <alignment horizontal="right"/>
    </xf>
    <xf numFmtId="0" fontId="2" fillId="38" borderId="8" xfId="0" applyFont="1" applyFill="1" applyBorder="1" applyAlignment="1">
      <alignment horizontal="left" wrapText="1"/>
    </xf>
    <xf numFmtId="167" fontId="24" fillId="38" borderId="29" xfId="0" applyNumberFormat="1" applyFont="1" applyFill="1" applyBorder="1" applyAlignment="1">
      <alignment horizontal="right"/>
    </xf>
    <xf numFmtId="0" fontId="2" fillId="37" borderId="13" xfId="47" applyNumberFormat="1" applyFont="1" applyFill="1" applyBorder="1"/>
    <xf numFmtId="164" fontId="1" fillId="37" borderId="7" xfId="47" applyNumberFormat="1" applyFill="1" applyBorder="1" applyAlignment="1">
      <alignment horizontal="right"/>
    </xf>
    <xf numFmtId="164" fontId="1" fillId="37" borderId="7" xfId="47" quotePrefix="1" applyNumberFormat="1" applyFill="1" applyBorder="1" applyAlignment="1">
      <alignment horizontal="right"/>
    </xf>
    <xf numFmtId="164" fontId="1" fillId="37" borderId="23" xfId="47" quotePrefix="1" applyNumberFormat="1" applyFill="1" applyBorder="1" applyAlignment="1">
      <alignment horizontal="right"/>
    </xf>
    <xf numFmtId="164" fontId="1" fillId="37" borderId="24" xfId="47" quotePrefix="1" applyNumberFormat="1" applyFill="1" applyBorder="1" applyAlignment="1">
      <alignment horizontal="right"/>
    </xf>
    <xf numFmtId="0" fontId="1" fillId="38" borderId="26" xfId="47" applyNumberFormat="1" applyFill="1" applyBorder="1"/>
    <xf numFmtId="164" fontId="1" fillId="38" borderId="0" xfId="47" applyNumberFormat="1" applyFill="1" applyAlignment="1">
      <alignment horizontal="right"/>
    </xf>
    <xf numFmtId="164" fontId="1" fillId="38" borderId="8" xfId="47" applyNumberFormat="1" applyFill="1" applyBorder="1" applyAlignment="1">
      <alignment horizontal="right"/>
    </xf>
    <xf numFmtId="9" fontId="1" fillId="38" borderId="8" xfId="47" applyNumberFormat="1" applyFill="1" applyBorder="1"/>
    <xf numFmtId="0" fontId="1" fillId="38" borderId="8" xfId="47" applyNumberFormat="1" applyFill="1" applyBorder="1"/>
    <xf numFmtId="0" fontId="24" fillId="38" borderId="13" xfId="0" applyFont="1" applyFill="1" applyBorder="1"/>
    <xf numFmtId="164" fontId="1" fillId="38" borderId="7" xfId="47" applyNumberFormat="1" applyFill="1" applyBorder="1" applyAlignment="1">
      <alignment horizontal="right"/>
    </xf>
    <xf numFmtId="164" fontId="1" fillId="38" borderId="13" xfId="47" applyNumberFormat="1" applyFill="1" applyBorder="1" applyAlignment="1">
      <alignment horizontal="right"/>
    </xf>
    <xf numFmtId="164" fontId="1" fillId="38" borderId="29" xfId="47" applyNumberFormat="1" applyFill="1" applyBorder="1" applyAlignment="1">
      <alignment horizontal="right"/>
    </xf>
    <xf numFmtId="9" fontId="1" fillId="38" borderId="13" xfId="47" applyNumberFormat="1" applyFill="1" applyBorder="1"/>
    <xf numFmtId="0" fontId="25" fillId="37" borderId="29" xfId="0" applyFont="1" applyFill="1" applyBorder="1"/>
    <xf numFmtId="164" fontId="1" fillId="37" borderId="13" xfId="47" quotePrefix="1" applyNumberFormat="1" applyFill="1" applyBorder="1" applyAlignment="1">
      <alignment horizontal="right"/>
    </xf>
    <xf numFmtId="164" fontId="1" fillId="0" borderId="0" xfId="47" applyNumberFormat="1" applyAlignment="1">
      <alignment horizontal="right"/>
    </xf>
    <xf numFmtId="0" fontId="1" fillId="38" borderId="0" xfId="0" quotePrefix="1" applyFont="1" applyFill="1" applyAlignment="1">
      <alignment horizontal="left"/>
    </xf>
    <xf numFmtId="9" fontId="1" fillId="38" borderId="0" xfId="47" applyNumberFormat="1" applyFill="1"/>
    <xf numFmtId="0" fontId="1" fillId="38" borderId="0" xfId="47" applyNumberFormat="1" applyFill="1"/>
    <xf numFmtId="164" fontId="1" fillId="38" borderId="26" xfId="47" applyNumberFormat="1" applyFill="1" applyBorder="1" applyAlignment="1">
      <alignment horizontal="right"/>
    </xf>
    <xf numFmtId="164" fontId="1" fillId="38" borderId="0" xfId="47" applyNumberFormat="1" applyFill="1" applyBorder="1" applyAlignment="1">
      <alignment horizontal="right"/>
    </xf>
    <xf numFmtId="164" fontId="0" fillId="0" borderId="0" xfId="0" applyNumberFormat="1"/>
    <xf numFmtId="0" fontId="24" fillId="0" borderId="0" xfId="258"/>
    <xf numFmtId="0" fontId="12" fillId="0" borderId="25" xfId="258" applyFont="1" applyBorder="1" applyAlignment="1">
      <alignment horizontal="center"/>
    </xf>
    <xf numFmtId="170" fontId="12" fillId="0" borderId="25" xfId="258" applyNumberFormat="1" applyFont="1" applyBorder="1" applyAlignment="1">
      <alignment horizontal="center"/>
    </xf>
    <xf numFmtId="174" fontId="12" fillId="0" borderId="0" xfId="258" applyNumberFormat="1" applyFont="1" applyAlignment="1">
      <alignment horizontal="center"/>
    </xf>
    <xf numFmtId="0" fontId="12" fillId="0" borderId="0" xfId="258" applyFont="1" applyAlignment="1">
      <alignment horizontal="center"/>
    </xf>
    <xf numFmtId="170" fontId="12" fillId="0" borderId="0" xfId="258" applyNumberFormat="1" applyFont="1" applyAlignment="1">
      <alignment horizontal="center"/>
    </xf>
    <xf numFmtId="0" fontId="12" fillId="0" borderId="7" xfId="258" applyFont="1" applyBorder="1" applyAlignment="1">
      <alignment horizontal="center"/>
    </xf>
    <xf numFmtId="170" fontId="12" fillId="0" borderId="7" xfId="258" applyNumberFormat="1" applyFont="1" applyBorder="1" applyAlignment="1">
      <alignment horizontal="center"/>
    </xf>
    <xf numFmtId="174" fontId="12" fillId="0" borderId="7" xfId="258" applyNumberFormat="1" applyFont="1" applyBorder="1" applyAlignment="1">
      <alignment horizontal="center"/>
    </xf>
    <xf numFmtId="174" fontId="1" fillId="0" borderId="7" xfId="258" applyNumberFormat="1" applyFont="1" applyBorder="1" applyAlignment="1">
      <alignment horizontal="center"/>
    </xf>
    <xf numFmtId="0" fontId="66" fillId="0" borderId="0" xfId="258" applyFont="1"/>
    <xf numFmtId="0" fontId="66" fillId="0" borderId="0" xfId="258" applyFont="1" applyAlignment="1">
      <alignment horizontal="center"/>
    </xf>
    <xf numFmtId="173" fontId="66" fillId="0" borderId="0" xfId="258" applyNumberFormat="1" applyFont="1" applyAlignment="1">
      <alignment horizontal="center"/>
    </xf>
    <xf numFmtId="0" fontId="12" fillId="0" borderId="0" xfId="258" applyFont="1"/>
    <xf numFmtId="0" fontId="1" fillId="0" borderId="0" xfId="258" applyFont="1"/>
    <xf numFmtId="0" fontId="1" fillId="0" borderId="0" xfId="258" applyFont="1" applyAlignment="1">
      <alignment horizontal="center"/>
    </xf>
    <xf numFmtId="0" fontId="65" fillId="41" borderId="28" xfId="258" applyFont="1" applyFill="1" applyBorder="1" applyAlignment="1">
      <alignment horizontal="center" vertical="center" wrapText="1"/>
    </xf>
    <xf numFmtId="173" fontId="65" fillId="41" borderId="28" xfId="258" applyNumberFormat="1" applyFont="1" applyFill="1" applyBorder="1" applyAlignment="1">
      <alignment horizontal="center" vertical="center" wrapText="1"/>
    </xf>
    <xf numFmtId="164" fontId="1" fillId="38" borderId="12" xfId="47" applyNumberFormat="1" applyFill="1" applyBorder="1" applyAlignment="1">
      <alignment horizontal="right"/>
    </xf>
    <xf numFmtId="0" fontId="1" fillId="38" borderId="0" xfId="0" applyFont="1" applyFill="1" applyBorder="1"/>
    <xf numFmtId="0" fontId="68" fillId="0" borderId="0" xfId="187" applyFont="1"/>
    <xf numFmtId="0" fontId="1" fillId="41" borderId="7" xfId="187" applyFill="1" applyBorder="1" applyAlignment="1">
      <alignment horizontal="center" wrapText="1"/>
    </xf>
    <xf numFmtId="10" fontId="10" fillId="0" borderId="0" xfId="543" applyNumberFormat="1"/>
    <xf numFmtId="37" fontId="1" fillId="37" borderId="7" xfId="543" applyFont="1" applyFill="1" applyBorder="1"/>
    <xf numFmtId="0" fontId="1" fillId="37" borderId="7" xfId="543" applyNumberFormat="1" applyFont="1" applyFill="1" applyBorder="1" applyAlignment="1">
      <alignment horizontal="center" wrapText="1"/>
    </xf>
    <xf numFmtId="37" fontId="1" fillId="38" borderId="0" xfId="543" applyFont="1" applyFill="1"/>
    <xf numFmtId="0" fontId="1" fillId="38" borderId="0" xfId="543" applyNumberFormat="1" applyFont="1" applyFill="1"/>
    <xf numFmtId="175" fontId="1" fillId="38" borderId="0" xfId="543" applyNumberFormat="1" applyFont="1" applyFill="1" applyAlignment="1">
      <alignment horizontal="center"/>
    </xf>
    <xf numFmtId="37" fontId="1" fillId="38" borderId="7" xfId="543" applyFont="1" applyFill="1" applyBorder="1"/>
    <xf numFmtId="0" fontId="1" fillId="38" borderId="7" xfId="543" applyNumberFormat="1" applyFont="1" applyFill="1" applyBorder="1"/>
    <xf numFmtId="175" fontId="1" fillId="38" borderId="7" xfId="543" applyNumberFormat="1" applyFont="1" applyFill="1" applyBorder="1" applyAlignment="1">
      <alignment horizontal="center"/>
    </xf>
    <xf numFmtId="37" fontId="1" fillId="0" borderId="0" xfId="543" applyFont="1"/>
    <xf numFmtId="37" fontId="10" fillId="0" borderId="0" xfId="543"/>
    <xf numFmtId="37" fontId="2" fillId="40" borderId="0" xfId="543" applyFont="1" applyFill="1"/>
    <xf numFmtId="37" fontId="1" fillId="40" borderId="0" xfId="543" applyFont="1" applyFill="1"/>
    <xf numFmtId="37" fontId="69" fillId="0" borderId="0" xfId="543" applyFont="1"/>
    <xf numFmtId="37" fontId="1" fillId="37" borderId="7" xfId="543" applyFont="1" applyFill="1" applyBorder="1" applyAlignment="1">
      <alignment horizontal="center" wrapText="1"/>
    </xf>
    <xf numFmtId="9" fontId="1" fillId="38" borderId="0" xfId="543" applyNumberFormat="1" applyFont="1" applyFill="1" applyAlignment="1">
      <alignment horizontal="center"/>
    </xf>
    <xf numFmtId="9" fontId="69" fillId="0" borderId="0" xfId="543" applyNumberFormat="1" applyFont="1"/>
    <xf numFmtId="37" fontId="1" fillId="38" borderId="0" xfId="543" applyFont="1" applyFill="1" applyAlignment="1">
      <alignment wrapText="1"/>
    </xf>
    <xf numFmtId="9" fontId="1" fillId="38" borderId="7" xfId="543" applyNumberFormat="1" applyFont="1" applyFill="1" applyBorder="1" applyAlignment="1">
      <alignment horizontal="center"/>
    </xf>
    <xf numFmtId="0" fontId="25" fillId="40" borderId="0" xfId="0" applyFont="1" applyFill="1" applyAlignment="1">
      <alignment horizontal="left" wrapText="1"/>
    </xf>
    <xf numFmtId="167" fontId="24" fillId="37" borderId="7" xfId="0" applyNumberFormat="1" applyFont="1" applyFill="1" applyBorder="1" applyAlignment="1">
      <alignment horizontal="center" wrapText="1"/>
    </xf>
    <xf numFmtId="9" fontId="24" fillId="37" borderId="7" xfId="0" applyNumberFormat="1" applyFont="1" applyFill="1" applyBorder="1" applyAlignment="1">
      <alignment horizontal="center" wrapText="1"/>
    </xf>
    <xf numFmtId="0" fontId="24" fillId="38" borderId="0" xfId="0" applyFont="1" applyFill="1" applyAlignment="1">
      <alignment wrapText="1"/>
    </xf>
    <xf numFmtId="0" fontId="1" fillId="38" borderId="0" xfId="0" quotePrefix="1" applyFont="1" applyFill="1" applyAlignment="1">
      <alignment horizontal="center" wrapText="1"/>
    </xf>
    <xf numFmtId="9" fontId="24" fillId="38" borderId="0" xfId="698" applyNumberFormat="1" applyFont="1" applyFill="1"/>
    <xf numFmtId="176" fontId="24" fillId="38" borderId="0" xfId="698" applyNumberFormat="1" applyFont="1" applyFill="1"/>
    <xf numFmtId="0" fontId="24" fillId="38" borderId="0" xfId="0" applyFont="1" applyFill="1" applyAlignment="1">
      <alignment vertical="top"/>
    </xf>
    <xf numFmtId="16" fontId="24" fillId="38" borderId="0" xfId="0" quotePrefix="1" applyNumberFormat="1" applyFont="1" applyFill="1" applyAlignment="1">
      <alignment horizontal="center" wrapText="1"/>
    </xf>
    <xf numFmtId="0" fontId="24" fillId="38" borderId="0" xfId="0" quotePrefix="1" applyFont="1" applyFill="1" applyAlignment="1">
      <alignment horizontal="center" wrapText="1"/>
    </xf>
    <xf numFmtId="9" fontId="24" fillId="38" borderId="7" xfId="698" applyNumberFormat="1" applyFont="1" applyFill="1" applyBorder="1"/>
    <xf numFmtId="167" fontId="24" fillId="0" borderId="0" xfId="0" applyNumberFormat="1" applyFont="1" applyAlignment="1">
      <alignment horizontal="left" wrapText="1"/>
    </xf>
    <xf numFmtId="9" fontId="24" fillId="0" borderId="0" xfId="0" applyNumberFormat="1" applyFont="1" applyAlignment="1">
      <alignment horizontal="center"/>
    </xf>
    <xf numFmtId="167" fontId="24" fillId="0" borderId="0" xfId="0" applyNumberFormat="1" applyFont="1" applyAlignment="1">
      <alignment horizontal="center"/>
    </xf>
    <xf numFmtId="167" fontId="24" fillId="0" borderId="8" xfId="0" applyNumberFormat="1" applyFont="1" applyBorder="1" applyAlignment="1">
      <alignment horizontal="center"/>
    </xf>
    <xf numFmtId="167" fontId="24" fillId="0" borderId="7" xfId="0" applyNumberFormat="1" applyFont="1" applyBorder="1" applyAlignment="1">
      <alignment horizontal="center"/>
    </xf>
    <xf numFmtId="0" fontId="24" fillId="0" borderId="7" xfId="0" applyFont="1" applyBorder="1" applyAlignment="1">
      <alignment horizontal="center"/>
    </xf>
    <xf numFmtId="167" fontId="24" fillId="0" borderId="7" xfId="0" applyNumberFormat="1" applyFont="1" applyBorder="1"/>
    <xf numFmtId="9" fontId="24" fillId="0" borderId="7" xfId="0" applyNumberFormat="1" applyFont="1" applyBorder="1"/>
    <xf numFmtId="167" fontId="24" fillId="0" borderId="23" xfId="0" applyNumberFormat="1" applyFont="1" applyBorder="1"/>
    <xf numFmtId="167" fontId="24" fillId="0" borderId="8" xfId="0" applyNumberFormat="1" applyFont="1" applyBorder="1"/>
    <xf numFmtId="0" fontId="1" fillId="37" borderId="0" xfId="0" quotePrefix="1" applyFont="1" applyFill="1" applyAlignment="1">
      <alignment wrapText="1"/>
    </xf>
    <xf numFmtId="9" fontId="24" fillId="0" borderId="0" xfId="698" applyNumberFormat="1" applyFont="1" applyAlignment="1">
      <alignment horizontal="center"/>
    </xf>
    <xf numFmtId="167" fontId="24" fillId="0" borderId="0" xfId="698" applyNumberFormat="1" applyFont="1" applyAlignment="1">
      <alignment horizontal="center"/>
    </xf>
    <xf numFmtId="167" fontId="24" fillId="0" borderId="25" xfId="696" applyNumberFormat="1" applyFont="1" applyBorder="1" applyAlignment="1">
      <alignment horizontal="center"/>
    </xf>
    <xf numFmtId="9" fontId="24" fillId="0" borderId="0" xfId="696" applyFont="1" applyAlignment="1">
      <alignment horizontal="center"/>
    </xf>
    <xf numFmtId="167" fontId="24" fillId="0" borderId="8" xfId="696" applyNumberFormat="1" applyFont="1" applyBorder="1" applyAlignment="1">
      <alignment horizontal="center"/>
    </xf>
    <xf numFmtId="16" fontId="24" fillId="37" borderId="0" xfId="0" quotePrefix="1" applyNumberFormat="1" applyFont="1" applyFill="1" applyAlignment="1">
      <alignment wrapText="1"/>
    </xf>
    <xf numFmtId="167" fontId="24" fillId="0" borderId="0" xfId="696" applyNumberFormat="1" applyFont="1" applyAlignment="1">
      <alignment horizontal="center"/>
    </xf>
    <xf numFmtId="0" fontId="24" fillId="37" borderId="0" xfId="0" quotePrefix="1" applyFont="1" applyFill="1" applyAlignment="1">
      <alignment wrapText="1"/>
    </xf>
    <xf numFmtId="9" fontId="24" fillId="0" borderId="0" xfId="698" applyNumberFormat="1" applyFont="1"/>
    <xf numFmtId="0" fontId="24" fillId="37" borderId="23" xfId="0" applyFont="1" applyFill="1" applyBorder="1" applyAlignment="1">
      <alignment horizontal="left" vertical="center"/>
    </xf>
    <xf numFmtId="0" fontId="1" fillId="38" borderId="0" xfId="220" applyFont="1" applyFill="1" applyAlignment="1">
      <alignment horizontal="left" vertical="center"/>
    </xf>
    <xf numFmtId="9" fontId="24" fillId="38" borderId="0" xfId="696" applyFont="1" applyFill="1" applyAlignment="1">
      <alignment horizontal="right" indent="2"/>
    </xf>
    <xf numFmtId="0" fontId="2" fillId="38" borderId="0" xfId="220" applyFont="1" applyFill="1" applyAlignment="1">
      <alignment horizontal="left" vertical="center"/>
    </xf>
    <xf numFmtId="9" fontId="25" fillId="38" borderId="0" xfId="696" applyFont="1" applyFill="1" applyAlignment="1">
      <alignment horizontal="right" indent="2"/>
    </xf>
    <xf numFmtId="0" fontId="1" fillId="38" borderId="7" xfId="220" applyFont="1" applyFill="1" applyBorder="1" applyAlignment="1">
      <alignment horizontal="left" vertical="center"/>
    </xf>
    <xf numFmtId="9" fontId="24" fillId="38" borderId="7" xfId="696" applyFont="1" applyFill="1" applyBorder="1" applyAlignment="1">
      <alignment horizontal="right" indent="2"/>
    </xf>
    <xf numFmtId="0" fontId="1" fillId="0" borderId="0" xfId="234"/>
    <xf numFmtId="0" fontId="1" fillId="37" borderId="27" xfId="234" applyFill="1" applyBorder="1" applyAlignment="1">
      <alignment wrapText="1"/>
    </xf>
    <xf numFmtId="0" fontId="1" fillId="37" borderId="23" xfId="234" applyFill="1" applyBorder="1" applyAlignment="1">
      <alignment wrapText="1"/>
    </xf>
    <xf numFmtId="0" fontId="1" fillId="37" borderId="24" xfId="234" applyFill="1" applyBorder="1" applyAlignment="1">
      <alignment wrapText="1"/>
    </xf>
    <xf numFmtId="0" fontId="44" fillId="0" borderId="0" xfId="234" applyFont="1"/>
    <xf numFmtId="0" fontId="1" fillId="38" borderId="5" xfId="234" applyFill="1" applyBorder="1" applyAlignment="1">
      <alignment wrapText="1"/>
    </xf>
    <xf numFmtId="0" fontId="1" fillId="38" borderId="0" xfId="234" applyFill="1" applyAlignment="1">
      <alignment wrapText="1"/>
    </xf>
    <xf numFmtId="9" fontId="24" fillId="38" borderId="0" xfId="675" applyFont="1" applyFill="1" applyAlignment="1">
      <alignment wrapText="1"/>
    </xf>
    <xf numFmtId="9" fontId="24" fillId="38" borderId="8" xfId="675" applyFont="1" applyFill="1" applyBorder="1" applyAlignment="1">
      <alignment wrapText="1"/>
    </xf>
    <xf numFmtId="0" fontId="1" fillId="38" borderId="12" xfId="234" applyFill="1" applyBorder="1" applyAlignment="1">
      <alignment wrapText="1"/>
    </xf>
    <xf numFmtId="0" fontId="1" fillId="38" borderId="7" xfId="234" applyFill="1" applyBorder="1" applyAlignment="1">
      <alignment wrapText="1"/>
    </xf>
    <xf numFmtId="9" fontId="24" fillId="38" borderId="7" xfId="675" applyFont="1" applyFill="1" applyBorder="1" applyAlignment="1">
      <alignment wrapText="1"/>
    </xf>
    <xf numFmtId="9" fontId="24" fillId="38" borderId="13" xfId="675" applyFont="1" applyFill="1" applyBorder="1" applyAlignment="1">
      <alignment wrapText="1"/>
    </xf>
    <xf numFmtId="0" fontId="1" fillId="38" borderId="0" xfId="234" applyFill="1"/>
    <xf numFmtId="0" fontId="24" fillId="37" borderId="7" xfId="0" applyFont="1" applyFill="1" applyBorder="1" applyAlignment="1">
      <alignment horizontal="left" vertical="center" wrapText="1"/>
    </xf>
    <xf numFmtId="165" fontId="24" fillId="37" borderId="7" xfId="0" applyNumberFormat="1" applyFont="1" applyFill="1" applyBorder="1" applyAlignment="1">
      <alignment horizontal="center" vertical="center" wrapText="1"/>
    </xf>
    <xf numFmtId="0" fontId="24" fillId="43" borderId="7" xfId="0" applyFont="1" applyFill="1" applyBorder="1"/>
    <xf numFmtId="0" fontId="24" fillId="43" borderId="7" xfId="0" applyFont="1" applyFill="1" applyBorder="1" applyAlignment="1">
      <alignment horizontal="center" vertical="center" wrapText="1"/>
    </xf>
    <xf numFmtId="9" fontId="24" fillId="38" borderId="0" xfId="0" applyNumberFormat="1" applyFont="1" applyFill="1" applyAlignment="1">
      <alignment horizontal="center" vertical="center"/>
    </xf>
    <xf numFmtId="176" fontId="24" fillId="38" borderId="7" xfId="698" applyNumberFormat="1" applyFont="1" applyFill="1" applyBorder="1" applyAlignment="1">
      <alignment horizontal="left" vertical="center"/>
    </xf>
    <xf numFmtId="176" fontId="24" fillId="38" borderId="7" xfId="698" applyNumberFormat="1" applyFont="1" applyFill="1" applyBorder="1" applyAlignment="1">
      <alignment horizontal="center" vertical="center"/>
    </xf>
    <xf numFmtId="0" fontId="24" fillId="38" borderId="7" xfId="0" applyFont="1" applyFill="1" applyBorder="1" applyAlignment="1">
      <alignment horizontal="left" indent="3"/>
    </xf>
    <xf numFmtId="9" fontId="24" fillId="38" borderId="0" xfId="0" applyNumberFormat="1" applyFont="1" applyFill="1" applyAlignment="1">
      <alignment horizontal="center"/>
    </xf>
    <xf numFmtId="0" fontId="24" fillId="38" borderId="7" xfId="0" applyFont="1" applyFill="1" applyBorder="1" applyAlignment="1">
      <alignment horizontal="left"/>
    </xf>
    <xf numFmtId="9" fontId="24" fillId="38" borderId="7" xfId="0" applyNumberFormat="1" applyFont="1" applyFill="1" applyBorder="1" applyAlignment="1">
      <alignment horizontal="center"/>
    </xf>
    <xf numFmtId="165" fontId="24" fillId="37" borderId="23" xfId="0" applyNumberFormat="1" applyFont="1" applyFill="1" applyBorder="1" applyAlignment="1">
      <alignment horizontal="left" vertical="center" wrapText="1"/>
    </xf>
    <xf numFmtId="165" fontId="24" fillId="37" borderId="23" xfId="0" applyNumberFormat="1" applyFont="1" applyFill="1" applyBorder="1" applyAlignment="1">
      <alignment horizontal="right" wrapText="1"/>
    </xf>
    <xf numFmtId="165" fontId="24" fillId="37" borderId="23" xfId="0" applyNumberFormat="1" applyFont="1" applyFill="1" applyBorder="1" applyAlignment="1">
      <alignment horizontal="center" vertical="center" wrapText="1"/>
    </xf>
    <xf numFmtId="9" fontId="24" fillId="38" borderId="0" xfId="0" applyNumberFormat="1" applyFont="1" applyFill="1" applyAlignment="1">
      <alignment wrapText="1"/>
    </xf>
    <xf numFmtId="9" fontId="24" fillId="38" borderId="0" xfId="0" applyNumberFormat="1" applyFont="1" applyFill="1" applyAlignment="1">
      <alignment vertical="center"/>
    </xf>
    <xf numFmtId="9" fontId="24" fillId="38" borderId="7" xfId="0" applyNumberFormat="1" applyFont="1" applyFill="1" applyBorder="1" applyAlignment="1">
      <alignment vertical="center"/>
    </xf>
    <xf numFmtId="0" fontId="1" fillId="37" borderId="7" xfId="0" applyFont="1" applyFill="1" applyBorder="1" applyAlignment="1">
      <alignment horizontal="center" wrapText="1"/>
    </xf>
    <xf numFmtId="9" fontId="24" fillId="0" borderId="7" xfId="696" applyFont="1" applyBorder="1" applyAlignment="1">
      <alignment horizontal="center"/>
    </xf>
    <xf numFmtId="0" fontId="24" fillId="37" borderId="24" xfId="0" applyFont="1" applyFill="1" applyBorder="1" applyAlignment="1">
      <alignment horizontal="left" vertical="center"/>
    </xf>
    <xf numFmtId="0" fontId="24" fillId="37" borderId="28" xfId="0" applyFont="1" applyFill="1" applyBorder="1" applyAlignment="1">
      <alignment horizontal="left" vertical="center"/>
    </xf>
    <xf numFmtId="0" fontId="24" fillId="37" borderId="23" xfId="0" applyFont="1" applyFill="1" applyBorder="1" applyAlignment="1">
      <alignment horizontal="right" vertical="center" wrapText="1" indent="1"/>
    </xf>
    <xf numFmtId="0" fontId="24" fillId="37" borderId="23" xfId="0" applyFont="1" applyFill="1" applyBorder="1" applyAlignment="1">
      <alignment horizontal="right" vertical="center" indent="1"/>
    </xf>
    <xf numFmtId="0" fontId="0" fillId="0" borderId="0" xfId="0" applyAlignment="1">
      <alignment horizontal="left"/>
    </xf>
    <xf numFmtId="0" fontId="24" fillId="38" borderId="8" xfId="0" applyFont="1" applyFill="1" applyBorder="1" applyAlignment="1">
      <alignment horizontal="left" vertical="top" wrapText="1"/>
    </xf>
    <xf numFmtId="0" fontId="24" fillId="38" borderId="20" xfId="0" applyFont="1" applyFill="1" applyBorder="1" applyAlignment="1">
      <alignment horizontal="left" vertical="top"/>
    </xf>
    <xf numFmtId="167" fontId="24" fillId="38" borderId="0" xfId="0" applyNumberFormat="1" applyFont="1" applyFill="1" applyAlignment="1">
      <alignment horizontal="right" vertical="top" indent="1"/>
    </xf>
    <xf numFmtId="0" fontId="0" fillId="0" borderId="0" xfId="0" applyAlignment="1">
      <alignment vertical="top"/>
    </xf>
    <xf numFmtId="0" fontId="24" fillId="38" borderId="8" xfId="0" applyFont="1" applyFill="1" applyBorder="1" applyAlignment="1">
      <alignment horizontal="left" vertical="top"/>
    </xf>
    <xf numFmtId="0" fontId="24" fillId="38" borderId="13" xfId="0" applyFont="1" applyFill="1" applyBorder="1" applyAlignment="1">
      <alignment horizontal="left" vertical="top"/>
    </xf>
    <xf numFmtId="0" fontId="24" fillId="38" borderId="29" xfId="0" applyFont="1" applyFill="1" applyBorder="1" applyAlignment="1">
      <alignment horizontal="left" vertical="top"/>
    </xf>
    <xf numFmtId="167" fontId="24" fillId="38" borderId="7" xfId="0" applyNumberFormat="1" applyFont="1" applyFill="1" applyBorder="1" applyAlignment="1">
      <alignment horizontal="right" vertical="top" indent="1"/>
    </xf>
    <xf numFmtId="0" fontId="24" fillId="0" borderId="0" xfId="0" applyFont="1" applyAlignment="1">
      <alignment horizontal="right" indent="1"/>
    </xf>
    <xf numFmtId="0" fontId="24" fillId="37" borderId="23" xfId="0" applyFont="1" applyFill="1" applyBorder="1" applyAlignment="1">
      <alignment horizontal="left"/>
    </xf>
    <xf numFmtId="0" fontId="24" fillId="37" borderId="23" xfId="0" applyFont="1" applyFill="1" applyBorder="1" applyAlignment="1">
      <alignment horizontal="right" wrapText="1"/>
    </xf>
    <xf numFmtId="0" fontId="24" fillId="38" borderId="0" xfId="0" applyFont="1" applyFill="1" applyAlignment="1">
      <alignment vertical="top" wrapText="1"/>
    </xf>
    <xf numFmtId="167" fontId="24" fillId="38" borderId="0" xfId="0" applyNumberFormat="1" applyFont="1" applyFill="1" applyAlignment="1">
      <alignment horizontal="right" vertical="top"/>
    </xf>
    <xf numFmtId="167" fontId="24" fillId="38" borderId="7" xfId="0" applyNumberFormat="1" applyFont="1" applyFill="1" applyBorder="1" applyAlignment="1">
      <alignment horizontal="right" vertical="top"/>
    </xf>
    <xf numFmtId="0" fontId="24" fillId="37" borderId="28" xfId="0" applyFont="1" applyFill="1" applyBorder="1" applyAlignment="1">
      <alignment horizontal="left" vertical="center" wrapText="1"/>
    </xf>
    <xf numFmtId="0" fontId="24" fillId="38" borderId="0" xfId="0" applyFont="1" applyFill="1" applyAlignment="1">
      <alignment horizontal="left" vertical="top" wrapText="1"/>
    </xf>
    <xf numFmtId="0" fontId="24" fillId="38" borderId="7" xfId="0" applyFont="1" applyFill="1" applyBorder="1" applyAlignment="1">
      <alignment horizontal="left" vertical="top" wrapText="1"/>
    </xf>
    <xf numFmtId="0" fontId="24" fillId="37" borderId="23" xfId="0" applyFont="1" applyFill="1" applyBorder="1" applyAlignment="1">
      <alignment vertical="center" wrapText="1"/>
    </xf>
    <xf numFmtId="37" fontId="24" fillId="37" borderId="23" xfId="543" applyFont="1" applyFill="1" applyBorder="1" applyAlignment="1">
      <alignment horizontal="center" vertical="center"/>
    </xf>
    <xf numFmtId="37" fontId="24" fillId="38" borderId="0" xfId="543" applyFont="1" applyFill="1"/>
    <xf numFmtId="9" fontId="24" fillId="38" borderId="0" xfId="656" applyFont="1" applyFill="1" applyAlignment="1">
      <alignment horizontal="center" vertical="center"/>
    </xf>
    <xf numFmtId="37" fontId="24" fillId="38" borderId="7" xfId="543" applyFont="1" applyFill="1" applyBorder="1"/>
    <xf numFmtId="9" fontId="24" fillId="38" borderId="7" xfId="656" applyFont="1" applyFill="1" applyBorder="1" applyAlignment="1">
      <alignment horizontal="center" vertical="center"/>
    </xf>
    <xf numFmtId="0" fontId="25" fillId="40" borderId="7" xfId="0" applyFont="1" applyFill="1" applyBorder="1" applyAlignment="1">
      <alignment vertical="center"/>
    </xf>
    <xf numFmtId="0" fontId="24" fillId="40" borderId="7" xfId="0" applyFont="1" applyFill="1" applyBorder="1"/>
    <xf numFmtId="9" fontId="24" fillId="37" borderId="0" xfId="0" applyNumberFormat="1" applyFont="1" applyFill="1" applyAlignment="1">
      <alignment horizontal="center"/>
    </xf>
    <xf numFmtId="9" fontId="24" fillId="37" borderId="7" xfId="0" applyNumberFormat="1" applyFont="1" applyFill="1" applyBorder="1"/>
    <xf numFmtId="167" fontId="24" fillId="37" borderId="7" xfId="0" applyNumberFormat="1" applyFont="1" applyFill="1" applyBorder="1" applyAlignment="1">
      <alignment horizontal="right" wrapText="1"/>
    </xf>
    <xf numFmtId="3" fontId="24" fillId="37" borderId="7" xfId="0" applyNumberFormat="1" applyFont="1" applyFill="1" applyBorder="1" applyAlignment="1">
      <alignment horizontal="right" wrapText="1"/>
    </xf>
    <xf numFmtId="3" fontId="24" fillId="37" borderId="13" xfId="0" applyNumberFormat="1" applyFont="1" applyFill="1" applyBorder="1" applyAlignment="1">
      <alignment horizontal="right" wrapText="1"/>
    </xf>
    <xf numFmtId="9" fontId="24" fillId="38" borderId="0" xfId="0" applyNumberFormat="1" applyFont="1" applyFill="1" applyAlignment="1">
      <alignment horizontal="right"/>
    </xf>
    <xf numFmtId="9" fontId="24" fillId="38" borderId="0" xfId="0" applyNumberFormat="1" applyFont="1" applyFill="1" applyAlignment="1">
      <alignment horizontal="left"/>
    </xf>
    <xf numFmtId="9" fontId="73" fillId="38" borderId="0" xfId="0" applyNumberFormat="1" applyFont="1" applyFill="1"/>
    <xf numFmtId="9" fontId="24" fillId="38" borderId="7" xfId="0" applyNumberFormat="1" applyFont="1" applyFill="1" applyBorder="1" applyAlignment="1">
      <alignment horizontal="right"/>
    </xf>
    <xf numFmtId="9" fontId="24" fillId="38" borderId="7" xfId="0" applyNumberFormat="1" applyFont="1" applyFill="1" applyBorder="1" applyAlignment="1">
      <alignment horizontal="left"/>
    </xf>
    <xf numFmtId="9" fontId="0" fillId="38" borderId="0" xfId="0" applyNumberFormat="1" applyFill="1"/>
    <xf numFmtId="0" fontId="24" fillId="38" borderId="8" xfId="0" applyFont="1" applyFill="1" applyBorder="1" applyAlignment="1">
      <alignment horizontal="right"/>
    </xf>
    <xf numFmtId="167" fontId="24" fillId="36" borderId="0" xfId="0" applyNumberFormat="1" applyFont="1" applyFill="1"/>
    <xf numFmtId="0" fontId="2" fillId="37" borderId="24" xfId="0" applyFont="1" applyFill="1" applyBorder="1" applyAlignment="1">
      <alignment vertical="center" wrapText="1"/>
    </xf>
    <xf numFmtId="167" fontId="24" fillId="37" borderId="23" xfId="0" applyNumberFormat="1" applyFont="1" applyFill="1" applyBorder="1" applyAlignment="1">
      <alignment horizontal="right" vertical="center"/>
    </xf>
    <xf numFmtId="167" fontId="24" fillId="37" borderId="23" xfId="0" quotePrefix="1" applyNumberFormat="1" applyFont="1" applyFill="1" applyBorder="1" applyAlignment="1">
      <alignment horizontal="right" vertical="center"/>
    </xf>
    <xf numFmtId="0" fontId="1" fillId="38" borderId="13" xfId="0" applyFont="1" applyFill="1" applyBorder="1" applyAlignment="1">
      <alignment wrapText="1"/>
    </xf>
    <xf numFmtId="0" fontId="2" fillId="37" borderId="13" xfId="0" applyFont="1" applyFill="1" applyBorder="1" applyAlignment="1">
      <alignment vertical="center" wrapText="1"/>
    </xf>
    <xf numFmtId="167" fontId="24" fillId="37" borderId="7" xfId="0" applyNumberFormat="1" applyFont="1" applyFill="1" applyBorder="1" applyAlignment="1">
      <alignment horizontal="right" vertical="center"/>
    </xf>
    <xf numFmtId="167" fontId="1" fillId="37" borderId="7" xfId="0" quotePrefix="1" applyNumberFormat="1" applyFont="1" applyFill="1" applyBorder="1" applyAlignment="1">
      <alignment horizontal="right" vertical="center"/>
    </xf>
    <xf numFmtId="4" fontId="24" fillId="0" borderId="0" xfId="0" applyNumberFormat="1" applyFont="1" applyAlignment="1">
      <alignment horizontal="right"/>
    </xf>
    <xf numFmtId="167" fontId="24" fillId="0" borderId="0" xfId="0" applyNumberFormat="1" applyFont="1" applyAlignment="1">
      <alignment horizontal="right"/>
    </xf>
    <xf numFmtId="0" fontId="24" fillId="38" borderId="21" xfId="0" applyFont="1" applyFill="1" applyBorder="1" applyAlignment="1">
      <alignment wrapText="1"/>
    </xf>
    <xf numFmtId="0" fontId="24" fillId="38" borderId="0" xfId="0" applyFont="1" applyFill="1" applyBorder="1" applyAlignment="1">
      <alignment wrapText="1"/>
    </xf>
    <xf numFmtId="0" fontId="24" fillId="38" borderId="0" xfId="0" applyFont="1" applyFill="1"/>
    <xf numFmtId="0" fontId="48" fillId="38" borderId="0" xfId="0" applyFont="1" applyFill="1" applyAlignment="1">
      <alignment wrapText="1"/>
    </xf>
    <xf numFmtId="0" fontId="48" fillId="38" borderId="0" xfId="0" applyFont="1" applyFill="1"/>
    <xf numFmtId="0" fontId="25" fillId="37" borderId="7" xfId="0" applyFont="1" applyFill="1" applyBorder="1" applyAlignment="1">
      <alignment horizontal="center" vertical="center" wrapText="1"/>
    </xf>
    <xf numFmtId="0" fontId="25" fillId="37" borderId="13" xfId="0" applyFont="1" applyFill="1" applyBorder="1" applyAlignment="1">
      <alignment horizontal="center" vertical="center" wrapText="1"/>
    </xf>
    <xf numFmtId="0" fontId="2" fillId="37" borderId="7" xfId="0" applyFont="1" applyFill="1" applyBorder="1" applyAlignment="1">
      <alignment horizontal="center"/>
    </xf>
    <xf numFmtId="0" fontId="46" fillId="37" borderId="0" xfId="0" applyFont="1" applyFill="1" applyAlignment="1">
      <alignment vertical="center" wrapText="1"/>
    </xf>
    <xf numFmtId="0" fontId="46" fillId="37" borderId="7" xfId="0" applyFont="1" applyFill="1" applyBorder="1" applyAlignment="1">
      <alignment vertical="center" wrapText="1"/>
    </xf>
    <xf numFmtId="0" fontId="24" fillId="37" borderId="0" xfId="0" applyFont="1" applyFill="1" applyAlignment="1">
      <alignment horizontal="center" wrapText="1"/>
    </xf>
    <xf numFmtId="0" fontId="24" fillId="37" borderId="7" xfId="0" applyFont="1" applyFill="1" applyBorder="1" applyAlignment="1">
      <alignment horizontal="center" wrapText="1"/>
    </xf>
    <xf numFmtId="0" fontId="24" fillId="37" borderId="19" xfId="0" applyFont="1" applyFill="1" applyBorder="1" applyAlignment="1">
      <alignment horizontal="center" wrapText="1"/>
    </xf>
    <xf numFmtId="0" fontId="24" fillId="37" borderId="13" xfId="0" applyFont="1" applyFill="1" applyBorder="1" applyAlignment="1">
      <alignment horizontal="center" wrapText="1"/>
    </xf>
    <xf numFmtId="0" fontId="25" fillId="37" borderId="9" xfId="0" applyFont="1" applyFill="1" applyBorder="1" applyAlignment="1">
      <alignment horizontal="center" wrapText="1"/>
    </xf>
    <xf numFmtId="0" fontId="25" fillId="37" borderId="10" xfId="0" applyFont="1" applyFill="1" applyBorder="1" applyAlignment="1">
      <alignment horizontal="center" wrapText="1"/>
    </xf>
    <xf numFmtId="0" fontId="25" fillId="37" borderId="11" xfId="0" applyFont="1" applyFill="1" applyBorder="1" applyAlignment="1">
      <alignment horizontal="center" wrapText="1"/>
    </xf>
    <xf numFmtId="0" fontId="1" fillId="38" borderId="0" xfId="0" applyFont="1" applyFill="1" applyAlignment="1">
      <alignment horizontal="left" wrapText="1"/>
    </xf>
    <xf numFmtId="16" fontId="1" fillId="38" borderId="0" xfId="0" applyNumberFormat="1" applyFont="1" applyFill="1" applyAlignment="1">
      <alignment horizontal="left"/>
    </xf>
    <xf numFmtId="0" fontId="2" fillId="36" borderId="27" xfId="0" applyFont="1" applyFill="1" applyBorder="1" applyAlignment="1">
      <alignment horizontal="left" vertical="center" wrapText="1"/>
    </xf>
    <xf numFmtId="0" fontId="2" fillId="36" borderId="23" xfId="0" applyFont="1" applyFill="1" applyBorder="1" applyAlignment="1">
      <alignment horizontal="left" vertical="center" wrapText="1"/>
    </xf>
    <xf numFmtId="0" fontId="2" fillId="36" borderId="24" xfId="0" applyFont="1" applyFill="1" applyBorder="1" applyAlignment="1">
      <alignment horizontal="left" vertical="center" wrapText="1"/>
    </xf>
    <xf numFmtId="0" fontId="2" fillId="37" borderId="27" xfId="0" applyFont="1" applyFill="1" applyBorder="1" applyAlignment="1">
      <alignment horizontal="center"/>
    </xf>
    <xf numFmtId="0" fontId="2" fillId="37" borderId="23" xfId="0" applyFont="1" applyFill="1" applyBorder="1" applyAlignment="1">
      <alignment horizontal="center"/>
    </xf>
    <xf numFmtId="0" fontId="2" fillId="37" borderId="24" xfId="0" applyFont="1" applyFill="1" applyBorder="1" applyAlignment="1">
      <alignment horizontal="center"/>
    </xf>
    <xf numFmtId="3" fontId="2" fillId="37" borderId="27" xfId="635" applyNumberFormat="1" applyFont="1" applyFill="1" applyBorder="1" applyAlignment="1">
      <alignment horizontal="center" wrapText="1"/>
    </xf>
    <xf numFmtId="3" fontId="2" fillId="37" borderId="23" xfId="635" applyNumberFormat="1" applyFont="1" applyFill="1" applyBorder="1" applyAlignment="1">
      <alignment horizontal="center" wrapText="1"/>
    </xf>
    <xf numFmtId="3" fontId="2" fillId="37" borderId="24" xfId="635" applyNumberFormat="1" applyFont="1" applyFill="1" applyBorder="1" applyAlignment="1">
      <alignment horizontal="center" wrapText="1"/>
    </xf>
    <xf numFmtId="0" fontId="2" fillId="37" borderId="27" xfId="0" applyFont="1" applyFill="1" applyBorder="1" applyAlignment="1">
      <alignment horizontal="center" wrapText="1"/>
    </xf>
    <xf numFmtId="0" fontId="2" fillId="37" borderId="23" xfId="0" applyFont="1" applyFill="1" applyBorder="1" applyAlignment="1">
      <alignment horizontal="center" wrapText="1"/>
    </xf>
    <xf numFmtId="0" fontId="2" fillId="37" borderId="24" xfId="0" applyFont="1" applyFill="1" applyBorder="1" applyAlignment="1">
      <alignment horizontal="center" wrapText="1"/>
    </xf>
    <xf numFmtId="16" fontId="1" fillId="38" borderId="0" xfId="0" quotePrefix="1" applyNumberFormat="1" applyFont="1" applyFill="1" applyBorder="1" applyAlignment="1">
      <alignment horizontal="left" wrapText="1"/>
    </xf>
    <xf numFmtId="0" fontId="2" fillId="36" borderId="9" xfId="0" applyFont="1" applyFill="1" applyBorder="1" applyAlignment="1">
      <alignment horizontal="left" vertical="center" wrapText="1"/>
    </xf>
    <xf numFmtId="0" fontId="2" fillId="36" borderId="10" xfId="0" applyFont="1" applyFill="1" applyBorder="1" applyAlignment="1">
      <alignment horizontal="left" vertical="center" wrapText="1"/>
    </xf>
    <xf numFmtId="0" fontId="2" fillId="36" borderId="11" xfId="0" applyFont="1" applyFill="1" applyBorder="1" applyAlignment="1">
      <alignment horizontal="left" vertical="center" wrapText="1"/>
    </xf>
    <xf numFmtId="0" fontId="2" fillId="37" borderId="9" xfId="0" applyFont="1" applyFill="1" applyBorder="1" applyAlignment="1">
      <alignment horizontal="center"/>
    </xf>
    <xf numFmtId="0" fontId="2" fillId="37" borderId="10" xfId="0" applyFont="1" applyFill="1" applyBorder="1" applyAlignment="1">
      <alignment horizontal="center"/>
    </xf>
    <xf numFmtId="0" fontId="2" fillId="37" borderId="11" xfId="0" applyFont="1" applyFill="1" applyBorder="1" applyAlignment="1">
      <alignment horizontal="center"/>
    </xf>
    <xf numFmtId="3" fontId="2" fillId="37" borderId="9" xfId="635" applyNumberFormat="1" applyFont="1" applyFill="1" applyBorder="1" applyAlignment="1">
      <alignment horizontal="center" wrapText="1"/>
    </xf>
    <xf numFmtId="3" fontId="2" fillId="37" borderId="10" xfId="635" applyNumberFormat="1" applyFont="1" applyFill="1" applyBorder="1" applyAlignment="1">
      <alignment horizontal="center" wrapText="1"/>
    </xf>
    <xf numFmtId="3" fontId="2" fillId="37" borderId="11" xfId="635" applyNumberFormat="1" applyFont="1" applyFill="1" applyBorder="1" applyAlignment="1">
      <alignment horizontal="center" wrapText="1"/>
    </xf>
    <xf numFmtId="16" fontId="1" fillId="38" borderId="0" xfId="0" quotePrefix="1" applyNumberFormat="1" applyFont="1" applyFill="1" applyAlignment="1">
      <alignment horizontal="left" wrapText="1"/>
    </xf>
    <xf numFmtId="0" fontId="24" fillId="0" borderId="0" xfId="0" applyFont="1" applyAlignment="1">
      <alignment horizontal="left"/>
    </xf>
    <xf numFmtId="0" fontId="2" fillId="36" borderId="7" xfId="47" applyNumberFormat="1" applyFont="1" applyFill="1" applyBorder="1" applyAlignment="1">
      <alignment horizontal="left" vertical="center"/>
    </xf>
    <xf numFmtId="0" fontId="2" fillId="36" borderId="13" xfId="47" applyNumberFormat="1" applyFont="1" applyFill="1" applyBorder="1" applyAlignment="1">
      <alignment horizontal="left" vertical="center"/>
    </xf>
    <xf numFmtId="0" fontId="2" fillId="37" borderId="27" xfId="244" applyFont="1" applyFill="1" applyBorder="1" applyAlignment="1">
      <alignment horizontal="center"/>
    </xf>
    <xf numFmtId="0" fontId="2" fillId="37" borderId="23" xfId="244" applyFont="1" applyFill="1" applyBorder="1" applyAlignment="1">
      <alignment horizontal="center"/>
    </xf>
    <xf numFmtId="0" fontId="2" fillId="37" borderId="24" xfId="244" applyFont="1" applyFill="1" applyBorder="1" applyAlignment="1">
      <alignment horizontal="center"/>
    </xf>
    <xf numFmtId="167" fontId="2" fillId="37" borderId="23" xfId="0" applyNumberFormat="1" applyFont="1" applyFill="1" applyBorder="1" applyAlignment="1">
      <alignment horizontal="center" wrapText="1"/>
    </xf>
    <xf numFmtId="167" fontId="2" fillId="37" borderId="27" xfId="0" applyNumberFormat="1" applyFont="1" applyFill="1" applyBorder="1" applyAlignment="1">
      <alignment horizontal="center"/>
    </xf>
    <xf numFmtId="167" fontId="2" fillId="37" borderId="23" xfId="0" applyNumberFormat="1" applyFont="1" applyFill="1" applyBorder="1" applyAlignment="1">
      <alignment horizontal="center"/>
    </xf>
    <xf numFmtId="0" fontId="74" fillId="36" borderId="7" xfId="0" applyFont="1" applyFill="1" applyBorder="1" applyAlignment="1">
      <alignment horizontal="left" vertical="center" wrapText="1"/>
    </xf>
    <xf numFmtId="0" fontId="56" fillId="0" borderId="25" xfId="0" applyFont="1" applyBorder="1" applyAlignment="1">
      <alignment horizontal="left" vertical="center" wrapText="1"/>
    </xf>
    <xf numFmtId="0" fontId="2" fillId="42" borderId="0" xfId="258" applyFont="1" applyFill="1" applyAlignment="1">
      <alignment horizontal="left" vertical="center" wrapText="1"/>
    </xf>
    <xf numFmtId="0" fontId="2" fillId="42" borderId="12" xfId="258" applyFont="1" applyFill="1" applyBorder="1" applyAlignment="1">
      <alignment horizontal="left" vertical="center" wrapText="1"/>
    </xf>
    <xf numFmtId="0" fontId="2" fillId="42" borderId="7" xfId="258" applyFont="1" applyFill="1" applyBorder="1" applyAlignment="1">
      <alignment horizontal="left" vertical="center" wrapText="1"/>
    </xf>
    <xf numFmtId="0" fontId="66" fillId="0" borderId="0" xfId="258" applyFont="1" applyAlignment="1">
      <alignment horizontal="left" wrapText="1"/>
    </xf>
    <xf numFmtId="0" fontId="66" fillId="0" borderId="0" xfId="258" applyFont="1" applyAlignment="1">
      <alignment horizontal="left"/>
    </xf>
    <xf numFmtId="0" fontId="2" fillId="40" borderId="0" xfId="0" quotePrefix="1" applyFont="1" applyFill="1" applyAlignment="1">
      <alignment horizontal="left" vertical="center" wrapText="1"/>
    </xf>
    <xf numFmtId="0" fontId="24" fillId="0" borderId="21" xfId="0" applyFont="1" applyBorder="1" applyAlignment="1">
      <alignment horizontal="left" wrapText="1"/>
    </xf>
    <xf numFmtId="0" fontId="24" fillId="0" borderId="0" xfId="0" applyFont="1" applyBorder="1" applyAlignment="1">
      <alignment horizontal="left" wrapText="1"/>
    </xf>
    <xf numFmtId="0" fontId="24" fillId="38" borderId="25" xfId="0" applyFont="1" applyFill="1" applyBorder="1" applyAlignment="1">
      <alignment horizontal="left" wrapText="1"/>
    </xf>
    <xf numFmtId="0" fontId="24" fillId="38" borderId="0" xfId="0" applyFont="1" applyFill="1" applyBorder="1" applyAlignment="1">
      <alignment horizontal="left" wrapText="1"/>
    </xf>
    <xf numFmtId="0" fontId="24" fillId="38" borderId="0" xfId="0" applyFont="1" applyFill="1" applyBorder="1" applyAlignment="1">
      <alignment horizontal="left"/>
    </xf>
    <xf numFmtId="0" fontId="25" fillId="40" borderId="0" xfId="0" applyFont="1" applyFill="1" applyAlignment="1">
      <alignment horizontal="left" vertical="center" wrapText="1"/>
    </xf>
    <xf numFmtId="0" fontId="24" fillId="0" borderId="0" xfId="0" applyFont="1" applyAlignment="1">
      <alignment horizontal="left" wrapText="1"/>
    </xf>
    <xf numFmtId="0" fontId="2" fillId="40" borderId="7" xfId="0" applyFont="1" applyFill="1" applyBorder="1" applyAlignment="1">
      <alignment horizontal="left" vertical="center" wrapText="1"/>
    </xf>
    <xf numFmtId="0" fontId="24" fillId="37" borderId="7" xfId="0" applyFont="1" applyFill="1" applyBorder="1" applyAlignment="1">
      <alignment horizontal="center"/>
    </xf>
    <xf numFmtId="0" fontId="24" fillId="37" borderId="13" xfId="0" applyFont="1" applyFill="1" applyBorder="1" applyAlignment="1">
      <alignment horizontal="center"/>
    </xf>
    <xf numFmtId="0" fontId="24" fillId="37" borderId="12" xfId="0" applyFont="1" applyFill="1" applyBorder="1" applyAlignment="1">
      <alignment horizontal="center" wrapText="1"/>
    </xf>
    <xf numFmtId="0" fontId="24" fillId="0" borderId="25" xfId="0" applyFont="1" applyBorder="1" applyAlignment="1">
      <alignment horizontal="left" wrapText="1"/>
    </xf>
    <xf numFmtId="0" fontId="1" fillId="38" borderId="25" xfId="187" applyFill="1" applyBorder="1" applyAlignment="1">
      <alignment horizontal="left" wrapText="1"/>
    </xf>
    <xf numFmtId="0" fontId="1" fillId="38" borderId="0" xfId="187" applyFill="1" applyAlignment="1">
      <alignment horizontal="left" wrapText="1"/>
    </xf>
    <xf numFmtId="0" fontId="25" fillId="40" borderId="7" xfId="0" applyFont="1" applyFill="1" applyBorder="1" applyAlignment="1">
      <alignment horizontal="left" vertical="center" wrapText="1"/>
    </xf>
    <xf numFmtId="0" fontId="2" fillId="40" borderId="7" xfId="0" applyFont="1" applyFill="1" applyBorder="1" applyAlignment="1">
      <alignment vertical="center" wrapText="1"/>
    </xf>
    <xf numFmtId="0" fontId="25" fillId="40" borderId="0" xfId="0" applyFont="1" applyFill="1" applyBorder="1" applyAlignment="1">
      <alignment horizontal="left" vertical="center"/>
    </xf>
    <xf numFmtId="0" fontId="1" fillId="38" borderId="25" xfId="0" applyFont="1" applyFill="1" applyBorder="1" applyAlignment="1">
      <alignment horizontal="left" wrapText="1"/>
    </xf>
    <xf numFmtId="0" fontId="2" fillId="36" borderId="0" xfId="0" applyFont="1" applyFill="1" applyAlignment="1">
      <alignment horizontal="left" vertical="center" wrapText="1"/>
    </xf>
    <xf numFmtId="0" fontId="24" fillId="41" borderId="7" xfId="0" applyFont="1" applyFill="1" applyBorder="1" applyAlignment="1">
      <alignment horizontal="center" wrapText="1"/>
    </xf>
    <xf numFmtId="0" fontId="24" fillId="0" borderId="25" xfId="253" applyFont="1" applyBorder="1" applyAlignment="1">
      <alignment horizontal="left" vertical="top" wrapText="1"/>
    </xf>
    <xf numFmtId="0" fontId="24" fillId="0" borderId="0" xfId="253" applyFont="1" applyAlignment="1">
      <alignment horizontal="left" vertical="top" wrapText="1"/>
    </xf>
    <xf numFmtId="0" fontId="24" fillId="38" borderId="25" xfId="253" applyFont="1" applyFill="1" applyBorder="1" applyAlignment="1">
      <alignment vertical="top" wrapText="1"/>
    </xf>
    <xf numFmtId="0" fontId="24" fillId="38" borderId="0" xfId="253" applyFont="1" applyFill="1" applyBorder="1" applyAlignment="1">
      <alignment vertical="top" wrapText="1"/>
    </xf>
    <xf numFmtId="0" fontId="24" fillId="38" borderId="7" xfId="253" applyFont="1" applyFill="1" applyBorder="1" applyAlignment="1">
      <alignment vertical="top" wrapText="1"/>
    </xf>
    <xf numFmtId="0" fontId="2" fillId="42" borderId="0" xfId="0" applyFont="1" applyFill="1" applyAlignment="1">
      <alignment vertical="center" wrapText="1"/>
    </xf>
    <xf numFmtId="0" fontId="24" fillId="38" borderId="25" xfId="253" applyFont="1" applyFill="1" applyBorder="1" applyAlignment="1">
      <alignment horizontal="left" wrapText="1"/>
    </xf>
    <xf numFmtId="0" fontId="24" fillId="38" borderId="0" xfId="253" applyFont="1" applyFill="1" applyAlignment="1">
      <alignment horizontal="left" vertical="top" wrapText="1"/>
    </xf>
    <xf numFmtId="0" fontId="24" fillId="38" borderId="0" xfId="253" applyFont="1" applyFill="1" applyAlignment="1">
      <alignment vertical="top"/>
    </xf>
    <xf numFmtId="0" fontId="24" fillId="38" borderId="0" xfId="253" applyFont="1" applyFill="1" applyAlignment="1">
      <alignment vertical="top" wrapText="1"/>
    </xf>
    <xf numFmtId="0" fontId="24" fillId="38" borderId="0" xfId="0" applyFont="1" applyFill="1" applyAlignment="1">
      <alignment horizontal="left" wrapText="1"/>
    </xf>
    <xf numFmtId="0" fontId="2" fillId="40" borderId="0" xfId="0" applyFont="1" applyFill="1" applyAlignment="1">
      <alignment horizontal="left" vertical="center" wrapText="1"/>
    </xf>
    <xf numFmtId="0" fontId="2" fillId="40" borderId="7" xfId="701" applyFont="1" applyFill="1" applyBorder="1" applyAlignment="1">
      <alignment horizontal="left" vertical="center" wrapText="1"/>
    </xf>
    <xf numFmtId="0" fontId="2" fillId="40" borderId="13" xfId="701" applyFont="1" applyFill="1" applyBorder="1" applyAlignment="1">
      <alignment horizontal="left" vertical="center" wrapText="1"/>
    </xf>
    <xf numFmtId="0" fontId="24" fillId="38" borderId="0" xfId="701" applyFont="1" applyFill="1" applyAlignment="1">
      <alignment horizontal="left"/>
    </xf>
    <xf numFmtId="0" fontId="24" fillId="0" borderId="25" xfId="701" applyFont="1" applyBorder="1" applyAlignment="1">
      <alignment horizontal="left" wrapText="1"/>
    </xf>
    <xf numFmtId="0" fontId="24" fillId="0" borderId="0" xfId="701" applyFont="1" applyAlignment="1">
      <alignment horizontal="left" wrapText="1"/>
    </xf>
    <xf numFmtId="0" fontId="24" fillId="0" borderId="0" xfId="602" applyFont="1" applyAlignment="1">
      <alignment horizontal="left" wrapText="1"/>
    </xf>
    <xf numFmtId="0" fontId="24" fillId="0" borderId="0" xfId="602" applyFont="1" applyAlignment="1">
      <alignment horizontal="left"/>
    </xf>
    <xf numFmtId="0" fontId="2" fillId="40" borderId="7" xfId="602" applyFont="1" applyFill="1" applyBorder="1" applyAlignment="1">
      <alignment horizontal="left" vertical="center" wrapText="1"/>
    </xf>
    <xf numFmtId="0" fontId="24" fillId="37" borderId="7" xfId="602" applyFont="1" applyFill="1" applyBorder="1" applyAlignment="1">
      <alignment horizontal="center"/>
    </xf>
    <xf numFmtId="0" fontId="24" fillId="37" borderId="13" xfId="602" applyFont="1" applyFill="1" applyBorder="1" applyAlignment="1">
      <alignment horizontal="center"/>
    </xf>
    <xf numFmtId="0" fontId="24" fillId="0" borderId="25" xfId="602" applyFont="1" applyBorder="1" applyAlignment="1">
      <alignment horizontal="left" wrapText="1"/>
    </xf>
    <xf numFmtId="0" fontId="1" fillId="38" borderId="25" xfId="700" applyFill="1" applyBorder="1" applyAlignment="1">
      <alignment horizontal="left" wrapText="1"/>
    </xf>
    <xf numFmtId="0" fontId="58" fillId="40" borderId="7" xfId="0" applyFont="1" applyFill="1" applyBorder="1" applyAlignment="1">
      <alignment horizontal="left" vertical="center" wrapText="1"/>
    </xf>
    <xf numFmtId="0" fontId="25" fillId="40" borderId="31" xfId="0" applyFont="1" applyFill="1" applyBorder="1" applyAlignment="1">
      <alignment horizontal="left" vertical="center" wrapText="1"/>
    </xf>
    <xf numFmtId="0" fontId="2" fillId="40" borderId="0" xfId="706" applyFont="1" applyFill="1" applyAlignment="1">
      <alignment horizontal="left" vertical="top" wrapText="1"/>
    </xf>
    <xf numFmtId="0" fontId="1" fillId="0" borderId="25" xfId="706" applyFont="1" applyBorder="1" applyAlignment="1">
      <alignment horizontal="left" wrapText="1"/>
    </xf>
    <xf numFmtId="0" fontId="1" fillId="0" borderId="0" xfId="706" applyFont="1" applyAlignment="1">
      <alignment horizontal="left" wrapText="1"/>
    </xf>
    <xf numFmtId="0" fontId="1" fillId="0" borderId="0" xfId="706" applyFont="1" applyAlignment="1">
      <alignment horizontal="left"/>
    </xf>
    <xf numFmtId="0" fontId="2" fillId="40" borderId="0" xfId="706" applyFont="1" applyFill="1" applyAlignment="1">
      <alignment horizontal="left" vertical="center" wrapText="1"/>
    </xf>
    <xf numFmtId="0" fontId="2" fillId="42" borderId="0" xfId="706" applyFont="1" applyFill="1" applyAlignment="1">
      <alignment horizontal="left" vertical="center" wrapText="1"/>
    </xf>
    <xf numFmtId="0" fontId="1" fillId="0" borderId="25" xfId="706" applyBorder="1" applyAlignment="1">
      <alignment horizontal="left" wrapText="1"/>
    </xf>
    <xf numFmtId="0" fontId="63" fillId="42" borderId="0" xfId="0" applyFont="1" applyFill="1" applyAlignment="1">
      <alignment horizontal="left" vertical="center" wrapText="1"/>
    </xf>
    <xf numFmtId="37" fontId="1" fillId="38" borderId="0" xfId="707" applyFont="1" applyFill="1" applyAlignment="1">
      <alignment horizontal="left" wrapText="1"/>
    </xf>
    <xf numFmtId="9" fontId="24" fillId="37" borderId="23" xfId="0" applyNumberFormat="1" applyFont="1" applyFill="1" applyBorder="1" applyAlignment="1">
      <alignment horizontal="center"/>
    </xf>
    <xf numFmtId="9" fontId="24" fillId="37" borderId="24" xfId="0" applyNumberFormat="1" applyFont="1" applyFill="1" applyBorder="1" applyAlignment="1">
      <alignment horizontal="center"/>
    </xf>
    <xf numFmtId="0" fontId="24" fillId="37" borderId="23" xfId="0" applyFont="1" applyFill="1" applyBorder="1" applyAlignment="1">
      <alignment horizontal="center"/>
    </xf>
    <xf numFmtId="0" fontId="24" fillId="37" borderId="27" xfId="0" applyFont="1" applyFill="1" applyBorder="1" applyAlignment="1">
      <alignment horizontal="center"/>
    </xf>
    <xf numFmtId="0" fontId="25" fillId="36" borderId="7" xfId="0" applyFont="1" applyFill="1" applyBorder="1" applyAlignment="1">
      <alignment horizontal="left" vertical="center" wrapText="1"/>
    </xf>
    <xf numFmtId="0" fontId="1" fillId="0" borderId="25" xfId="187" applyBorder="1" applyAlignment="1">
      <alignment horizontal="left" wrapText="1"/>
    </xf>
    <xf numFmtId="0" fontId="1" fillId="0" borderId="0" xfId="187" applyAlignment="1">
      <alignment horizontal="left" wrapText="1"/>
    </xf>
    <xf numFmtId="37" fontId="2" fillId="40" borderId="0" xfId="543" applyFont="1" applyFill="1" applyAlignment="1">
      <alignment horizontal="left" wrapText="1"/>
    </xf>
    <xf numFmtId="37" fontId="1" fillId="38" borderId="25" xfId="543" applyFont="1" applyFill="1" applyBorder="1" applyAlignment="1">
      <alignment horizontal="left" wrapText="1"/>
    </xf>
    <xf numFmtId="167" fontId="70" fillId="0" borderId="0" xfId="0" applyNumberFormat="1" applyFont="1" applyAlignment="1">
      <alignment horizontal="center" wrapText="1"/>
    </xf>
    <xf numFmtId="167" fontId="24" fillId="0" borderId="23" xfId="0" applyNumberFormat="1" applyFont="1" applyBorder="1" applyAlignment="1">
      <alignment horizontal="center" wrapText="1"/>
    </xf>
    <xf numFmtId="0" fontId="25" fillId="40" borderId="0" xfId="0" applyFont="1" applyFill="1" applyAlignment="1">
      <alignment horizontal="left" wrapText="1"/>
    </xf>
    <xf numFmtId="167" fontId="24" fillId="0" borderId="25" xfId="0" applyNumberFormat="1" applyFont="1" applyBorder="1" applyAlignment="1">
      <alignment horizontal="left" wrapText="1"/>
    </xf>
    <xf numFmtId="167" fontId="24" fillId="0" borderId="7" xfId="0" applyNumberFormat="1" applyFont="1" applyBorder="1" applyAlignment="1">
      <alignment horizontal="center"/>
    </xf>
    <xf numFmtId="167" fontId="24" fillId="0" borderId="0" xfId="0" applyNumberFormat="1" applyFont="1" applyAlignment="1">
      <alignment horizontal="center"/>
    </xf>
  </cellXfs>
  <cellStyles count="711">
    <cellStyle name="20% - Accent1 2" xfId="1" xr:uid="{00000000-0005-0000-0000-000000000000}"/>
    <cellStyle name="20% - Accent1 2 2" xfId="2" xr:uid="{00000000-0005-0000-0000-000001000000}"/>
    <cellStyle name="20% - Accent2 2" xfId="3" xr:uid="{00000000-0005-0000-0000-000002000000}"/>
    <cellStyle name="20% - Accent2 2 2" xfId="4" xr:uid="{00000000-0005-0000-0000-000003000000}"/>
    <cellStyle name="20% - Accent3 2" xfId="5" xr:uid="{00000000-0005-0000-0000-000004000000}"/>
    <cellStyle name="20% - Accent3 2 2" xfId="6" xr:uid="{00000000-0005-0000-0000-000005000000}"/>
    <cellStyle name="20% - Accent4 2" xfId="7" xr:uid="{00000000-0005-0000-0000-000006000000}"/>
    <cellStyle name="20% - Accent4 2 2" xfId="8" xr:uid="{00000000-0005-0000-0000-000007000000}"/>
    <cellStyle name="20% - Accent5 2" xfId="9" xr:uid="{00000000-0005-0000-0000-000008000000}"/>
    <cellStyle name="20% - Accent6 2" xfId="10" xr:uid="{00000000-0005-0000-0000-000009000000}"/>
    <cellStyle name="20% - Accent6 2 2" xfId="11" xr:uid="{00000000-0005-0000-0000-00000A000000}"/>
    <cellStyle name="40% - Accent1 2" xfId="12" xr:uid="{00000000-0005-0000-0000-00000B000000}"/>
    <cellStyle name="40% - Accent1 2 2" xfId="13" xr:uid="{00000000-0005-0000-0000-00000C000000}"/>
    <cellStyle name="40% - Accent2 2" xfId="14" xr:uid="{00000000-0005-0000-0000-00000D000000}"/>
    <cellStyle name="40% - Accent3 2" xfId="15" xr:uid="{00000000-0005-0000-0000-00000E000000}"/>
    <cellStyle name="40% - Accent3 2 2" xfId="16" xr:uid="{00000000-0005-0000-0000-00000F000000}"/>
    <cellStyle name="40% - Accent4 2" xfId="17" xr:uid="{00000000-0005-0000-0000-000010000000}"/>
    <cellStyle name="40% - Accent4 2 2" xfId="18" xr:uid="{00000000-0005-0000-0000-000011000000}"/>
    <cellStyle name="40% - Accent5 2" xfId="19" xr:uid="{00000000-0005-0000-0000-000012000000}"/>
    <cellStyle name="40% - Accent5 2 2" xfId="20" xr:uid="{00000000-0005-0000-0000-000013000000}"/>
    <cellStyle name="40% - Accent6 2" xfId="21" xr:uid="{00000000-0005-0000-0000-000014000000}"/>
    <cellStyle name="40% - Accent6 2 2" xfId="22" xr:uid="{00000000-0005-0000-0000-000015000000}"/>
    <cellStyle name="60% - Accent1 2" xfId="23" xr:uid="{00000000-0005-0000-0000-000016000000}"/>
    <cellStyle name="60% - Accent2 2" xfId="24" xr:uid="{00000000-0005-0000-0000-000017000000}"/>
    <cellStyle name="60% - Accent3 2" xfId="25" xr:uid="{00000000-0005-0000-0000-000018000000}"/>
    <cellStyle name="60% - Accent4 2" xfId="26" xr:uid="{00000000-0005-0000-0000-000019000000}"/>
    <cellStyle name="60% - Accent5 2" xfId="27" xr:uid="{00000000-0005-0000-0000-00001A000000}"/>
    <cellStyle name="60% - Accent6 2" xfId="28" xr:uid="{00000000-0005-0000-0000-00001B000000}"/>
    <cellStyle name="Accent1 2" xfId="29" xr:uid="{00000000-0005-0000-0000-00001C000000}"/>
    <cellStyle name="Accent2 2" xfId="30" xr:uid="{00000000-0005-0000-0000-00001D000000}"/>
    <cellStyle name="Accent3 2" xfId="31" xr:uid="{00000000-0005-0000-0000-00001E000000}"/>
    <cellStyle name="Accent4 2" xfId="32" xr:uid="{00000000-0005-0000-0000-00001F000000}"/>
    <cellStyle name="Accent5 2" xfId="33" xr:uid="{00000000-0005-0000-0000-000020000000}"/>
    <cellStyle name="Accent6 2" xfId="34" xr:uid="{00000000-0005-0000-0000-000021000000}"/>
    <cellStyle name="Bad 2" xfId="35" xr:uid="{00000000-0005-0000-0000-000022000000}"/>
    <cellStyle name="Calculation 2" xfId="36" xr:uid="{00000000-0005-0000-0000-000023000000}"/>
    <cellStyle name="Check Cell 2" xfId="37" xr:uid="{00000000-0005-0000-0000-000024000000}"/>
    <cellStyle name="Comma" xfId="708" builtinId="3"/>
    <cellStyle name="Comma 10" xfId="38" xr:uid="{00000000-0005-0000-0000-000025000000}"/>
    <cellStyle name="Comma 11" xfId="39" xr:uid="{00000000-0005-0000-0000-000026000000}"/>
    <cellStyle name="Comma 2" xfId="40" xr:uid="{00000000-0005-0000-0000-000027000000}"/>
    <cellStyle name="Comma 2 2" xfId="41" xr:uid="{00000000-0005-0000-0000-000028000000}"/>
    <cellStyle name="Comma 2 3" xfId="42" xr:uid="{00000000-0005-0000-0000-000029000000}"/>
    <cellStyle name="Comma 2 4" xfId="43" xr:uid="{00000000-0005-0000-0000-00002A000000}"/>
    <cellStyle name="Comma 2 5" xfId="44" xr:uid="{00000000-0005-0000-0000-00002B000000}"/>
    <cellStyle name="Comma 2 6" xfId="45" xr:uid="{00000000-0005-0000-0000-00002C000000}"/>
    <cellStyle name="Comma 2 7" xfId="46" xr:uid="{00000000-0005-0000-0000-00002D000000}"/>
    <cellStyle name="Comma 3" xfId="47" xr:uid="{00000000-0005-0000-0000-00002E000000}"/>
    <cellStyle name="Comma 3 2" xfId="48" xr:uid="{00000000-0005-0000-0000-00002F000000}"/>
    <cellStyle name="Comma 3 3" xfId="49" xr:uid="{00000000-0005-0000-0000-000030000000}"/>
    <cellStyle name="Comma 3 4" xfId="50" xr:uid="{00000000-0005-0000-0000-000031000000}"/>
    <cellStyle name="Comma 3 5" xfId="51" xr:uid="{00000000-0005-0000-0000-000032000000}"/>
    <cellStyle name="Comma 3 6" xfId="52" xr:uid="{00000000-0005-0000-0000-000033000000}"/>
    <cellStyle name="Comma 3 6 2" xfId="53" xr:uid="{00000000-0005-0000-0000-000034000000}"/>
    <cellStyle name="Comma 3 6 2 2" xfId="54" xr:uid="{00000000-0005-0000-0000-000035000000}"/>
    <cellStyle name="Comma 3 6 3" xfId="55" xr:uid="{00000000-0005-0000-0000-000036000000}"/>
    <cellStyle name="Comma 3 7" xfId="56" xr:uid="{00000000-0005-0000-0000-000037000000}"/>
    <cellStyle name="Comma 3 7 2" xfId="57" xr:uid="{00000000-0005-0000-0000-000038000000}"/>
    <cellStyle name="Comma 3 7 2 2" xfId="58" xr:uid="{00000000-0005-0000-0000-000039000000}"/>
    <cellStyle name="Comma 3 7 3" xfId="59" xr:uid="{00000000-0005-0000-0000-00003A000000}"/>
    <cellStyle name="Comma 4" xfId="60" xr:uid="{00000000-0005-0000-0000-00003B000000}"/>
    <cellStyle name="Comma 5" xfId="61" xr:uid="{00000000-0005-0000-0000-00003C000000}"/>
    <cellStyle name="Comma 5 2" xfId="62" xr:uid="{00000000-0005-0000-0000-00003D000000}"/>
    <cellStyle name="Comma 5 2 2" xfId="63" xr:uid="{00000000-0005-0000-0000-00003E000000}"/>
    <cellStyle name="Comma 5 3" xfId="64" xr:uid="{00000000-0005-0000-0000-00003F000000}"/>
    <cellStyle name="Comma 6" xfId="65" xr:uid="{00000000-0005-0000-0000-000040000000}"/>
    <cellStyle name="Comma 6 2" xfId="66" xr:uid="{00000000-0005-0000-0000-000041000000}"/>
    <cellStyle name="Comma 6 3" xfId="67" xr:uid="{00000000-0005-0000-0000-000042000000}"/>
    <cellStyle name="Comma 6 4" xfId="68" xr:uid="{00000000-0005-0000-0000-000043000000}"/>
    <cellStyle name="Comma 6 5" xfId="69" xr:uid="{00000000-0005-0000-0000-000044000000}"/>
    <cellStyle name="Comma 7" xfId="70" xr:uid="{00000000-0005-0000-0000-000045000000}"/>
    <cellStyle name="Comma 7 2" xfId="71" xr:uid="{00000000-0005-0000-0000-000046000000}"/>
    <cellStyle name="Comma 7 3" xfId="72" xr:uid="{00000000-0005-0000-0000-000047000000}"/>
    <cellStyle name="Comma 7 4" xfId="73" xr:uid="{00000000-0005-0000-0000-000048000000}"/>
    <cellStyle name="Comma 8" xfId="74" xr:uid="{00000000-0005-0000-0000-000049000000}"/>
    <cellStyle name="Comma 9" xfId="75" xr:uid="{00000000-0005-0000-0000-00004A000000}"/>
    <cellStyle name="Currency" xfId="698" builtinId="4"/>
    <cellStyle name="Currency 2" xfId="76" xr:uid="{00000000-0005-0000-0000-00004B000000}"/>
    <cellStyle name="Currency 2 2" xfId="77" xr:uid="{00000000-0005-0000-0000-00004C000000}"/>
    <cellStyle name="Currency 2 3" xfId="78" xr:uid="{00000000-0005-0000-0000-00004D000000}"/>
    <cellStyle name="Currency 2 4" xfId="79" xr:uid="{00000000-0005-0000-0000-00004E000000}"/>
    <cellStyle name="Currency 2 5" xfId="80" xr:uid="{00000000-0005-0000-0000-00004F000000}"/>
    <cellStyle name="Currency 2 6" xfId="81" xr:uid="{00000000-0005-0000-0000-000050000000}"/>
    <cellStyle name="Currency 2 7" xfId="82" xr:uid="{00000000-0005-0000-0000-000051000000}"/>
    <cellStyle name="Currency 2 7 2" xfId="83" xr:uid="{00000000-0005-0000-0000-000052000000}"/>
    <cellStyle name="Currency 2 8" xfId="84" xr:uid="{00000000-0005-0000-0000-000053000000}"/>
    <cellStyle name="Currency 3" xfId="85" xr:uid="{00000000-0005-0000-0000-000054000000}"/>
    <cellStyle name="Currency 4" xfId="86" xr:uid="{00000000-0005-0000-0000-000055000000}"/>
    <cellStyle name="Currency 5" xfId="87" xr:uid="{00000000-0005-0000-0000-000056000000}"/>
    <cellStyle name="Currency 5 2" xfId="88" xr:uid="{00000000-0005-0000-0000-000057000000}"/>
    <cellStyle name="Currency 5 3" xfId="89" xr:uid="{00000000-0005-0000-0000-000058000000}"/>
    <cellStyle name="Currency 6" xfId="90" xr:uid="{00000000-0005-0000-0000-000059000000}"/>
    <cellStyle name="Currency 6 2" xfId="91" xr:uid="{00000000-0005-0000-0000-00005A000000}"/>
    <cellStyle name="Currency 6 3" xfId="92" xr:uid="{00000000-0005-0000-0000-00005B000000}"/>
    <cellStyle name="Currency 7" xfId="93" xr:uid="{00000000-0005-0000-0000-00005C000000}"/>
    <cellStyle name="Currency 7 2" xfId="94" xr:uid="{00000000-0005-0000-0000-00005D000000}"/>
    <cellStyle name="Currency 7 3" xfId="694" xr:uid="{7EDA01DC-1381-4B3B-A684-EAC21A827B68}"/>
    <cellStyle name="Currency 8" xfId="95" xr:uid="{00000000-0005-0000-0000-00005E000000}"/>
    <cellStyle name="Currency0" xfId="96" xr:uid="{00000000-0005-0000-0000-00005F000000}"/>
    <cellStyle name="Euro" xfId="97" xr:uid="{00000000-0005-0000-0000-000060000000}"/>
    <cellStyle name="Explanatory Text 2" xfId="98" xr:uid="{00000000-0005-0000-0000-000061000000}"/>
    <cellStyle name="Good 2" xfId="99" xr:uid="{00000000-0005-0000-0000-000062000000}"/>
    <cellStyle name="Good 2 2" xfId="100" xr:uid="{00000000-0005-0000-0000-000063000000}"/>
    <cellStyle name="Heading 1 2" xfId="101" xr:uid="{00000000-0005-0000-0000-000064000000}"/>
    <cellStyle name="Heading 2 2" xfId="102" xr:uid="{00000000-0005-0000-0000-000065000000}"/>
    <cellStyle name="Heading 3 2" xfId="103" xr:uid="{00000000-0005-0000-0000-000066000000}"/>
    <cellStyle name="Heading 3 2 2" xfId="104" xr:uid="{00000000-0005-0000-0000-000067000000}"/>
    <cellStyle name="Heading 4 2" xfId="105" xr:uid="{00000000-0005-0000-0000-000068000000}"/>
    <cellStyle name="Hyperlink 10" xfId="106" xr:uid="{00000000-0005-0000-0000-000069000000}"/>
    <cellStyle name="Hyperlink 10 2" xfId="107" xr:uid="{00000000-0005-0000-0000-00006A000000}"/>
    <cellStyle name="Hyperlink 11" xfId="108" xr:uid="{00000000-0005-0000-0000-00006B000000}"/>
    <cellStyle name="Hyperlink 11 2" xfId="109" xr:uid="{00000000-0005-0000-0000-00006C000000}"/>
    <cellStyle name="Hyperlink 12" xfId="110" xr:uid="{00000000-0005-0000-0000-00006D000000}"/>
    <cellStyle name="Hyperlink 12 2" xfId="111" xr:uid="{00000000-0005-0000-0000-00006E000000}"/>
    <cellStyle name="Hyperlink 13" xfId="112" xr:uid="{00000000-0005-0000-0000-00006F000000}"/>
    <cellStyle name="Hyperlink 13 2" xfId="113" xr:uid="{00000000-0005-0000-0000-000070000000}"/>
    <cellStyle name="Hyperlink 14" xfId="114" xr:uid="{00000000-0005-0000-0000-000071000000}"/>
    <cellStyle name="Hyperlink 14 2" xfId="115" xr:uid="{00000000-0005-0000-0000-000072000000}"/>
    <cellStyle name="Hyperlink 15" xfId="116" xr:uid="{00000000-0005-0000-0000-000073000000}"/>
    <cellStyle name="Hyperlink 15 2" xfId="117" xr:uid="{00000000-0005-0000-0000-000074000000}"/>
    <cellStyle name="Hyperlink 16" xfId="118" xr:uid="{00000000-0005-0000-0000-000075000000}"/>
    <cellStyle name="Hyperlink 16 2" xfId="119" xr:uid="{00000000-0005-0000-0000-000076000000}"/>
    <cellStyle name="Hyperlink 17" xfId="120" xr:uid="{00000000-0005-0000-0000-000077000000}"/>
    <cellStyle name="Hyperlink 17 2" xfId="121" xr:uid="{00000000-0005-0000-0000-000078000000}"/>
    <cellStyle name="Hyperlink 18" xfId="122" xr:uid="{00000000-0005-0000-0000-000079000000}"/>
    <cellStyle name="Hyperlink 18 2" xfId="123" xr:uid="{00000000-0005-0000-0000-00007A000000}"/>
    <cellStyle name="Hyperlink 19" xfId="124" xr:uid="{00000000-0005-0000-0000-00007B000000}"/>
    <cellStyle name="Hyperlink 19 2" xfId="125" xr:uid="{00000000-0005-0000-0000-00007C000000}"/>
    <cellStyle name="Hyperlink 2" xfId="126" xr:uid="{00000000-0005-0000-0000-00007D000000}"/>
    <cellStyle name="Hyperlink 2 2" xfId="127" xr:uid="{00000000-0005-0000-0000-00007E000000}"/>
    <cellStyle name="Hyperlink 2 2 2" xfId="128" xr:uid="{00000000-0005-0000-0000-00007F000000}"/>
    <cellStyle name="Hyperlink 2 3" xfId="129" xr:uid="{00000000-0005-0000-0000-000080000000}"/>
    <cellStyle name="Hyperlink 20" xfId="130" xr:uid="{00000000-0005-0000-0000-000081000000}"/>
    <cellStyle name="Hyperlink 20 2" xfId="131" xr:uid="{00000000-0005-0000-0000-000082000000}"/>
    <cellStyle name="Hyperlink 21" xfId="132" xr:uid="{00000000-0005-0000-0000-000083000000}"/>
    <cellStyle name="Hyperlink 21 2" xfId="133" xr:uid="{00000000-0005-0000-0000-000084000000}"/>
    <cellStyle name="Hyperlink 22" xfId="134" xr:uid="{00000000-0005-0000-0000-000085000000}"/>
    <cellStyle name="Hyperlink 22 2" xfId="135" xr:uid="{00000000-0005-0000-0000-000086000000}"/>
    <cellStyle name="Hyperlink 23" xfId="136" xr:uid="{00000000-0005-0000-0000-000087000000}"/>
    <cellStyle name="Hyperlink 23 2" xfId="137" xr:uid="{00000000-0005-0000-0000-000088000000}"/>
    <cellStyle name="Hyperlink 24" xfId="138" xr:uid="{00000000-0005-0000-0000-000089000000}"/>
    <cellStyle name="Hyperlink 24 2" xfId="139" xr:uid="{00000000-0005-0000-0000-00008A000000}"/>
    <cellStyle name="Hyperlink 25" xfId="140" xr:uid="{00000000-0005-0000-0000-00008B000000}"/>
    <cellStyle name="Hyperlink 25 2" xfId="141" xr:uid="{00000000-0005-0000-0000-00008C000000}"/>
    <cellStyle name="Hyperlink 26" xfId="142" xr:uid="{00000000-0005-0000-0000-00008D000000}"/>
    <cellStyle name="Hyperlink 26 2" xfId="143" xr:uid="{00000000-0005-0000-0000-00008E000000}"/>
    <cellStyle name="Hyperlink 27" xfId="144" xr:uid="{00000000-0005-0000-0000-00008F000000}"/>
    <cellStyle name="Hyperlink 27 2" xfId="145" xr:uid="{00000000-0005-0000-0000-000090000000}"/>
    <cellStyle name="Hyperlink 28" xfId="146" xr:uid="{00000000-0005-0000-0000-000091000000}"/>
    <cellStyle name="Hyperlink 28 2" xfId="147" xr:uid="{00000000-0005-0000-0000-000092000000}"/>
    <cellStyle name="Hyperlink 29" xfId="148" xr:uid="{00000000-0005-0000-0000-000093000000}"/>
    <cellStyle name="Hyperlink 29 2" xfId="149" xr:uid="{00000000-0005-0000-0000-000094000000}"/>
    <cellStyle name="Hyperlink 3" xfId="150" xr:uid="{00000000-0005-0000-0000-000095000000}"/>
    <cellStyle name="Hyperlink 3 2" xfId="151" xr:uid="{00000000-0005-0000-0000-000096000000}"/>
    <cellStyle name="Hyperlink 30" xfId="152" xr:uid="{00000000-0005-0000-0000-000097000000}"/>
    <cellStyle name="Hyperlink 30 2" xfId="153" xr:uid="{00000000-0005-0000-0000-000098000000}"/>
    <cellStyle name="Hyperlink 31" xfId="154" xr:uid="{00000000-0005-0000-0000-000099000000}"/>
    <cellStyle name="Hyperlink 31 2" xfId="155" xr:uid="{00000000-0005-0000-0000-00009A000000}"/>
    <cellStyle name="Hyperlink 32" xfId="156" xr:uid="{00000000-0005-0000-0000-00009B000000}"/>
    <cellStyle name="Hyperlink 32 2" xfId="157" xr:uid="{00000000-0005-0000-0000-00009C000000}"/>
    <cellStyle name="Hyperlink 33" xfId="158" xr:uid="{00000000-0005-0000-0000-00009D000000}"/>
    <cellStyle name="Hyperlink 33 2" xfId="159" xr:uid="{00000000-0005-0000-0000-00009E000000}"/>
    <cellStyle name="Hyperlink 34" xfId="160" xr:uid="{00000000-0005-0000-0000-00009F000000}"/>
    <cellStyle name="Hyperlink 34 2" xfId="161" xr:uid="{00000000-0005-0000-0000-0000A0000000}"/>
    <cellStyle name="Hyperlink 35" xfId="162" xr:uid="{00000000-0005-0000-0000-0000A1000000}"/>
    <cellStyle name="Hyperlink 35 2" xfId="163" xr:uid="{00000000-0005-0000-0000-0000A2000000}"/>
    <cellStyle name="Hyperlink 36" xfId="164" xr:uid="{00000000-0005-0000-0000-0000A3000000}"/>
    <cellStyle name="Hyperlink 36 2" xfId="165" xr:uid="{00000000-0005-0000-0000-0000A4000000}"/>
    <cellStyle name="Hyperlink 37" xfId="166" xr:uid="{00000000-0005-0000-0000-0000A5000000}"/>
    <cellStyle name="Hyperlink 37 2" xfId="167" xr:uid="{00000000-0005-0000-0000-0000A6000000}"/>
    <cellStyle name="Hyperlink 38" xfId="168" xr:uid="{00000000-0005-0000-0000-0000A7000000}"/>
    <cellStyle name="Hyperlink 38 2" xfId="169" xr:uid="{00000000-0005-0000-0000-0000A8000000}"/>
    <cellStyle name="Hyperlink 39" xfId="170" xr:uid="{00000000-0005-0000-0000-0000A9000000}"/>
    <cellStyle name="Hyperlink 4" xfId="171" xr:uid="{00000000-0005-0000-0000-0000AA000000}"/>
    <cellStyle name="Hyperlink 4 2" xfId="172" xr:uid="{00000000-0005-0000-0000-0000AB000000}"/>
    <cellStyle name="Hyperlink 5" xfId="173" xr:uid="{00000000-0005-0000-0000-0000AC000000}"/>
    <cellStyle name="Hyperlink 5 2" xfId="174" xr:uid="{00000000-0005-0000-0000-0000AD000000}"/>
    <cellStyle name="Hyperlink 6" xfId="175" xr:uid="{00000000-0005-0000-0000-0000AE000000}"/>
    <cellStyle name="Hyperlink 6 2" xfId="176" xr:uid="{00000000-0005-0000-0000-0000AF000000}"/>
    <cellStyle name="Hyperlink 7" xfId="177" xr:uid="{00000000-0005-0000-0000-0000B0000000}"/>
    <cellStyle name="Hyperlink 7 2" xfId="178" xr:uid="{00000000-0005-0000-0000-0000B1000000}"/>
    <cellStyle name="Hyperlink 8" xfId="179" xr:uid="{00000000-0005-0000-0000-0000B2000000}"/>
    <cellStyle name="Hyperlink 8 2" xfId="180" xr:uid="{00000000-0005-0000-0000-0000B3000000}"/>
    <cellStyle name="Hyperlink 9" xfId="181" xr:uid="{00000000-0005-0000-0000-0000B4000000}"/>
    <cellStyle name="Hyperlink 9 2" xfId="182" xr:uid="{00000000-0005-0000-0000-0000B5000000}"/>
    <cellStyle name="Input 2" xfId="183" xr:uid="{00000000-0005-0000-0000-0000B6000000}"/>
    <cellStyle name="Linked Cell 2" xfId="184" xr:uid="{00000000-0005-0000-0000-0000B7000000}"/>
    <cellStyle name="Neutral 2" xfId="185" xr:uid="{00000000-0005-0000-0000-0000B8000000}"/>
    <cellStyle name="Normal" xfId="0" builtinId="0"/>
    <cellStyle name="Normal 10" xfId="186" xr:uid="{00000000-0005-0000-0000-0000BA000000}"/>
    <cellStyle name="Normal 100" xfId="187" xr:uid="{00000000-0005-0000-0000-0000BB000000}"/>
    <cellStyle name="Normal 101" xfId="188" xr:uid="{00000000-0005-0000-0000-0000BC000000}"/>
    <cellStyle name="Normal 102" xfId="189" xr:uid="{00000000-0005-0000-0000-0000BD000000}"/>
    <cellStyle name="Normal 103" xfId="190" xr:uid="{00000000-0005-0000-0000-0000BE000000}"/>
    <cellStyle name="Normal 104" xfId="191" xr:uid="{00000000-0005-0000-0000-0000BF000000}"/>
    <cellStyle name="Normal 105" xfId="192" xr:uid="{00000000-0005-0000-0000-0000C0000000}"/>
    <cellStyle name="Normal 106" xfId="193" xr:uid="{00000000-0005-0000-0000-0000C1000000}"/>
    <cellStyle name="Normal 11" xfId="194" xr:uid="{00000000-0005-0000-0000-0000C2000000}"/>
    <cellStyle name="Normal 11 2" xfId="195" xr:uid="{00000000-0005-0000-0000-0000C3000000}"/>
    <cellStyle name="Normal 11 2 2" xfId="196" xr:uid="{00000000-0005-0000-0000-0000C4000000}"/>
    <cellStyle name="Normal 11 2 3" xfId="197" xr:uid="{00000000-0005-0000-0000-0000C5000000}"/>
    <cellStyle name="Normal 11 2 4" xfId="198" xr:uid="{00000000-0005-0000-0000-0000C6000000}"/>
    <cellStyle name="Normal 11 3" xfId="199" xr:uid="{00000000-0005-0000-0000-0000C7000000}"/>
    <cellStyle name="Normal 11 3 2" xfId="200" xr:uid="{00000000-0005-0000-0000-0000C8000000}"/>
    <cellStyle name="Normal 11 3 3" xfId="201" xr:uid="{00000000-0005-0000-0000-0000C9000000}"/>
    <cellStyle name="Normal 11 3 4" xfId="202" xr:uid="{00000000-0005-0000-0000-0000CA000000}"/>
    <cellStyle name="Normal 11 4" xfId="203" xr:uid="{00000000-0005-0000-0000-0000CB000000}"/>
    <cellStyle name="Normal 11 4 2" xfId="204" xr:uid="{00000000-0005-0000-0000-0000CC000000}"/>
    <cellStyle name="Normal 11 5" xfId="205" xr:uid="{00000000-0005-0000-0000-0000CD000000}"/>
    <cellStyle name="Normal 11 6" xfId="206" xr:uid="{00000000-0005-0000-0000-0000CE000000}"/>
    <cellStyle name="Normal 11_Table 6a UG" xfId="207" xr:uid="{00000000-0005-0000-0000-0000CF000000}"/>
    <cellStyle name="Normal 12" xfId="208" xr:uid="{00000000-0005-0000-0000-0000D0000000}"/>
    <cellStyle name="Normal 12 2" xfId="209" xr:uid="{00000000-0005-0000-0000-0000D1000000}"/>
    <cellStyle name="Normal 12 2 2" xfId="210" xr:uid="{00000000-0005-0000-0000-0000D2000000}"/>
    <cellStyle name="Normal 12 2 3" xfId="211" xr:uid="{00000000-0005-0000-0000-0000D3000000}"/>
    <cellStyle name="Normal 12 2 4" xfId="212" xr:uid="{00000000-0005-0000-0000-0000D4000000}"/>
    <cellStyle name="Normal 12 3" xfId="213" xr:uid="{00000000-0005-0000-0000-0000D5000000}"/>
    <cellStyle name="Normal 12 4" xfId="214" xr:uid="{00000000-0005-0000-0000-0000D6000000}"/>
    <cellStyle name="Normal 12 5" xfId="215" xr:uid="{00000000-0005-0000-0000-0000D7000000}"/>
    <cellStyle name="Normal 12_Table 6a UG" xfId="216" xr:uid="{00000000-0005-0000-0000-0000D8000000}"/>
    <cellStyle name="Normal 13" xfId="217" xr:uid="{00000000-0005-0000-0000-0000D9000000}"/>
    <cellStyle name="Normal 13 2" xfId="218" xr:uid="{00000000-0005-0000-0000-0000DA000000}"/>
    <cellStyle name="Normal 13 3" xfId="219" xr:uid="{00000000-0005-0000-0000-0000DB000000}"/>
    <cellStyle name="Normal 14" xfId="220" xr:uid="{00000000-0005-0000-0000-0000DC000000}"/>
    <cellStyle name="Normal 14 2" xfId="221" xr:uid="{00000000-0005-0000-0000-0000DD000000}"/>
    <cellStyle name="Normal 14 2 2" xfId="222" xr:uid="{00000000-0005-0000-0000-0000DE000000}"/>
    <cellStyle name="Normal 14 2 2 2" xfId="223" xr:uid="{00000000-0005-0000-0000-0000DF000000}"/>
    <cellStyle name="Normal 14 2 3" xfId="224" xr:uid="{00000000-0005-0000-0000-0000E0000000}"/>
    <cellStyle name="Normal 14 3" xfId="225" xr:uid="{00000000-0005-0000-0000-0000E1000000}"/>
    <cellStyle name="Normal 14 4" xfId="226" xr:uid="{00000000-0005-0000-0000-0000E2000000}"/>
    <cellStyle name="Normal 15" xfId="227" xr:uid="{00000000-0005-0000-0000-0000E3000000}"/>
    <cellStyle name="Normal 15 2" xfId="228" xr:uid="{00000000-0005-0000-0000-0000E4000000}"/>
    <cellStyle name="Normal 16" xfId="229" xr:uid="{00000000-0005-0000-0000-0000E5000000}"/>
    <cellStyle name="Normal 16 2" xfId="230" xr:uid="{00000000-0005-0000-0000-0000E6000000}"/>
    <cellStyle name="Normal 16 2 2" xfId="231" xr:uid="{00000000-0005-0000-0000-0000E7000000}"/>
    <cellStyle name="Normal 16 3" xfId="232" xr:uid="{00000000-0005-0000-0000-0000E8000000}"/>
    <cellStyle name="Normal 17" xfId="233" xr:uid="{00000000-0005-0000-0000-0000E9000000}"/>
    <cellStyle name="Normal 17 2" xfId="234" xr:uid="{00000000-0005-0000-0000-0000EA000000}"/>
    <cellStyle name="Normal 18" xfId="235" xr:uid="{00000000-0005-0000-0000-0000EB000000}"/>
    <cellStyle name="Normal 18 2" xfId="236" xr:uid="{00000000-0005-0000-0000-0000EC000000}"/>
    <cellStyle name="Normal 18 3" xfId="237" xr:uid="{00000000-0005-0000-0000-0000ED000000}"/>
    <cellStyle name="Normal 19" xfId="238" xr:uid="{00000000-0005-0000-0000-0000EE000000}"/>
    <cellStyle name="Normal 19 2" xfId="239" xr:uid="{00000000-0005-0000-0000-0000EF000000}"/>
    <cellStyle name="Normal 2" xfId="240" xr:uid="{00000000-0005-0000-0000-0000F0000000}"/>
    <cellStyle name="Normal 2 10" xfId="241" xr:uid="{00000000-0005-0000-0000-0000F1000000}"/>
    <cellStyle name="Normal 2 11" xfId="242" xr:uid="{00000000-0005-0000-0000-0000F2000000}"/>
    <cellStyle name="Normal 2 12" xfId="243" xr:uid="{00000000-0005-0000-0000-0000F3000000}"/>
    <cellStyle name="Normal 2 2" xfId="244" xr:uid="{00000000-0005-0000-0000-0000F4000000}"/>
    <cellStyle name="Normal 2 2 2" xfId="245" xr:uid="{00000000-0005-0000-0000-0000F5000000}"/>
    <cellStyle name="Normal 2 2 2 2" xfId="700" xr:uid="{8E79E97C-91FE-498F-B3A7-7FE14C281FD5}"/>
    <cellStyle name="Normal 2 2 3" xfId="701" xr:uid="{4D5A275C-F612-4F28-BA0C-9E37567CA096}"/>
    <cellStyle name="Normal 2 3" xfId="246" xr:uid="{00000000-0005-0000-0000-0000F6000000}"/>
    <cellStyle name="Normal 2 4" xfId="247" xr:uid="{00000000-0005-0000-0000-0000F7000000}"/>
    <cellStyle name="Normal 2 4 2" xfId="248" xr:uid="{00000000-0005-0000-0000-0000F8000000}"/>
    <cellStyle name="Normal 2 4 3" xfId="249" xr:uid="{00000000-0005-0000-0000-0000F9000000}"/>
    <cellStyle name="Normal 2 4 4" xfId="250" xr:uid="{00000000-0005-0000-0000-0000FA000000}"/>
    <cellStyle name="Normal 2 5" xfId="251" xr:uid="{00000000-0005-0000-0000-0000FB000000}"/>
    <cellStyle name="Normal 2 5 2" xfId="252" xr:uid="{00000000-0005-0000-0000-0000FC000000}"/>
    <cellStyle name="Normal 2 6" xfId="253" xr:uid="{00000000-0005-0000-0000-0000FD000000}"/>
    <cellStyle name="Normal 2 6 2" xfId="254" xr:uid="{00000000-0005-0000-0000-0000FE000000}"/>
    <cellStyle name="Normal 2 7" xfId="255" xr:uid="{00000000-0005-0000-0000-0000FF000000}"/>
    <cellStyle name="Normal 2 7 2" xfId="256" xr:uid="{00000000-0005-0000-0000-000000010000}"/>
    <cellStyle name="Normal 2 8" xfId="257" xr:uid="{00000000-0005-0000-0000-000001010000}"/>
    <cellStyle name="Normal 2 8 2" xfId="258" xr:uid="{00000000-0005-0000-0000-000002010000}"/>
    <cellStyle name="Normal 2 8 2 2" xfId="259" xr:uid="{00000000-0005-0000-0000-000003010000}"/>
    <cellStyle name="Normal 2 8 2_Table 2 (Current Dollars)" xfId="260" xr:uid="{00000000-0005-0000-0000-000004010000}"/>
    <cellStyle name="Normal 2 9" xfId="261" xr:uid="{00000000-0005-0000-0000-000005010000}"/>
    <cellStyle name="Normal 2_Figure 9A (data)" xfId="262" xr:uid="{00000000-0005-0000-0000-000006010000}"/>
    <cellStyle name="Normal 20" xfId="263" xr:uid="{00000000-0005-0000-0000-000007010000}"/>
    <cellStyle name="Normal 20 2" xfId="264" xr:uid="{00000000-0005-0000-0000-000008010000}"/>
    <cellStyle name="Normal 21" xfId="265" xr:uid="{00000000-0005-0000-0000-000009010000}"/>
    <cellStyle name="Normal 21 2" xfId="266" xr:uid="{00000000-0005-0000-0000-00000A010000}"/>
    <cellStyle name="Normal 22" xfId="267" xr:uid="{00000000-0005-0000-0000-00000B010000}"/>
    <cellStyle name="Normal 22 2" xfId="268" xr:uid="{00000000-0005-0000-0000-00000C010000}"/>
    <cellStyle name="Normal 23" xfId="269" xr:uid="{00000000-0005-0000-0000-00000D010000}"/>
    <cellStyle name="Normal 23 2" xfId="270" xr:uid="{00000000-0005-0000-0000-00000E010000}"/>
    <cellStyle name="Normal 23 3" xfId="271" xr:uid="{00000000-0005-0000-0000-00000F010000}"/>
    <cellStyle name="Normal 24" xfId="272" xr:uid="{00000000-0005-0000-0000-000010010000}"/>
    <cellStyle name="Normal 24 2" xfId="273" xr:uid="{00000000-0005-0000-0000-000011010000}"/>
    <cellStyle name="Normal 24 3" xfId="274" xr:uid="{00000000-0005-0000-0000-000012010000}"/>
    <cellStyle name="Normal 24 4" xfId="275" xr:uid="{00000000-0005-0000-0000-000013010000}"/>
    <cellStyle name="Normal 24 5" xfId="276" xr:uid="{00000000-0005-0000-0000-000014010000}"/>
    <cellStyle name="Normal 25" xfId="277" xr:uid="{00000000-0005-0000-0000-000015010000}"/>
    <cellStyle name="Normal 25 2" xfId="278" xr:uid="{00000000-0005-0000-0000-000016010000}"/>
    <cellStyle name="Normal 25 3" xfId="279" xr:uid="{00000000-0005-0000-0000-000017010000}"/>
    <cellStyle name="Normal 26" xfId="280" xr:uid="{00000000-0005-0000-0000-000018010000}"/>
    <cellStyle name="Normal 26 2" xfId="281" xr:uid="{00000000-0005-0000-0000-000019010000}"/>
    <cellStyle name="Normal 26 3" xfId="282" xr:uid="{00000000-0005-0000-0000-00001A010000}"/>
    <cellStyle name="Normal 27" xfId="283" xr:uid="{00000000-0005-0000-0000-00001B010000}"/>
    <cellStyle name="Normal 27 2" xfId="284" xr:uid="{00000000-0005-0000-0000-00001C010000}"/>
    <cellStyle name="Normal 27 3" xfId="285" xr:uid="{00000000-0005-0000-0000-00001D010000}"/>
    <cellStyle name="Normal 28" xfId="286" xr:uid="{00000000-0005-0000-0000-00001E010000}"/>
    <cellStyle name="Normal 28 2" xfId="287" xr:uid="{00000000-0005-0000-0000-00001F010000}"/>
    <cellStyle name="Normal 28 3" xfId="288" xr:uid="{00000000-0005-0000-0000-000020010000}"/>
    <cellStyle name="Normal 29" xfId="289" xr:uid="{00000000-0005-0000-0000-000021010000}"/>
    <cellStyle name="Normal 29 2" xfId="290" xr:uid="{00000000-0005-0000-0000-000022010000}"/>
    <cellStyle name="Normal 29 3" xfId="291" xr:uid="{00000000-0005-0000-0000-000023010000}"/>
    <cellStyle name="Normal 3" xfId="292" xr:uid="{00000000-0005-0000-0000-000024010000}"/>
    <cellStyle name="Normal 3 2" xfId="293" xr:uid="{00000000-0005-0000-0000-000025010000}"/>
    <cellStyle name="Normal 3 2 2" xfId="294" xr:uid="{00000000-0005-0000-0000-000026010000}"/>
    <cellStyle name="Normal 3 2 3" xfId="706" xr:uid="{F872A701-E2B2-4A86-9922-C5A9C855BBF2}"/>
    <cellStyle name="Normal 3 3" xfId="295" xr:uid="{00000000-0005-0000-0000-000027010000}"/>
    <cellStyle name="Normal 3 3 2" xfId="296" xr:uid="{00000000-0005-0000-0000-000028010000}"/>
    <cellStyle name="Normal 3 3 3" xfId="297" xr:uid="{00000000-0005-0000-0000-000029010000}"/>
    <cellStyle name="Normal 3 4" xfId="298" xr:uid="{00000000-0005-0000-0000-00002A010000}"/>
    <cellStyle name="Normal 3 4 2" xfId="299" xr:uid="{00000000-0005-0000-0000-00002B010000}"/>
    <cellStyle name="Normal 3 5" xfId="300" xr:uid="{00000000-0005-0000-0000-00002C010000}"/>
    <cellStyle name="Normal 30" xfId="301" xr:uid="{00000000-0005-0000-0000-00002D010000}"/>
    <cellStyle name="Normal 30 2" xfId="302" xr:uid="{00000000-0005-0000-0000-00002E010000}"/>
    <cellStyle name="Normal 30 3" xfId="303" xr:uid="{00000000-0005-0000-0000-00002F010000}"/>
    <cellStyle name="Normal 31" xfId="304" xr:uid="{00000000-0005-0000-0000-000030010000}"/>
    <cellStyle name="Normal 31 2" xfId="305" xr:uid="{00000000-0005-0000-0000-000031010000}"/>
    <cellStyle name="Normal 31 3" xfId="306" xr:uid="{00000000-0005-0000-0000-000032010000}"/>
    <cellStyle name="Normal 32" xfId="307" xr:uid="{00000000-0005-0000-0000-000033010000}"/>
    <cellStyle name="Normal 32 2" xfId="308" xr:uid="{00000000-0005-0000-0000-000034010000}"/>
    <cellStyle name="Normal 32 3" xfId="309" xr:uid="{00000000-0005-0000-0000-000035010000}"/>
    <cellStyle name="Normal 33" xfId="310" xr:uid="{00000000-0005-0000-0000-000036010000}"/>
    <cellStyle name="Normal 33 2" xfId="311" xr:uid="{00000000-0005-0000-0000-000037010000}"/>
    <cellStyle name="Normal 33 3" xfId="312" xr:uid="{00000000-0005-0000-0000-000038010000}"/>
    <cellStyle name="Normal 34" xfId="313" xr:uid="{00000000-0005-0000-0000-000039010000}"/>
    <cellStyle name="Normal 34 2" xfId="314" xr:uid="{00000000-0005-0000-0000-00003A010000}"/>
    <cellStyle name="Normal 34 3" xfId="315" xr:uid="{00000000-0005-0000-0000-00003B010000}"/>
    <cellStyle name="Normal 35" xfId="316" xr:uid="{00000000-0005-0000-0000-00003C010000}"/>
    <cellStyle name="Normal 35 2" xfId="317" xr:uid="{00000000-0005-0000-0000-00003D010000}"/>
    <cellStyle name="Normal 35 3" xfId="318" xr:uid="{00000000-0005-0000-0000-00003E010000}"/>
    <cellStyle name="Normal 36" xfId="319" xr:uid="{00000000-0005-0000-0000-00003F010000}"/>
    <cellStyle name="Normal 36 2" xfId="320" xr:uid="{00000000-0005-0000-0000-000040010000}"/>
    <cellStyle name="Normal 36 3" xfId="321" xr:uid="{00000000-0005-0000-0000-000041010000}"/>
    <cellStyle name="Normal 37" xfId="322" xr:uid="{00000000-0005-0000-0000-000042010000}"/>
    <cellStyle name="Normal 37 2" xfId="323" xr:uid="{00000000-0005-0000-0000-000043010000}"/>
    <cellStyle name="Normal 37 3" xfId="324" xr:uid="{00000000-0005-0000-0000-000044010000}"/>
    <cellStyle name="Normal 38" xfId="325" xr:uid="{00000000-0005-0000-0000-000045010000}"/>
    <cellStyle name="Normal 38 2" xfId="326" xr:uid="{00000000-0005-0000-0000-000046010000}"/>
    <cellStyle name="Normal 38 3" xfId="327" xr:uid="{00000000-0005-0000-0000-000047010000}"/>
    <cellStyle name="Normal 39" xfId="328" xr:uid="{00000000-0005-0000-0000-000048010000}"/>
    <cellStyle name="Normal 39 2" xfId="329" xr:uid="{00000000-0005-0000-0000-000049010000}"/>
    <cellStyle name="Normal 4" xfId="330" xr:uid="{00000000-0005-0000-0000-00004A010000}"/>
    <cellStyle name="Normal 4 2" xfId="331" xr:uid="{00000000-0005-0000-0000-00004B010000}"/>
    <cellStyle name="Normal 4 2 2" xfId="332" xr:uid="{00000000-0005-0000-0000-00004C010000}"/>
    <cellStyle name="Normal 4 3" xfId="333" xr:uid="{00000000-0005-0000-0000-00004D010000}"/>
    <cellStyle name="Normal 4 3 2" xfId="334" xr:uid="{00000000-0005-0000-0000-00004E010000}"/>
    <cellStyle name="Normal 4 4" xfId="335" xr:uid="{00000000-0005-0000-0000-00004F010000}"/>
    <cellStyle name="Normal 4 5" xfId="705" xr:uid="{770D556A-C8FA-44D0-B59D-063CA418CD88}"/>
    <cellStyle name="Normal 4_Iraq Afghanistan" xfId="336" xr:uid="{00000000-0005-0000-0000-000050010000}"/>
    <cellStyle name="Normal 40" xfId="337" xr:uid="{00000000-0005-0000-0000-000051010000}"/>
    <cellStyle name="Normal 41" xfId="338" xr:uid="{00000000-0005-0000-0000-000052010000}"/>
    <cellStyle name="Normal 41 2" xfId="339" xr:uid="{00000000-0005-0000-0000-000053010000}"/>
    <cellStyle name="Normal 41 3" xfId="340" xr:uid="{00000000-0005-0000-0000-000054010000}"/>
    <cellStyle name="Normal 41 4" xfId="341" xr:uid="{00000000-0005-0000-0000-000055010000}"/>
    <cellStyle name="Normal 42" xfId="342" xr:uid="{00000000-0005-0000-0000-000056010000}"/>
    <cellStyle name="Normal 42 2" xfId="343" xr:uid="{00000000-0005-0000-0000-000057010000}"/>
    <cellStyle name="Normal 42 3" xfId="344" xr:uid="{00000000-0005-0000-0000-000058010000}"/>
    <cellStyle name="Normal 42 4" xfId="345" xr:uid="{00000000-0005-0000-0000-000059010000}"/>
    <cellStyle name="Normal 43" xfId="346" xr:uid="{00000000-0005-0000-0000-00005A010000}"/>
    <cellStyle name="Normal 43 2" xfId="347" xr:uid="{00000000-0005-0000-0000-00005B010000}"/>
    <cellStyle name="Normal 43 3" xfId="348" xr:uid="{00000000-0005-0000-0000-00005C010000}"/>
    <cellStyle name="Normal 44" xfId="349" xr:uid="{00000000-0005-0000-0000-00005D010000}"/>
    <cellStyle name="Normal 44 2" xfId="350" xr:uid="{00000000-0005-0000-0000-00005E010000}"/>
    <cellStyle name="Normal 45" xfId="351" xr:uid="{00000000-0005-0000-0000-00005F010000}"/>
    <cellStyle name="Normal 45 2" xfId="352" xr:uid="{00000000-0005-0000-0000-000060010000}"/>
    <cellStyle name="Normal 45 3" xfId="353" xr:uid="{00000000-0005-0000-0000-000061010000}"/>
    <cellStyle name="Normal 46" xfId="354" xr:uid="{00000000-0005-0000-0000-000062010000}"/>
    <cellStyle name="Normal 46 2" xfId="355" xr:uid="{00000000-0005-0000-0000-000063010000}"/>
    <cellStyle name="Normal 46 3" xfId="356" xr:uid="{00000000-0005-0000-0000-000064010000}"/>
    <cellStyle name="Normal 46 4" xfId="357" xr:uid="{00000000-0005-0000-0000-000065010000}"/>
    <cellStyle name="Normal 47" xfId="358" xr:uid="{00000000-0005-0000-0000-000066010000}"/>
    <cellStyle name="Normal 47 2" xfId="359" xr:uid="{00000000-0005-0000-0000-000067010000}"/>
    <cellStyle name="Normal 48" xfId="360" xr:uid="{00000000-0005-0000-0000-000068010000}"/>
    <cellStyle name="Normal 48 2" xfId="361" xr:uid="{00000000-0005-0000-0000-000069010000}"/>
    <cellStyle name="Normal 49" xfId="362" xr:uid="{00000000-0005-0000-0000-00006A010000}"/>
    <cellStyle name="Normal 49 2" xfId="363" xr:uid="{00000000-0005-0000-0000-00006B010000}"/>
    <cellStyle name="Normal 49 3" xfId="364" xr:uid="{00000000-0005-0000-0000-00006C010000}"/>
    <cellStyle name="Normal 49 4" xfId="365" xr:uid="{00000000-0005-0000-0000-00006D010000}"/>
    <cellStyle name="Normal 5" xfId="366" xr:uid="{00000000-0005-0000-0000-00006E010000}"/>
    <cellStyle name="Normal 5 2" xfId="367" xr:uid="{00000000-0005-0000-0000-00006F010000}"/>
    <cellStyle name="Normal 5 2 2" xfId="368" xr:uid="{00000000-0005-0000-0000-000070010000}"/>
    <cellStyle name="Normal 5 3" xfId="707" xr:uid="{842A2A05-CCA1-4863-86D1-9CEDA1FAEF02}"/>
    <cellStyle name="Normal 5_Iraq Afghanistan" xfId="369" xr:uid="{00000000-0005-0000-0000-000071010000}"/>
    <cellStyle name="Normal 50" xfId="370" xr:uid="{00000000-0005-0000-0000-000072010000}"/>
    <cellStyle name="Normal 50 2" xfId="371" xr:uid="{00000000-0005-0000-0000-000073010000}"/>
    <cellStyle name="Normal 51" xfId="372" xr:uid="{00000000-0005-0000-0000-000074010000}"/>
    <cellStyle name="Normal 52" xfId="373" xr:uid="{00000000-0005-0000-0000-000075010000}"/>
    <cellStyle name="Normal 52 2" xfId="374" xr:uid="{00000000-0005-0000-0000-000076010000}"/>
    <cellStyle name="Normal 53" xfId="375" xr:uid="{00000000-0005-0000-0000-000077010000}"/>
    <cellStyle name="Normal 53 2" xfId="376" xr:uid="{00000000-0005-0000-0000-000078010000}"/>
    <cellStyle name="Normal 53 3" xfId="377" xr:uid="{00000000-0005-0000-0000-000079010000}"/>
    <cellStyle name="Normal 53 4" xfId="378" xr:uid="{00000000-0005-0000-0000-00007A010000}"/>
    <cellStyle name="Normal 54" xfId="379" xr:uid="{00000000-0005-0000-0000-00007B010000}"/>
    <cellStyle name="Normal 54 2" xfId="380" xr:uid="{00000000-0005-0000-0000-00007C010000}"/>
    <cellStyle name="Normal 54 3" xfId="381" xr:uid="{00000000-0005-0000-0000-00007D010000}"/>
    <cellStyle name="Normal 54 4" xfId="382" xr:uid="{00000000-0005-0000-0000-00007E010000}"/>
    <cellStyle name="Normal 55" xfId="383" xr:uid="{00000000-0005-0000-0000-00007F010000}"/>
    <cellStyle name="Normal 55 2" xfId="384" xr:uid="{00000000-0005-0000-0000-000080010000}"/>
    <cellStyle name="Normal 55 3" xfId="385" xr:uid="{00000000-0005-0000-0000-000081010000}"/>
    <cellStyle name="Normal 55 4" xfId="386" xr:uid="{00000000-0005-0000-0000-000082010000}"/>
    <cellStyle name="Normal 56" xfId="387" xr:uid="{00000000-0005-0000-0000-000083010000}"/>
    <cellStyle name="Normal 56 2" xfId="388" xr:uid="{00000000-0005-0000-0000-000084010000}"/>
    <cellStyle name="Normal 56 3" xfId="389" xr:uid="{00000000-0005-0000-0000-000085010000}"/>
    <cellStyle name="Normal 56 4" xfId="390" xr:uid="{00000000-0005-0000-0000-000086010000}"/>
    <cellStyle name="Normal 57" xfId="391" xr:uid="{00000000-0005-0000-0000-000087010000}"/>
    <cellStyle name="Normal 57 2" xfId="392" xr:uid="{00000000-0005-0000-0000-000088010000}"/>
    <cellStyle name="Normal 57 3" xfId="393" xr:uid="{00000000-0005-0000-0000-000089010000}"/>
    <cellStyle name="Normal 58" xfId="394" xr:uid="{00000000-0005-0000-0000-00008A010000}"/>
    <cellStyle name="Normal 58 2" xfId="395" xr:uid="{00000000-0005-0000-0000-00008B010000}"/>
    <cellStyle name="Normal 58 3" xfId="396" xr:uid="{00000000-0005-0000-0000-00008C010000}"/>
    <cellStyle name="Normal 59" xfId="397" xr:uid="{00000000-0005-0000-0000-00008D010000}"/>
    <cellStyle name="Normal 59 2" xfId="398" xr:uid="{00000000-0005-0000-0000-00008E010000}"/>
    <cellStyle name="Normal 59 3" xfId="399" xr:uid="{00000000-0005-0000-0000-00008F010000}"/>
    <cellStyle name="Normal 6" xfId="400" xr:uid="{00000000-0005-0000-0000-000090010000}"/>
    <cellStyle name="Normal 6 2" xfId="401" xr:uid="{00000000-0005-0000-0000-000091010000}"/>
    <cellStyle name="Normal 6 2 2" xfId="402" xr:uid="{00000000-0005-0000-0000-000092010000}"/>
    <cellStyle name="Normal 6 2 2 2" xfId="403" xr:uid="{00000000-0005-0000-0000-000093010000}"/>
    <cellStyle name="Normal 6 2 2 2 2" xfId="404" xr:uid="{00000000-0005-0000-0000-000094010000}"/>
    <cellStyle name="Normal 6 2 2 2 3" xfId="405" xr:uid="{00000000-0005-0000-0000-000095010000}"/>
    <cellStyle name="Normal 6 2 2 2 4" xfId="406" xr:uid="{00000000-0005-0000-0000-000096010000}"/>
    <cellStyle name="Normal 6 2 2 3" xfId="407" xr:uid="{00000000-0005-0000-0000-000097010000}"/>
    <cellStyle name="Normal 6 2 2 4" xfId="408" xr:uid="{00000000-0005-0000-0000-000098010000}"/>
    <cellStyle name="Normal 6 2 2 5" xfId="409" xr:uid="{00000000-0005-0000-0000-000099010000}"/>
    <cellStyle name="Normal 6 2 2_Table 6a UG" xfId="410" xr:uid="{00000000-0005-0000-0000-00009A010000}"/>
    <cellStyle name="Normal 6 2 3" xfId="411" xr:uid="{00000000-0005-0000-0000-00009B010000}"/>
    <cellStyle name="Normal 6 2 3 2" xfId="412" xr:uid="{00000000-0005-0000-0000-00009C010000}"/>
    <cellStyle name="Normal 6 2 4" xfId="413" xr:uid="{00000000-0005-0000-0000-00009D010000}"/>
    <cellStyle name="Normal 6 2 4 2" xfId="414" xr:uid="{00000000-0005-0000-0000-00009E010000}"/>
    <cellStyle name="Normal 6 2 4 3" xfId="415" xr:uid="{00000000-0005-0000-0000-00009F010000}"/>
    <cellStyle name="Normal 6 2 4 4" xfId="416" xr:uid="{00000000-0005-0000-0000-0000A0010000}"/>
    <cellStyle name="Normal 6 2 5" xfId="417" xr:uid="{00000000-0005-0000-0000-0000A1010000}"/>
    <cellStyle name="Normal 6 2 6" xfId="418" xr:uid="{00000000-0005-0000-0000-0000A2010000}"/>
    <cellStyle name="Normal 6 2 7" xfId="419" xr:uid="{00000000-0005-0000-0000-0000A3010000}"/>
    <cellStyle name="Normal 6 2_Table 2 (Current Dollars)" xfId="420" xr:uid="{00000000-0005-0000-0000-0000A4010000}"/>
    <cellStyle name="Normal 6 3" xfId="421" xr:uid="{00000000-0005-0000-0000-0000A5010000}"/>
    <cellStyle name="Normal 6 3 2" xfId="422" xr:uid="{00000000-0005-0000-0000-0000A6010000}"/>
    <cellStyle name="Normal 6 3 2 2" xfId="423" xr:uid="{00000000-0005-0000-0000-0000A7010000}"/>
    <cellStyle name="Normal 6 3 2 3" xfId="424" xr:uid="{00000000-0005-0000-0000-0000A8010000}"/>
    <cellStyle name="Normal 6 3 2 4" xfId="425" xr:uid="{00000000-0005-0000-0000-0000A9010000}"/>
    <cellStyle name="Normal 6 3 3" xfId="426" xr:uid="{00000000-0005-0000-0000-0000AA010000}"/>
    <cellStyle name="Normal 6 3 4" xfId="427" xr:uid="{00000000-0005-0000-0000-0000AB010000}"/>
    <cellStyle name="Normal 6 3 5" xfId="428" xr:uid="{00000000-0005-0000-0000-0000AC010000}"/>
    <cellStyle name="Normal 6 3_Table 6a UG" xfId="429" xr:uid="{00000000-0005-0000-0000-0000AD010000}"/>
    <cellStyle name="Normal 6 4" xfId="430" xr:uid="{00000000-0005-0000-0000-0000AE010000}"/>
    <cellStyle name="Normal 6 4 2" xfId="431" xr:uid="{00000000-0005-0000-0000-0000AF010000}"/>
    <cellStyle name="Normal 6 5" xfId="432" xr:uid="{00000000-0005-0000-0000-0000B0010000}"/>
    <cellStyle name="Normal 6 5 2" xfId="433" xr:uid="{00000000-0005-0000-0000-0000B1010000}"/>
    <cellStyle name="Normal 6 5 3" xfId="434" xr:uid="{00000000-0005-0000-0000-0000B2010000}"/>
    <cellStyle name="Normal 6 5 4" xfId="435" xr:uid="{00000000-0005-0000-0000-0000B3010000}"/>
    <cellStyle name="Normal 6 6" xfId="436" xr:uid="{00000000-0005-0000-0000-0000B4010000}"/>
    <cellStyle name="Normal 6 7" xfId="437" xr:uid="{00000000-0005-0000-0000-0000B5010000}"/>
    <cellStyle name="Normal 6 8" xfId="438" xr:uid="{00000000-0005-0000-0000-0000B6010000}"/>
    <cellStyle name="Normal 6_Iraq Afghanistan" xfId="439" xr:uid="{00000000-0005-0000-0000-0000B7010000}"/>
    <cellStyle name="Normal 60" xfId="440" xr:uid="{00000000-0005-0000-0000-0000B8010000}"/>
    <cellStyle name="Normal 60 2" xfId="441" xr:uid="{00000000-0005-0000-0000-0000B9010000}"/>
    <cellStyle name="Normal 60 3" xfId="442" xr:uid="{00000000-0005-0000-0000-0000BA010000}"/>
    <cellStyle name="Normal 61" xfId="443" xr:uid="{00000000-0005-0000-0000-0000BB010000}"/>
    <cellStyle name="Normal 61 2" xfId="444" xr:uid="{00000000-0005-0000-0000-0000BC010000}"/>
    <cellStyle name="Normal 61 3" xfId="445" xr:uid="{00000000-0005-0000-0000-0000BD010000}"/>
    <cellStyle name="Normal 62" xfId="446" xr:uid="{00000000-0005-0000-0000-0000BE010000}"/>
    <cellStyle name="Normal 62 2" xfId="447" xr:uid="{00000000-0005-0000-0000-0000BF010000}"/>
    <cellStyle name="Normal 62 3" xfId="448" xr:uid="{00000000-0005-0000-0000-0000C0010000}"/>
    <cellStyle name="Normal 63" xfId="449" xr:uid="{00000000-0005-0000-0000-0000C1010000}"/>
    <cellStyle name="Normal 63 2" xfId="450" xr:uid="{00000000-0005-0000-0000-0000C2010000}"/>
    <cellStyle name="Normal 63 3" xfId="451" xr:uid="{00000000-0005-0000-0000-0000C3010000}"/>
    <cellStyle name="Normal 64" xfId="452" xr:uid="{00000000-0005-0000-0000-0000C4010000}"/>
    <cellStyle name="Normal 64 2" xfId="453" xr:uid="{00000000-0005-0000-0000-0000C5010000}"/>
    <cellStyle name="Normal 65" xfId="454" xr:uid="{00000000-0005-0000-0000-0000C6010000}"/>
    <cellStyle name="Normal 65 2" xfId="455" xr:uid="{00000000-0005-0000-0000-0000C7010000}"/>
    <cellStyle name="Normal 65 3" xfId="456" xr:uid="{00000000-0005-0000-0000-0000C8010000}"/>
    <cellStyle name="Normal 66" xfId="457" xr:uid="{00000000-0005-0000-0000-0000C9010000}"/>
    <cellStyle name="Normal 66 2" xfId="458" xr:uid="{00000000-0005-0000-0000-0000CA010000}"/>
    <cellStyle name="Normal 67" xfId="459" xr:uid="{00000000-0005-0000-0000-0000CB010000}"/>
    <cellStyle name="Normal 67 2" xfId="460" xr:uid="{00000000-0005-0000-0000-0000CC010000}"/>
    <cellStyle name="Normal 67 3" xfId="461" xr:uid="{00000000-0005-0000-0000-0000CD010000}"/>
    <cellStyle name="Normal 68" xfId="462" xr:uid="{00000000-0005-0000-0000-0000CE010000}"/>
    <cellStyle name="Normal 68 2" xfId="463" xr:uid="{00000000-0005-0000-0000-0000CF010000}"/>
    <cellStyle name="Normal 69" xfId="464" xr:uid="{00000000-0005-0000-0000-0000D0010000}"/>
    <cellStyle name="Normal 69 2" xfId="465" xr:uid="{00000000-0005-0000-0000-0000D1010000}"/>
    <cellStyle name="Normal 69 3" xfId="466" xr:uid="{00000000-0005-0000-0000-0000D2010000}"/>
    <cellStyle name="Normal 69 4" xfId="467" xr:uid="{00000000-0005-0000-0000-0000D3010000}"/>
    <cellStyle name="Normal 7" xfId="468" xr:uid="{00000000-0005-0000-0000-0000D4010000}"/>
    <cellStyle name="Normal 7 10" xfId="469" xr:uid="{00000000-0005-0000-0000-0000D5010000}"/>
    <cellStyle name="Normal 7 2" xfId="470" xr:uid="{00000000-0005-0000-0000-0000D6010000}"/>
    <cellStyle name="Normal 7 2 10" xfId="471" xr:uid="{00000000-0005-0000-0000-0000D7010000}"/>
    <cellStyle name="Normal 7 2 2" xfId="472" xr:uid="{00000000-0005-0000-0000-0000D8010000}"/>
    <cellStyle name="Normal 7 2 2 2" xfId="473" xr:uid="{00000000-0005-0000-0000-0000D9010000}"/>
    <cellStyle name="Normal 7 2 2 2 2" xfId="474" xr:uid="{00000000-0005-0000-0000-0000DA010000}"/>
    <cellStyle name="Normal 7 2 2 2 3" xfId="475" xr:uid="{00000000-0005-0000-0000-0000DB010000}"/>
    <cellStyle name="Normal 7 2 2 2 4" xfId="476" xr:uid="{00000000-0005-0000-0000-0000DC010000}"/>
    <cellStyle name="Normal 7 2 2 3" xfId="477" xr:uid="{00000000-0005-0000-0000-0000DD010000}"/>
    <cellStyle name="Normal 7 2 2 4" xfId="478" xr:uid="{00000000-0005-0000-0000-0000DE010000}"/>
    <cellStyle name="Normal 7 2 2 5" xfId="479" xr:uid="{00000000-0005-0000-0000-0000DF010000}"/>
    <cellStyle name="Normal 7 2 2_Table 6a UG" xfId="480" xr:uid="{00000000-0005-0000-0000-0000E0010000}"/>
    <cellStyle name="Normal 7 2 3" xfId="481" xr:uid="{00000000-0005-0000-0000-0000E1010000}"/>
    <cellStyle name="Normal 7 2 3 2" xfId="482" xr:uid="{00000000-0005-0000-0000-0000E2010000}"/>
    <cellStyle name="Normal 7 2 4" xfId="483" xr:uid="{00000000-0005-0000-0000-0000E3010000}"/>
    <cellStyle name="Normal 7 2 4 2" xfId="484" xr:uid="{00000000-0005-0000-0000-0000E4010000}"/>
    <cellStyle name="Normal 7 2 4 3" xfId="485" xr:uid="{00000000-0005-0000-0000-0000E5010000}"/>
    <cellStyle name="Normal 7 2 4 4" xfId="486" xr:uid="{00000000-0005-0000-0000-0000E6010000}"/>
    <cellStyle name="Normal 7 2 5" xfId="487" xr:uid="{00000000-0005-0000-0000-0000E7010000}"/>
    <cellStyle name="Normal 7 2 6" xfId="488" xr:uid="{00000000-0005-0000-0000-0000E8010000}"/>
    <cellStyle name="Normal 7 2 7" xfId="489" xr:uid="{00000000-0005-0000-0000-0000E9010000}"/>
    <cellStyle name="Normal 7 2 8" xfId="490" xr:uid="{00000000-0005-0000-0000-0000EA010000}"/>
    <cellStyle name="Normal 7 2 9" xfId="491" xr:uid="{00000000-0005-0000-0000-0000EB010000}"/>
    <cellStyle name="Normal 7 2_Table 2 (Current Dollars)" xfId="492" xr:uid="{00000000-0005-0000-0000-0000EC010000}"/>
    <cellStyle name="Normal 7 3" xfId="493" xr:uid="{00000000-0005-0000-0000-0000ED010000}"/>
    <cellStyle name="Normal 7 3 2" xfId="494" xr:uid="{00000000-0005-0000-0000-0000EE010000}"/>
    <cellStyle name="Normal 7 3 2 2" xfId="495" xr:uid="{00000000-0005-0000-0000-0000EF010000}"/>
    <cellStyle name="Normal 7 3 2 3" xfId="496" xr:uid="{00000000-0005-0000-0000-0000F0010000}"/>
    <cellStyle name="Normal 7 3 2 4" xfId="497" xr:uid="{00000000-0005-0000-0000-0000F1010000}"/>
    <cellStyle name="Normal 7 3 3" xfId="498" xr:uid="{00000000-0005-0000-0000-0000F2010000}"/>
    <cellStyle name="Normal 7 3 4" xfId="499" xr:uid="{00000000-0005-0000-0000-0000F3010000}"/>
    <cellStyle name="Normal 7 3 5" xfId="500" xr:uid="{00000000-0005-0000-0000-0000F4010000}"/>
    <cellStyle name="Normal 7 3_Table 6a UG" xfId="501" xr:uid="{00000000-0005-0000-0000-0000F5010000}"/>
    <cellStyle name="Normal 7 4" xfId="502" xr:uid="{00000000-0005-0000-0000-0000F6010000}"/>
    <cellStyle name="Normal 7 4 2" xfId="503" xr:uid="{00000000-0005-0000-0000-0000F7010000}"/>
    <cellStyle name="Normal 7 5" xfId="504" xr:uid="{00000000-0005-0000-0000-0000F8010000}"/>
    <cellStyle name="Normal 7 5 2" xfId="505" xr:uid="{00000000-0005-0000-0000-0000F9010000}"/>
    <cellStyle name="Normal 7 5 3" xfId="506" xr:uid="{00000000-0005-0000-0000-0000FA010000}"/>
    <cellStyle name="Normal 7 5 4" xfId="507" xr:uid="{00000000-0005-0000-0000-0000FB010000}"/>
    <cellStyle name="Normal 7 6" xfId="508" xr:uid="{00000000-0005-0000-0000-0000FC010000}"/>
    <cellStyle name="Normal 7 7" xfId="509" xr:uid="{00000000-0005-0000-0000-0000FD010000}"/>
    <cellStyle name="Normal 7 8" xfId="510" xr:uid="{00000000-0005-0000-0000-0000FE010000}"/>
    <cellStyle name="Normal 7 9" xfId="511" xr:uid="{00000000-0005-0000-0000-0000FF010000}"/>
    <cellStyle name="Normal 7_Iraq Afghanistan" xfId="512" xr:uid="{00000000-0005-0000-0000-000000020000}"/>
    <cellStyle name="Normal 70" xfId="513" xr:uid="{00000000-0005-0000-0000-000001020000}"/>
    <cellStyle name="Normal 70 2" xfId="514" xr:uid="{00000000-0005-0000-0000-000002020000}"/>
    <cellStyle name="Normal 70 3" xfId="515" xr:uid="{00000000-0005-0000-0000-000003020000}"/>
    <cellStyle name="Normal 70 4" xfId="516" xr:uid="{00000000-0005-0000-0000-000004020000}"/>
    <cellStyle name="Normal 71" xfId="517" xr:uid="{00000000-0005-0000-0000-000005020000}"/>
    <cellStyle name="Normal 71 2" xfId="518" xr:uid="{00000000-0005-0000-0000-000006020000}"/>
    <cellStyle name="Normal 71 3" xfId="519" xr:uid="{00000000-0005-0000-0000-000007020000}"/>
    <cellStyle name="Normal 71 4" xfId="520" xr:uid="{00000000-0005-0000-0000-000008020000}"/>
    <cellStyle name="Normal 72" xfId="521" xr:uid="{00000000-0005-0000-0000-000009020000}"/>
    <cellStyle name="Normal 72 2" xfId="522" xr:uid="{00000000-0005-0000-0000-00000A020000}"/>
    <cellStyle name="Normal 72 3" xfId="523" xr:uid="{00000000-0005-0000-0000-00000B020000}"/>
    <cellStyle name="Normal 72 4" xfId="524" xr:uid="{00000000-0005-0000-0000-00000C020000}"/>
    <cellStyle name="Normal 73" xfId="525" xr:uid="{00000000-0005-0000-0000-00000D020000}"/>
    <cellStyle name="Normal 73 2" xfId="526" xr:uid="{00000000-0005-0000-0000-00000E020000}"/>
    <cellStyle name="Normal 73 3" xfId="527" xr:uid="{00000000-0005-0000-0000-00000F020000}"/>
    <cellStyle name="Normal 73 4" xfId="528" xr:uid="{00000000-0005-0000-0000-000010020000}"/>
    <cellStyle name="Normal 74" xfId="529" xr:uid="{00000000-0005-0000-0000-000011020000}"/>
    <cellStyle name="Normal 74 2" xfId="530" xr:uid="{00000000-0005-0000-0000-000012020000}"/>
    <cellStyle name="Normal 74 3" xfId="531" xr:uid="{00000000-0005-0000-0000-000013020000}"/>
    <cellStyle name="Normal 74 4" xfId="532" xr:uid="{00000000-0005-0000-0000-000014020000}"/>
    <cellStyle name="Normal 75" xfId="533" xr:uid="{00000000-0005-0000-0000-000015020000}"/>
    <cellStyle name="Normal 75 2" xfId="534" xr:uid="{00000000-0005-0000-0000-000016020000}"/>
    <cellStyle name="Normal 76" xfId="535" xr:uid="{00000000-0005-0000-0000-000017020000}"/>
    <cellStyle name="Normal 76 2" xfId="536" xr:uid="{00000000-0005-0000-0000-000018020000}"/>
    <cellStyle name="Normal 77" xfId="537" xr:uid="{00000000-0005-0000-0000-000019020000}"/>
    <cellStyle name="Normal 77 2" xfId="538" xr:uid="{00000000-0005-0000-0000-00001A020000}"/>
    <cellStyle name="Normal 78" xfId="539" xr:uid="{00000000-0005-0000-0000-00001B020000}"/>
    <cellStyle name="Normal 78 2" xfId="540" xr:uid="{00000000-0005-0000-0000-00001C020000}"/>
    <cellStyle name="Normal 79" xfId="541" xr:uid="{00000000-0005-0000-0000-00001D020000}"/>
    <cellStyle name="Normal 79 2" xfId="542" xr:uid="{00000000-0005-0000-0000-00001E020000}"/>
    <cellStyle name="Normal 8" xfId="543" xr:uid="{00000000-0005-0000-0000-00001F020000}"/>
    <cellStyle name="Normal 8 2" xfId="544" xr:uid="{00000000-0005-0000-0000-000020020000}"/>
    <cellStyle name="Normal 8 3" xfId="545" xr:uid="{00000000-0005-0000-0000-000021020000}"/>
    <cellStyle name="Normal 8 3 2" xfId="546" xr:uid="{00000000-0005-0000-0000-000022020000}"/>
    <cellStyle name="Normal 8 3 2 2" xfId="547" xr:uid="{00000000-0005-0000-0000-000023020000}"/>
    <cellStyle name="Normal 8 3 2 2 2" xfId="548" xr:uid="{00000000-0005-0000-0000-000024020000}"/>
    <cellStyle name="Normal 8 3 2 2 3" xfId="549" xr:uid="{00000000-0005-0000-0000-000025020000}"/>
    <cellStyle name="Normal 8 3 2 2 4" xfId="550" xr:uid="{00000000-0005-0000-0000-000026020000}"/>
    <cellStyle name="Normal 8 3 2 3" xfId="551" xr:uid="{00000000-0005-0000-0000-000027020000}"/>
    <cellStyle name="Normal 8 3 2 4" xfId="552" xr:uid="{00000000-0005-0000-0000-000028020000}"/>
    <cellStyle name="Normal 8 3 2 5" xfId="553" xr:uid="{00000000-0005-0000-0000-000029020000}"/>
    <cellStyle name="Normal 8 3 2_Table 6a UG" xfId="554" xr:uid="{00000000-0005-0000-0000-00002A020000}"/>
    <cellStyle name="Normal 8 3 3" xfId="555" xr:uid="{00000000-0005-0000-0000-00002B020000}"/>
    <cellStyle name="Normal 8 3 3 2" xfId="556" xr:uid="{00000000-0005-0000-0000-00002C020000}"/>
    <cellStyle name="Normal 8 3 4" xfId="557" xr:uid="{00000000-0005-0000-0000-00002D020000}"/>
    <cellStyle name="Normal 8 3 4 2" xfId="558" xr:uid="{00000000-0005-0000-0000-00002E020000}"/>
    <cellStyle name="Normal 8 3 4 3" xfId="559" xr:uid="{00000000-0005-0000-0000-00002F020000}"/>
    <cellStyle name="Normal 8 3 4 4" xfId="560" xr:uid="{00000000-0005-0000-0000-000030020000}"/>
    <cellStyle name="Normal 8 3 5" xfId="561" xr:uid="{00000000-0005-0000-0000-000031020000}"/>
    <cellStyle name="Normal 8 3 6" xfId="562" xr:uid="{00000000-0005-0000-0000-000032020000}"/>
    <cellStyle name="Normal 8 3 7" xfId="563" xr:uid="{00000000-0005-0000-0000-000033020000}"/>
    <cellStyle name="Normal 8 3_Table 2 (Current Dollars)" xfId="564" xr:uid="{00000000-0005-0000-0000-000034020000}"/>
    <cellStyle name="Normal 8 4" xfId="565" xr:uid="{00000000-0005-0000-0000-000035020000}"/>
    <cellStyle name="Normal 8 4 2" xfId="566" xr:uid="{00000000-0005-0000-0000-000036020000}"/>
    <cellStyle name="Normal 8 4 2 2" xfId="567" xr:uid="{00000000-0005-0000-0000-000037020000}"/>
    <cellStyle name="Normal 8 4 2 3" xfId="568" xr:uid="{00000000-0005-0000-0000-000038020000}"/>
    <cellStyle name="Normal 8 4 2 4" xfId="569" xr:uid="{00000000-0005-0000-0000-000039020000}"/>
    <cellStyle name="Normal 8 4 3" xfId="570" xr:uid="{00000000-0005-0000-0000-00003A020000}"/>
    <cellStyle name="Normal 8 4 4" xfId="571" xr:uid="{00000000-0005-0000-0000-00003B020000}"/>
    <cellStyle name="Normal 8 4 5" xfId="572" xr:uid="{00000000-0005-0000-0000-00003C020000}"/>
    <cellStyle name="Normal 8 4_Table 6a UG" xfId="573" xr:uid="{00000000-0005-0000-0000-00003D020000}"/>
    <cellStyle name="Normal 8 5" xfId="574" xr:uid="{00000000-0005-0000-0000-00003E020000}"/>
    <cellStyle name="Normal 8 5 2" xfId="575" xr:uid="{00000000-0005-0000-0000-00003F020000}"/>
    <cellStyle name="Normal 8 6" xfId="576" xr:uid="{00000000-0005-0000-0000-000040020000}"/>
    <cellStyle name="Normal 8 6 2" xfId="577" xr:uid="{00000000-0005-0000-0000-000041020000}"/>
    <cellStyle name="Normal 8 6 3" xfId="578" xr:uid="{00000000-0005-0000-0000-000042020000}"/>
    <cellStyle name="Normal 8 6 4" xfId="579" xr:uid="{00000000-0005-0000-0000-000043020000}"/>
    <cellStyle name="Normal 8 7" xfId="580" xr:uid="{00000000-0005-0000-0000-000044020000}"/>
    <cellStyle name="Normal 8 8" xfId="581" xr:uid="{00000000-0005-0000-0000-000045020000}"/>
    <cellStyle name="Normal 8 9" xfId="582" xr:uid="{00000000-0005-0000-0000-000046020000}"/>
    <cellStyle name="Normal 8_Iraq Afghanistan" xfId="583" xr:uid="{00000000-0005-0000-0000-000047020000}"/>
    <cellStyle name="Normal 80" xfId="584" xr:uid="{00000000-0005-0000-0000-000048020000}"/>
    <cellStyle name="Normal 80 2" xfId="585" xr:uid="{00000000-0005-0000-0000-000049020000}"/>
    <cellStyle name="Normal 81" xfId="586" xr:uid="{00000000-0005-0000-0000-00004A020000}"/>
    <cellStyle name="Normal 81 2" xfId="587" xr:uid="{00000000-0005-0000-0000-00004B020000}"/>
    <cellStyle name="Normal 82" xfId="588" xr:uid="{00000000-0005-0000-0000-00004C020000}"/>
    <cellStyle name="Normal 82 2" xfId="589" xr:uid="{00000000-0005-0000-0000-00004D020000}"/>
    <cellStyle name="Normal 83" xfId="590" xr:uid="{00000000-0005-0000-0000-00004E020000}"/>
    <cellStyle name="Normal 84" xfId="591" xr:uid="{00000000-0005-0000-0000-00004F020000}"/>
    <cellStyle name="Normal 84 2" xfId="592" xr:uid="{00000000-0005-0000-0000-000050020000}"/>
    <cellStyle name="Normal 85" xfId="593" xr:uid="{00000000-0005-0000-0000-000051020000}"/>
    <cellStyle name="Normal 85 2" xfId="594" xr:uid="{00000000-0005-0000-0000-000052020000}"/>
    <cellStyle name="Normal 86" xfId="595" xr:uid="{00000000-0005-0000-0000-000053020000}"/>
    <cellStyle name="Normal 86 2" xfId="596" xr:uid="{00000000-0005-0000-0000-000054020000}"/>
    <cellStyle name="Normal 87" xfId="597" xr:uid="{00000000-0005-0000-0000-000055020000}"/>
    <cellStyle name="Normal 87 2" xfId="598" xr:uid="{00000000-0005-0000-0000-000056020000}"/>
    <cellStyle name="Normal 88" xfId="599" xr:uid="{00000000-0005-0000-0000-000057020000}"/>
    <cellStyle name="Normal 88 2" xfId="600" xr:uid="{00000000-0005-0000-0000-000058020000}"/>
    <cellStyle name="Normal 88 3" xfId="601" xr:uid="{00000000-0005-0000-0000-000059020000}"/>
    <cellStyle name="Normal 88 4" xfId="602" xr:uid="{00000000-0005-0000-0000-00005A020000}"/>
    <cellStyle name="Normal 89" xfId="603" xr:uid="{00000000-0005-0000-0000-00005B020000}"/>
    <cellStyle name="Normal 89 2" xfId="604" xr:uid="{00000000-0005-0000-0000-00005C020000}"/>
    <cellStyle name="Normal 9" xfId="605" xr:uid="{00000000-0005-0000-0000-00005D020000}"/>
    <cellStyle name="Normal 9 2" xfId="606" xr:uid="{00000000-0005-0000-0000-00005E020000}"/>
    <cellStyle name="Normal 90" xfId="607" xr:uid="{00000000-0005-0000-0000-00005F020000}"/>
    <cellStyle name="Normal 90 2" xfId="608" xr:uid="{00000000-0005-0000-0000-000060020000}"/>
    <cellStyle name="Normal 90 3" xfId="609" xr:uid="{00000000-0005-0000-0000-000061020000}"/>
    <cellStyle name="Normal 91" xfId="610" xr:uid="{00000000-0005-0000-0000-000062020000}"/>
    <cellStyle name="Normal 91 2" xfId="611" xr:uid="{00000000-0005-0000-0000-000063020000}"/>
    <cellStyle name="Normal 92" xfId="612" xr:uid="{00000000-0005-0000-0000-000064020000}"/>
    <cellStyle name="Normal 92 2" xfId="613" xr:uid="{00000000-0005-0000-0000-000065020000}"/>
    <cellStyle name="Normal 93" xfId="614" xr:uid="{00000000-0005-0000-0000-000066020000}"/>
    <cellStyle name="Normal 93 2" xfId="615" xr:uid="{00000000-0005-0000-0000-000067020000}"/>
    <cellStyle name="Normal 94" xfId="616" xr:uid="{00000000-0005-0000-0000-000068020000}"/>
    <cellStyle name="Normal 94 2" xfId="617" xr:uid="{00000000-0005-0000-0000-000069020000}"/>
    <cellStyle name="Normal 95" xfId="618" xr:uid="{00000000-0005-0000-0000-00006A020000}"/>
    <cellStyle name="Normal 95 2" xfId="619" xr:uid="{00000000-0005-0000-0000-00006B020000}"/>
    <cellStyle name="Normal 96" xfId="620" xr:uid="{00000000-0005-0000-0000-00006C020000}"/>
    <cellStyle name="Normal 96 2" xfId="621" xr:uid="{00000000-0005-0000-0000-00006D020000}"/>
    <cellStyle name="Normal 97" xfId="622" xr:uid="{00000000-0005-0000-0000-00006E020000}"/>
    <cellStyle name="Normal 98" xfId="623" xr:uid="{00000000-0005-0000-0000-00006F020000}"/>
    <cellStyle name="Normal 99" xfId="624" xr:uid="{00000000-0005-0000-0000-000070020000}"/>
    <cellStyle name="Normal_Nominal Full" xfId="710" xr:uid="{5ED8E73A-1341-443D-AEB4-358F3D7291F9}"/>
    <cellStyle name="Normal_Sheet5" xfId="697" xr:uid="{8A8954ED-992B-4C3D-A36C-FA62E674C907}"/>
    <cellStyle name="Note" xfId="709" builtinId="10"/>
    <cellStyle name="Note 2" xfId="625" xr:uid="{00000000-0005-0000-0000-000071020000}"/>
    <cellStyle name="Note 2 2" xfId="626" xr:uid="{00000000-0005-0000-0000-000072020000}"/>
    <cellStyle name="Output 2" xfId="627" xr:uid="{00000000-0005-0000-0000-000073020000}"/>
    <cellStyle name="Percent" xfId="696" builtinId="5"/>
    <cellStyle name="Percent 10" xfId="628" xr:uid="{00000000-0005-0000-0000-000074020000}"/>
    <cellStyle name="Percent 10 2" xfId="629" xr:uid="{00000000-0005-0000-0000-000075020000}"/>
    <cellStyle name="Percent 11" xfId="630" xr:uid="{00000000-0005-0000-0000-000076020000}"/>
    <cellStyle name="Percent 11 2" xfId="695" xr:uid="{05C50984-AAC8-4623-B526-1F97FB3959AD}"/>
    <cellStyle name="Percent 12" xfId="631" xr:uid="{00000000-0005-0000-0000-000077020000}"/>
    <cellStyle name="Percent 13" xfId="632" xr:uid="{00000000-0005-0000-0000-000078020000}"/>
    <cellStyle name="Percent 2" xfId="633" xr:uid="{00000000-0005-0000-0000-000079020000}"/>
    <cellStyle name="Percent 2 10" xfId="634" xr:uid="{00000000-0005-0000-0000-00007A020000}"/>
    <cellStyle name="Percent 2 11" xfId="699" xr:uid="{75BDA900-BB98-4610-A526-9854AAC9BB9C}"/>
    <cellStyle name="Percent 2 2" xfId="635" xr:uid="{00000000-0005-0000-0000-00007B020000}"/>
    <cellStyle name="Percent 2 2 2" xfId="636" xr:uid="{00000000-0005-0000-0000-00007C020000}"/>
    <cellStyle name="Percent 2 2 2 2" xfId="637" xr:uid="{00000000-0005-0000-0000-00007D020000}"/>
    <cellStyle name="Percent 2 2 2 2 2" xfId="638" xr:uid="{00000000-0005-0000-0000-00007E020000}"/>
    <cellStyle name="Percent 2 2 3" xfId="639" xr:uid="{00000000-0005-0000-0000-00007F020000}"/>
    <cellStyle name="Percent 2 2 4" xfId="702" xr:uid="{17E620EE-7774-476C-98D6-414073941083}"/>
    <cellStyle name="Percent 2 3" xfId="640" xr:uid="{00000000-0005-0000-0000-000080020000}"/>
    <cellStyle name="Percent 2 3 2" xfId="641" xr:uid="{00000000-0005-0000-0000-000081020000}"/>
    <cellStyle name="Percent 2 3 3" xfId="704" xr:uid="{9B25ED39-49F5-4AA4-8245-3D7F830209A7}"/>
    <cellStyle name="Percent 2 4" xfId="642" xr:uid="{00000000-0005-0000-0000-000082020000}"/>
    <cellStyle name="Percent 2 4 2" xfId="643" xr:uid="{00000000-0005-0000-0000-000083020000}"/>
    <cellStyle name="Percent 2 5" xfId="644" xr:uid="{00000000-0005-0000-0000-000084020000}"/>
    <cellStyle name="Percent 2 5 2" xfId="645" xr:uid="{00000000-0005-0000-0000-000085020000}"/>
    <cellStyle name="Percent 2 6" xfId="646" xr:uid="{00000000-0005-0000-0000-000086020000}"/>
    <cellStyle name="Percent 2 7" xfId="647" xr:uid="{00000000-0005-0000-0000-000087020000}"/>
    <cellStyle name="Percent 2 8" xfId="648" xr:uid="{00000000-0005-0000-0000-000088020000}"/>
    <cellStyle name="Percent 2 8 2" xfId="649" xr:uid="{00000000-0005-0000-0000-000089020000}"/>
    <cellStyle name="Percent 2 9" xfId="650" xr:uid="{00000000-0005-0000-0000-00008A020000}"/>
    <cellStyle name="Percent 3" xfId="651" xr:uid="{00000000-0005-0000-0000-00008B020000}"/>
    <cellStyle name="Percent 3 2" xfId="652" xr:uid="{00000000-0005-0000-0000-00008C020000}"/>
    <cellStyle name="Percent 3 3" xfId="653" xr:uid="{00000000-0005-0000-0000-00008D020000}"/>
    <cellStyle name="Percent 3 3 2" xfId="654" xr:uid="{00000000-0005-0000-0000-00008E020000}"/>
    <cellStyle name="Percent 3 4" xfId="655" xr:uid="{00000000-0005-0000-0000-00008F020000}"/>
    <cellStyle name="Percent 3 5" xfId="703" xr:uid="{1B80F570-19C2-473A-B952-D9CF8FEDEDC5}"/>
    <cellStyle name="Percent 4" xfId="656" xr:uid="{00000000-0005-0000-0000-000090020000}"/>
    <cellStyle name="Percent 4 2" xfId="657" xr:uid="{00000000-0005-0000-0000-000091020000}"/>
    <cellStyle name="Percent 4 3" xfId="658" xr:uid="{00000000-0005-0000-0000-000092020000}"/>
    <cellStyle name="Percent 4 3 2" xfId="659" xr:uid="{00000000-0005-0000-0000-000093020000}"/>
    <cellStyle name="Percent 5" xfId="660" xr:uid="{00000000-0005-0000-0000-000094020000}"/>
    <cellStyle name="Percent 5 2" xfId="661" xr:uid="{00000000-0005-0000-0000-000095020000}"/>
    <cellStyle name="Percent 5 2 2" xfId="662" xr:uid="{00000000-0005-0000-0000-000096020000}"/>
    <cellStyle name="Percent 5 2 2 2" xfId="663" xr:uid="{00000000-0005-0000-0000-000097020000}"/>
    <cellStyle name="Percent 5 2 3" xfId="664" xr:uid="{00000000-0005-0000-0000-000098020000}"/>
    <cellStyle name="Percent 5 3" xfId="665" xr:uid="{00000000-0005-0000-0000-000099020000}"/>
    <cellStyle name="Percent 5 4" xfId="666" xr:uid="{00000000-0005-0000-0000-00009A020000}"/>
    <cellStyle name="Percent 6" xfId="667" xr:uid="{00000000-0005-0000-0000-00009B020000}"/>
    <cellStyle name="Percent 6 2" xfId="668" xr:uid="{00000000-0005-0000-0000-00009C020000}"/>
    <cellStyle name="Percent 6 2 2" xfId="669" xr:uid="{00000000-0005-0000-0000-00009D020000}"/>
    <cellStyle name="Percent 6 3" xfId="670" xr:uid="{00000000-0005-0000-0000-00009E020000}"/>
    <cellStyle name="Percent 6 4" xfId="671" xr:uid="{00000000-0005-0000-0000-00009F020000}"/>
    <cellStyle name="Percent 6 5" xfId="672" xr:uid="{00000000-0005-0000-0000-0000A0020000}"/>
    <cellStyle name="Percent 7" xfId="673" xr:uid="{00000000-0005-0000-0000-0000A1020000}"/>
    <cellStyle name="Percent 7 2" xfId="674" xr:uid="{00000000-0005-0000-0000-0000A2020000}"/>
    <cellStyle name="Percent 8" xfId="675" xr:uid="{00000000-0005-0000-0000-0000A3020000}"/>
    <cellStyle name="Percent 8 2" xfId="676" xr:uid="{00000000-0005-0000-0000-0000A4020000}"/>
    <cellStyle name="Percent 8 2 2" xfId="677" xr:uid="{00000000-0005-0000-0000-0000A5020000}"/>
    <cellStyle name="Percent 8 3" xfId="678" xr:uid="{00000000-0005-0000-0000-0000A6020000}"/>
    <cellStyle name="Percent 9" xfId="679" xr:uid="{00000000-0005-0000-0000-0000A7020000}"/>
    <cellStyle name="style_col_headings" xfId="680" xr:uid="{00000000-0005-0000-0000-0000A8020000}"/>
    <cellStyle name="Title 2" xfId="681" xr:uid="{00000000-0005-0000-0000-0000A9020000}"/>
    <cellStyle name="Title 2 2" xfId="682" xr:uid="{00000000-0005-0000-0000-0000AA020000}"/>
    <cellStyle name="Total 2" xfId="683" xr:uid="{00000000-0005-0000-0000-0000AB020000}"/>
    <cellStyle name="Total 2 2" xfId="684" xr:uid="{00000000-0005-0000-0000-0000AC020000}"/>
    <cellStyle name="Total 2 2 2" xfId="685" xr:uid="{00000000-0005-0000-0000-0000AD020000}"/>
    <cellStyle name="Total 2 3" xfId="686" xr:uid="{00000000-0005-0000-0000-0000AE020000}"/>
    <cellStyle name="Total 2 3 2" xfId="687" xr:uid="{00000000-0005-0000-0000-0000AF020000}"/>
    <cellStyle name="Total 2 4" xfId="688" xr:uid="{00000000-0005-0000-0000-0000B0020000}"/>
    <cellStyle name="Total 2 4 2" xfId="689" xr:uid="{00000000-0005-0000-0000-0000B1020000}"/>
    <cellStyle name="Total 2 5" xfId="690" xr:uid="{00000000-0005-0000-0000-0000B2020000}"/>
    <cellStyle name="Total 2 5 2" xfId="691" xr:uid="{00000000-0005-0000-0000-0000B3020000}"/>
    <cellStyle name="Total 2 6" xfId="692" xr:uid="{00000000-0005-0000-0000-0000B4020000}"/>
    <cellStyle name="Warning Text 2" xfId="693" xr:uid="{00000000-0005-0000-0000-0000B50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2.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externalLink" Target="externalLinks/externalLink5.xml"/><Relationship Id="rId5" Type="http://schemas.openxmlformats.org/officeDocument/2006/relationships/worksheet" Target="worksheets/sheet5.xml"/><Relationship Id="rId61" Type="http://schemas.openxmlformats.org/officeDocument/2006/relationships/styles" Target="style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4.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Trends_Expenditure_Data(1).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aculty_Salaries_Digest_2003_K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Kathleen%20Payea/My%20Documents/KATHY/Trends/Trends%202004/College%20Cost/final/figure%201%20pricing.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andybaum2016/Dropbox/Trends%20in%20Student%20Aid%202016/Tax%20Benefits/C:/Documents%20and%20Settings/Kathleen%20Payea/My%20Documents/KATHY/Trends/Trends%202004/College%20Cost/final/figure%201%20pricing.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Documents%20and%20Settings/Kathleen%20Payea/My%20Documents/KATHY/Trends/Trends%202004/College%20Cost/final/figure%201%20pricing.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Policy%20Research/Projects/Trends%202019/Trends%20in%20College%20Pricing/Enrollment%20by%20State/Page%2031_Figure22_Enroll_state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lap"/>
      <sheetName val="PUBLIC EXPENDITURES"/>
      <sheetName val="Table 351"/>
      <sheetName val="TAB350"/>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rowth"/>
      <sheetName val="KP-IPEDS source for 2003 income"/>
      <sheetName val="KP's comparison of all PHds"/>
      <sheetName val="TAB239-OK, agree with history"/>
    </sheetNames>
    <sheetDataSet>
      <sheetData sheetId="0">
        <row r="1">
          <cell r="A1" t="str">
            <v>Table 239.  Average salary of full-time instructional faculty on 9-month contracts in degree-granting institutions,</v>
          </cell>
        </row>
      </sheetData>
      <sheetData sheetId="1"/>
      <sheetData sheetId="2"/>
      <sheetData sheetId="3">
        <row r="1">
          <cell r="A1" t="str">
            <v>Table 239.  Average salary of full-time instructional faculty on 9-month contracts in degree-granting institutions,</v>
          </cell>
        </row>
      </sheetData>
      <sheetData sheetId="4">
        <row r="1">
          <cell r="A1" t="str">
            <v>Table 239.  Average salary of full-time instructional faculty on 9-month contracts in degree-granting institutions,</v>
          </cell>
        </row>
        <row r="2">
          <cell r="A2" t="str">
            <v xml:space="preserve">            by academic rank, control and type of institution, and sex:  1970-71 to 2001-02</v>
          </cell>
        </row>
        <row r="4">
          <cell r="A4" t="str">
            <v>_</v>
          </cell>
          <cell r="B4" t="str">
            <v>_</v>
          </cell>
          <cell r="C4" t="str">
            <v>_</v>
          </cell>
          <cell r="D4" t="str">
            <v>_</v>
          </cell>
          <cell r="E4" t="str">
            <v>_</v>
          </cell>
          <cell r="F4" t="str">
            <v>_</v>
          </cell>
          <cell r="G4" t="str">
            <v>_</v>
          </cell>
          <cell r="H4" t="str">
            <v>_</v>
          </cell>
          <cell r="I4" t="str">
            <v>_</v>
          </cell>
          <cell r="J4" t="str">
            <v>_</v>
          </cell>
          <cell r="K4" t="str">
            <v>_</v>
          </cell>
          <cell r="L4" t="str">
            <v>_</v>
          </cell>
          <cell r="M4" t="str">
            <v>_</v>
          </cell>
          <cell r="N4" t="str">
            <v>_</v>
          </cell>
          <cell r="O4" t="str">
            <v>_</v>
          </cell>
          <cell r="P4" t="str">
            <v>_</v>
          </cell>
          <cell r="Q4" t="str">
            <v>_</v>
          </cell>
          <cell r="R4" t="str">
            <v>_</v>
          </cell>
          <cell r="S4" t="str">
            <v>_</v>
          </cell>
          <cell r="T4" t="str">
            <v>_</v>
          </cell>
          <cell r="U4" t="str">
            <v>_</v>
          </cell>
          <cell r="V4" t="str">
            <v>_</v>
          </cell>
          <cell r="W4" t="str">
            <v>_</v>
          </cell>
          <cell r="X4" t="str">
            <v>_</v>
          </cell>
          <cell r="Y4" t="str">
            <v>_</v>
          </cell>
          <cell r="Z4" t="str">
            <v>_</v>
          </cell>
          <cell r="AA4" t="str">
            <v>_</v>
          </cell>
        </row>
        <row r="5">
          <cell r="B5" t="str">
            <v>|</v>
          </cell>
          <cell r="D5" t="str">
            <v>|</v>
          </cell>
          <cell r="E5" t="str">
            <v xml:space="preserve">                     Academic rank</v>
          </cell>
          <cell r="P5" t="str">
            <v>|</v>
          </cell>
          <cell r="V5" t="str">
            <v>|</v>
          </cell>
        </row>
        <row r="6">
          <cell r="A6" t="str">
            <v>Academic</v>
          </cell>
          <cell r="B6" t="str">
            <v>|</v>
          </cell>
          <cell r="C6" t="str">
            <v>All</v>
          </cell>
          <cell r="D6" t="str">
            <v>|</v>
          </cell>
          <cell r="E6" t="str">
            <v>_</v>
          </cell>
          <cell r="F6" t="str">
            <v>_</v>
          </cell>
          <cell r="G6" t="str">
            <v>_</v>
          </cell>
          <cell r="H6" t="str">
            <v>_</v>
          </cell>
          <cell r="I6" t="str">
            <v>_</v>
          </cell>
          <cell r="J6" t="str">
            <v>_</v>
          </cell>
          <cell r="K6" t="str">
            <v>_</v>
          </cell>
          <cell r="L6" t="str">
            <v>_</v>
          </cell>
          <cell r="M6" t="str">
            <v>_</v>
          </cell>
          <cell r="N6" t="str">
            <v>_</v>
          </cell>
          <cell r="O6" t="str">
            <v>_</v>
          </cell>
          <cell r="P6" t="str">
            <v>|</v>
          </cell>
          <cell r="Q6" t="str">
            <v xml:space="preserve">    Public institutions</v>
          </cell>
          <cell r="V6" t="str">
            <v>|</v>
          </cell>
          <cell r="W6" t="str">
            <v xml:space="preserve"> Private institutions</v>
          </cell>
        </row>
        <row r="7">
          <cell r="A7" t="str">
            <v>year and</v>
          </cell>
          <cell r="B7" t="str">
            <v>|</v>
          </cell>
          <cell r="C7" t="str">
            <v>faculty</v>
          </cell>
          <cell r="D7" t="str">
            <v>|</v>
          </cell>
          <cell r="E7" t="str">
            <v>Profes-</v>
          </cell>
          <cell r="F7" t="str">
            <v>|</v>
          </cell>
          <cell r="G7" t="str">
            <v>Associate</v>
          </cell>
          <cell r="H7" t="str">
            <v>|</v>
          </cell>
          <cell r="I7" t="str">
            <v>Assistant</v>
          </cell>
          <cell r="J7" t="str">
            <v>|</v>
          </cell>
          <cell r="K7" t="str">
            <v>Instruc-</v>
          </cell>
          <cell r="L7" t="str">
            <v>|</v>
          </cell>
          <cell r="M7" t="str">
            <v>Lecturer</v>
          </cell>
          <cell r="N7" t="str">
            <v>|</v>
          </cell>
          <cell r="O7" t="str">
            <v>No</v>
          </cell>
          <cell r="P7" t="str">
            <v>|</v>
          </cell>
          <cell r="Q7" t="str">
            <v>_</v>
          </cell>
          <cell r="R7" t="str">
            <v>_</v>
          </cell>
          <cell r="S7" t="str">
            <v>_</v>
          </cell>
          <cell r="T7" t="str">
            <v>_</v>
          </cell>
          <cell r="U7" t="str">
            <v>_</v>
          </cell>
          <cell r="V7" t="str">
            <v>|</v>
          </cell>
          <cell r="W7" t="str">
            <v>_</v>
          </cell>
          <cell r="X7" t="str">
            <v>_</v>
          </cell>
          <cell r="Y7" t="str">
            <v>_</v>
          </cell>
          <cell r="Z7" t="str">
            <v>_</v>
          </cell>
          <cell r="AA7" t="str">
            <v>_</v>
          </cell>
        </row>
        <row r="8">
          <cell r="A8" t="str">
            <v>sex</v>
          </cell>
          <cell r="B8" t="str">
            <v>|</v>
          </cell>
          <cell r="D8" t="str">
            <v>|</v>
          </cell>
          <cell r="E8" t="str">
            <v>sor</v>
          </cell>
          <cell r="F8" t="str">
            <v>|</v>
          </cell>
          <cell r="G8" t="str">
            <v>professor</v>
          </cell>
          <cell r="H8" t="str">
            <v>|</v>
          </cell>
          <cell r="I8" t="str">
            <v>professor</v>
          </cell>
          <cell r="J8" t="str">
            <v>|</v>
          </cell>
          <cell r="K8" t="str">
            <v>tor</v>
          </cell>
          <cell r="L8" t="str">
            <v>|</v>
          </cell>
          <cell r="N8" t="str">
            <v>|</v>
          </cell>
          <cell r="O8" t="str">
            <v>rank</v>
          </cell>
          <cell r="P8" t="str">
            <v>|</v>
          </cell>
          <cell r="Q8" t="str">
            <v>Total</v>
          </cell>
          <cell r="R8" t="str">
            <v>|</v>
          </cell>
          <cell r="S8" t="str">
            <v>4-year</v>
          </cell>
          <cell r="T8" t="str">
            <v>|</v>
          </cell>
          <cell r="U8" t="str">
            <v>2-year</v>
          </cell>
          <cell r="V8" t="str">
            <v>|</v>
          </cell>
          <cell r="W8" t="str">
            <v>Total</v>
          </cell>
          <cell r="X8" t="str">
            <v>|</v>
          </cell>
          <cell r="Y8" t="str">
            <v>4-year</v>
          </cell>
          <cell r="Z8" t="str">
            <v>|</v>
          </cell>
          <cell r="AA8" t="str">
            <v>2-year</v>
          </cell>
        </row>
        <row r="9">
          <cell r="A9" t="str">
            <v>_</v>
          </cell>
          <cell r="B9" t="str">
            <v>|</v>
          </cell>
          <cell r="C9" t="str">
            <v>_</v>
          </cell>
          <cell r="D9" t="str">
            <v>|</v>
          </cell>
          <cell r="E9" t="str">
            <v>_</v>
          </cell>
          <cell r="F9" t="str">
            <v>|</v>
          </cell>
          <cell r="G9" t="str">
            <v>_</v>
          </cell>
          <cell r="H9" t="str">
            <v>|</v>
          </cell>
          <cell r="I9" t="str">
            <v>_</v>
          </cell>
          <cell r="J9" t="str">
            <v>|</v>
          </cell>
          <cell r="K9" t="str">
            <v>_</v>
          </cell>
          <cell r="L9" t="str">
            <v>|</v>
          </cell>
          <cell r="M9" t="str">
            <v>_</v>
          </cell>
          <cell r="N9" t="str">
            <v>|</v>
          </cell>
          <cell r="O9" t="str">
            <v>_</v>
          </cell>
          <cell r="P9" t="str">
            <v>|</v>
          </cell>
          <cell r="Q9" t="str">
            <v>_</v>
          </cell>
          <cell r="R9" t="str">
            <v>|</v>
          </cell>
          <cell r="S9" t="str">
            <v>_</v>
          </cell>
          <cell r="T9" t="str">
            <v>|</v>
          </cell>
          <cell r="U9" t="str">
            <v>_</v>
          </cell>
          <cell r="V9" t="str">
            <v>|</v>
          </cell>
          <cell r="W9" t="str">
            <v>_</v>
          </cell>
          <cell r="X9" t="str">
            <v>|</v>
          </cell>
          <cell r="Y9" t="str">
            <v>_</v>
          </cell>
          <cell r="Z9" t="str">
            <v>|</v>
          </cell>
          <cell r="AA9" t="str">
            <v>_</v>
          </cell>
        </row>
        <row r="10">
          <cell r="A10" t="str">
            <v>1</v>
          </cell>
          <cell r="B10" t="str">
            <v>|</v>
          </cell>
          <cell r="C10" t="str">
            <v>2</v>
          </cell>
          <cell r="D10" t="str">
            <v>|</v>
          </cell>
          <cell r="E10" t="str">
            <v>3</v>
          </cell>
          <cell r="F10" t="str">
            <v>|</v>
          </cell>
          <cell r="G10" t="str">
            <v>4</v>
          </cell>
          <cell r="H10" t="str">
            <v>|</v>
          </cell>
          <cell r="I10" t="str">
            <v>5</v>
          </cell>
          <cell r="J10" t="str">
            <v>|</v>
          </cell>
          <cell r="K10" t="str">
            <v>6</v>
          </cell>
          <cell r="L10" t="str">
            <v>|</v>
          </cell>
          <cell r="M10" t="str">
            <v>7</v>
          </cell>
          <cell r="N10" t="str">
            <v>|</v>
          </cell>
          <cell r="O10" t="str">
            <v>8</v>
          </cell>
          <cell r="P10" t="str">
            <v>|</v>
          </cell>
          <cell r="Q10" t="str">
            <v>9</v>
          </cell>
          <cell r="R10" t="str">
            <v>|</v>
          </cell>
          <cell r="S10" t="str">
            <v>10</v>
          </cell>
          <cell r="T10" t="str">
            <v>|</v>
          </cell>
          <cell r="U10" t="str">
            <v>11</v>
          </cell>
          <cell r="V10" t="str">
            <v>|</v>
          </cell>
          <cell r="W10" t="str">
            <v>12</v>
          </cell>
          <cell r="X10" t="str">
            <v>|</v>
          </cell>
          <cell r="Y10" t="str">
            <v>13</v>
          </cell>
          <cell r="Z10" t="str">
            <v>|</v>
          </cell>
          <cell r="AA10" t="str">
            <v>14</v>
          </cell>
        </row>
        <row r="11">
          <cell r="A11" t="str">
            <v>_</v>
          </cell>
          <cell r="B11" t="str">
            <v>|</v>
          </cell>
          <cell r="C11" t="str">
            <v>_</v>
          </cell>
          <cell r="D11" t="str">
            <v>|</v>
          </cell>
          <cell r="E11" t="str">
            <v>_</v>
          </cell>
          <cell r="F11" t="str">
            <v>|</v>
          </cell>
          <cell r="G11" t="str">
            <v>_</v>
          </cell>
          <cell r="H11" t="str">
            <v>|</v>
          </cell>
          <cell r="I11" t="str">
            <v>_</v>
          </cell>
          <cell r="J11" t="str">
            <v>|</v>
          </cell>
          <cell r="K11" t="str">
            <v>_</v>
          </cell>
          <cell r="L11" t="str">
            <v>|</v>
          </cell>
          <cell r="M11" t="str">
            <v>_</v>
          </cell>
          <cell r="N11" t="str">
            <v>|</v>
          </cell>
          <cell r="O11" t="str">
            <v>_</v>
          </cell>
          <cell r="P11" t="str">
            <v>|</v>
          </cell>
          <cell r="Q11" t="str">
            <v>_</v>
          </cell>
          <cell r="R11" t="str">
            <v>|</v>
          </cell>
          <cell r="S11" t="str">
            <v>_</v>
          </cell>
          <cell r="T11" t="str">
            <v>|</v>
          </cell>
          <cell r="U11" t="str">
            <v>_</v>
          </cell>
          <cell r="V11" t="str">
            <v>|</v>
          </cell>
          <cell r="W11" t="str">
            <v>_</v>
          </cell>
          <cell r="X11" t="str">
            <v>|</v>
          </cell>
          <cell r="Y11" t="str">
            <v>_</v>
          </cell>
          <cell r="Z11" t="str">
            <v>|</v>
          </cell>
          <cell r="AA11" t="str">
            <v>_</v>
          </cell>
        </row>
        <row r="12">
          <cell r="B12" t="str">
            <v>|</v>
          </cell>
          <cell r="C12" t="str">
            <v xml:space="preserve">                                       Current dollars  </v>
          </cell>
        </row>
        <row r="13">
          <cell r="B13" t="str">
            <v>|</v>
          </cell>
          <cell r="C13" t="str">
            <v>_</v>
          </cell>
          <cell r="D13" t="str">
            <v>_</v>
          </cell>
          <cell r="E13" t="str">
            <v>_</v>
          </cell>
          <cell r="F13" t="str">
            <v>_</v>
          </cell>
          <cell r="G13" t="str">
            <v>_</v>
          </cell>
          <cell r="H13" t="str">
            <v>_</v>
          </cell>
          <cell r="I13" t="str">
            <v>_</v>
          </cell>
          <cell r="J13" t="str">
            <v>_</v>
          </cell>
          <cell r="K13" t="str">
            <v>_</v>
          </cell>
          <cell r="L13" t="str">
            <v>_</v>
          </cell>
          <cell r="M13" t="str">
            <v>_</v>
          </cell>
          <cell r="N13" t="str">
            <v>_</v>
          </cell>
          <cell r="O13" t="str">
            <v>_</v>
          </cell>
          <cell r="P13" t="str">
            <v>_</v>
          </cell>
          <cell r="Q13" t="str">
            <v>_</v>
          </cell>
          <cell r="R13" t="str">
            <v>_</v>
          </cell>
          <cell r="S13" t="str">
            <v>_</v>
          </cell>
          <cell r="T13" t="str">
            <v>_</v>
          </cell>
          <cell r="U13" t="str">
            <v>_</v>
          </cell>
          <cell r="V13" t="str">
            <v>_</v>
          </cell>
          <cell r="W13" t="str">
            <v>_</v>
          </cell>
          <cell r="X13" t="str">
            <v>_</v>
          </cell>
          <cell r="Y13" t="str">
            <v>_</v>
          </cell>
          <cell r="Z13" t="str">
            <v>_</v>
          </cell>
          <cell r="AA13" t="str">
            <v>_</v>
          </cell>
        </row>
        <row r="14">
          <cell r="A14" t="str">
            <v>Total</v>
          </cell>
          <cell r="B14" t="str">
            <v>|</v>
          </cell>
          <cell r="D14" t="str">
            <v>|</v>
          </cell>
          <cell r="F14" t="str">
            <v>|</v>
          </cell>
          <cell r="H14" t="str">
            <v>|</v>
          </cell>
          <cell r="J14" t="str">
            <v>|</v>
          </cell>
          <cell r="L14" t="str">
            <v>|</v>
          </cell>
          <cell r="N14" t="str">
            <v>|</v>
          </cell>
          <cell r="P14" t="str">
            <v>|</v>
          </cell>
          <cell r="R14" t="str">
            <v>|</v>
          </cell>
          <cell r="T14" t="str">
            <v>|</v>
          </cell>
          <cell r="V14" t="str">
            <v>|</v>
          </cell>
          <cell r="X14" t="str">
            <v>|</v>
          </cell>
          <cell r="Z14" t="str">
            <v>|</v>
          </cell>
        </row>
        <row r="15">
          <cell r="A15" t="str">
            <v>1970-71 ....</v>
          </cell>
          <cell r="B15" t="str">
            <v>|</v>
          </cell>
          <cell r="C15">
            <v>12709.582027393653</v>
          </cell>
          <cell r="D15" t="str">
            <v>|</v>
          </cell>
          <cell r="E15">
            <v>17957.543832179443</v>
          </cell>
          <cell r="F15" t="str">
            <v>|</v>
          </cell>
          <cell r="G15">
            <v>13563.352807856963</v>
          </cell>
          <cell r="H15" t="str">
            <v>|</v>
          </cell>
          <cell r="I15">
            <v>11176.020049099836</v>
          </cell>
          <cell r="J15" t="str">
            <v>|</v>
          </cell>
          <cell r="K15">
            <v>9359.6744294364235</v>
          </cell>
          <cell r="L15" t="str">
            <v>|</v>
          </cell>
          <cell r="M15">
            <v>11196.030006819732</v>
          </cell>
          <cell r="N15" t="str">
            <v>|</v>
          </cell>
          <cell r="O15">
            <v>12333.19236734502</v>
          </cell>
          <cell r="P15" t="str">
            <v>|</v>
          </cell>
          <cell r="Q15">
            <v>12953.384771609937</v>
          </cell>
          <cell r="R15" t="str">
            <v>|</v>
          </cell>
          <cell r="S15">
            <v>13121.472588317329</v>
          </cell>
          <cell r="T15" t="str">
            <v>|</v>
          </cell>
          <cell r="U15">
            <v>12644.004167937379</v>
          </cell>
          <cell r="V15" t="str">
            <v>|</v>
          </cell>
          <cell r="W15">
            <v>11618.504834738043</v>
          </cell>
          <cell r="X15" t="str">
            <v>|</v>
          </cell>
          <cell r="Y15">
            <v>11824.247671256344</v>
          </cell>
          <cell r="Z15" t="str">
            <v>|</v>
          </cell>
          <cell r="AA15">
            <v>8664.0199876998777</v>
          </cell>
        </row>
        <row r="16">
          <cell r="A16" t="str">
            <v>1972-73 ......</v>
          </cell>
          <cell r="B16" t="str">
            <v>|</v>
          </cell>
          <cell r="C16">
            <v>13856.129313496444</v>
          </cell>
          <cell r="D16" t="str">
            <v>|</v>
          </cell>
          <cell r="E16">
            <v>19190.576646877784</v>
          </cell>
          <cell r="F16" t="str">
            <v>|</v>
          </cell>
          <cell r="G16">
            <v>14580.172973664025</v>
          </cell>
          <cell r="H16" t="str">
            <v>|</v>
          </cell>
          <cell r="I16">
            <v>12031.604417956149</v>
          </cell>
          <cell r="J16" t="str">
            <v>|</v>
          </cell>
          <cell r="K16">
            <v>10736.659663167991</v>
          </cell>
          <cell r="L16" t="str">
            <v>|</v>
          </cell>
          <cell r="M16">
            <v>11636.570710059172</v>
          </cell>
          <cell r="N16" t="str">
            <v>|</v>
          </cell>
          <cell r="O16">
            <v>12675.912865642043</v>
          </cell>
          <cell r="P16" t="str">
            <v>|</v>
          </cell>
          <cell r="Q16">
            <v>14015.743815662294</v>
          </cell>
          <cell r="R16" t="str">
            <v>|</v>
          </cell>
          <cell r="S16">
            <v>14416.727304080225</v>
          </cell>
          <cell r="T16" t="str">
            <v>|</v>
          </cell>
          <cell r="U16">
            <v>12918.629357431906</v>
          </cell>
          <cell r="V16" t="str">
            <v>|</v>
          </cell>
          <cell r="W16">
            <v>13452.052971989278</v>
          </cell>
          <cell r="X16" t="str">
            <v>|</v>
          </cell>
          <cell r="Y16">
            <v>13621.764720185307</v>
          </cell>
          <cell r="Z16" t="str">
            <v>|</v>
          </cell>
          <cell r="AA16">
            <v>9288.3337519623237</v>
          </cell>
        </row>
        <row r="17">
          <cell r="A17" t="str">
            <v>1974-75 ....</v>
          </cell>
          <cell r="B17" t="str">
            <v>|</v>
          </cell>
          <cell r="C17">
            <v>15621.893383222659</v>
          </cell>
          <cell r="D17" t="str">
            <v>|</v>
          </cell>
          <cell r="E17">
            <v>21276.879146313971</v>
          </cell>
          <cell r="F17" t="str">
            <v>|</v>
          </cell>
          <cell r="G17">
            <v>16146.262963015708</v>
          </cell>
          <cell r="H17" t="str">
            <v>|</v>
          </cell>
          <cell r="I17">
            <v>13294.582458157376</v>
          </cell>
          <cell r="J17" t="str">
            <v>|</v>
          </cell>
          <cell r="K17">
            <v>12690.501025585663</v>
          </cell>
          <cell r="L17" t="str">
            <v>|</v>
          </cell>
          <cell r="M17">
            <v>12575.435702199662</v>
          </cell>
          <cell r="N17" t="str">
            <v>|</v>
          </cell>
          <cell r="O17">
            <v>13532.177528089887</v>
          </cell>
          <cell r="P17" t="str">
            <v>|</v>
          </cell>
          <cell r="Q17">
            <v>15878.842188626231</v>
          </cell>
          <cell r="R17" t="str">
            <v>|</v>
          </cell>
          <cell r="S17">
            <v>16271.422363482106</v>
          </cell>
          <cell r="T17" t="str">
            <v>|</v>
          </cell>
          <cell r="U17">
            <v>14897.382289139203</v>
          </cell>
          <cell r="V17" t="str">
            <v>|</v>
          </cell>
          <cell r="W17">
            <v>14911.530137751755</v>
          </cell>
          <cell r="X17" t="str">
            <v>|</v>
          </cell>
          <cell r="Y17">
            <v>15091.933762301287</v>
          </cell>
          <cell r="Z17" t="str">
            <v>|</v>
          </cell>
          <cell r="AA17">
            <v>10241.774657086871</v>
          </cell>
        </row>
        <row r="18">
          <cell r="A18" t="str">
            <v>1975-76 .......</v>
          </cell>
          <cell r="B18" t="str">
            <v>|</v>
          </cell>
          <cell r="C18">
            <v>16658.563220528686</v>
          </cell>
          <cell r="D18" t="str">
            <v>|</v>
          </cell>
          <cell r="E18">
            <v>22649.148944764213</v>
          </cell>
          <cell r="F18" t="str">
            <v>|</v>
          </cell>
          <cell r="G18">
            <v>17065.190537957402</v>
          </cell>
          <cell r="H18" t="str">
            <v>|</v>
          </cell>
          <cell r="I18">
            <v>13986.129066708636</v>
          </cell>
          <cell r="J18" t="str">
            <v>|</v>
          </cell>
          <cell r="K18">
            <v>13672.395857523394</v>
          </cell>
          <cell r="L18" t="str">
            <v>|</v>
          </cell>
          <cell r="M18">
            <v>12905.826321467099</v>
          </cell>
          <cell r="N18" t="str">
            <v>|</v>
          </cell>
          <cell r="O18">
            <v>15195.967250631313</v>
          </cell>
          <cell r="P18" t="str">
            <v>|</v>
          </cell>
          <cell r="Q18">
            <v>16942.009281717052</v>
          </cell>
          <cell r="R18" t="str">
            <v>|</v>
          </cell>
          <cell r="S18">
            <v>17400.015848787811</v>
          </cell>
          <cell r="T18" t="str">
            <v>|</v>
          </cell>
          <cell r="U18">
            <v>15819.701544407562</v>
          </cell>
          <cell r="V18" t="str">
            <v>|</v>
          </cell>
          <cell r="W18">
            <v>15920.745685195636</v>
          </cell>
          <cell r="X18" t="str">
            <v>|</v>
          </cell>
          <cell r="Y18">
            <v>16116.421779759359</v>
          </cell>
          <cell r="Z18" t="str">
            <v>|</v>
          </cell>
          <cell r="AA18">
            <v>10900.681917894077</v>
          </cell>
        </row>
        <row r="19">
          <cell r="A19" t="str">
            <v>1976-77 ....</v>
          </cell>
          <cell r="B19" t="str">
            <v>|</v>
          </cell>
          <cell r="C19">
            <v>17560.428081169801</v>
          </cell>
          <cell r="D19" t="str">
            <v>|</v>
          </cell>
          <cell r="E19">
            <v>23792.137947738473</v>
          </cell>
          <cell r="F19" t="str">
            <v>|</v>
          </cell>
          <cell r="G19">
            <v>17904.913750441854</v>
          </cell>
          <cell r="H19" t="str">
            <v>|</v>
          </cell>
          <cell r="I19">
            <v>14662.433013974769</v>
          </cell>
          <cell r="J19" t="str">
            <v>|</v>
          </cell>
          <cell r="K19">
            <v>11835.075534475436</v>
          </cell>
          <cell r="L19" t="str">
            <v>|</v>
          </cell>
          <cell r="M19">
            <v>13431.154869477912</v>
          </cell>
          <cell r="N19" t="str">
            <v>|</v>
          </cell>
          <cell r="O19">
            <v>16633.693502978982</v>
          </cell>
          <cell r="P19" t="str">
            <v>|</v>
          </cell>
          <cell r="Q19">
            <v>17844.733847616484</v>
          </cell>
          <cell r="R19" t="str">
            <v>|</v>
          </cell>
          <cell r="S19">
            <v>18313.417439273413</v>
          </cell>
          <cell r="T19" t="str">
            <v>|</v>
          </cell>
          <cell r="U19">
            <v>16684.972065522339</v>
          </cell>
          <cell r="V19" t="str">
            <v>|</v>
          </cell>
          <cell r="W19">
            <v>16786.681478243405</v>
          </cell>
          <cell r="X19" t="str">
            <v>|</v>
          </cell>
          <cell r="Y19">
            <v>16976.569746787372</v>
          </cell>
          <cell r="Z19" t="str">
            <v>|</v>
          </cell>
          <cell r="AA19">
            <v>11636.924252491694</v>
          </cell>
        </row>
        <row r="20">
          <cell r="B20" t="str">
            <v>|</v>
          </cell>
          <cell r="D20" t="str">
            <v>|</v>
          </cell>
          <cell r="F20" t="str">
            <v>|</v>
          </cell>
          <cell r="H20" t="str">
            <v>|</v>
          </cell>
          <cell r="J20" t="str">
            <v>|</v>
          </cell>
          <cell r="L20" t="str">
            <v>|</v>
          </cell>
          <cell r="N20" t="str">
            <v>|</v>
          </cell>
          <cell r="P20" t="str">
            <v>|</v>
          </cell>
          <cell r="R20" t="str">
            <v>|</v>
          </cell>
          <cell r="T20" t="str">
            <v>|</v>
          </cell>
          <cell r="V20" t="str">
            <v>|</v>
          </cell>
          <cell r="X20" t="str">
            <v>|</v>
          </cell>
          <cell r="Z20" t="str">
            <v>|</v>
          </cell>
        </row>
        <row r="21">
          <cell r="A21" t="str">
            <v>1977-78 .....</v>
          </cell>
          <cell r="B21" t="str">
            <v>|</v>
          </cell>
          <cell r="C21">
            <v>18708.593475103829</v>
          </cell>
          <cell r="D21" t="str">
            <v>|</v>
          </cell>
          <cell r="E21">
            <v>25133.43442035127</v>
          </cell>
          <cell r="F21" t="str">
            <v>|</v>
          </cell>
          <cell r="G21">
            <v>18987.116975926227</v>
          </cell>
          <cell r="H21" t="str">
            <v>|</v>
          </cell>
          <cell r="I21">
            <v>15530.322366794759</v>
          </cell>
          <cell r="J21" t="str">
            <v>|</v>
          </cell>
          <cell r="K21">
            <v>12503.662084145197</v>
          </cell>
          <cell r="L21" t="str">
            <v>|</v>
          </cell>
          <cell r="M21">
            <v>14527.707141387116</v>
          </cell>
          <cell r="N21" t="str">
            <v>|</v>
          </cell>
          <cell r="O21">
            <v>17831.166198850926</v>
          </cell>
          <cell r="P21" t="str">
            <v>|</v>
          </cell>
          <cell r="Q21">
            <v>19045.078613715265</v>
          </cell>
          <cell r="R21" t="str">
            <v>|</v>
          </cell>
          <cell r="S21">
            <v>19517.280300655835</v>
          </cell>
          <cell r="T21" t="str">
            <v>|</v>
          </cell>
          <cell r="U21">
            <v>17894.715001944936</v>
          </cell>
          <cell r="V21" t="str">
            <v>|</v>
          </cell>
          <cell r="W21">
            <v>17773.434624034304</v>
          </cell>
          <cell r="X21" t="str">
            <v>|</v>
          </cell>
          <cell r="Y21">
            <v>17965.556566703632</v>
          </cell>
          <cell r="Z21" t="str">
            <v>|</v>
          </cell>
          <cell r="AA21">
            <v>12190.525744308232</v>
          </cell>
        </row>
        <row r="22">
          <cell r="A22" t="str">
            <v>1978-79 .......</v>
          </cell>
          <cell r="B22" t="str">
            <v>|</v>
          </cell>
          <cell r="C22">
            <v>19820.306631700485</v>
          </cell>
          <cell r="D22" t="str">
            <v>|</v>
          </cell>
          <cell r="E22">
            <v>26470.43055311677</v>
          </cell>
          <cell r="F22" t="str">
            <v>|</v>
          </cell>
          <cell r="G22">
            <v>20047.462979744789</v>
          </cell>
          <cell r="H22" t="str">
            <v>|</v>
          </cell>
          <cell r="I22">
            <v>16374.403774238228</v>
          </cell>
          <cell r="J22" t="str">
            <v>|</v>
          </cell>
          <cell r="K22">
            <v>13192.867415309751</v>
          </cell>
          <cell r="L22" t="str">
            <v>|</v>
          </cell>
          <cell r="M22">
            <v>15280.714596949891</v>
          </cell>
          <cell r="N22" t="str">
            <v>|</v>
          </cell>
          <cell r="O22">
            <v>18724.745507676205</v>
          </cell>
          <cell r="P22" t="str">
            <v>|</v>
          </cell>
          <cell r="Q22">
            <v>20178.911623710592</v>
          </cell>
          <cell r="R22" t="str">
            <v>|</v>
          </cell>
          <cell r="S22">
            <v>20722.058590254259</v>
          </cell>
          <cell r="T22" t="str">
            <v>|</v>
          </cell>
          <cell r="U22">
            <v>18843.754076204168</v>
          </cell>
          <cell r="V22" t="str">
            <v>|</v>
          </cell>
          <cell r="W22">
            <v>18807.15517261632</v>
          </cell>
          <cell r="X22" t="str">
            <v>|</v>
          </cell>
          <cell r="Y22">
            <v>19009.528574545984</v>
          </cell>
          <cell r="Z22" t="str">
            <v>|</v>
          </cell>
          <cell r="AA22">
            <v>12496.01247637051</v>
          </cell>
        </row>
        <row r="23">
          <cell r="A23" t="str">
            <v>1979-80 ......</v>
          </cell>
          <cell r="B23" t="str">
            <v>|</v>
          </cell>
          <cell r="C23">
            <v>21348.076553280269</v>
          </cell>
          <cell r="D23" t="str">
            <v>|</v>
          </cell>
          <cell r="E23">
            <v>28388.347299602723</v>
          </cell>
          <cell r="F23" t="str">
            <v>|</v>
          </cell>
          <cell r="G23">
            <v>21450.81771824613</v>
          </cell>
          <cell r="H23" t="str">
            <v>|</v>
          </cell>
          <cell r="I23">
            <v>17465.171897639637</v>
          </cell>
          <cell r="J23" t="str">
            <v>|</v>
          </cell>
          <cell r="K23">
            <v>14022.640871265867</v>
          </cell>
          <cell r="L23" t="str">
            <v>|</v>
          </cell>
          <cell r="M23">
            <v>16121.557814992026</v>
          </cell>
          <cell r="N23" t="str">
            <v>|</v>
          </cell>
          <cell r="O23">
            <v>20261.604150092815</v>
          </cell>
          <cell r="P23" t="str">
            <v>|</v>
          </cell>
          <cell r="Q23">
            <v>21798.369210277029</v>
          </cell>
          <cell r="R23" t="str">
            <v>|</v>
          </cell>
          <cell r="S23">
            <v>22348.693294903616</v>
          </cell>
          <cell r="T23" t="str">
            <v>|</v>
          </cell>
          <cell r="U23">
            <v>20429.161426695715</v>
          </cell>
          <cell r="V23" t="str">
            <v>|</v>
          </cell>
          <cell r="W23">
            <v>20104.64356209449</v>
          </cell>
          <cell r="X23" t="str">
            <v>|</v>
          </cell>
          <cell r="Y23">
            <v>20317.61374932278</v>
          </cell>
          <cell r="Z23" t="str">
            <v>|</v>
          </cell>
          <cell r="AA23">
            <v>13250.039044730856</v>
          </cell>
        </row>
        <row r="24">
          <cell r="A24" t="str">
            <v>1980-81 .....</v>
          </cell>
          <cell r="B24" t="str">
            <v>|</v>
          </cell>
          <cell r="C24">
            <v>23302</v>
          </cell>
          <cell r="D24" t="str">
            <v>|</v>
          </cell>
          <cell r="E24">
            <v>30753</v>
          </cell>
          <cell r="F24" t="str">
            <v>|</v>
          </cell>
          <cell r="G24">
            <v>23214</v>
          </cell>
          <cell r="H24" t="str">
            <v>|</v>
          </cell>
          <cell r="I24">
            <v>18901</v>
          </cell>
          <cell r="J24" t="str">
            <v>|</v>
          </cell>
          <cell r="K24">
            <v>15178</v>
          </cell>
          <cell r="L24" t="str">
            <v>|</v>
          </cell>
          <cell r="M24">
            <v>17301</v>
          </cell>
          <cell r="N24" t="str">
            <v>|</v>
          </cell>
          <cell r="O24">
            <v>22334</v>
          </cell>
          <cell r="P24" t="str">
            <v>|</v>
          </cell>
          <cell r="Q24">
            <v>23745</v>
          </cell>
          <cell r="R24" t="str">
            <v>|</v>
          </cell>
          <cell r="S24">
            <v>24373</v>
          </cell>
          <cell r="T24" t="str">
            <v>|</v>
          </cell>
          <cell r="U24">
            <v>22177</v>
          </cell>
          <cell r="V24" t="str">
            <v>|</v>
          </cell>
          <cell r="W24">
            <v>22093</v>
          </cell>
          <cell r="X24" t="str">
            <v>|</v>
          </cell>
          <cell r="Y24">
            <v>22325</v>
          </cell>
          <cell r="Z24" t="str">
            <v>|</v>
          </cell>
          <cell r="AA24">
            <v>15065</v>
          </cell>
        </row>
        <row r="25">
          <cell r="A25" t="str">
            <v>1981-82 .....</v>
          </cell>
          <cell r="B25" t="str">
            <v>|</v>
          </cell>
          <cell r="C25">
            <v>25449</v>
          </cell>
          <cell r="D25" t="str">
            <v>|</v>
          </cell>
          <cell r="E25">
            <v>33437</v>
          </cell>
          <cell r="F25" t="str">
            <v>|</v>
          </cell>
          <cell r="G25">
            <v>25278</v>
          </cell>
          <cell r="H25" t="str">
            <v>|</v>
          </cell>
          <cell r="I25">
            <v>20608</v>
          </cell>
          <cell r="J25" t="str">
            <v>|</v>
          </cell>
          <cell r="K25">
            <v>16450</v>
          </cell>
          <cell r="L25" t="str">
            <v>|</v>
          </cell>
          <cell r="M25">
            <v>18756</v>
          </cell>
          <cell r="N25" t="str">
            <v>|</v>
          </cell>
          <cell r="O25">
            <v>24331</v>
          </cell>
          <cell r="P25" t="str">
            <v>|</v>
          </cell>
          <cell r="Q25">
            <v>25885.829504636888</v>
          </cell>
          <cell r="R25" t="str">
            <v>|</v>
          </cell>
          <cell r="S25">
            <v>26591.067987325376</v>
          </cell>
          <cell r="T25" t="str">
            <v>|</v>
          </cell>
          <cell r="U25">
            <v>24192.975238729734</v>
          </cell>
          <cell r="V25" t="str">
            <v>|</v>
          </cell>
          <cell r="W25">
            <v>24255.272956002849</v>
          </cell>
          <cell r="X25" t="str">
            <v>|</v>
          </cell>
          <cell r="Y25">
            <v>24509.468335551373</v>
          </cell>
          <cell r="Z25" t="str">
            <v>|</v>
          </cell>
          <cell r="AA25">
            <v>15925.691729323309</v>
          </cell>
        </row>
        <row r="26">
          <cell r="B26" t="str">
            <v>|</v>
          </cell>
          <cell r="D26" t="str">
            <v>|</v>
          </cell>
          <cell r="F26" t="str">
            <v>|</v>
          </cell>
          <cell r="H26" t="str">
            <v>|</v>
          </cell>
          <cell r="J26" t="str">
            <v>|</v>
          </cell>
          <cell r="L26" t="str">
            <v>|</v>
          </cell>
          <cell r="N26" t="str">
            <v>|</v>
          </cell>
          <cell r="P26" t="str">
            <v>|</v>
          </cell>
          <cell r="R26" t="str">
            <v>|</v>
          </cell>
          <cell r="T26" t="str">
            <v>|</v>
          </cell>
          <cell r="V26" t="str">
            <v>|</v>
          </cell>
          <cell r="X26" t="str">
            <v>|</v>
          </cell>
          <cell r="Z26" t="str">
            <v>|</v>
          </cell>
        </row>
        <row r="27">
          <cell r="A27" t="str">
            <v>1982-83 .....</v>
          </cell>
          <cell r="B27" t="str">
            <v>|</v>
          </cell>
          <cell r="C27">
            <v>27196</v>
          </cell>
          <cell r="D27" t="str">
            <v>|</v>
          </cell>
          <cell r="E27">
            <v>35540</v>
          </cell>
          <cell r="F27" t="str">
            <v>|</v>
          </cell>
          <cell r="G27">
            <v>26921</v>
          </cell>
          <cell r="H27" t="str">
            <v>|</v>
          </cell>
          <cell r="I27">
            <v>22056</v>
          </cell>
          <cell r="J27" t="str">
            <v>|</v>
          </cell>
          <cell r="K27">
            <v>17601</v>
          </cell>
          <cell r="L27" t="str">
            <v>|</v>
          </cell>
          <cell r="M27">
            <v>20072</v>
          </cell>
          <cell r="N27" t="str">
            <v>|</v>
          </cell>
          <cell r="O27">
            <v>25557</v>
          </cell>
          <cell r="P27" t="str">
            <v>|</v>
          </cell>
          <cell r="Q27">
            <v>27488</v>
          </cell>
          <cell r="R27" t="str">
            <v>|</v>
          </cell>
          <cell r="S27">
            <v>28293</v>
          </cell>
          <cell r="T27" t="str">
            <v>|</v>
          </cell>
          <cell r="U27">
            <v>25567</v>
          </cell>
          <cell r="V27" t="str">
            <v>|</v>
          </cell>
          <cell r="W27">
            <v>26393</v>
          </cell>
          <cell r="X27" t="str">
            <v>|</v>
          </cell>
          <cell r="Y27">
            <v>26691</v>
          </cell>
          <cell r="Z27" t="str">
            <v>|</v>
          </cell>
          <cell r="AA27">
            <v>16595</v>
          </cell>
        </row>
        <row r="28">
          <cell r="A28" t="str">
            <v>1984-85 ......</v>
          </cell>
          <cell r="B28" t="str">
            <v>|</v>
          </cell>
          <cell r="C28">
            <v>30447</v>
          </cell>
          <cell r="D28" t="str">
            <v>|</v>
          </cell>
          <cell r="E28">
            <v>39743</v>
          </cell>
          <cell r="F28" t="str">
            <v>|</v>
          </cell>
          <cell r="G28">
            <v>29945</v>
          </cell>
          <cell r="H28" t="str">
            <v>|</v>
          </cell>
          <cell r="I28">
            <v>24668</v>
          </cell>
          <cell r="J28" t="str">
            <v>|</v>
          </cell>
          <cell r="K28">
            <v>20230</v>
          </cell>
          <cell r="L28" t="str">
            <v>|</v>
          </cell>
          <cell r="M28">
            <v>22334</v>
          </cell>
          <cell r="N28" t="str">
            <v>|</v>
          </cell>
          <cell r="O28">
            <v>27683</v>
          </cell>
          <cell r="P28" t="str">
            <v>|</v>
          </cell>
          <cell r="Q28">
            <v>30646</v>
          </cell>
          <cell r="R28" t="str">
            <v>|</v>
          </cell>
          <cell r="S28">
            <v>31764</v>
          </cell>
          <cell r="T28" t="str">
            <v>|</v>
          </cell>
          <cell r="U28">
            <v>27864</v>
          </cell>
          <cell r="V28" t="str">
            <v>|</v>
          </cell>
          <cell r="W28">
            <v>29910</v>
          </cell>
          <cell r="X28" t="str">
            <v>|</v>
          </cell>
          <cell r="Y28">
            <v>30247</v>
          </cell>
          <cell r="Z28" t="str">
            <v>|</v>
          </cell>
          <cell r="AA28">
            <v>18510</v>
          </cell>
        </row>
        <row r="29">
          <cell r="A29" t="str">
            <v>1985-86 ......</v>
          </cell>
          <cell r="B29" t="str">
            <v>|</v>
          </cell>
          <cell r="C29">
            <v>32392</v>
          </cell>
          <cell r="D29" t="str">
            <v>|</v>
          </cell>
          <cell r="E29">
            <v>42268</v>
          </cell>
          <cell r="F29" t="str">
            <v>|</v>
          </cell>
          <cell r="G29">
            <v>31787</v>
          </cell>
          <cell r="H29" t="str">
            <v>|</v>
          </cell>
          <cell r="I29">
            <v>26277</v>
          </cell>
          <cell r="J29" t="str">
            <v>|</v>
          </cell>
          <cell r="K29">
            <v>20918</v>
          </cell>
          <cell r="L29" t="str">
            <v>|</v>
          </cell>
          <cell r="M29">
            <v>23770</v>
          </cell>
          <cell r="N29" t="str">
            <v>|</v>
          </cell>
          <cell r="O29">
            <v>29088</v>
          </cell>
          <cell r="P29" t="str">
            <v>|</v>
          </cell>
          <cell r="Q29">
            <v>32750</v>
          </cell>
          <cell r="R29" t="str">
            <v>|</v>
          </cell>
          <cell r="S29">
            <v>34033</v>
          </cell>
          <cell r="T29" t="str">
            <v>|</v>
          </cell>
          <cell r="U29">
            <v>29590</v>
          </cell>
          <cell r="V29" t="str">
            <v>|</v>
          </cell>
          <cell r="W29">
            <v>31402</v>
          </cell>
          <cell r="X29" t="str">
            <v>|</v>
          </cell>
          <cell r="Y29">
            <v>31732</v>
          </cell>
          <cell r="Z29" t="str">
            <v>|</v>
          </cell>
          <cell r="AA29">
            <v>19436</v>
          </cell>
        </row>
        <row r="30">
          <cell r="A30" t="str">
            <v>1987-88 .....</v>
          </cell>
          <cell r="B30" t="str">
            <v>|</v>
          </cell>
          <cell r="C30">
            <v>35897.071193614298</v>
          </cell>
          <cell r="D30" t="str">
            <v>|</v>
          </cell>
          <cell r="E30">
            <v>47040.100397167371</v>
          </cell>
          <cell r="F30" t="str">
            <v>|</v>
          </cell>
          <cell r="G30">
            <v>35231.039240420789</v>
          </cell>
          <cell r="H30" t="str">
            <v>|</v>
          </cell>
          <cell r="I30">
            <v>29110.029128568309</v>
          </cell>
          <cell r="J30" t="str">
            <v>|</v>
          </cell>
          <cell r="K30">
            <v>22727.634295713036</v>
          </cell>
          <cell r="L30" t="str">
            <v>|</v>
          </cell>
          <cell r="M30">
            <v>25976.622375568932</v>
          </cell>
          <cell r="N30" t="str">
            <v>|</v>
          </cell>
          <cell r="O30">
            <v>31532.289184952977</v>
          </cell>
          <cell r="P30" t="str">
            <v>|</v>
          </cell>
          <cell r="Q30">
            <v>36231</v>
          </cell>
          <cell r="R30" t="str">
            <v>|</v>
          </cell>
          <cell r="S30">
            <v>37840</v>
          </cell>
          <cell r="T30" t="str">
            <v>|</v>
          </cell>
          <cell r="U30">
            <v>32209</v>
          </cell>
          <cell r="V30" t="str">
            <v>|</v>
          </cell>
          <cell r="W30">
            <v>35049</v>
          </cell>
          <cell r="X30" t="str">
            <v>|</v>
          </cell>
          <cell r="Y30">
            <v>35346</v>
          </cell>
          <cell r="Z30" t="str">
            <v>|</v>
          </cell>
          <cell r="AA30">
            <v>21867</v>
          </cell>
        </row>
        <row r="31">
          <cell r="A31" t="str">
            <v>1989-90 ........</v>
          </cell>
          <cell r="B31" t="str">
            <v>|</v>
          </cell>
          <cell r="C31">
            <v>40133.028285429362</v>
          </cell>
          <cell r="D31" t="str">
            <v>|</v>
          </cell>
          <cell r="E31">
            <v>52809.582723136533</v>
          </cell>
          <cell r="F31" t="str">
            <v>|</v>
          </cell>
          <cell r="G31">
            <v>39392.177399878135</v>
          </cell>
          <cell r="H31" t="str">
            <v>|</v>
          </cell>
          <cell r="I31">
            <v>32689.071116085055</v>
          </cell>
          <cell r="J31" t="str">
            <v>|</v>
          </cell>
          <cell r="K31">
            <v>25030.045681818181</v>
          </cell>
          <cell r="L31" t="str">
            <v>|</v>
          </cell>
          <cell r="M31">
            <v>28990.258029689609</v>
          </cell>
          <cell r="N31" t="str">
            <v>|</v>
          </cell>
          <cell r="O31">
            <v>34558.532485738207</v>
          </cell>
          <cell r="P31" t="str">
            <v>|</v>
          </cell>
          <cell r="Q31">
            <v>40415.901227108821</v>
          </cell>
          <cell r="R31" t="str">
            <v>|</v>
          </cell>
          <cell r="S31">
            <v>42364.751722405432</v>
          </cell>
          <cell r="T31" t="str">
            <v>|</v>
          </cell>
          <cell r="U31">
            <v>35516.198398193934</v>
          </cell>
          <cell r="V31" t="str">
            <v>|</v>
          </cell>
          <cell r="W31">
            <v>39463.703094462544</v>
          </cell>
          <cell r="X31" t="str">
            <v>|</v>
          </cell>
          <cell r="Y31">
            <v>39817.402488165928</v>
          </cell>
          <cell r="Z31" t="str">
            <v>|</v>
          </cell>
          <cell r="AA31">
            <v>24601.031529778124</v>
          </cell>
        </row>
        <row r="32">
          <cell r="B32" t="str">
            <v>|</v>
          </cell>
          <cell r="D32" t="str">
            <v>|</v>
          </cell>
          <cell r="F32" t="str">
            <v>|</v>
          </cell>
          <cell r="H32" t="str">
            <v>|</v>
          </cell>
          <cell r="J32" t="str">
            <v>|</v>
          </cell>
          <cell r="L32" t="str">
            <v>|</v>
          </cell>
          <cell r="N32" t="str">
            <v>|</v>
          </cell>
          <cell r="P32" t="str">
            <v>|</v>
          </cell>
          <cell r="R32" t="str">
            <v>|</v>
          </cell>
          <cell r="T32" t="str">
            <v>|</v>
          </cell>
          <cell r="V32" t="str">
            <v>|</v>
          </cell>
          <cell r="X32" t="str">
            <v>|</v>
          </cell>
          <cell r="Z32" t="str">
            <v>|</v>
          </cell>
        </row>
        <row r="33">
          <cell r="A33" t="str">
            <v>1990-91 ....</v>
          </cell>
          <cell r="B33" t="str">
            <v>|</v>
          </cell>
          <cell r="C33">
            <v>42165.425592129555</v>
          </cell>
          <cell r="D33" t="str">
            <v>|</v>
          </cell>
          <cell r="E33">
            <v>55540.031874043299</v>
          </cell>
          <cell r="F33" t="str">
            <v>|</v>
          </cell>
          <cell r="G33">
            <v>41413.644937065561</v>
          </cell>
          <cell r="H33" t="str">
            <v>|</v>
          </cell>
          <cell r="I33">
            <v>34434.22618116955</v>
          </cell>
          <cell r="J33" t="str">
            <v>|</v>
          </cell>
          <cell r="K33">
            <v>26331.869975733509</v>
          </cell>
          <cell r="L33" t="str">
            <v>|</v>
          </cell>
          <cell r="M33">
            <v>30097.408646423057</v>
          </cell>
          <cell r="N33" t="str">
            <v>|</v>
          </cell>
          <cell r="O33">
            <v>36395.119699996234</v>
          </cell>
          <cell r="P33" t="str">
            <v>|</v>
          </cell>
          <cell r="Q33">
            <v>42317.360220463117</v>
          </cell>
          <cell r="R33" t="str">
            <v>|</v>
          </cell>
          <cell r="S33">
            <v>44509.92202000723</v>
          </cell>
          <cell r="T33" t="str">
            <v>|</v>
          </cell>
          <cell r="U33">
            <v>37054.95268460174</v>
          </cell>
          <cell r="V33" t="str">
            <v>|</v>
          </cell>
          <cell r="W33">
            <v>41787.907141544121</v>
          </cell>
          <cell r="X33" t="str">
            <v>|</v>
          </cell>
          <cell r="Y33">
            <v>42224.307877041305</v>
          </cell>
          <cell r="Z33" t="str">
            <v>|</v>
          </cell>
          <cell r="AA33">
            <v>24088.173414820474</v>
          </cell>
        </row>
        <row r="34">
          <cell r="A34" t="str">
            <v>1991-92 .....</v>
          </cell>
          <cell r="B34" t="str">
            <v>|</v>
          </cell>
          <cell r="C34">
            <v>43851.373719247465</v>
          </cell>
          <cell r="D34" t="str">
            <v>|</v>
          </cell>
          <cell r="E34">
            <v>57432.762868237929</v>
          </cell>
          <cell r="F34" t="str">
            <v>|</v>
          </cell>
          <cell r="G34">
            <v>42928.75203526688</v>
          </cell>
          <cell r="H34" t="str">
            <v>|</v>
          </cell>
          <cell r="I34">
            <v>35745.468192490836</v>
          </cell>
          <cell r="J34" t="str">
            <v>|</v>
          </cell>
          <cell r="K34">
            <v>30915.805689040459</v>
          </cell>
          <cell r="L34" t="str">
            <v>|</v>
          </cell>
          <cell r="M34">
            <v>30455.583237364044</v>
          </cell>
          <cell r="N34" t="str">
            <v>|</v>
          </cell>
          <cell r="O34">
            <v>37783.330981822553</v>
          </cell>
          <cell r="P34" t="str">
            <v>|</v>
          </cell>
          <cell r="Q34">
            <v>43641.118559342343</v>
          </cell>
          <cell r="R34" t="str">
            <v>|</v>
          </cell>
          <cell r="S34">
            <v>45637.643690612036</v>
          </cell>
          <cell r="T34" t="str">
            <v>|</v>
          </cell>
          <cell r="U34">
            <v>38959.294700108512</v>
          </cell>
          <cell r="V34" t="str">
            <v>|</v>
          </cell>
          <cell r="W34">
            <v>44375.663519786736</v>
          </cell>
          <cell r="X34" t="str">
            <v>|</v>
          </cell>
          <cell r="Y34">
            <v>44792.732003909332</v>
          </cell>
          <cell r="Z34" t="str">
            <v>|</v>
          </cell>
          <cell r="AA34">
            <v>25673.138643067847</v>
          </cell>
        </row>
        <row r="35">
          <cell r="A35" t="str">
            <v>1992-93 .....</v>
          </cell>
          <cell r="B35" t="str">
            <v>|</v>
          </cell>
          <cell r="C35">
            <v>44713.953392802665</v>
          </cell>
          <cell r="D35" t="str">
            <v>|</v>
          </cell>
          <cell r="E35">
            <v>58787.630913241228</v>
          </cell>
          <cell r="F35" t="str">
            <v>|</v>
          </cell>
          <cell r="G35">
            <v>43944.610211004299</v>
          </cell>
          <cell r="H35" t="str">
            <v>|</v>
          </cell>
          <cell r="I35">
            <v>36624.794202486832</v>
          </cell>
          <cell r="J35" t="str">
            <v>|</v>
          </cell>
          <cell r="K35">
            <v>28499.294331522691</v>
          </cell>
          <cell r="L35" t="str">
            <v>|</v>
          </cell>
          <cell r="M35">
            <v>30542.751279171345</v>
          </cell>
          <cell r="N35" t="str">
            <v>|</v>
          </cell>
          <cell r="O35">
            <v>37770.705641165157</v>
          </cell>
          <cell r="P35" t="str">
            <v>|</v>
          </cell>
          <cell r="Q35">
            <v>44196.975664958496</v>
          </cell>
          <cell r="R35" t="str">
            <v>|</v>
          </cell>
          <cell r="S35">
            <v>46514.942942292349</v>
          </cell>
          <cell r="T35" t="str">
            <v>|</v>
          </cell>
          <cell r="U35">
            <v>38934.89187179118</v>
          </cell>
          <cell r="V35" t="str">
            <v>|</v>
          </cell>
          <cell r="W35">
            <v>45984.863966742414</v>
          </cell>
          <cell r="X35" t="str">
            <v>|</v>
          </cell>
          <cell r="Y35">
            <v>46427.255627869243</v>
          </cell>
          <cell r="Z35" t="str">
            <v>|</v>
          </cell>
          <cell r="AA35">
            <v>26105.094863297432</v>
          </cell>
        </row>
        <row r="36">
          <cell r="A36" t="str">
            <v>1993-94 .....</v>
          </cell>
          <cell r="B36" t="str">
            <v>|</v>
          </cell>
          <cell r="C36">
            <v>46364.475154058986</v>
          </cell>
          <cell r="D36" t="str">
            <v>|</v>
          </cell>
          <cell r="E36">
            <v>60649.087584404086</v>
          </cell>
          <cell r="F36" t="str">
            <v>|</v>
          </cell>
          <cell r="G36">
            <v>45277.573240495571</v>
          </cell>
          <cell r="H36" t="str">
            <v>|</v>
          </cell>
          <cell r="I36">
            <v>37630.127181575714</v>
          </cell>
          <cell r="J36" t="str">
            <v>|</v>
          </cell>
          <cell r="K36">
            <v>28828.004488078543</v>
          </cell>
          <cell r="L36" t="str">
            <v>|</v>
          </cell>
          <cell r="M36">
            <v>32728.566265060243</v>
          </cell>
          <cell r="N36" t="str">
            <v>|</v>
          </cell>
          <cell r="O36">
            <v>40584.001877097515</v>
          </cell>
          <cell r="P36" t="str">
            <v>|</v>
          </cell>
          <cell r="Q36">
            <v>45920.28394022079</v>
          </cell>
          <cell r="R36" t="str">
            <v>|</v>
          </cell>
          <cell r="S36">
            <v>48019.150495111986</v>
          </cell>
          <cell r="T36" t="str">
            <v>|</v>
          </cell>
          <cell r="U36">
            <v>41039.594668297155</v>
          </cell>
          <cell r="V36" t="str">
            <v>|</v>
          </cell>
          <cell r="W36">
            <v>47465.194080446156</v>
          </cell>
          <cell r="X36" t="str">
            <v>|</v>
          </cell>
          <cell r="Y36">
            <v>47879.827473509751</v>
          </cell>
          <cell r="Z36" t="str">
            <v>|</v>
          </cell>
          <cell r="AA36">
            <v>28434.93888888889</v>
          </cell>
        </row>
        <row r="37">
          <cell r="A37" t="str">
            <v>1994-95.....</v>
          </cell>
          <cell r="B37" t="str">
            <v>|</v>
          </cell>
          <cell r="C37">
            <v>47811.381369492934</v>
          </cell>
          <cell r="D37" t="str">
            <v>|</v>
          </cell>
          <cell r="E37">
            <v>62708.573681732581</v>
          </cell>
          <cell r="F37" t="str">
            <v>|</v>
          </cell>
          <cell r="G37">
            <v>46713.282586127549</v>
          </cell>
          <cell r="H37" t="str">
            <v>|</v>
          </cell>
          <cell r="I37">
            <v>38755.969366400997</v>
          </cell>
          <cell r="J37" t="str">
            <v>|</v>
          </cell>
          <cell r="K37">
            <v>29664.629372921838</v>
          </cell>
          <cell r="L37" t="str">
            <v>|</v>
          </cell>
          <cell r="M37">
            <v>33198.033683946909</v>
          </cell>
          <cell r="N37" t="str">
            <v>|</v>
          </cell>
          <cell r="O37">
            <v>41226.915717923752</v>
          </cell>
          <cell r="P37" t="str">
            <v>|</v>
          </cell>
          <cell r="Q37">
            <v>47431.778421751682</v>
          </cell>
          <cell r="R37" t="str">
            <v>|</v>
          </cell>
          <cell r="S37">
            <v>49737.729806371804</v>
          </cell>
          <cell r="T37" t="str">
            <v>|</v>
          </cell>
          <cell r="U37">
            <v>42100.972081187516</v>
          </cell>
          <cell r="V37" t="str">
            <v>|</v>
          </cell>
          <cell r="W37">
            <v>48740.536052374686</v>
          </cell>
          <cell r="X37" t="str">
            <v>|</v>
          </cell>
          <cell r="Y37">
            <v>49378.873088037697</v>
          </cell>
          <cell r="Z37" t="str">
            <v>|</v>
          </cell>
          <cell r="AA37">
            <v>25612.684894964987</v>
          </cell>
        </row>
        <row r="38">
          <cell r="B38" t="str">
            <v>|</v>
          </cell>
          <cell r="D38" t="str">
            <v>|</v>
          </cell>
          <cell r="F38" t="str">
            <v>|</v>
          </cell>
          <cell r="H38" t="str">
            <v>|</v>
          </cell>
          <cell r="J38" t="str">
            <v>|</v>
          </cell>
          <cell r="L38" t="str">
            <v>|</v>
          </cell>
          <cell r="N38" t="str">
            <v>|</v>
          </cell>
          <cell r="P38" t="str">
            <v>|</v>
          </cell>
          <cell r="R38" t="str">
            <v>|</v>
          </cell>
          <cell r="T38" t="str">
            <v>|</v>
          </cell>
          <cell r="V38" t="str">
            <v>|</v>
          </cell>
          <cell r="X38" t="str">
            <v>|</v>
          </cell>
          <cell r="Z38" t="str">
            <v>|</v>
          </cell>
        </row>
        <row r="39">
          <cell r="A39" t="str">
            <v>1995-96 .....</v>
          </cell>
          <cell r="B39" t="str">
            <v>|</v>
          </cell>
          <cell r="C39">
            <v>49309.42806535797</v>
          </cell>
          <cell r="D39" t="str">
            <v>|</v>
          </cell>
          <cell r="E39">
            <v>64540.223479847627</v>
          </cell>
          <cell r="F39" t="str">
            <v>|</v>
          </cell>
          <cell r="G39">
            <v>47965.929748454488</v>
          </cell>
          <cell r="H39" t="str">
            <v>|</v>
          </cell>
          <cell r="I39">
            <v>39696.467715785533</v>
          </cell>
          <cell r="J39" t="str">
            <v>|</v>
          </cell>
          <cell r="K39">
            <v>30344.448841319718</v>
          </cell>
          <cell r="L39" t="str">
            <v>|</v>
          </cell>
          <cell r="M39">
            <v>34135.665022137888</v>
          </cell>
          <cell r="N39" t="str">
            <v>|</v>
          </cell>
          <cell r="O39">
            <v>42995.73142127043</v>
          </cell>
          <cell r="P39" t="str">
            <v>|</v>
          </cell>
          <cell r="Q39">
            <v>48837.195612465177</v>
          </cell>
          <cell r="R39" t="str">
            <v>|</v>
          </cell>
          <cell r="S39">
            <v>51172.332354283259</v>
          </cell>
          <cell r="T39" t="str">
            <v>|</v>
          </cell>
          <cell r="U39">
            <v>43295.090073941297</v>
          </cell>
          <cell r="V39" t="str">
            <v>|</v>
          </cell>
          <cell r="W39">
            <v>50465.908302231219</v>
          </cell>
          <cell r="X39" t="str">
            <v>|</v>
          </cell>
          <cell r="Y39">
            <v>50819.196502408166</v>
          </cell>
          <cell r="Z39" t="str">
            <v>|</v>
          </cell>
          <cell r="AA39">
            <v>31915.031914893618</v>
          </cell>
        </row>
        <row r="40">
          <cell r="A40" t="str">
            <v>1996-97 .....</v>
          </cell>
          <cell r="B40" t="str">
            <v>|</v>
          </cell>
          <cell r="C40">
            <v>50829.402542239892</v>
          </cell>
          <cell r="D40" t="str">
            <v>|</v>
          </cell>
          <cell r="E40">
            <v>66659.272944598619</v>
          </cell>
          <cell r="F40" t="str">
            <v>|</v>
          </cell>
          <cell r="G40">
            <v>49307.405178835601</v>
          </cell>
          <cell r="H40" t="str">
            <v>|</v>
          </cell>
          <cell r="I40">
            <v>40686.779161739891</v>
          </cell>
          <cell r="J40" t="str">
            <v>|</v>
          </cell>
          <cell r="K40">
            <v>31193.21030130293</v>
          </cell>
          <cell r="L40" t="str">
            <v>|</v>
          </cell>
          <cell r="M40">
            <v>34961.803362747436</v>
          </cell>
          <cell r="N40" t="str">
            <v>|</v>
          </cell>
          <cell r="O40">
            <v>44200.351578947368</v>
          </cell>
          <cell r="P40" t="str">
            <v>|</v>
          </cell>
          <cell r="Q40">
            <v>50302.840428239928</v>
          </cell>
          <cell r="R40" t="str">
            <v>|</v>
          </cell>
          <cell r="S40">
            <v>52717.650563784518</v>
          </cell>
          <cell r="T40" t="str">
            <v>|</v>
          </cell>
          <cell r="U40">
            <v>44583.97493662707</v>
          </cell>
          <cell r="V40" t="str">
            <v>|</v>
          </cell>
          <cell r="W40">
            <v>52112.0710748852</v>
          </cell>
          <cell r="X40" t="str">
            <v>|</v>
          </cell>
          <cell r="Y40">
            <v>52443.276776003731</v>
          </cell>
          <cell r="Z40" t="str">
            <v>|</v>
          </cell>
          <cell r="AA40">
            <v>32628.45053763441</v>
          </cell>
        </row>
        <row r="41">
          <cell r="A41" t="str">
            <v>1997-98 .......</v>
          </cell>
          <cell r="B41" t="str">
            <v>|</v>
          </cell>
          <cell r="C41">
            <v>52335.034758535039</v>
          </cell>
          <cell r="D41" t="str">
            <v>|</v>
          </cell>
          <cell r="E41">
            <v>68731.356201464019</v>
          </cell>
          <cell r="F41" t="str">
            <v>|</v>
          </cell>
          <cell r="G41">
            <v>50827.86264910279</v>
          </cell>
          <cell r="H41" t="str">
            <v>|</v>
          </cell>
          <cell r="I41">
            <v>41829.792836387765</v>
          </cell>
          <cell r="J41" t="str">
            <v>|</v>
          </cell>
          <cell r="K41">
            <v>32448.710886050689</v>
          </cell>
          <cell r="L41" t="str">
            <v>|</v>
          </cell>
          <cell r="M41">
            <v>35484.071103403425</v>
          </cell>
          <cell r="N41" t="str">
            <v>|</v>
          </cell>
          <cell r="O41">
            <v>45267.727732250904</v>
          </cell>
          <cell r="P41" t="str">
            <v>|</v>
          </cell>
          <cell r="Q41">
            <v>51637.661311787422</v>
          </cell>
          <cell r="R41" t="str">
            <v>|</v>
          </cell>
          <cell r="S41">
            <v>54114.328616738341</v>
          </cell>
          <cell r="T41" t="str">
            <v>|</v>
          </cell>
          <cell r="U41">
            <v>45919.119392901091</v>
          </cell>
          <cell r="V41" t="str">
            <v>|</v>
          </cell>
          <cell r="W41">
            <v>54039.302170581315</v>
          </cell>
          <cell r="X41" t="str">
            <v>|</v>
          </cell>
          <cell r="Y41">
            <v>54379.192403503846</v>
          </cell>
          <cell r="Z41" t="str">
            <v>|</v>
          </cell>
          <cell r="AA41">
            <v>33591.616893732971</v>
          </cell>
        </row>
        <row r="42">
          <cell r="A42" t="str">
            <v>1998-99 .......</v>
          </cell>
          <cell r="B42" t="str">
            <v>|</v>
          </cell>
          <cell r="C42">
            <v>54096.67675439945</v>
          </cell>
          <cell r="D42" t="str">
            <v>|</v>
          </cell>
          <cell r="E42">
            <v>71322.335454293308</v>
          </cell>
          <cell r="F42" t="str">
            <v>|</v>
          </cell>
          <cell r="G42">
            <v>52575.513123414166</v>
          </cell>
          <cell r="H42" t="str">
            <v>|</v>
          </cell>
          <cell r="I42">
            <v>43348.261479808927</v>
          </cell>
          <cell r="J42" t="str">
            <v>|</v>
          </cell>
          <cell r="K42">
            <v>33818.778655578659</v>
          </cell>
          <cell r="L42" t="str">
            <v>|</v>
          </cell>
          <cell r="M42">
            <v>36818.545889387147</v>
          </cell>
          <cell r="N42" t="str">
            <v>|</v>
          </cell>
          <cell r="O42">
            <v>46250.444917138826</v>
          </cell>
          <cell r="P42" t="str">
            <v>|</v>
          </cell>
          <cell r="Q42">
            <v>53319.114209293824</v>
          </cell>
          <cell r="R42" t="str">
            <v>|</v>
          </cell>
          <cell r="S42">
            <v>55947.700802252963</v>
          </cell>
          <cell r="T42" t="str">
            <v>|</v>
          </cell>
          <cell r="U42">
            <v>47284.587012274402</v>
          </cell>
          <cell r="V42" t="str">
            <v>|</v>
          </cell>
          <cell r="W42">
            <v>55981.429424924332</v>
          </cell>
          <cell r="X42" t="str">
            <v>|</v>
          </cell>
          <cell r="Y42">
            <v>56284.027861325172</v>
          </cell>
          <cell r="Z42" t="str">
            <v>|</v>
          </cell>
          <cell r="AA42">
            <v>34820.628500311141</v>
          </cell>
        </row>
        <row r="43">
          <cell r="A43" t="str">
            <v>1999-2000 .......</v>
          </cell>
          <cell r="B43" t="str">
            <v>|</v>
          </cell>
          <cell r="C43">
            <v>55888.058397638379</v>
          </cell>
          <cell r="D43" t="str">
            <v>|</v>
          </cell>
          <cell r="E43">
            <v>74410.251496171448</v>
          </cell>
          <cell r="F43" t="str">
            <v>|</v>
          </cell>
          <cell r="G43">
            <v>54523.636522102184</v>
          </cell>
          <cell r="H43" t="str">
            <v>|</v>
          </cell>
          <cell r="I43">
            <v>44978.37521550541</v>
          </cell>
          <cell r="J43" t="str">
            <v>|</v>
          </cell>
          <cell r="K43">
            <v>34917.893641818104</v>
          </cell>
          <cell r="L43" t="str">
            <v>|</v>
          </cell>
          <cell r="M43">
            <v>38193.998524529692</v>
          </cell>
          <cell r="N43" t="str">
            <v>|</v>
          </cell>
          <cell r="O43">
            <v>47389.022000074321</v>
          </cell>
          <cell r="P43" t="str">
            <v>|</v>
          </cell>
          <cell r="Q43">
            <v>55011.350046650099</v>
          </cell>
          <cell r="R43" t="str">
            <v>|</v>
          </cell>
          <cell r="S43">
            <v>57949.527079056752</v>
          </cell>
          <cell r="T43" t="str">
            <v>|</v>
          </cell>
          <cell r="U43">
            <v>48240.404401035536</v>
          </cell>
          <cell r="V43" t="str">
            <v>|</v>
          </cell>
          <cell r="W43">
            <v>58012.912569154949</v>
          </cell>
          <cell r="X43" t="str">
            <v>|</v>
          </cell>
          <cell r="Y43">
            <v>58322.995729001654</v>
          </cell>
          <cell r="Z43" t="str">
            <v>|</v>
          </cell>
          <cell r="AA43">
            <v>35924.513715710724</v>
          </cell>
        </row>
        <row r="44">
          <cell r="A44" t="str">
            <v>2001-02 .......</v>
          </cell>
          <cell r="B44" t="str">
            <v>|</v>
          </cell>
          <cell r="C44">
            <v>59741.572725079612</v>
          </cell>
          <cell r="D44" t="str">
            <v>|</v>
          </cell>
          <cell r="E44">
            <v>80792.006731854708</v>
          </cell>
          <cell r="F44" t="str">
            <v>|</v>
          </cell>
          <cell r="G44">
            <v>58724.188296366214</v>
          </cell>
          <cell r="H44" t="str">
            <v>|</v>
          </cell>
          <cell r="I44">
            <v>48795.770874913447</v>
          </cell>
          <cell r="J44" t="str">
            <v>|</v>
          </cell>
          <cell r="K44">
            <v>46958.948334667453</v>
          </cell>
          <cell r="L44" t="str">
            <v>|</v>
          </cell>
          <cell r="M44">
            <v>41798.376890915999</v>
          </cell>
          <cell r="N44" t="str">
            <v>|</v>
          </cell>
          <cell r="O44">
            <v>46568.791348600505</v>
          </cell>
          <cell r="P44" t="str">
            <v>|</v>
          </cell>
          <cell r="Q44">
            <v>58523.919900190929</v>
          </cell>
          <cell r="R44" t="str">
            <v>|</v>
          </cell>
          <cell r="S44">
            <v>62012.876920967989</v>
          </cell>
          <cell r="T44" t="str">
            <v>|</v>
          </cell>
          <cell r="U44">
            <v>50836.871618414807</v>
          </cell>
          <cell r="V44" t="str">
            <v>|</v>
          </cell>
          <cell r="W44">
            <v>62817.655057718643</v>
          </cell>
          <cell r="X44" t="str">
            <v>|</v>
          </cell>
          <cell r="Y44">
            <v>63088.481371791568</v>
          </cell>
          <cell r="Z44" t="str">
            <v>|</v>
          </cell>
          <cell r="AA44">
            <v>33138.861712135469</v>
          </cell>
        </row>
        <row r="45">
          <cell r="B45" t="str">
            <v>|</v>
          </cell>
          <cell r="D45" t="str">
            <v>|</v>
          </cell>
          <cell r="F45" t="str">
            <v>|</v>
          </cell>
          <cell r="H45" t="str">
            <v>|</v>
          </cell>
          <cell r="J45" t="str">
            <v>|</v>
          </cell>
          <cell r="L45" t="str">
            <v>|</v>
          </cell>
          <cell r="N45" t="str">
            <v>|</v>
          </cell>
          <cell r="P45" t="str">
            <v>|</v>
          </cell>
          <cell r="R45" t="str">
            <v>|</v>
          </cell>
          <cell r="T45" t="str">
            <v>|</v>
          </cell>
          <cell r="V45" t="str">
            <v>|</v>
          </cell>
          <cell r="X45" t="str">
            <v>|</v>
          </cell>
          <cell r="Z45" t="str">
            <v>|</v>
          </cell>
        </row>
        <row r="46">
          <cell r="A46" t="str">
            <v>Men</v>
          </cell>
          <cell r="B46" t="str">
            <v>|</v>
          </cell>
          <cell r="D46" t="str">
            <v>|</v>
          </cell>
          <cell r="F46" t="str">
            <v>|</v>
          </cell>
          <cell r="H46" t="str">
            <v>|</v>
          </cell>
          <cell r="J46" t="str">
            <v>|</v>
          </cell>
          <cell r="L46" t="str">
            <v>|</v>
          </cell>
          <cell r="N46" t="str">
            <v>|</v>
          </cell>
          <cell r="P46" t="str">
            <v>|</v>
          </cell>
          <cell r="R46" t="str">
            <v>|</v>
          </cell>
          <cell r="T46" t="str">
            <v>|</v>
          </cell>
          <cell r="V46" t="str">
            <v>|</v>
          </cell>
          <cell r="X46" t="str">
            <v>|</v>
          </cell>
          <cell r="Z46" t="str">
            <v>|</v>
          </cell>
        </row>
        <row r="47">
          <cell r="A47" t="str">
            <v>1972-73 ......</v>
          </cell>
          <cell r="B47" t="str">
            <v>|</v>
          </cell>
          <cell r="C47">
            <v>14422.099260766605</v>
          </cell>
          <cell r="D47" t="str">
            <v>|</v>
          </cell>
          <cell r="E47">
            <v>19414.178870273394</v>
          </cell>
          <cell r="F47" t="str">
            <v>|</v>
          </cell>
          <cell r="G47">
            <v>14723.186485150398</v>
          </cell>
          <cell r="H47" t="str">
            <v>|</v>
          </cell>
          <cell r="I47">
            <v>12193.104823003781</v>
          </cell>
          <cell r="J47" t="str">
            <v>|</v>
          </cell>
          <cell r="K47">
            <v>11147.172268525534</v>
          </cell>
          <cell r="L47" t="str">
            <v>|</v>
          </cell>
          <cell r="M47">
            <v>12105.513019643673</v>
          </cell>
          <cell r="N47" t="str">
            <v>|</v>
          </cell>
          <cell r="O47">
            <v>13047.086059154151</v>
          </cell>
          <cell r="P47" t="str">
            <v>|</v>
          </cell>
          <cell r="Q47">
            <v>14545.381031761066</v>
          </cell>
          <cell r="R47" t="str">
            <v>|</v>
          </cell>
          <cell r="S47">
            <v>14943.81949069702</v>
          </cell>
          <cell r="T47" t="str">
            <v>|</v>
          </cell>
          <cell r="U47">
            <v>13268.1051625239</v>
          </cell>
          <cell r="V47" t="str">
            <v>|</v>
          </cell>
          <cell r="W47">
            <v>14115.847942025348</v>
          </cell>
          <cell r="X47" t="str">
            <v>|</v>
          </cell>
          <cell r="Y47">
            <v>14253.039250856442</v>
          </cell>
          <cell r="Z47" t="str">
            <v>|</v>
          </cell>
          <cell r="AA47">
            <v>9570.9084582441119</v>
          </cell>
        </row>
        <row r="48">
          <cell r="A48" t="str">
            <v>1974-75 ....</v>
          </cell>
          <cell r="B48" t="str">
            <v>|</v>
          </cell>
          <cell r="C48">
            <v>16302.570176631329</v>
          </cell>
          <cell r="D48" t="str">
            <v>|</v>
          </cell>
          <cell r="E48">
            <v>21531.81076516621</v>
          </cell>
          <cell r="F48" t="str">
            <v>|</v>
          </cell>
          <cell r="G48">
            <v>16281.691180251994</v>
          </cell>
          <cell r="H48" t="str">
            <v>|</v>
          </cell>
          <cell r="I48">
            <v>13458.318651589761</v>
          </cell>
          <cell r="J48" t="str">
            <v>|</v>
          </cell>
          <cell r="K48">
            <v>13349.703419272262</v>
          </cell>
          <cell r="L48" t="str">
            <v>|</v>
          </cell>
          <cell r="M48">
            <v>13231.779981549815</v>
          </cell>
          <cell r="N48" t="str">
            <v>|</v>
          </cell>
          <cell r="O48">
            <v>14007.782738095239</v>
          </cell>
          <cell r="P48" t="str">
            <v>|</v>
          </cell>
          <cell r="Q48">
            <v>16521.967416536016</v>
          </cell>
          <cell r="R48" t="str">
            <v>|</v>
          </cell>
          <cell r="S48">
            <v>16918.041806577505</v>
          </cell>
          <cell r="T48" t="str">
            <v>|</v>
          </cell>
          <cell r="U48">
            <v>15350</v>
          </cell>
          <cell r="V48" t="str">
            <v>|</v>
          </cell>
          <cell r="W48">
            <v>15709.345147253578</v>
          </cell>
          <cell r="X48" t="str">
            <v>|</v>
          </cell>
          <cell r="Y48">
            <v>15851.515721231766</v>
          </cell>
          <cell r="Z48" t="str">
            <v>|</v>
          </cell>
          <cell r="AA48">
            <v>10633</v>
          </cell>
        </row>
        <row r="49">
          <cell r="A49" t="str">
            <v>1975-76 .......</v>
          </cell>
          <cell r="B49" t="str">
            <v>|</v>
          </cell>
          <cell r="C49">
            <v>17413.653136976794</v>
          </cell>
          <cell r="D49" t="str">
            <v>|</v>
          </cell>
          <cell r="E49">
            <v>22901.876324580051</v>
          </cell>
          <cell r="F49" t="str">
            <v>|</v>
          </cell>
          <cell r="G49">
            <v>17208.606157287111</v>
          </cell>
          <cell r="H49" t="str">
            <v>|</v>
          </cell>
          <cell r="I49">
            <v>14174.308608622841</v>
          </cell>
          <cell r="J49" t="str">
            <v>|</v>
          </cell>
          <cell r="K49">
            <v>14429.848054194292</v>
          </cell>
          <cell r="L49" t="str">
            <v>|</v>
          </cell>
          <cell r="M49">
            <v>13578.904997748761</v>
          </cell>
          <cell r="N49" t="str">
            <v>|</v>
          </cell>
          <cell r="O49">
            <v>15760.799355454763</v>
          </cell>
          <cell r="P49" t="str">
            <v>|</v>
          </cell>
          <cell r="Q49">
            <v>17661.234294467471</v>
          </cell>
          <cell r="R49" t="str">
            <v>|</v>
          </cell>
          <cell r="S49">
            <v>18120.618524154903</v>
          </cell>
          <cell r="T49" t="str">
            <v>|</v>
          </cell>
          <cell r="U49">
            <v>16339.426631574044</v>
          </cell>
          <cell r="V49" t="str">
            <v>|</v>
          </cell>
          <cell r="W49">
            <v>16784.313319794164</v>
          </cell>
          <cell r="X49" t="str">
            <v>|</v>
          </cell>
          <cell r="Y49">
            <v>16945.685773144</v>
          </cell>
          <cell r="Z49" t="str">
            <v>|</v>
          </cell>
          <cell r="AA49">
            <v>11377.655953635405</v>
          </cell>
        </row>
        <row r="50">
          <cell r="A50" t="str">
            <v>1976-77 ....</v>
          </cell>
          <cell r="B50" t="str">
            <v>|</v>
          </cell>
          <cell r="C50">
            <v>18377.842771471587</v>
          </cell>
          <cell r="D50" t="str">
            <v>|</v>
          </cell>
          <cell r="E50">
            <v>24028.696265826657</v>
          </cell>
          <cell r="F50" t="str">
            <v>|</v>
          </cell>
          <cell r="G50">
            <v>18055.489969258073</v>
          </cell>
          <cell r="H50" t="str">
            <v>|</v>
          </cell>
          <cell r="I50">
            <v>14851.36061372778</v>
          </cell>
          <cell r="J50" t="str">
            <v>|</v>
          </cell>
          <cell r="K50">
            <v>12085.414804768363</v>
          </cell>
          <cell r="L50" t="str">
            <v>|</v>
          </cell>
          <cell r="M50">
            <v>14146.631847133758</v>
          </cell>
          <cell r="N50" t="str">
            <v>|</v>
          </cell>
          <cell r="O50">
            <v>17253.321884396926</v>
          </cell>
          <cell r="P50" t="str">
            <v>|</v>
          </cell>
          <cell r="Q50">
            <v>18619.749989811186</v>
          </cell>
          <cell r="R50" t="str">
            <v>|</v>
          </cell>
          <cell r="S50">
            <v>19091.050989511798</v>
          </cell>
          <cell r="T50" t="str">
            <v>|</v>
          </cell>
          <cell r="U50">
            <v>17234.970329947493</v>
          </cell>
          <cell r="V50" t="str">
            <v>|</v>
          </cell>
          <cell r="W50">
            <v>17735.609861658551</v>
          </cell>
          <cell r="X50" t="str">
            <v>|</v>
          </cell>
          <cell r="Y50">
            <v>17890.972255327262</v>
          </cell>
          <cell r="Z50" t="str">
            <v>|</v>
          </cell>
          <cell r="AA50">
            <v>12193.030045351474</v>
          </cell>
        </row>
        <row r="51">
          <cell r="B51" t="str">
            <v>|</v>
          </cell>
          <cell r="D51" t="str">
            <v>|</v>
          </cell>
          <cell r="F51" t="str">
            <v>|</v>
          </cell>
          <cell r="H51" t="str">
            <v>|</v>
          </cell>
          <cell r="J51" t="str">
            <v>|</v>
          </cell>
          <cell r="L51" t="str">
            <v>|</v>
          </cell>
          <cell r="N51" t="str">
            <v>|</v>
          </cell>
          <cell r="P51" t="str">
            <v>|</v>
          </cell>
          <cell r="R51" t="str">
            <v>|</v>
          </cell>
          <cell r="T51" t="str">
            <v>|</v>
          </cell>
          <cell r="V51" t="str">
            <v>|</v>
          </cell>
          <cell r="X51" t="str">
            <v>|</v>
          </cell>
          <cell r="Z51" t="str">
            <v>|</v>
          </cell>
        </row>
        <row r="52">
          <cell r="A52" t="str">
            <v>1977-78 .....</v>
          </cell>
          <cell r="B52" t="str">
            <v>|</v>
          </cell>
          <cell r="C52">
            <v>19575.276591173872</v>
          </cell>
          <cell r="D52" t="str">
            <v>|</v>
          </cell>
          <cell r="E52">
            <v>25369.989540292987</v>
          </cell>
          <cell r="F52" t="str">
            <v>|</v>
          </cell>
          <cell r="G52">
            <v>19133.19135315534</v>
          </cell>
          <cell r="H52" t="str">
            <v>|</v>
          </cell>
          <cell r="I52">
            <v>15726.210515918743</v>
          </cell>
          <cell r="J52" t="str">
            <v>|</v>
          </cell>
          <cell r="K52">
            <v>12729.310553505535</v>
          </cell>
          <cell r="L52" t="str">
            <v>|</v>
          </cell>
          <cell r="M52">
            <v>15180.689352360045</v>
          </cell>
          <cell r="N52" t="str">
            <v>|</v>
          </cell>
          <cell r="O52">
            <v>18458.819018302271</v>
          </cell>
          <cell r="P52" t="str">
            <v>|</v>
          </cell>
          <cell r="Q52">
            <v>19866.777139756749</v>
          </cell>
          <cell r="R52" t="str">
            <v>|</v>
          </cell>
          <cell r="S52">
            <v>20346.65075948308</v>
          </cell>
          <cell r="T52" t="str">
            <v>|</v>
          </cell>
          <cell r="U52">
            <v>18479.128076542394</v>
          </cell>
          <cell r="V52" t="str">
            <v>|</v>
          </cell>
          <cell r="W52">
            <v>18783.223071961671</v>
          </cell>
          <cell r="X52" t="str">
            <v>|</v>
          </cell>
          <cell r="Y52">
            <v>18934.59475457322</v>
          </cell>
          <cell r="Z52" t="str">
            <v>|</v>
          </cell>
          <cell r="AA52">
            <v>12758.516290726817</v>
          </cell>
        </row>
        <row r="53">
          <cell r="A53" t="str">
            <v>1978-79 ......</v>
          </cell>
          <cell r="B53" t="str">
            <v>|</v>
          </cell>
          <cell r="C53">
            <v>20776.536925345685</v>
          </cell>
          <cell r="D53" t="str">
            <v>|</v>
          </cell>
          <cell r="E53">
            <v>26727.392267732546</v>
          </cell>
          <cell r="F53" t="str">
            <v>|</v>
          </cell>
          <cell r="G53">
            <v>20220.681576128769</v>
          </cell>
          <cell r="H53" t="str">
            <v>|</v>
          </cell>
          <cell r="I53">
            <v>16601.816965747876</v>
          </cell>
          <cell r="J53" t="str">
            <v>|</v>
          </cell>
          <cell r="K53">
            <v>13440.649283533005</v>
          </cell>
          <cell r="L53" t="str">
            <v>|</v>
          </cell>
          <cell r="M53">
            <v>15927.300319488819</v>
          </cell>
          <cell r="N53" t="str">
            <v>|</v>
          </cell>
          <cell r="O53">
            <v>19399.60370183409</v>
          </cell>
          <cell r="P53" t="str">
            <v>|</v>
          </cell>
          <cell r="Q53">
            <v>21080.366689779974</v>
          </cell>
          <cell r="R53" t="str">
            <v>|</v>
          </cell>
          <cell r="S53">
            <v>21628.412571177942</v>
          </cell>
          <cell r="T53" t="str">
            <v>|</v>
          </cell>
          <cell r="U53">
            <v>19475.134136617347</v>
          </cell>
          <cell r="V53" t="str">
            <v>|</v>
          </cell>
          <cell r="W53">
            <v>19934.670441587652</v>
          </cell>
          <cell r="X53" t="str">
            <v>|</v>
          </cell>
          <cell r="Y53">
            <v>20085.944622703257</v>
          </cell>
          <cell r="Z53" t="str">
            <v>|</v>
          </cell>
          <cell r="AA53">
            <v>13047.847383720929</v>
          </cell>
        </row>
        <row r="54">
          <cell r="A54" t="str">
            <v>1979-80 ......</v>
          </cell>
          <cell r="B54" t="str">
            <v>|</v>
          </cell>
          <cell r="C54">
            <v>22393.762005815268</v>
          </cell>
          <cell r="D54" t="str">
            <v>|</v>
          </cell>
          <cell r="E54">
            <v>28671.89754566969</v>
          </cell>
          <cell r="F54" t="str">
            <v>|</v>
          </cell>
          <cell r="G54">
            <v>21650.878960255606</v>
          </cell>
          <cell r="H54" t="str">
            <v>|</v>
          </cell>
          <cell r="I54">
            <v>17719.877069103168</v>
          </cell>
          <cell r="J54" t="str">
            <v>|</v>
          </cell>
          <cell r="K54">
            <v>14323.120693828156</v>
          </cell>
          <cell r="L54" t="str">
            <v>|</v>
          </cell>
          <cell r="M54">
            <v>16931.613114754098</v>
          </cell>
          <cell r="N54" t="str">
            <v>|</v>
          </cell>
          <cell r="O54">
            <v>20900.886406844107</v>
          </cell>
          <cell r="P54" t="str">
            <v>|</v>
          </cell>
          <cell r="Q54">
            <v>22789.156556653375</v>
          </cell>
          <cell r="R54" t="str">
            <v>|</v>
          </cell>
          <cell r="S54">
            <v>23350.237471307621</v>
          </cell>
          <cell r="T54" t="str">
            <v>|</v>
          </cell>
          <cell r="U54">
            <v>21130.640216230648</v>
          </cell>
          <cell r="V54" t="str">
            <v>|</v>
          </cell>
          <cell r="W54">
            <v>21317.43976364694</v>
          </cell>
          <cell r="X54" t="str">
            <v>|</v>
          </cell>
          <cell r="Y54">
            <v>21471.855751949613</v>
          </cell>
          <cell r="Z54" t="str">
            <v>|</v>
          </cell>
          <cell r="AA54">
            <v>13938.339058999252</v>
          </cell>
        </row>
        <row r="55">
          <cell r="A55" t="str">
            <v>1980-81 .....</v>
          </cell>
          <cell r="B55" t="str">
            <v>|</v>
          </cell>
          <cell r="C55">
            <v>24499</v>
          </cell>
          <cell r="D55" t="str">
            <v>|</v>
          </cell>
          <cell r="E55">
            <v>31082</v>
          </cell>
          <cell r="F55" t="str">
            <v>|</v>
          </cell>
          <cell r="G55">
            <v>23451</v>
          </cell>
          <cell r="H55" t="str">
            <v>|</v>
          </cell>
          <cell r="I55">
            <v>19227</v>
          </cell>
          <cell r="J55" t="str">
            <v>|</v>
          </cell>
          <cell r="K55">
            <v>15545</v>
          </cell>
          <cell r="L55" t="str">
            <v>|</v>
          </cell>
          <cell r="M55">
            <v>18281</v>
          </cell>
          <cell r="N55" t="str">
            <v>|</v>
          </cell>
          <cell r="O55">
            <v>23170</v>
          </cell>
          <cell r="P55" t="str">
            <v>|</v>
          </cell>
          <cell r="Q55">
            <v>24873</v>
          </cell>
          <cell r="R55" t="str">
            <v>|</v>
          </cell>
          <cell r="S55">
            <v>25509</v>
          </cell>
          <cell r="T55" t="str">
            <v>|</v>
          </cell>
          <cell r="U55">
            <v>22965</v>
          </cell>
          <cell r="V55" t="str">
            <v>|</v>
          </cell>
          <cell r="W55">
            <v>23493</v>
          </cell>
          <cell r="X55" t="str">
            <v>|</v>
          </cell>
          <cell r="Y55">
            <v>23669</v>
          </cell>
          <cell r="Z55" t="str">
            <v>|</v>
          </cell>
          <cell r="AA55">
            <v>16075</v>
          </cell>
        </row>
        <row r="56">
          <cell r="A56" t="str">
            <v>1981-82 .....</v>
          </cell>
          <cell r="B56" t="str">
            <v>|</v>
          </cell>
          <cell r="C56">
            <v>26796</v>
          </cell>
          <cell r="D56" t="str">
            <v>|</v>
          </cell>
          <cell r="E56">
            <v>33799</v>
          </cell>
          <cell r="F56" t="str">
            <v>|</v>
          </cell>
          <cell r="G56">
            <v>25553</v>
          </cell>
          <cell r="H56" t="str">
            <v>|</v>
          </cell>
          <cell r="I56">
            <v>21025</v>
          </cell>
          <cell r="J56" t="str">
            <v>|</v>
          </cell>
          <cell r="K56">
            <v>16906</v>
          </cell>
          <cell r="L56" t="str">
            <v>|</v>
          </cell>
          <cell r="M56">
            <v>19721</v>
          </cell>
          <cell r="N56" t="str">
            <v>|</v>
          </cell>
          <cell r="O56">
            <v>25276</v>
          </cell>
          <cell r="P56" t="str">
            <v>|</v>
          </cell>
          <cell r="Q56">
            <v>27148.545016086198</v>
          </cell>
          <cell r="R56" t="str">
            <v>|</v>
          </cell>
          <cell r="S56">
            <v>27863.901047219388</v>
          </cell>
          <cell r="T56" t="str">
            <v>|</v>
          </cell>
          <cell r="U56">
            <v>25085</v>
          </cell>
          <cell r="V56" t="str">
            <v>|</v>
          </cell>
          <cell r="W56">
            <v>25848.973064175956</v>
          </cell>
          <cell r="X56" t="str">
            <v>|</v>
          </cell>
          <cell r="Y56">
            <v>26036.686802202195</v>
          </cell>
          <cell r="Z56" t="str">
            <v>|</v>
          </cell>
          <cell r="AA56">
            <v>16834</v>
          </cell>
        </row>
        <row r="57">
          <cell r="B57" t="str">
            <v>|</v>
          </cell>
          <cell r="D57" t="str">
            <v>|</v>
          </cell>
          <cell r="F57" t="str">
            <v>|</v>
          </cell>
          <cell r="H57" t="str">
            <v>|</v>
          </cell>
          <cell r="J57" t="str">
            <v>|</v>
          </cell>
          <cell r="L57" t="str">
            <v>|</v>
          </cell>
          <cell r="N57" t="str">
            <v>|</v>
          </cell>
          <cell r="P57" t="str">
            <v>|</v>
          </cell>
          <cell r="R57" t="str">
            <v>|</v>
          </cell>
          <cell r="T57" t="str">
            <v>|</v>
          </cell>
          <cell r="V57" t="str">
            <v>|</v>
          </cell>
          <cell r="X57" t="str">
            <v>|</v>
          </cell>
          <cell r="Z57" t="str">
            <v>|</v>
          </cell>
        </row>
        <row r="58">
          <cell r="A58" t="str">
            <v>1982-83 .....</v>
          </cell>
          <cell r="B58" t="str">
            <v>|</v>
          </cell>
          <cell r="C58">
            <v>28664</v>
          </cell>
          <cell r="D58" t="str">
            <v>|</v>
          </cell>
          <cell r="E58">
            <v>35956</v>
          </cell>
          <cell r="F58" t="str">
            <v>|</v>
          </cell>
          <cell r="G58">
            <v>27262</v>
          </cell>
          <cell r="H58" t="str">
            <v>|</v>
          </cell>
          <cell r="I58">
            <v>22586</v>
          </cell>
          <cell r="J58" t="str">
            <v>|</v>
          </cell>
          <cell r="K58">
            <v>18160</v>
          </cell>
          <cell r="L58" t="str">
            <v>|</v>
          </cell>
          <cell r="M58">
            <v>21225</v>
          </cell>
          <cell r="N58" t="str">
            <v>|</v>
          </cell>
          <cell r="O58">
            <v>26541</v>
          </cell>
          <cell r="P58" t="str">
            <v>|</v>
          </cell>
          <cell r="Q58">
            <v>28851</v>
          </cell>
          <cell r="R58" t="str">
            <v>|</v>
          </cell>
          <cell r="S58">
            <v>29661</v>
          </cell>
          <cell r="T58" t="str">
            <v>|</v>
          </cell>
          <cell r="U58">
            <v>26524</v>
          </cell>
          <cell r="V58" t="str">
            <v>|</v>
          </cell>
          <cell r="W58">
            <v>28159</v>
          </cell>
          <cell r="X58" t="str">
            <v>|</v>
          </cell>
          <cell r="Y58">
            <v>28380</v>
          </cell>
          <cell r="Z58" t="str">
            <v>|</v>
          </cell>
          <cell r="AA58">
            <v>17346</v>
          </cell>
        </row>
        <row r="59">
          <cell r="A59" t="str">
            <v>1984-85 ......</v>
          </cell>
          <cell r="B59" t="str">
            <v>|</v>
          </cell>
          <cell r="C59">
            <v>32182</v>
          </cell>
          <cell r="D59" t="str">
            <v>|</v>
          </cell>
          <cell r="E59">
            <v>40269</v>
          </cell>
          <cell r="F59" t="str">
            <v>|</v>
          </cell>
          <cell r="G59">
            <v>30392</v>
          </cell>
          <cell r="H59" t="str">
            <v>|</v>
          </cell>
          <cell r="I59">
            <v>25330</v>
          </cell>
          <cell r="J59" t="str">
            <v>|</v>
          </cell>
          <cell r="K59">
            <v>21159</v>
          </cell>
          <cell r="L59" t="str">
            <v>|</v>
          </cell>
          <cell r="M59">
            <v>23557</v>
          </cell>
          <cell r="N59" t="str">
            <v>|</v>
          </cell>
          <cell r="O59">
            <v>28670</v>
          </cell>
          <cell r="P59" t="str">
            <v>|</v>
          </cell>
          <cell r="Q59">
            <v>32240</v>
          </cell>
          <cell r="R59" t="str">
            <v>|</v>
          </cell>
          <cell r="S59">
            <v>33344</v>
          </cell>
          <cell r="T59" t="str">
            <v>|</v>
          </cell>
          <cell r="U59">
            <v>28891</v>
          </cell>
          <cell r="V59" t="str">
            <v>|</v>
          </cell>
          <cell r="W59">
            <v>32028</v>
          </cell>
          <cell r="X59" t="str">
            <v>|</v>
          </cell>
          <cell r="Y59">
            <v>32278</v>
          </cell>
          <cell r="Z59" t="str">
            <v>|</v>
          </cell>
          <cell r="AA59">
            <v>19460</v>
          </cell>
        </row>
        <row r="60">
          <cell r="A60" t="str">
            <v>1985-86 ......</v>
          </cell>
          <cell r="B60" t="str">
            <v>|</v>
          </cell>
          <cell r="C60">
            <v>34294</v>
          </cell>
          <cell r="D60" t="str">
            <v>|</v>
          </cell>
          <cell r="E60">
            <v>42833</v>
          </cell>
          <cell r="F60" t="str">
            <v>|</v>
          </cell>
          <cell r="G60">
            <v>32273</v>
          </cell>
          <cell r="H60" t="str">
            <v>|</v>
          </cell>
          <cell r="I60">
            <v>27094</v>
          </cell>
          <cell r="J60" t="str">
            <v>|</v>
          </cell>
          <cell r="K60">
            <v>21693</v>
          </cell>
          <cell r="L60" t="str">
            <v>|</v>
          </cell>
          <cell r="M60">
            <v>25238</v>
          </cell>
          <cell r="N60" t="str">
            <v>|</v>
          </cell>
          <cell r="O60">
            <v>30267</v>
          </cell>
          <cell r="P60" t="str">
            <v>|</v>
          </cell>
          <cell r="Q60">
            <v>34528</v>
          </cell>
          <cell r="R60" t="str">
            <v>|</v>
          </cell>
          <cell r="S60">
            <v>35786</v>
          </cell>
          <cell r="T60" t="str">
            <v>|</v>
          </cell>
          <cell r="U60">
            <v>30758</v>
          </cell>
          <cell r="V60" t="str">
            <v>|</v>
          </cell>
          <cell r="W60">
            <v>33656</v>
          </cell>
          <cell r="X60" t="str">
            <v>|</v>
          </cell>
          <cell r="Y60">
            <v>33900</v>
          </cell>
          <cell r="Z60" t="str">
            <v>|</v>
          </cell>
          <cell r="AA60">
            <v>20412</v>
          </cell>
        </row>
        <row r="61">
          <cell r="A61" t="str">
            <v>1987-88 .....</v>
          </cell>
          <cell r="B61" t="str">
            <v>|</v>
          </cell>
          <cell r="C61">
            <v>38111.695895345154</v>
          </cell>
          <cell r="D61" t="str">
            <v>|</v>
          </cell>
          <cell r="E61">
            <v>47734.533981104869</v>
          </cell>
          <cell r="F61" t="str">
            <v>|</v>
          </cell>
          <cell r="G61">
            <v>35822.956713110521</v>
          </cell>
          <cell r="H61" t="str">
            <v>|</v>
          </cell>
          <cell r="I61">
            <v>30086.371220895402</v>
          </cell>
          <cell r="J61" t="str">
            <v>|</v>
          </cell>
          <cell r="K61">
            <v>23644.765938069217</v>
          </cell>
          <cell r="L61" t="str">
            <v>|</v>
          </cell>
          <cell r="M61">
            <v>27652.239352129574</v>
          </cell>
          <cell r="N61" t="str">
            <v>|</v>
          </cell>
          <cell r="O61">
            <v>32746.868341741465</v>
          </cell>
          <cell r="P61" t="str">
            <v>|</v>
          </cell>
          <cell r="Q61">
            <v>38314</v>
          </cell>
          <cell r="R61" t="str">
            <v>|</v>
          </cell>
          <cell r="S61">
            <v>39898</v>
          </cell>
          <cell r="T61" t="str">
            <v>|</v>
          </cell>
          <cell r="U61">
            <v>33477</v>
          </cell>
          <cell r="V61" t="str">
            <v>|</v>
          </cell>
          <cell r="W61">
            <v>37603</v>
          </cell>
          <cell r="X61" t="str">
            <v>|</v>
          </cell>
          <cell r="Y61">
            <v>37817</v>
          </cell>
          <cell r="Z61" t="str">
            <v>|</v>
          </cell>
          <cell r="AA61">
            <v>22641</v>
          </cell>
        </row>
        <row r="62">
          <cell r="A62" t="str">
            <v>1989-90 ........</v>
          </cell>
          <cell r="B62" t="str">
            <v>|</v>
          </cell>
          <cell r="C62">
            <v>42763.42140924561</v>
          </cell>
          <cell r="D62" t="str">
            <v>|</v>
          </cell>
          <cell r="E62">
            <v>53649.838772366886</v>
          </cell>
          <cell r="F62" t="str">
            <v>|</v>
          </cell>
          <cell r="G62">
            <v>40130.789711744867</v>
          </cell>
          <cell r="H62" t="str">
            <v>|</v>
          </cell>
          <cell r="I62">
            <v>33780.836192794915</v>
          </cell>
          <cell r="J62" t="str">
            <v>|</v>
          </cell>
          <cell r="K62">
            <v>25932.617956656348</v>
          </cell>
          <cell r="L62" t="str">
            <v>|</v>
          </cell>
          <cell r="M62">
            <v>31161.705467869222</v>
          </cell>
          <cell r="N62" t="str">
            <v>|</v>
          </cell>
          <cell r="O62">
            <v>35979.896163648998</v>
          </cell>
          <cell r="P62" t="str">
            <v>|</v>
          </cell>
          <cell r="Q62">
            <v>42958.618373184479</v>
          </cell>
          <cell r="R62" t="str">
            <v>|</v>
          </cell>
          <cell r="S62">
            <v>44834.232249225199</v>
          </cell>
          <cell r="T62" t="str">
            <v>|</v>
          </cell>
          <cell r="U62">
            <v>37081.46811148354</v>
          </cell>
          <cell r="V62" t="str">
            <v>|</v>
          </cell>
          <cell r="W62">
            <v>42312.490049655491</v>
          </cell>
          <cell r="X62" t="str">
            <v>|</v>
          </cell>
          <cell r="Y62">
            <v>42594.522002817197</v>
          </cell>
          <cell r="Z62" t="str">
            <v>|</v>
          </cell>
          <cell r="AA62">
            <v>25218.455335968378</v>
          </cell>
        </row>
        <row r="63">
          <cell r="B63" t="str">
            <v>|</v>
          </cell>
          <cell r="D63" t="str">
            <v>|</v>
          </cell>
          <cell r="F63" t="str">
            <v>|</v>
          </cell>
          <cell r="H63" t="str">
            <v>|</v>
          </cell>
          <cell r="J63" t="str">
            <v>|</v>
          </cell>
          <cell r="L63" t="str">
            <v>|</v>
          </cell>
          <cell r="N63" t="str">
            <v>|</v>
          </cell>
          <cell r="P63" t="str">
            <v>|</v>
          </cell>
          <cell r="R63" t="str">
            <v>|</v>
          </cell>
          <cell r="T63" t="str">
            <v>|</v>
          </cell>
          <cell r="V63" t="str">
            <v>|</v>
          </cell>
          <cell r="X63" t="str">
            <v>|</v>
          </cell>
          <cell r="Z63" t="str">
            <v>|</v>
          </cell>
        </row>
        <row r="64">
          <cell r="A64" t="str">
            <v>1990-91 ....</v>
          </cell>
          <cell r="B64" t="str">
            <v>|</v>
          </cell>
          <cell r="C64">
            <v>45065.319760248232</v>
          </cell>
          <cell r="D64" t="str">
            <v>|</v>
          </cell>
          <cell r="E64">
            <v>56549.130950303355</v>
          </cell>
          <cell r="F64" t="str">
            <v>|</v>
          </cell>
          <cell r="G64">
            <v>42238.526113647582</v>
          </cell>
          <cell r="H64" t="str">
            <v>|</v>
          </cell>
          <cell r="I64">
            <v>35635.516214898962</v>
          </cell>
          <cell r="J64" t="str">
            <v>|</v>
          </cell>
          <cell r="K64">
            <v>27388.442108501691</v>
          </cell>
          <cell r="L64" t="str">
            <v>|</v>
          </cell>
          <cell r="M64">
            <v>32397.775340183282</v>
          </cell>
          <cell r="N64" t="str">
            <v>|</v>
          </cell>
          <cell r="O64">
            <v>38035.82265363678</v>
          </cell>
          <cell r="P64" t="str">
            <v>|</v>
          </cell>
          <cell r="Q64">
            <v>45084.328950951451</v>
          </cell>
          <cell r="R64" t="str">
            <v>|</v>
          </cell>
          <cell r="S64">
            <v>47167.744933607792</v>
          </cell>
          <cell r="T64" t="str">
            <v>|</v>
          </cell>
          <cell r="U64">
            <v>38787.068812163168</v>
          </cell>
          <cell r="V64" t="str">
            <v>|</v>
          </cell>
          <cell r="W64">
            <v>45019.285633267828</v>
          </cell>
          <cell r="X64" t="str">
            <v>|</v>
          </cell>
          <cell r="Y64">
            <v>45319.404182351602</v>
          </cell>
          <cell r="Z64" t="str">
            <v>|</v>
          </cell>
          <cell r="AA64">
            <v>25936.70528109029</v>
          </cell>
        </row>
        <row r="65">
          <cell r="A65" t="str">
            <v>1991-92 .....</v>
          </cell>
          <cell r="B65" t="str">
            <v>|</v>
          </cell>
          <cell r="C65">
            <v>46847.967433344063</v>
          </cell>
          <cell r="D65" t="str">
            <v>|</v>
          </cell>
          <cell r="E65">
            <v>58493.61217780791</v>
          </cell>
          <cell r="F65" t="str">
            <v>|</v>
          </cell>
          <cell r="G65">
            <v>43814.06540538853</v>
          </cell>
          <cell r="H65" t="str">
            <v>|</v>
          </cell>
          <cell r="I65">
            <v>36968.505248398957</v>
          </cell>
          <cell r="J65" t="str">
            <v>|</v>
          </cell>
          <cell r="K65">
            <v>33359.052340425529</v>
          </cell>
          <cell r="L65" t="str">
            <v>|</v>
          </cell>
          <cell r="M65">
            <v>32843.346209282216</v>
          </cell>
          <cell r="N65" t="str">
            <v>|</v>
          </cell>
          <cell r="O65">
            <v>39421.848303322877</v>
          </cell>
          <cell r="P65" t="str">
            <v>|</v>
          </cell>
          <cell r="Q65">
            <v>46482.911060208346</v>
          </cell>
          <cell r="R65" t="str">
            <v>|</v>
          </cell>
          <cell r="S65">
            <v>48401.035566571823</v>
          </cell>
          <cell r="T65" t="str">
            <v>|</v>
          </cell>
          <cell r="U65">
            <v>40811.427936425338</v>
          </cell>
          <cell r="V65" t="str">
            <v>|</v>
          </cell>
          <cell r="W65">
            <v>47732.696796642587</v>
          </cell>
          <cell r="X65" t="str">
            <v>|</v>
          </cell>
          <cell r="Y65">
            <v>48041.812922007033</v>
          </cell>
          <cell r="Z65" t="str">
            <v>|</v>
          </cell>
          <cell r="AA65">
            <v>26824.668185961713</v>
          </cell>
        </row>
        <row r="66">
          <cell r="A66" t="str">
            <v>1992-93 ....</v>
          </cell>
          <cell r="B66" t="str">
            <v>|</v>
          </cell>
          <cell r="C66">
            <v>47865.501990055578</v>
          </cell>
          <cell r="D66" t="str">
            <v>|</v>
          </cell>
          <cell r="E66">
            <v>59971.965191872667</v>
          </cell>
          <cell r="F66" t="str">
            <v>|</v>
          </cell>
          <cell r="G66">
            <v>44855.467333239889</v>
          </cell>
          <cell r="H66" t="str">
            <v>|</v>
          </cell>
          <cell r="I66">
            <v>37841.890735243091</v>
          </cell>
          <cell r="J66" t="str">
            <v>|</v>
          </cell>
          <cell r="K66">
            <v>29583.12554201941</v>
          </cell>
          <cell r="L66" t="str">
            <v>|</v>
          </cell>
          <cell r="M66">
            <v>32512.20265413326</v>
          </cell>
          <cell r="N66" t="str">
            <v>|</v>
          </cell>
          <cell r="O66">
            <v>39365.134320502475</v>
          </cell>
          <cell r="P66" t="str">
            <v>|</v>
          </cell>
          <cell r="Q66">
            <v>47174.818019195518</v>
          </cell>
          <cell r="R66" t="str">
            <v>|</v>
          </cell>
          <cell r="S66">
            <v>49392.475723025171</v>
          </cell>
          <cell r="T66" t="str">
            <v>|</v>
          </cell>
          <cell r="U66">
            <v>40724.663354763296</v>
          </cell>
          <cell r="V66" t="str">
            <v>|</v>
          </cell>
          <cell r="W66">
            <v>49518.191757222368</v>
          </cell>
          <cell r="X66" t="str">
            <v>|</v>
          </cell>
          <cell r="Y66">
            <v>49837.214970357723</v>
          </cell>
          <cell r="Z66" t="str">
            <v>|</v>
          </cell>
          <cell r="AA66">
            <v>27401.528424976699</v>
          </cell>
        </row>
        <row r="67">
          <cell r="A67" t="str">
            <v>1993-94.....</v>
          </cell>
          <cell r="B67" t="str">
            <v>|</v>
          </cell>
          <cell r="C67">
            <v>49578.730842407967</v>
          </cell>
          <cell r="D67" t="str">
            <v>|</v>
          </cell>
          <cell r="E67">
            <v>61856.770377968103</v>
          </cell>
          <cell r="F67" t="str">
            <v>|</v>
          </cell>
          <cell r="G67">
            <v>46228.945216757973</v>
          </cell>
          <cell r="H67" t="str">
            <v>|</v>
          </cell>
          <cell r="I67">
            <v>38793.664069178012</v>
          </cell>
          <cell r="J67" t="str">
            <v>|</v>
          </cell>
          <cell r="K67">
            <v>29815.162468799637</v>
          </cell>
          <cell r="L67" t="str">
            <v>|</v>
          </cell>
          <cell r="M67">
            <v>34795.662188636998</v>
          </cell>
          <cell r="N67" t="str">
            <v>|</v>
          </cell>
          <cell r="O67">
            <v>42250.864012760467</v>
          </cell>
          <cell r="P67" t="str">
            <v>|</v>
          </cell>
          <cell r="Q67">
            <v>48955.73693968197</v>
          </cell>
          <cell r="R67" t="str">
            <v>|</v>
          </cell>
          <cell r="S67">
            <v>50988.946309479208</v>
          </cell>
          <cell r="T67" t="str">
            <v>|</v>
          </cell>
          <cell r="U67">
            <v>42937.776321334306</v>
          </cell>
          <cell r="V67" t="str">
            <v>|</v>
          </cell>
          <cell r="W67">
            <v>51076.259754422812</v>
          </cell>
          <cell r="X67" t="str">
            <v>|</v>
          </cell>
          <cell r="Y67">
            <v>51397.090306080579</v>
          </cell>
          <cell r="Z67" t="str">
            <v>|</v>
          </cell>
          <cell r="AA67">
            <v>30783.449826989618</v>
          </cell>
        </row>
        <row r="68">
          <cell r="A68" t="str">
            <v>1994-95.....</v>
          </cell>
          <cell r="B68" t="str">
            <v>|</v>
          </cell>
          <cell r="C68">
            <v>51228.270809646099</v>
          </cell>
          <cell r="D68" t="str">
            <v>|</v>
          </cell>
          <cell r="E68">
            <v>64046.283619057365</v>
          </cell>
          <cell r="F68" t="str">
            <v>|</v>
          </cell>
          <cell r="G68">
            <v>47705.173626790027</v>
          </cell>
          <cell r="H68" t="str">
            <v>|</v>
          </cell>
          <cell r="I68">
            <v>39922.638520330176</v>
          </cell>
          <cell r="J68" t="str">
            <v>|</v>
          </cell>
          <cell r="K68">
            <v>30528.07182320442</v>
          </cell>
          <cell r="L68" t="str">
            <v>|</v>
          </cell>
          <cell r="M68">
            <v>35082.026065022423</v>
          </cell>
          <cell r="N68" t="str">
            <v>|</v>
          </cell>
          <cell r="O68">
            <v>43103.333116282258</v>
          </cell>
          <cell r="P68" t="str">
            <v>|</v>
          </cell>
          <cell r="Q68">
            <v>50629.186916573955</v>
          </cell>
          <cell r="R68" t="str">
            <v>|</v>
          </cell>
          <cell r="S68">
            <v>52873.613535267948</v>
          </cell>
          <cell r="T68" t="str">
            <v>|</v>
          </cell>
          <cell r="U68">
            <v>44020.150230558465</v>
          </cell>
          <cell r="V68" t="str">
            <v>|</v>
          </cell>
          <cell r="W68">
            <v>52652.940467077606</v>
          </cell>
          <cell r="X68" t="str">
            <v>|</v>
          </cell>
          <cell r="Y68">
            <v>53036.273732643393</v>
          </cell>
          <cell r="Z68" t="str">
            <v>|</v>
          </cell>
          <cell r="AA68">
            <v>29639.433606557377</v>
          </cell>
        </row>
        <row r="69">
          <cell r="B69" t="str">
            <v>|</v>
          </cell>
          <cell r="D69" t="str">
            <v>|</v>
          </cell>
          <cell r="F69" t="str">
            <v>|</v>
          </cell>
          <cell r="H69" t="str">
            <v>|</v>
          </cell>
          <cell r="J69" t="str">
            <v>|</v>
          </cell>
          <cell r="L69" t="str">
            <v>|</v>
          </cell>
          <cell r="N69" t="str">
            <v>|</v>
          </cell>
          <cell r="P69" t="str">
            <v>|</v>
          </cell>
          <cell r="R69" t="str">
            <v>|</v>
          </cell>
          <cell r="T69" t="str">
            <v>|</v>
          </cell>
          <cell r="V69" t="str">
            <v>|</v>
          </cell>
          <cell r="X69" t="str">
            <v>|</v>
          </cell>
          <cell r="Z69" t="str">
            <v>|</v>
          </cell>
        </row>
        <row r="70">
          <cell r="A70" t="str">
            <v>1995-96 .....</v>
          </cell>
          <cell r="B70" t="str">
            <v>|</v>
          </cell>
          <cell r="C70">
            <v>52814.194372956525</v>
          </cell>
          <cell r="D70" t="str">
            <v>|</v>
          </cell>
          <cell r="E70">
            <v>65949.324384810549</v>
          </cell>
          <cell r="F70" t="str">
            <v>|</v>
          </cell>
          <cell r="G70">
            <v>49037.470862953873</v>
          </cell>
          <cell r="H70" t="str">
            <v>|</v>
          </cell>
          <cell r="I70">
            <v>40857.828129282534</v>
          </cell>
          <cell r="J70" t="str">
            <v>|</v>
          </cell>
          <cell r="K70">
            <v>30940.24908914258</v>
          </cell>
          <cell r="L70" t="str">
            <v>|</v>
          </cell>
          <cell r="M70">
            <v>36135.132310364796</v>
          </cell>
          <cell r="N70" t="str">
            <v>|</v>
          </cell>
          <cell r="O70">
            <v>44624.486382422554</v>
          </cell>
          <cell r="P70" t="str">
            <v>|</v>
          </cell>
          <cell r="Q70">
            <v>52162.956552223535</v>
          </cell>
          <cell r="R70" t="str">
            <v>|</v>
          </cell>
          <cell r="S70">
            <v>54448.261066102641</v>
          </cell>
          <cell r="T70" t="str">
            <v>|</v>
          </cell>
          <cell r="U70">
            <v>45209.023257975328</v>
          </cell>
          <cell r="V70" t="str">
            <v>|</v>
          </cell>
          <cell r="W70">
            <v>54363.803038590922</v>
          </cell>
          <cell r="X70" t="str">
            <v>|</v>
          </cell>
          <cell r="Y70">
            <v>54649.318622830848</v>
          </cell>
          <cell r="Z70" t="str">
            <v>|</v>
          </cell>
          <cell r="AA70">
            <v>33301.043967280166</v>
          </cell>
        </row>
        <row r="71">
          <cell r="A71" t="str">
            <v>1996-97 .....</v>
          </cell>
          <cell r="B71" t="str">
            <v>|</v>
          </cell>
          <cell r="C71">
            <v>54464.709334279236</v>
          </cell>
          <cell r="D71" t="str">
            <v>|</v>
          </cell>
          <cell r="E71">
            <v>68213.955895300533</v>
          </cell>
          <cell r="F71" t="str">
            <v>|</v>
          </cell>
          <cell r="G71">
            <v>50456.670592177703</v>
          </cell>
          <cell r="H71" t="str">
            <v>|</v>
          </cell>
          <cell r="I71">
            <v>41864.252207898775</v>
          </cell>
          <cell r="J71" t="str">
            <v>|</v>
          </cell>
          <cell r="K71">
            <v>31738.17971485743</v>
          </cell>
          <cell r="L71" t="str">
            <v>|</v>
          </cell>
          <cell r="M71">
            <v>36931.795553145334</v>
          </cell>
          <cell r="N71" t="str">
            <v>|</v>
          </cell>
          <cell r="O71">
            <v>45688.05466272316</v>
          </cell>
          <cell r="P71" t="str">
            <v>|</v>
          </cell>
          <cell r="Q71">
            <v>53736.99338028823</v>
          </cell>
          <cell r="R71" t="str">
            <v>|</v>
          </cell>
          <cell r="S71">
            <v>56162.002037367165</v>
          </cell>
          <cell r="T71" t="str">
            <v>|</v>
          </cell>
          <cell r="U71">
            <v>46392.592380507187</v>
          </cell>
          <cell r="V71" t="str">
            <v>|</v>
          </cell>
          <cell r="W71">
            <v>56185.218945462526</v>
          </cell>
          <cell r="X71" t="str">
            <v>|</v>
          </cell>
          <cell r="Y71">
            <v>56452.718190150823</v>
          </cell>
          <cell r="Z71" t="str">
            <v>|</v>
          </cell>
          <cell r="AA71">
            <v>34735.830734966592</v>
          </cell>
        </row>
        <row r="72">
          <cell r="A72" t="str">
            <v>1997-98 .......</v>
          </cell>
          <cell r="B72" t="str">
            <v>|</v>
          </cell>
          <cell r="C72">
            <v>56115.294355628059</v>
          </cell>
          <cell r="D72" t="str">
            <v>|</v>
          </cell>
          <cell r="E72">
            <v>70467.869196386906</v>
          </cell>
          <cell r="F72" t="str">
            <v>|</v>
          </cell>
          <cell r="G72">
            <v>52040.996653161885</v>
          </cell>
          <cell r="H72" t="str">
            <v>|</v>
          </cell>
          <cell r="I72">
            <v>43016.700708881617</v>
          </cell>
          <cell r="J72" t="str">
            <v>|</v>
          </cell>
          <cell r="K72">
            <v>33070.310952783482</v>
          </cell>
          <cell r="L72" t="str">
            <v>|</v>
          </cell>
          <cell r="M72">
            <v>37481.173119605424</v>
          </cell>
          <cell r="N72" t="str">
            <v>|</v>
          </cell>
          <cell r="O72">
            <v>46821.79555651269</v>
          </cell>
          <cell r="P72" t="str">
            <v>|</v>
          </cell>
          <cell r="Q72">
            <v>55191.049028435329</v>
          </cell>
          <cell r="R72" t="str">
            <v>|</v>
          </cell>
          <cell r="S72">
            <v>57744.144247539552</v>
          </cell>
          <cell r="T72" t="str">
            <v>|</v>
          </cell>
          <cell r="U72">
            <v>47689.868025530166</v>
          </cell>
          <cell r="V72" t="str">
            <v>|</v>
          </cell>
          <cell r="W72">
            <v>58293.163246868797</v>
          </cell>
          <cell r="X72" t="str">
            <v>|</v>
          </cell>
          <cell r="Y72">
            <v>58576.417248932514</v>
          </cell>
          <cell r="Z72" t="str">
            <v>|</v>
          </cell>
          <cell r="AA72">
            <v>36157.001083423616</v>
          </cell>
        </row>
        <row r="73">
          <cell r="A73" t="str">
            <v>1998-99 .......</v>
          </cell>
          <cell r="B73" t="str">
            <v>|</v>
          </cell>
          <cell r="C73">
            <v>58047.956095591202</v>
          </cell>
          <cell r="D73" t="str">
            <v>|</v>
          </cell>
          <cell r="E73">
            <v>73260.411053397052</v>
          </cell>
          <cell r="F73" t="str">
            <v>|</v>
          </cell>
          <cell r="G73">
            <v>53829.588223822138</v>
          </cell>
          <cell r="H73" t="str">
            <v>|</v>
          </cell>
          <cell r="I73">
            <v>44649.769908840732</v>
          </cell>
          <cell r="J73" t="str">
            <v>|</v>
          </cell>
          <cell r="K73">
            <v>34741.156955611848</v>
          </cell>
          <cell r="L73" t="str">
            <v>|</v>
          </cell>
          <cell r="M73">
            <v>38975.508807588078</v>
          </cell>
          <cell r="N73" t="str">
            <v>|</v>
          </cell>
          <cell r="O73">
            <v>47610.481815855841</v>
          </cell>
          <cell r="P73" t="str">
            <v>|</v>
          </cell>
          <cell r="Q73">
            <v>57038.094253732212</v>
          </cell>
          <cell r="R73" t="str">
            <v>|</v>
          </cell>
          <cell r="S73">
            <v>59805.370393587262</v>
          </cell>
          <cell r="T73" t="str">
            <v>|</v>
          </cell>
          <cell r="U73">
            <v>48961.192064036593</v>
          </cell>
          <cell r="V73" t="str">
            <v>|</v>
          </cell>
          <cell r="W73">
            <v>60391.883965701745</v>
          </cell>
          <cell r="X73" t="str">
            <v>|</v>
          </cell>
          <cell r="Y73">
            <v>60640.778674154222</v>
          </cell>
          <cell r="Z73" t="str">
            <v>|</v>
          </cell>
          <cell r="AA73">
            <v>38040.343173431735</v>
          </cell>
        </row>
        <row r="74">
          <cell r="A74" t="str">
            <v>1999-2000 .......</v>
          </cell>
          <cell r="B74" t="str">
            <v>|</v>
          </cell>
          <cell r="C74">
            <v>60083.733732154447</v>
          </cell>
          <cell r="D74" t="str">
            <v>|</v>
          </cell>
          <cell r="E74">
            <v>76477.827021913923</v>
          </cell>
          <cell r="F74" t="str">
            <v>|</v>
          </cell>
          <cell r="G74">
            <v>55938.719908209925</v>
          </cell>
          <cell r="H74" t="str">
            <v>|</v>
          </cell>
          <cell r="I74">
            <v>46413.573223147359</v>
          </cell>
          <cell r="J74" t="str">
            <v>|</v>
          </cell>
          <cell r="K74">
            <v>35854.219204557012</v>
          </cell>
          <cell r="L74" t="str">
            <v>|</v>
          </cell>
          <cell r="M74">
            <v>40201.736578232711</v>
          </cell>
          <cell r="N74" t="str">
            <v>|</v>
          </cell>
          <cell r="O74">
            <v>48787.863521362648</v>
          </cell>
          <cell r="P74" t="str">
            <v>|</v>
          </cell>
          <cell r="Q74">
            <v>58983.671306781886</v>
          </cell>
          <cell r="R74" t="str">
            <v>|</v>
          </cell>
          <cell r="S74">
            <v>62030.047801787216</v>
          </cell>
          <cell r="T74" t="str">
            <v>|</v>
          </cell>
          <cell r="U74">
            <v>50033.346658738505</v>
          </cell>
          <cell r="V74" t="str">
            <v>|</v>
          </cell>
          <cell r="W74">
            <v>62630.921281230672</v>
          </cell>
          <cell r="X74" t="str">
            <v>|</v>
          </cell>
          <cell r="Y74">
            <v>62904.722537299225</v>
          </cell>
          <cell r="Z74" t="str">
            <v>|</v>
          </cell>
          <cell r="AA74">
            <v>38635.945172824795</v>
          </cell>
        </row>
        <row r="75">
          <cell r="A75" t="str">
            <v>2001-02 .......</v>
          </cell>
          <cell r="B75" t="str">
            <v>|</v>
          </cell>
          <cell r="C75">
            <v>64320.450395477535</v>
          </cell>
          <cell r="D75" t="str">
            <v>|</v>
          </cell>
          <cell r="E75">
            <v>83355.578492705055</v>
          </cell>
          <cell r="F75" t="str">
            <v>|</v>
          </cell>
          <cell r="G75">
            <v>60299.725154250169</v>
          </cell>
          <cell r="H75" t="str">
            <v>|</v>
          </cell>
          <cell r="I75">
            <v>50517.774937525035</v>
          </cell>
          <cell r="J75" t="str">
            <v>|</v>
          </cell>
          <cell r="K75">
            <v>48843.585457216308</v>
          </cell>
          <cell r="L75" t="str">
            <v>|</v>
          </cell>
          <cell r="M75">
            <v>44519.379396984921</v>
          </cell>
          <cell r="N75" t="str">
            <v>|</v>
          </cell>
          <cell r="O75">
            <v>48049.320763319003</v>
          </cell>
          <cell r="P75" t="str">
            <v>|</v>
          </cell>
          <cell r="Q75">
            <v>62834.64606472481</v>
          </cell>
          <cell r="R75" t="str">
            <v>|</v>
          </cell>
          <cell r="S75">
            <v>66577.063275842287</v>
          </cell>
          <cell r="T75" t="str">
            <v>|</v>
          </cell>
          <cell r="U75">
            <v>52360.220019694309</v>
          </cell>
          <cell r="V75" t="str">
            <v>|</v>
          </cell>
          <cell r="W75">
            <v>67870.978939430657</v>
          </cell>
          <cell r="X75" t="str">
            <v>|</v>
          </cell>
          <cell r="Y75">
            <v>68099.503016008573</v>
          </cell>
          <cell r="Z75" t="str">
            <v>|</v>
          </cell>
          <cell r="AA75">
            <v>33394.687116564419</v>
          </cell>
        </row>
        <row r="76">
          <cell r="B76" t="str">
            <v>|</v>
          </cell>
          <cell r="D76" t="str">
            <v>|</v>
          </cell>
          <cell r="F76" t="str">
            <v>|</v>
          </cell>
          <cell r="H76" t="str">
            <v>|</v>
          </cell>
          <cell r="J76" t="str">
            <v>|</v>
          </cell>
          <cell r="L76" t="str">
            <v>|</v>
          </cell>
          <cell r="N76" t="str">
            <v>|</v>
          </cell>
          <cell r="P76" t="str">
            <v>|</v>
          </cell>
          <cell r="R76" t="str">
            <v>|</v>
          </cell>
          <cell r="T76" t="str">
            <v>|</v>
          </cell>
          <cell r="V76" t="str">
            <v>|</v>
          </cell>
          <cell r="X76" t="str">
            <v>|</v>
          </cell>
          <cell r="Z76" t="str">
            <v>|</v>
          </cell>
        </row>
        <row r="77">
          <cell r="A77" t="str">
            <v>Women</v>
          </cell>
          <cell r="B77" t="str">
            <v>|</v>
          </cell>
          <cell r="D77" t="str">
            <v>|</v>
          </cell>
          <cell r="F77" t="str">
            <v>|</v>
          </cell>
          <cell r="H77" t="str">
            <v>|</v>
          </cell>
          <cell r="J77" t="str">
            <v>|</v>
          </cell>
          <cell r="L77" t="str">
            <v>|</v>
          </cell>
          <cell r="N77" t="str">
            <v>|</v>
          </cell>
          <cell r="P77" t="str">
            <v>|</v>
          </cell>
          <cell r="R77" t="str">
            <v>|</v>
          </cell>
          <cell r="T77" t="str">
            <v>|</v>
          </cell>
          <cell r="V77" t="str">
            <v>|</v>
          </cell>
          <cell r="X77" t="str">
            <v>|</v>
          </cell>
          <cell r="Z77" t="str">
            <v>|</v>
          </cell>
        </row>
        <row r="78">
          <cell r="A78" t="str">
            <v>1972-73 ......</v>
          </cell>
          <cell r="B78" t="str">
            <v>|</v>
          </cell>
          <cell r="C78">
            <v>11924.647195292455</v>
          </cell>
          <cell r="D78" t="str">
            <v>|</v>
          </cell>
          <cell r="E78">
            <v>17122.622199241639</v>
          </cell>
          <cell r="F78" t="str">
            <v>|</v>
          </cell>
          <cell r="G78">
            <v>13826.651372470447</v>
          </cell>
          <cell r="H78" t="str">
            <v>|</v>
          </cell>
          <cell r="I78">
            <v>11509.793642715033</v>
          </cell>
          <cell r="J78" t="str">
            <v>|</v>
          </cell>
          <cell r="K78">
            <v>10098.232843137255</v>
          </cell>
          <cell r="L78" t="str">
            <v>|</v>
          </cell>
          <cell r="M78">
            <v>10774.67758186398</v>
          </cell>
          <cell r="N78" t="str">
            <v>|</v>
          </cell>
          <cell r="O78">
            <v>11913.402422865796</v>
          </cell>
          <cell r="P78" t="str">
            <v>|</v>
          </cell>
          <cell r="Q78">
            <v>12250.360743375497</v>
          </cell>
          <cell r="R78" t="str">
            <v>|</v>
          </cell>
          <cell r="S78">
            <v>12300.187944913845</v>
          </cell>
          <cell r="T78" t="str">
            <v>|</v>
          </cell>
          <cell r="U78">
            <v>12164.525815139534</v>
          </cell>
          <cell r="V78" t="str">
            <v>|</v>
          </cell>
          <cell r="W78">
            <v>11044.049277341528</v>
          </cell>
          <cell r="X78" t="str">
            <v>|</v>
          </cell>
          <cell r="Y78">
            <v>11218.751061081381</v>
          </cell>
          <cell r="Z78" t="str">
            <v>|</v>
          </cell>
          <cell r="AA78">
            <v>8887.5368261199692</v>
          </cell>
        </row>
        <row r="79">
          <cell r="A79" t="str">
            <v>1974-75 ....</v>
          </cell>
          <cell r="B79" t="str">
            <v>|</v>
          </cell>
          <cell r="C79">
            <v>13470.763369465776</v>
          </cell>
          <cell r="D79" t="str">
            <v>|</v>
          </cell>
          <cell r="E79">
            <v>19011.84712524142</v>
          </cell>
          <cell r="F79" t="str">
            <v>|</v>
          </cell>
          <cell r="G79">
            <v>15481.486368226186</v>
          </cell>
          <cell r="H79" t="str">
            <v>|</v>
          </cell>
          <cell r="I79">
            <v>12857.749006568811</v>
          </cell>
          <cell r="J79" t="str">
            <v>|</v>
          </cell>
          <cell r="K79">
            <v>11740.269636267791</v>
          </cell>
          <cell r="L79" t="str">
            <v>|</v>
          </cell>
          <cell r="M79">
            <v>11542.812772133528</v>
          </cell>
          <cell r="N79" t="str">
            <v>|</v>
          </cell>
          <cell r="O79">
            <v>12618.628837603219</v>
          </cell>
          <cell r="P79" t="str">
            <v>|</v>
          </cell>
          <cell r="Q79">
            <v>13891.536325227678</v>
          </cell>
          <cell r="R79" t="str">
            <v>|</v>
          </cell>
          <cell r="S79">
            <v>13830.998956703183</v>
          </cell>
          <cell r="T79" t="str">
            <v>|</v>
          </cell>
          <cell r="U79">
            <v>13987</v>
          </cell>
          <cell r="V79" t="str">
            <v>|</v>
          </cell>
          <cell r="W79">
            <v>12233.229596697363</v>
          </cell>
          <cell r="X79" t="str">
            <v>|</v>
          </cell>
          <cell r="Y79">
            <v>12423.015375854215</v>
          </cell>
          <cell r="Z79" t="str">
            <v>|</v>
          </cell>
          <cell r="AA79">
            <v>9735</v>
          </cell>
        </row>
        <row r="80">
          <cell r="A80" t="str">
            <v>1975-76 .......</v>
          </cell>
          <cell r="B80" t="str">
            <v>|</v>
          </cell>
          <cell r="C80">
            <v>14307.557825503356</v>
          </cell>
          <cell r="D80" t="str">
            <v>|</v>
          </cell>
          <cell r="E80">
            <v>20307.959431448031</v>
          </cell>
          <cell r="F80" t="str">
            <v>|</v>
          </cell>
          <cell r="G80">
            <v>16363.845021714653</v>
          </cell>
          <cell r="H80" t="str">
            <v>|</v>
          </cell>
          <cell r="I80">
            <v>13521.881474841173</v>
          </cell>
          <cell r="J80" t="str">
            <v>|</v>
          </cell>
          <cell r="K80">
            <v>12571.783613973361</v>
          </cell>
          <cell r="L80" t="str">
            <v>|</v>
          </cell>
          <cell r="M80">
            <v>11900.508406186953</v>
          </cell>
          <cell r="N80" t="str">
            <v>|</v>
          </cell>
          <cell r="O80">
            <v>14093.926408942711</v>
          </cell>
          <cell r="P80" t="str">
            <v>|</v>
          </cell>
          <cell r="Q80">
            <v>14762.456228496532</v>
          </cell>
          <cell r="R80" t="str">
            <v>|</v>
          </cell>
          <cell r="S80">
            <v>14758.46178041543</v>
          </cell>
          <cell r="T80" t="str">
            <v>|</v>
          </cell>
          <cell r="U80">
            <v>14768.796025055339</v>
          </cell>
          <cell r="V80" t="str">
            <v>|</v>
          </cell>
          <cell r="W80">
            <v>13030.462002350898</v>
          </cell>
          <cell r="X80" t="str">
            <v>|</v>
          </cell>
          <cell r="Y80">
            <v>13230.697438984349</v>
          </cell>
          <cell r="Z80" t="str">
            <v>|</v>
          </cell>
          <cell r="AA80">
            <v>10200.529775715391</v>
          </cell>
        </row>
        <row r="81">
          <cell r="A81" t="str">
            <v>1976-77 ....</v>
          </cell>
          <cell r="B81" t="str">
            <v>|</v>
          </cell>
          <cell r="C81">
            <v>15099.587532785006</v>
          </cell>
          <cell r="D81" t="str">
            <v>|</v>
          </cell>
          <cell r="E81">
            <v>21535.724912485413</v>
          </cell>
          <cell r="F81" t="str">
            <v>|</v>
          </cell>
          <cell r="G81">
            <v>17189.220230473751</v>
          </cell>
          <cell r="H81" t="str">
            <v>|</v>
          </cell>
          <cell r="I81">
            <v>14225.274712902499</v>
          </cell>
          <cell r="J81" t="str">
            <v>|</v>
          </cell>
          <cell r="K81">
            <v>11588.849118865408</v>
          </cell>
          <cell r="L81" t="str">
            <v>|</v>
          </cell>
          <cell r="M81">
            <v>12396.809699201964</v>
          </cell>
          <cell r="N81" t="str">
            <v>|</v>
          </cell>
          <cell r="O81">
            <v>15466.650682776415</v>
          </cell>
          <cell r="P81" t="str">
            <v>|</v>
          </cell>
          <cell r="Q81">
            <v>15573.001177554783</v>
          </cell>
          <cell r="R81" t="str">
            <v>|</v>
          </cell>
          <cell r="S81">
            <v>15538.527470691432</v>
          </cell>
          <cell r="T81" t="str">
            <v>|</v>
          </cell>
          <cell r="U81">
            <v>15627.574035706413</v>
          </cell>
          <cell r="V81" t="str">
            <v>|</v>
          </cell>
          <cell r="W81">
            <v>13708.825177980547</v>
          </cell>
          <cell r="X81" t="str">
            <v>|</v>
          </cell>
          <cell r="Y81">
            <v>13899.336363636363</v>
          </cell>
          <cell r="Z81" t="str">
            <v>|</v>
          </cell>
          <cell r="AA81">
            <v>10849.628410914927</v>
          </cell>
        </row>
        <row r="82">
          <cell r="B82" t="str">
            <v>|</v>
          </cell>
          <cell r="D82" t="str">
            <v>|</v>
          </cell>
          <cell r="F82" t="str">
            <v>|</v>
          </cell>
          <cell r="H82" t="str">
            <v>|</v>
          </cell>
          <cell r="J82" t="str">
            <v>|</v>
          </cell>
          <cell r="L82" t="str">
            <v>|</v>
          </cell>
          <cell r="N82" t="str">
            <v>|</v>
          </cell>
          <cell r="P82" t="str">
            <v>|</v>
          </cell>
          <cell r="R82" t="str">
            <v>|</v>
          </cell>
          <cell r="T82" t="str">
            <v>|</v>
          </cell>
          <cell r="V82" t="str">
            <v>|</v>
          </cell>
          <cell r="X82" t="str">
            <v>|</v>
          </cell>
          <cell r="Z82" t="str">
            <v>|</v>
          </cell>
        </row>
        <row r="83">
          <cell r="A83" t="str">
            <v>1977-78 .....</v>
          </cell>
          <cell r="B83" t="str">
            <v>|</v>
          </cell>
          <cell r="C83">
            <v>16158.73975666379</v>
          </cell>
          <cell r="D83" t="str">
            <v>|</v>
          </cell>
          <cell r="E83">
            <v>22942.949832775921</v>
          </cell>
          <cell r="F83" t="str">
            <v>|</v>
          </cell>
          <cell r="G83">
            <v>18324.905095935632</v>
          </cell>
          <cell r="H83" t="str">
            <v>|</v>
          </cell>
          <cell r="I83">
            <v>15109.133725046015</v>
          </cell>
          <cell r="J83" t="str">
            <v>|</v>
          </cell>
          <cell r="K83">
            <v>12287.795326179046</v>
          </cell>
          <cell r="L83" t="str">
            <v>|</v>
          </cell>
          <cell r="M83">
            <v>13688.290216368767</v>
          </cell>
          <cell r="N83" t="str">
            <v>|</v>
          </cell>
          <cell r="O83">
            <v>16637.48755965638</v>
          </cell>
          <cell r="P83" t="str">
            <v>|</v>
          </cell>
          <cell r="Q83">
            <v>16683.809686221011</v>
          </cell>
          <cell r="R83" t="str">
            <v>|</v>
          </cell>
          <cell r="S83">
            <v>16619.333040982299</v>
          </cell>
          <cell r="T83" t="str">
            <v>|</v>
          </cell>
          <cell r="U83">
            <v>16785.120897018292</v>
          </cell>
          <cell r="V83" t="str">
            <v>|</v>
          </cell>
          <cell r="W83">
            <v>14596.998502487802</v>
          </cell>
          <cell r="X83" t="str">
            <v>|</v>
          </cell>
          <cell r="Y83">
            <v>14799.460292151014</v>
          </cell>
          <cell r="Z83" t="str">
            <v>|</v>
          </cell>
          <cell r="AA83">
            <v>11470.499602859412</v>
          </cell>
        </row>
        <row r="84">
          <cell r="A84" t="str">
            <v>1978-79 ........</v>
          </cell>
          <cell r="B84" t="str">
            <v>|</v>
          </cell>
          <cell r="C84">
            <v>17080.108983642363</v>
          </cell>
          <cell r="D84" t="str">
            <v>|</v>
          </cell>
          <cell r="E84">
            <v>24142.863756780622</v>
          </cell>
          <cell r="F84" t="str">
            <v>|</v>
          </cell>
          <cell r="G84">
            <v>19300.342963107552</v>
          </cell>
          <cell r="H84" t="str">
            <v>|</v>
          </cell>
          <cell r="I84">
            <v>15913.595969122218</v>
          </cell>
          <cell r="J84" t="str">
            <v>|</v>
          </cell>
          <cell r="K84">
            <v>12965.929503729203</v>
          </cell>
          <cell r="L84" t="str">
            <v>|</v>
          </cell>
          <cell r="M84">
            <v>14464.660842293906</v>
          </cell>
          <cell r="N84" t="str">
            <v>|</v>
          </cell>
          <cell r="O84">
            <v>17482.355863948949</v>
          </cell>
          <cell r="P84" t="str">
            <v>|</v>
          </cell>
          <cell r="Q84">
            <v>17645.941406621259</v>
          </cell>
          <cell r="R84" t="str">
            <v>|</v>
          </cell>
          <cell r="S84">
            <v>17627.260405907869</v>
          </cell>
          <cell r="T84" t="str">
            <v>|</v>
          </cell>
          <cell r="U84">
            <v>17675.589705761824</v>
          </cell>
          <cell r="V84" t="str">
            <v>|</v>
          </cell>
          <cell r="W84">
            <v>15388.132815460402</v>
          </cell>
          <cell r="X84" t="str">
            <v>|</v>
          </cell>
          <cell r="Y84">
            <v>15611.356397722118</v>
          </cell>
          <cell r="Z84" t="str">
            <v>|</v>
          </cell>
          <cell r="AA84">
            <v>11897.647754137115</v>
          </cell>
        </row>
        <row r="85">
          <cell r="A85" t="str">
            <v>1979-80 ......</v>
          </cell>
          <cell r="B85" t="str">
            <v>|</v>
          </cell>
          <cell r="C85">
            <v>18396.146364966215</v>
          </cell>
          <cell r="D85" t="str">
            <v>|</v>
          </cell>
          <cell r="E85">
            <v>25910.486464505633</v>
          </cell>
          <cell r="F85" t="str">
            <v>|</v>
          </cell>
          <cell r="G85">
            <v>20641.803538006399</v>
          </cell>
          <cell r="H85" t="str">
            <v>|</v>
          </cell>
          <cell r="I85">
            <v>16973.764846825263</v>
          </cell>
          <cell r="J85" t="str">
            <v>|</v>
          </cell>
          <cell r="K85">
            <v>13750.425741850606</v>
          </cell>
          <cell r="L85" t="str">
            <v>|</v>
          </cell>
          <cell r="M85">
            <v>15142.428885953324</v>
          </cell>
          <cell r="N85" t="str">
            <v>|</v>
          </cell>
          <cell r="O85">
            <v>19069.486009116234</v>
          </cell>
          <cell r="P85" t="str">
            <v>|</v>
          </cell>
          <cell r="Q85">
            <v>19041.802130921835</v>
          </cell>
          <cell r="R85" t="str">
            <v>|</v>
          </cell>
          <cell r="S85">
            <v>18984.769672151866</v>
          </cell>
          <cell r="T85" t="str">
            <v>|</v>
          </cell>
          <cell r="U85">
            <v>19134.442701703963</v>
          </cell>
          <cell r="V85" t="str">
            <v>|</v>
          </cell>
          <cell r="W85">
            <v>16538.745431632011</v>
          </cell>
          <cell r="X85" t="str">
            <v>|</v>
          </cell>
          <cell r="Y85">
            <v>16787.020364262153</v>
          </cell>
          <cell r="Z85" t="str">
            <v>|</v>
          </cell>
          <cell r="AA85">
            <v>12540.544264819091</v>
          </cell>
        </row>
        <row r="86">
          <cell r="A86" t="str">
            <v>1980-81 .....</v>
          </cell>
          <cell r="B86" t="str">
            <v>|</v>
          </cell>
          <cell r="C86">
            <v>19996</v>
          </cell>
          <cell r="D86" t="str">
            <v>|</v>
          </cell>
          <cell r="E86">
            <v>27959</v>
          </cell>
          <cell r="F86" t="str">
            <v>|</v>
          </cell>
          <cell r="G86">
            <v>22295</v>
          </cell>
          <cell r="H86" t="str">
            <v>|</v>
          </cell>
          <cell r="I86">
            <v>18302</v>
          </cell>
          <cell r="J86" t="str">
            <v>|</v>
          </cell>
          <cell r="K86">
            <v>14854</v>
          </cell>
          <cell r="L86" t="str">
            <v>|</v>
          </cell>
          <cell r="M86">
            <v>16168</v>
          </cell>
          <cell r="N86" t="str">
            <v>|</v>
          </cell>
          <cell r="O86">
            <v>20843</v>
          </cell>
          <cell r="P86" t="str">
            <v>|</v>
          </cell>
          <cell r="Q86">
            <v>20673</v>
          </cell>
          <cell r="R86" t="str">
            <v>|</v>
          </cell>
          <cell r="S86">
            <v>20608</v>
          </cell>
          <cell r="T86" t="str">
            <v>|</v>
          </cell>
          <cell r="U86">
            <v>20778</v>
          </cell>
          <cell r="V86" t="str">
            <v>|</v>
          </cell>
          <cell r="W86">
            <v>18073</v>
          </cell>
          <cell r="X86" t="str">
            <v>|</v>
          </cell>
          <cell r="Y86">
            <v>18326</v>
          </cell>
          <cell r="Z86" t="str">
            <v>|</v>
          </cell>
          <cell r="AA86">
            <v>13892</v>
          </cell>
        </row>
        <row r="87">
          <cell r="A87" t="str">
            <v>1981-82 .....</v>
          </cell>
          <cell r="B87" t="str">
            <v>|</v>
          </cell>
          <cell r="C87">
            <v>21802</v>
          </cell>
          <cell r="D87" t="str">
            <v>|</v>
          </cell>
          <cell r="E87">
            <v>30438</v>
          </cell>
          <cell r="F87" t="str">
            <v>|</v>
          </cell>
          <cell r="G87">
            <v>24271</v>
          </cell>
          <cell r="H87" t="str">
            <v>|</v>
          </cell>
          <cell r="I87">
            <v>19866</v>
          </cell>
          <cell r="J87" t="str">
            <v>|</v>
          </cell>
          <cell r="K87">
            <v>16054</v>
          </cell>
          <cell r="L87" t="str">
            <v>|</v>
          </cell>
          <cell r="M87">
            <v>17676</v>
          </cell>
          <cell r="N87" t="str">
            <v>|</v>
          </cell>
          <cell r="O87">
            <v>22672</v>
          </cell>
          <cell r="P87" t="str">
            <v>|</v>
          </cell>
          <cell r="Q87">
            <v>22523.641091958318</v>
          </cell>
          <cell r="R87" t="str">
            <v>|</v>
          </cell>
          <cell r="S87">
            <v>22453.867851262014</v>
          </cell>
          <cell r="T87" t="str">
            <v>|</v>
          </cell>
          <cell r="U87">
            <v>22632</v>
          </cell>
          <cell r="V87" t="str">
            <v>|</v>
          </cell>
          <cell r="W87">
            <v>19742.82571233578</v>
          </cell>
          <cell r="X87" t="str">
            <v>|</v>
          </cell>
          <cell r="Y87">
            <v>20023.565904779112</v>
          </cell>
          <cell r="Z87" t="str">
            <v>|</v>
          </cell>
          <cell r="AA87">
            <v>14984</v>
          </cell>
        </row>
        <row r="88">
          <cell r="B88" t="str">
            <v>|</v>
          </cell>
          <cell r="D88" t="str">
            <v>|</v>
          </cell>
          <cell r="F88" t="str">
            <v>|</v>
          </cell>
          <cell r="H88" t="str">
            <v>|</v>
          </cell>
          <cell r="J88" t="str">
            <v>|</v>
          </cell>
          <cell r="L88" t="str">
            <v>|</v>
          </cell>
          <cell r="N88" t="str">
            <v>|</v>
          </cell>
          <cell r="P88" t="str">
            <v>|</v>
          </cell>
          <cell r="R88" t="str">
            <v>|</v>
          </cell>
          <cell r="T88" t="str">
            <v>|</v>
          </cell>
          <cell r="V88" t="str">
            <v>|</v>
          </cell>
          <cell r="X88" t="str">
            <v>|</v>
          </cell>
          <cell r="Z88" t="str">
            <v>|</v>
          </cell>
        </row>
        <row r="89">
          <cell r="A89" t="str">
            <v>1982-83 .....</v>
          </cell>
          <cell r="B89" t="str">
            <v>|</v>
          </cell>
          <cell r="C89">
            <v>23261</v>
          </cell>
          <cell r="D89" t="str">
            <v>|</v>
          </cell>
          <cell r="E89">
            <v>32221</v>
          </cell>
          <cell r="F89" t="str">
            <v>|</v>
          </cell>
          <cell r="G89">
            <v>25738</v>
          </cell>
          <cell r="H89" t="str">
            <v>|</v>
          </cell>
          <cell r="I89">
            <v>21130</v>
          </cell>
          <cell r="J89" t="str">
            <v>|</v>
          </cell>
          <cell r="K89">
            <v>17102</v>
          </cell>
          <cell r="L89" t="str">
            <v>|</v>
          </cell>
          <cell r="M89">
            <v>18830</v>
          </cell>
          <cell r="N89" t="str">
            <v>|</v>
          </cell>
          <cell r="O89">
            <v>23855</v>
          </cell>
          <cell r="P89" t="str">
            <v>|</v>
          </cell>
          <cell r="Q89">
            <v>23892</v>
          </cell>
          <cell r="R89" t="str">
            <v>|</v>
          </cell>
          <cell r="S89">
            <v>23876</v>
          </cell>
          <cell r="T89" t="str">
            <v>|</v>
          </cell>
          <cell r="U89">
            <v>23917</v>
          </cell>
          <cell r="V89" t="str">
            <v>|</v>
          </cell>
          <cell r="W89">
            <v>21451</v>
          </cell>
          <cell r="X89" t="str">
            <v>|</v>
          </cell>
          <cell r="Y89">
            <v>21785</v>
          </cell>
          <cell r="Z89" t="str">
            <v>|</v>
          </cell>
          <cell r="AA89">
            <v>15845</v>
          </cell>
        </row>
        <row r="90">
          <cell r="A90" t="str">
            <v>1984-85 ......</v>
          </cell>
          <cell r="B90" t="str">
            <v>|</v>
          </cell>
          <cell r="C90">
            <v>25941</v>
          </cell>
          <cell r="D90" t="str">
            <v>|</v>
          </cell>
          <cell r="E90">
            <v>35824</v>
          </cell>
          <cell r="F90" t="str">
            <v>|</v>
          </cell>
          <cell r="G90">
            <v>28517</v>
          </cell>
          <cell r="H90" t="str">
            <v>|</v>
          </cell>
          <cell r="I90">
            <v>23575</v>
          </cell>
          <cell r="J90" t="str">
            <v>|</v>
          </cell>
          <cell r="K90">
            <v>19362</v>
          </cell>
          <cell r="L90" t="str">
            <v>|</v>
          </cell>
          <cell r="M90">
            <v>21004</v>
          </cell>
          <cell r="N90" t="str">
            <v>|</v>
          </cell>
          <cell r="O90">
            <v>26050</v>
          </cell>
          <cell r="P90" t="str">
            <v>|</v>
          </cell>
          <cell r="Q90">
            <v>26566</v>
          </cell>
          <cell r="R90" t="str">
            <v>|</v>
          </cell>
          <cell r="S90">
            <v>26813</v>
          </cell>
          <cell r="T90" t="str">
            <v>|</v>
          </cell>
          <cell r="U90">
            <v>26172</v>
          </cell>
          <cell r="V90" t="str">
            <v>|</v>
          </cell>
          <cell r="W90">
            <v>24186</v>
          </cell>
          <cell r="X90" t="str">
            <v>|</v>
          </cell>
          <cell r="Y90">
            <v>24560</v>
          </cell>
          <cell r="Z90" t="str">
            <v>|</v>
          </cell>
          <cell r="AA90">
            <v>17575</v>
          </cell>
        </row>
        <row r="91">
          <cell r="A91" t="str">
            <v>1985-86 ......</v>
          </cell>
          <cell r="B91" t="str">
            <v>|</v>
          </cell>
          <cell r="C91">
            <v>27576</v>
          </cell>
          <cell r="D91" t="str">
            <v>|</v>
          </cell>
          <cell r="E91">
            <v>38252</v>
          </cell>
          <cell r="F91" t="str">
            <v>|</v>
          </cell>
          <cell r="G91">
            <v>30300</v>
          </cell>
          <cell r="H91" t="str">
            <v>|</v>
          </cell>
          <cell r="I91">
            <v>24966</v>
          </cell>
          <cell r="J91" t="str">
            <v>|</v>
          </cell>
          <cell r="K91">
            <v>20237</v>
          </cell>
          <cell r="L91" t="str">
            <v>|</v>
          </cell>
          <cell r="M91">
            <v>22273</v>
          </cell>
          <cell r="N91" t="str">
            <v>|</v>
          </cell>
          <cell r="O91">
            <v>27171</v>
          </cell>
          <cell r="P91" t="str">
            <v>|</v>
          </cell>
          <cell r="Q91">
            <v>28299</v>
          </cell>
          <cell r="R91" t="str">
            <v>|</v>
          </cell>
          <cell r="S91">
            <v>28680</v>
          </cell>
          <cell r="T91" t="str">
            <v>|</v>
          </cell>
          <cell r="U91">
            <v>27693</v>
          </cell>
          <cell r="V91" t="str">
            <v>|</v>
          </cell>
          <cell r="W91">
            <v>25523</v>
          </cell>
          <cell r="X91" t="str">
            <v>|</v>
          </cell>
          <cell r="Y91">
            <v>25889</v>
          </cell>
          <cell r="Z91" t="str">
            <v>|</v>
          </cell>
          <cell r="AA91">
            <v>18504</v>
          </cell>
        </row>
        <row r="92">
          <cell r="A92" t="str">
            <v>1987-88 .....</v>
          </cell>
          <cell r="B92" t="str">
            <v>|</v>
          </cell>
          <cell r="C92">
            <v>30499.382833603457</v>
          </cell>
          <cell r="D92" t="str">
            <v>|</v>
          </cell>
          <cell r="E92">
            <v>42370.986615540445</v>
          </cell>
          <cell r="F92" t="str">
            <v>|</v>
          </cell>
          <cell r="G92">
            <v>33528.022882096069</v>
          </cell>
          <cell r="H92" t="str">
            <v>|</v>
          </cell>
          <cell r="I92">
            <v>27600.23233695652</v>
          </cell>
          <cell r="J92" t="str">
            <v>|</v>
          </cell>
          <cell r="K92">
            <v>21961.846810308409</v>
          </cell>
          <cell r="L92" t="str">
            <v>|</v>
          </cell>
          <cell r="M92">
            <v>24369.919183203911</v>
          </cell>
          <cell r="N92" t="str">
            <v>|</v>
          </cell>
          <cell r="O92">
            <v>29605.049173510761</v>
          </cell>
          <cell r="P92" t="str">
            <v>|</v>
          </cell>
          <cell r="Q92">
            <v>31215</v>
          </cell>
          <cell r="R92" t="str">
            <v>|</v>
          </cell>
          <cell r="S92">
            <v>31820</v>
          </cell>
          <cell r="T92" t="str">
            <v>|</v>
          </cell>
          <cell r="U92">
            <v>30228</v>
          </cell>
          <cell r="V92" t="str">
            <v>|</v>
          </cell>
          <cell r="W92">
            <v>28621</v>
          </cell>
          <cell r="X92" t="str">
            <v>|</v>
          </cell>
          <cell r="Y92">
            <v>28946</v>
          </cell>
          <cell r="Z92" t="str">
            <v>|</v>
          </cell>
          <cell r="AA92">
            <v>21215</v>
          </cell>
        </row>
        <row r="93">
          <cell r="A93" t="str">
            <v>1989-90 .......</v>
          </cell>
          <cell r="B93" t="str">
            <v>|</v>
          </cell>
          <cell r="C93">
            <v>34182.9017685691</v>
          </cell>
          <cell r="D93" t="str">
            <v>|</v>
          </cell>
          <cell r="E93">
            <v>47662.648641803331</v>
          </cell>
          <cell r="F93" t="str">
            <v>|</v>
          </cell>
          <cell r="G93">
            <v>37468.747774006784</v>
          </cell>
          <cell r="H93" t="str">
            <v>|</v>
          </cell>
          <cell r="I93">
            <v>31089.649120851562</v>
          </cell>
          <cell r="J93" t="str">
            <v>|</v>
          </cell>
          <cell r="K93">
            <v>24319.572461413485</v>
          </cell>
          <cell r="L93" t="str">
            <v>|</v>
          </cell>
          <cell r="M93">
            <v>26995.360176074573</v>
          </cell>
          <cell r="N93" t="str">
            <v>|</v>
          </cell>
          <cell r="O93">
            <v>32528.233758865248</v>
          </cell>
          <cell r="P93" t="str">
            <v>|</v>
          </cell>
          <cell r="Q93">
            <v>34796.197940194441</v>
          </cell>
          <cell r="R93" t="str">
            <v>|</v>
          </cell>
          <cell r="S93">
            <v>35704.434987946093</v>
          </cell>
          <cell r="T93" t="str">
            <v>|</v>
          </cell>
          <cell r="U93">
            <v>33306.72214660704</v>
          </cell>
          <cell r="V93" t="str">
            <v>|</v>
          </cell>
          <cell r="W93">
            <v>32649.538992726269</v>
          </cell>
          <cell r="X93" t="str">
            <v>|</v>
          </cell>
          <cell r="Y93">
            <v>33010.045877425749</v>
          </cell>
          <cell r="Z93" t="str">
            <v>|</v>
          </cell>
          <cell r="AA93">
            <v>24002.073619631901</v>
          </cell>
        </row>
        <row r="94">
          <cell r="B94" t="str">
            <v>|</v>
          </cell>
          <cell r="D94" t="str">
            <v>|</v>
          </cell>
          <cell r="F94" t="str">
            <v>|</v>
          </cell>
          <cell r="H94" t="str">
            <v>|</v>
          </cell>
          <cell r="J94" t="str">
            <v>|</v>
          </cell>
          <cell r="L94" t="str">
            <v>|</v>
          </cell>
          <cell r="N94" t="str">
            <v>|</v>
          </cell>
          <cell r="P94" t="str">
            <v>|</v>
          </cell>
          <cell r="R94" t="str">
            <v>|</v>
          </cell>
          <cell r="T94" t="str">
            <v>|</v>
          </cell>
          <cell r="V94" t="str">
            <v>|</v>
          </cell>
          <cell r="X94" t="str">
            <v>|</v>
          </cell>
          <cell r="Z94" t="str">
            <v>|</v>
          </cell>
        </row>
        <row r="95">
          <cell r="A95" t="str">
            <v>1990-91 ....</v>
          </cell>
          <cell r="B95" t="str">
            <v>|</v>
          </cell>
          <cell r="C95">
            <v>35880.524848586108</v>
          </cell>
          <cell r="D95" t="str">
            <v>|</v>
          </cell>
          <cell r="E95">
            <v>49728.434965117653</v>
          </cell>
          <cell r="F95" t="str">
            <v>|</v>
          </cell>
          <cell r="G95">
            <v>39329.436805799138</v>
          </cell>
          <cell r="H95" t="str">
            <v>|</v>
          </cell>
          <cell r="I95">
            <v>32724.178999332889</v>
          </cell>
          <cell r="J95" t="str">
            <v>|</v>
          </cell>
          <cell r="K95">
            <v>25534.081926591298</v>
          </cell>
          <cell r="L95" t="str">
            <v>|</v>
          </cell>
          <cell r="M95">
            <v>28111.405178614241</v>
          </cell>
          <cell r="N95" t="str">
            <v>|</v>
          </cell>
          <cell r="O95">
            <v>34178.586124401911</v>
          </cell>
          <cell r="P95" t="str">
            <v>|</v>
          </cell>
          <cell r="Q95">
            <v>36459.206996748377</v>
          </cell>
          <cell r="R95" t="str">
            <v>|</v>
          </cell>
          <cell r="S95">
            <v>37573.226945122296</v>
          </cell>
          <cell r="T95" t="str">
            <v>|</v>
          </cell>
          <cell r="U95">
            <v>34720.127868174706</v>
          </cell>
          <cell r="V95" t="str">
            <v>|</v>
          </cell>
          <cell r="W95">
            <v>34358.744686012309</v>
          </cell>
          <cell r="X95" t="str">
            <v>|</v>
          </cell>
          <cell r="Y95">
            <v>34897.856191533217</v>
          </cell>
          <cell r="Z95" t="str">
            <v>|</v>
          </cell>
          <cell r="AA95">
            <v>22585.281163434902</v>
          </cell>
        </row>
        <row r="96">
          <cell r="A96" t="str">
            <v>1991-92 .....</v>
          </cell>
          <cell r="B96" t="str">
            <v>|</v>
          </cell>
          <cell r="C96">
            <v>37533.776488292402</v>
          </cell>
          <cell r="D96" t="str">
            <v>|</v>
          </cell>
          <cell r="E96">
            <v>51620.958914903196</v>
          </cell>
          <cell r="F96" t="str">
            <v>|</v>
          </cell>
          <cell r="G96">
            <v>40765.793142900729</v>
          </cell>
          <cell r="H96" t="str">
            <v>|</v>
          </cell>
          <cell r="I96">
            <v>34062.915545824209</v>
          </cell>
          <cell r="J96" t="str">
            <v>|</v>
          </cell>
          <cell r="K96">
            <v>28873.102675394905</v>
          </cell>
          <cell r="L96" t="str">
            <v>|</v>
          </cell>
          <cell r="M96">
            <v>28549.658306488724</v>
          </cell>
          <cell r="N96" t="str">
            <v>|</v>
          </cell>
          <cell r="O96">
            <v>35622.373501254762</v>
          </cell>
          <cell r="P96" t="str">
            <v>|</v>
          </cell>
          <cell r="Q96">
            <v>37800.082978531682</v>
          </cell>
          <cell r="R96" t="str">
            <v>|</v>
          </cell>
          <cell r="S96">
            <v>38634.072093671595</v>
          </cell>
          <cell r="T96" t="str">
            <v>|</v>
          </cell>
          <cell r="U96">
            <v>36517.160362523944</v>
          </cell>
          <cell r="V96" t="str">
            <v>|</v>
          </cell>
          <cell r="W96">
            <v>36827.776822240136</v>
          </cell>
          <cell r="X96" t="str">
            <v>|</v>
          </cell>
          <cell r="Y96">
            <v>37308.841802998788</v>
          </cell>
          <cell r="Z96" t="str">
            <v>|</v>
          </cell>
          <cell r="AA96">
            <v>24683.148119122256</v>
          </cell>
        </row>
        <row r="97">
          <cell r="A97" t="str">
            <v>1992-93 .....</v>
          </cell>
          <cell r="B97" t="str">
            <v>|</v>
          </cell>
          <cell r="C97">
            <v>38384.576812048952</v>
          </cell>
          <cell r="D97" t="str">
            <v>|</v>
          </cell>
          <cell r="E97">
            <v>52755.442962424742</v>
          </cell>
          <cell r="F97" t="str">
            <v>|</v>
          </cell>
          <cell r="G97">
            <v>41860.615592930444</v>
          </cell>
          <cell r="H97" t="str">
            <v>|</v>
          </cell>
          <cell r="I97">
            <v>35032.389401735272</v>
          </cell>
          <cell r="J97" t="str">
            <v>|</v>
          </cell>
          <cell r="K97">
            <v>27700.482194490945</v>
          </cell>
          <cell r="L97" t="str">
            <v>|</v>
          </cell>
          <cell r="M97">
            <v>28922.299590536852</v>
          </cell>
          <cell r="N97" t="str">
            <v>|</v>
          </cell>
          <cell r="O97">
            <v>35791.800365821793</v>
          </cell>
          <cell r="P97" t="str">
            <v>|</v>
          </cell>
          <cell r="Q97">
            <v>38355.586943768467</v>
          </cell>
          <cell r="R97" t="str">
            <v>|</v>
          </cell>
          <cell r="S97">
            <v>39469.834988429509</v>
          </cell>
          <cell r="T97" t="str">
            <v>|</v>
          </cell>
          <cell r="U97">
            <v>36710.282051282054</v>
          </cell>
          <cell r="V97" t="str">
            <v>|</v>
          </cell>
          <cell r="W97">
            <v>38459.888942199141</v>
          </cell>
          <cell r="X97" t="str">
            <v>|</v>
          </cell>
          <cell r="Y97">
            <v>38986.680531518585</v>
          </cell>
          <cell r="Z97" t="str">
            <v>|</v>
          </cell>
          <cell r="AA97">
            <v>25067.754660700968</v>
          </cell>
        </row>
        <row r="98">
          <cell r="A98" t="str">
            <v>1993-94.....</v>
          </cell>
          <cell r="B98" t="str">
            <v>|</v>
          </cell>
          <cell r="C98">
            <v>40058.46173784155</v>
          </cell>
          <cell r="D98" t="str">
            <v>|</v>
          </cell>
          <cell r="E98">
            <v>54745.997543367092</v>
          </cell>
          <cell r="F98" t="str">
            <v>|</v>
          </cell>
          <cell r="G98">
            <v>43177.739192731082</v>
          </cell>
          <cell r="H98" t="str">
            <v>|</v>
          </cell>
          <cell r="I98">
            <v>36168.806885704296</v>
          </cell>
          <cell r="J98" t="str">
            <v>|</v>
          </cell>
          <cell r="K98">
            <v>28136.146151399491</v>
          </cell>
          <cell r="L98" t="str">
            <v>|</v>
          </cell>
          <cell r="M98">
            <v>31048.080773606373</v>
          </cell>
          <cell r="N98" t="str">
            <v>|</v>
          </cell>
          <cell r="O98">
            <v>38473.765155746507</v>
          </cell>
          <cell r="P98" t="str">
            <v>|</v>
          </cell>
          <cell r="Q98">
            <v>40117.734905832091</v>
          </cell>
          <cell r="R98" t="str">
            <v>|</v>
          </cell>
          <cell r="S98">
            <v>41030.502283588146</v>
          </cell>
          <cell r="T98" t="str">
            <v>|</v>
          </cell>
          <cell r="U98">
            <v>38706.861453336242</v>
          </cell>
          <cell r="V98" t="str">
            <v>|</v>
          </cell>
          <cell r="W98">
            <v>39902.361577938194</v>
          </cell>
          <cell r="X98" t="str">
            <v>|</v>
          </cell>
          <cell r="Y98">
            <v>40377.63308051342</v>
          </cell>
          <cell r="Z98" t="str">
            <v>|</v>
          </cell>
          <cell r="AA98">
            <v>26141.96706081081</v>
          </cell>
        </row>
        <row r="99">
          <cell r="A99" t="str">
            <v>1994-95.....</v>
          </cell>
          <cell r="B99" t="str">
            <v>|</v>
          </cell>
          <cell r="C99">
            <v>41369.288072074232</v>
          </cell>
          <cell r="D99" t="str">
            <v>|</v>
          </cell>
          <cell r="E99">
            <v>56554.75526154715</v>
          </cell>
          <cell r="F99" t="str">
            <v>|</v>
          </cell>
          <cell r="G99">
            <v>44626.126345514953</v>
          </cell>
          <cell r="H99" t="str">
            <v>|</v>
          </cell>
          <cell r="I99">
            <v>37351.965980721594</v>
          </cell>
          <cell r="J99" t="str">
            <v>|</v>
          </cell>
          <cell r="K99">
            <v>29072.320805369127</v>
          </cell>
          <cell r="L99" t="str">
            <v>|</v>
          </cell>
          <cell r="M99">
            <v>31676.511543684926</v>
          </cell>
          <cell r="N99" t="str">
            <v>|</v>
          </cell>
          <cell r="O99">
            <v>38966.771929824565</v>
          </cell>
          <cell r="P99" t="str">
            <v>|</v>
          </cell>
          <cell r="Q99">
            <v>41547.654930162957</v>
          </cell>
          <cell r="R99" t="str">
            <v>|</v>
          </cell>
          <cell r="S99">
            <v>42662.696552312678</v>
          </cell>
          <cell r="T99" t="str">
            <v>|</v>
          </cell>
          <cell r="U99">
            <v>39811.716984641549</v>
          </cell>
          <cell r="V99" t="str">
            <v>|</v>
          </cell>
          <cell r="W99">
            <v>40907.838038393289</v>
          </cell>
          <cell r="X99" t="str">
            <v>|</v>
          </cell>
          <cell r="Y99">
            <v>41814.874911760555</v>
          </cell>
          <cell r="Z99" t="str">
            <v>|</v>
          </cell>
          <cell r="AA99">
            <v>22851.227093872963</v>
          </cell>
        </row>
        <row r="100">
          <cell r="B100" t="str">
            <v>|</v>
          </cell>
          <cell r="D100" t="str">
            <v>|</v>
          </cell>
          <cell r="F100" t="str">
            <v>|</v>
          </cell>
          <cell r="H100" t="str">
            <v>|</v>
          </cell>
          <cell r="J100" t="str">
            <v>|</v>
          </cell>
          <cell r="L100" t="str">
            <v>|</v>
          </cell>
          <cell r="N100" t="str">
            <v>|</v>
          </cell>
          <cell r="P100" t="str">
            <v>|</v>
          </cell>
          <cell r="R100" t="str">
            <v>|</v>
          </cell>
          <cell r="T100" t="str">
            <v>|</v>
          </cell>
          <cell r="V100" t="str">
            <v>|</v>
          </cell>
          <cell r="X100" t="str">
            <v>|</v>
          </cell>
          <cell r="Z100" t="str">
            <v>|</v>
          </cell>
        </row>
        <row r="101">
          <cell r="A101" t="str">
            <v>1995-96 .....</v>
          </cell>
          <cell r="B101" t="str">
            <v>|</v>
          </cell>
          <cell r="C101">
            <v>42870.97925277274</v>
          </cell>
          <cell r="D101" t="str">
            <v>|</v>
          </cell>
          <cell r="E101">
            <v>58317.641071184589</v>
          </cell>
          <cell r="F101" t="str">
            <v>|</v>
          </cell>
          <cell r="G101">
            <v>45803.059069557945</v>
          </cell>
          <cell r="H101" t="str">
            <v>|</v>
          </cell>
          <cell r="I101">
            <v>38345.364311994112</v>
          </cell>
          <cell r="J101" t="str">
            <v>|</v>
          </cell>
          <cell r="K101">
            <v>29940.145294214602</v>
          </cell>
          <cell r="L101" t="str">
            <v>|</v>
          </cell>
          <cell r="M101">
            <v>32584.067625252752</v>
          </cell>
          <cell r="N101" t="str">
            <v>|</v>
          </cell>
          <cell r="O101">
            <v>41084.897430584337</v>
          </cell>
          <cell r="P101" t="str">
            <v>|</v>
          </cell>
          <cell r="Q101">
            <v>42870.898508139762</v>
          </cell>
          <cell r="R101" t="str">
            <v>|</v>
          </cell>
          <cell r="S101">
            <v>43985.735619283725</v>
          </cell>
          <cell r="T101" t="str">
            <v>|</v>
          </cell>
          <cell r="U101">
            <v>41086.381927872368</v>
          </cell>
          <cell r="V101" t="str">
            <v>|</v>
          </cell>
          <cell r="W101">
            <v>42871.187924648955</v>
          </cell>
          <cell r="X101" t="str">
            <v>|</v>
          </cell>
          <cell r="Y101">
            <v>43236.099146565684</v>
          </cell>
          <cell r="Z101" t="str">
            <v>|</v>
          </cell>
          <cell r="AA101">
            <v>30671.435779816515</v>
          </cell>
        </row>
        <row r="102">
          <cell r="A102" t="str">
            <v>1996-97 .....</v>
          </cell>
          <cell r="B102" t="str">
            <v>|</v>
          </cell>
          <cell r="C102">
            <v>44324.613626415317</v>
          </cell>
          <cell r="D102" t="str">
            <v>|</v>
          </cell>
          <cell r="E102">
            <v>60159.738189061623</v>
          </cell>
          <cell r="F102" t="str">
            <v>|</v>
          </cell>
          <cell r="G102">
            <v>47101.149338316383</v>
          </cell>
          <cell r="H102" t="str">
            <v>|</v>
          </cell>
          <cell r="I102">
            <v>39350.195156625326</v>
          </cell>
          <cell r="J102" t="str">
            <v>|</v>
          </cell>
          <cell r="K102">
            <v>30819.233693786475</v>
          </cell>
          <cell r="L102" t="str">
            <v>|</v>
          </cell>
          <cell r="M102">
            <v>33415.330140485312</v>
          </cell>
          <cell r="N102" t="str">
            <v>|</v>
          </cell>
          <cell r="O102">
            <v>42474.242030843016</v>
          </cell>
          <cell r="P102" t="str">
            <v>|</v>
          </cell>
          <cell r="Q102">
            <v>44305.572579256121</v>
          </cell>
          <cell r="R102" t="str">
            <v>|</v>
          </cell>
          <cell r="S102">
            <v>45401.960496984</v>
          </cell>
          <cell r="T102" t="str">
            <v>|</v>
          </cell>
          <cell r="U102">
            <v>42530.919901302696</v>
          </cell>
          <cell r="V102" t="str">
            <v>|</v>
          </cell>
          <cell r="W102">
            <v>44373.589007896175</v>
          </cell>
          <cell r="X102" t="str">
            <v>|</v>
          </cell>
          <cell r="Y102">
            <v>44726.192536954375</v>
          </cell>
          <cell r="Z102" t="str">
            <v>|</v>
          </cell>
          <cell r="AA102">
            <v>30661.27027027027</v>
          </cell>
        </row>
        <row r="103">
          <cell r="A103" t="str">
            <v>1997-98 .......</v>
          </cell>
          <cell r="B103" t="str">
            <v>|</v>
          </cell>
          <cell r="C103">
            <v>45774.861693619729</v>
          </cell>
          <cell r="D103" t="str">
            <v>|</v>
          </cell>
          <cell r="E103">
            <v>61964.737816212721</v>
          </cell>
          <cell r="F103" t="str">
            <v>|</v>
          </cell>
          <cell r="G103">
            <v>48597.300591820509</v>
          </cell>
          <cell r="H103" t="str">
            <v>|</v>
          </cell>
          <cell r="I103">
            <v>40503.624173428609</v>
          </cell>
          <cell r="J103" t="str">
            <v>|</v>
          </cell>
          <cell r="K103">
            <v>32011.112471308341</v>
          </cell>
          <cell r="L103" t="str">
            <v>|</v>
          </cell>
          <cell r="M103">
            <v>33917.98162831174</v>
          </cell>
          <cell r="N103" t="str">
            <v>|</v>
          </cell>
          <cell r="O103">
            <v>43490.821110518322</v>
          </cell>
          <cell r="P103" t="str">
            <v>|</v>
          </cell>
          <cell r="Q103">
            <v>45647.787156538259</v>
          </cell>
          <cell r="R103" t="str">
            <v>|</v>
          </cell>
          <cell r="S103">
            <v>46708.579818583297</v>
          </cell>
          <cell r="T103" t="str">
            <v>|</v>
          </cell>
          <cell r="U103">
            <v>43943.147805886707</v>
          </cell>
          <cell r="V103" t="str">
            <v>|</v>
          </cell>
          <cell r="W103">
            <v>46106.138488244454</v>
          </cell>
          <cell r="X103" t="str">
            <v>|</v>
          </cell>
          <cell r="Y103">
            <v>46466.324926165027</v>
          </cell>
          <cell r="Z103" t="str">
            <v>|</v>
          </cell>
          <cell r="AA103">
            <v>30995.290570175439</v>
          </cell>
        </row>
        <row r="104">
          <cell r="A104" t="str">
            <v>1998-99 .......</v>
          </cell>
          <cell r="B104" t="str">
            <v>|</v>
          </cell>
          <cell r="C104">
            <v>47420.69830538844</v>
          </cell>
          <cell r="D104" t="str">
            <v>|</v>
          </cell>
          <cell r="E104">
            <v>64235.837043227228</v>
          </cell>
          <cell r="F104" t="str">
            <v>|</v>
          </cell>
          <cell r="G104">
            <v>50347.450437444058</v>
          </cell>
          <cell r="H104" t="str">
            <v>|</v>
          </cell>
          <cell r="I104">
            <v>41893.809158838085</v>
          </cell>
          <cell r="J104" t="str">
            <v>|</v>
          </cell>
          <cell r="K104">
            <v>33152.355562629316</v>
          </cell>
          <cell r="L104" t="str">
            <v>|</v>
          </cell>
          <cell r="M104">
            <v>35115.133761369718</v>
          </cell>
          <cell r="N104" t="str">
            <v>|</v>
          </cell>
          <cell r="O104">
            <v>44722.595302619695</v>
          </cell>
          <cell r="P104" t="str">
            <v>|</v>
          </cell>
          <cell r="Q104">
            <v>47247.054037829337</v>
          </cell>
          <cell r="R104" t="str">
            <v>|</v>
          </cell>
          <cell r="S104">
            <v>48354.510942825858</v>
          </cell>
          <cell r="T104" t="str">
            <v>|</v>
          </cell>
          <cell r="U104">
            <v>45456.783185399421</v>
          </cell>
          <cell r="V104" t="str">
            <v>|</v>
          </cell>
          <cell r="W104">
            <v>47874.438100692198</v>
          </cell>
          <cell r="X104" t="str">
            <v>|</v>
          </cell>
          <cell r="Y104">
            <v>48204.207274944114</v>
          </cell>
          <cell r="Z104" t="str">
            <v>|</v>
          </cell>
          <cell r="AA104">
            <v>31523.867758186399</v>
          </cell>
        </row>
        <row r="105">
          <cell r="A105" t="str">
            <v>1999-2000 .......</v>
          </cell>
          <cell r="B105" t="str">
            <v>|</v>
          </cell>
          <cell r="C105">
            <v>48996.862127540517</v>
          </cell>
          <cell r="D105" t="str">
            <v>|</v>
          </cell>
          <cell r="E105">
            <v>67078.999925464916</v>
          </cell>
          <cell r="F105" t="str">
            <v>|</v>
          </cell>
          <cell r="G105">
            <v>52090.73898728429</v>
          </cell>
          <cell r="H105" t="str">
            <v>|</v>
          </cell>
          <cell r="I105">
            <v>43367.323303188517</v>
          </cell>
          <cell r="J105" t="str">
            <v>|</v>
          </cell>
          <cell r="K105">
            <v>34227.655443911215</v>
          </cell>
          <cell r="L105" t="str">
            <v>|</v>
          </cell>
          <cell r="M105">
            <v>36607.232458312697</v>
          </cell>
          <cell r="N105" t="str">
            <v>|</v>
          </cell>
          <cell r="O105">
            <v>45864.825160163076</v>
          </cell>
          <cell r="P105" t="str">
            <v>|</v>
          </cell>
          <cell r="Q105">
            <v>48714.076183023382</v>
          </cell>
          <cell r="R105" t="str">
            <v>|</v>
          </cell>
          <cell r="S105">
            <v>50167.911186652018</v>
          </cell>
          <cell r="T105" t="str">
            <v>|</v>
          </cell>
          <cell r="U105">
            <v>46340.026421680319</v>
          </cell>
          <cell r="V105" t="str">
            <v>|</v>
          </cell>
          <cell r="W105">
            <v>49737.065257729475</v>
          </cell>
          <cell r="X105" t="str">
            <v>|</v>
          </cell>
          <cell r="Y105">
            <v>50052.33317784543</v>
          </cell>
          <cell r="Z105" t="str">
            <v>|</v>
          </cell>
          <cell r="AA105">
            <v>32950.800000000003</v>
          </cell>
        </row>
        <row r="106">
          <cell r="A106" t="str">
            <v>2001-02 .......</v>
          </cell>
          <cell r="B106" t="str">
            <v>|</v>
          </cell>
          <cell r="C106">
            <v>52661.678708100175</v>
          </cell>
          <cell r="D106" t="str">
            <v>|</v>
          </cell>
          <cell r="E106">
            <v>72541.522777408172</v>
          </cell>
          <cell r="F106" t="str">
            <v>|</v>
          </cell>
          <cell r="G106">
            <v>56186.168473796613</v>
          </cell>
          <cell r="H106" t="str">
            <v>|</v>
          </cell>
          <cell r="I106">
            <v>46824.096345805214</v>
          </cell>
          <cell r="J106" t="str">
            <v>|</v>
          </cell>
          <cell r="K106">
            <v>45261.677900515941</v>
          </cell>
          <cell r="L106" t="str">
            <v>|</v>
          </cell>
          <cell r="M106">
            <v>39537.502157272094</v>
          </cell>
          <cell r="N106" t="str">
            <v>|</v>
          </cell>
          <cell r="O106">
            <v>45002.576064489462</v>
          </cell>
          <cell r="P106" t="str">
            <v>|</v>
          </cell>
          <cell r="Q106">
            <v>52122.865958764269</v>
          </cell>
          <cell r="R106" t="str">
            <v>|</v>
          </cell>
          <cell r="S106">
            <v>53895.449696656418</v>
          </cell>
          <cell r="T106" t="str">
            <v>|</v>
          </cell>
          <cell r="U106">
            <v>49289.676392572946</v>
          </cell>
          <cell r="V106" t="str">
            <v>|</v>
          </cell>
          <cell r="W106">
            <v>54149.111062345524</v>
          </cell>
          <cell r="X106" t="str">
            <v>|</v>
          </cell>
          <cell r="Y106">
            <v>54434.360067420464</v>
          </cell>
          <cell r="Z106" t="str">
            <v>|</v>
          </cell>
          <cell r="AA106">
            <v>32920.919860627175</v>
          </cell>
        </row>
        <row r="107">
          <cell r="B107" t="str">
            <v>|</v>
          </cell>
          <cell r="C107" t="str">
            <v>_</v>
          </cell>
          <cell r="D107" t="str">
            <v>|</v>
          </cell>
          <cell r="E107" t="str">
            <v>_</v>
          </cell>
          <cell r="F107" t="str">
            <v>|</v>
          </cell>
          <cell r="G107" t="str">
            <v>_</v>
          </cell>
          <cell r="H107" t="str">
            <v>|</v>
          </cell>
          <cell r="I107" t="str">
            <v>_</v>
          </cell>
          <cell r="J107" t="str">
            <v>|</v>
          </cell>
          <cell r="K107" t="str">
            <v>_</v>
          </cell>
          <cell r="L107" t="str">
            <v>|</v>
          </cell>
          <cell r="M107" t="str">
            <v>_</v>
          </cell>
          <cell r="N107" t="str">
            <v>|</v>
          </cell>
          <cell r="O107" t="str">
            <v>_</v>
          </cell>
          <cell r="P107" t="str">
            <v>|</v>
          </cell>
          <cell r="Q107" t="str">
            <v>_</v>
          </cell>
          <cell r="R107" t="str">
            <v>|</v>
          </cell>
          <cell r="S107" t="str">
            <v>_</v>
          </cell>
          <cell r="T107" t="str">
            <v>|</v>
          </cell>
          <cell r="U107" t="str">
            <v>_</v>
          </cell>
          <cell r="V107" t="str">
            <v>|</v>
          </cell>
          <cell r="W107" t="str">
            <v>_</v>
          </cell>
          <cell r="X107" t="str">
            <v>|</v>
          </cell>
          <cell r="Y107" t="str">
            <v>_</v>
          </cell>
          <cell r="Z107" t="str">
            <v>|</v>
          </cell>
          <cell r="AA107" t="str">
            <v>_</v>
          </cell>
        </row>
        <row r="108">
          <cell r="B108" t="str">
            <v>|</v>
          </cell>
          <cell r="C108" t="str">
            <v xml:space="preserve">                                  Constant 2001-02 dollars  </v>
          </cell>
        </row>
        <row r="109">
          <cell r="B109" t="str">
            <v>|</v>
          </cell>
          <cell r="C109" t="str">
            <v>_</v>
          </cell>
          <cell r="D109" t="str">
            <v>_</v>
          </cell>
          <cell r="E109" t="str">
            <v>_</v>
          </cell>
          <cell r="F109" t="str">
            <v>_</v>
          </cell>
          <cell r="G109" t="str">
            <v>_</v>
          </cell>
          <cell r="H109" t="str">
            <v>_</v>
          </cell>
          <cell r="I109" t="str">
            <v>_</v>
          </cell>
          <cell r="J109" t="str">
            <v>_</v>
          </cell>
          <cell r="K109" t="str">
            <v>_</v>
          </cell>
          <cell r="L109" t="str">
            <v>_</v>
          </cell>
          <cell r="M109" t="str">
            <v>_</v>
          </cell>
          <cell r="N109" t="str">
            <v>_</v>
          </cell>
          <cell r="O109" t="str">
            <v>_</v>
          </cell>
          <cell r="P109" t="str">
            <v>_</v>
          </cell>
          <cell r="Q109" t="str">
            <v>_</v>
          </cell>
          <cell r="R109" t="str">
            <v>_</v>
          </cell>
          <cell r="S109" t="str">
            <v>_</v>
          </cell>
          <cell r="T109" t="str">
            <v>_</v>
          </cell>
          <cell r="U109" t="str">
            <v>_</v>
          </cell>
          <cell r="V109" t="str">
            <v>_</v>
          </cell>
          <cell r="W109" t="str">
            <v>_</v>
          </cell>
          <cell r="X109" t="str">
            <v>_</v>
          </cell>
          <cell r="Y109" t="str">
            <v>_</v>
          </cell>
          <cell r="Z109" t="str">
            <v>_</v>
          </cell>
          <cell r="AA109" t="str">
            <v>_</v>
          </cell>
        </row>
        <row r="110">
          <cell r="A110" t="str">
            <v>Total</v>
          </cell>
          <cell r="B110" t="str">
            <v>|</v>
          </cell>
          <cell r="D110" t="str">
            <v>|</v>
          </cell>
          <cell r="F110" t="str">
            <v>|</v>
          </cell>
          <cell r="H110" t="str">
            <v>|</v>
          </cell>
          <cell r="J110" t="str">
            <v>|</v>
          </cell>
          <cell r="L110" t="str">
            <v>|</v>
          </cell>
          <cell r="N110" t="str">
            <v>|</v>
          </cell>
          <cell r="P110" t="str">
            <v>|</v>
          </cell>
          <cell r="R110" t="str">
            <v>|</v>
          </cell>
          <cell r="T110" t="str">
            <v>|</v>
          </cell>
          <cell r="V110" t="str">
            <v>|</v>
          </cell>
          <cell r="X110" t="str">
            <v>|</v>
          </cell>
          <cell r="Z110" t="str">
            <v>|</v>
          </cell>
        </row>
        <row r="111">
          <cell r="A111" t="str">
            <v>1970-71 ....</v>
          </cell>
          <cell r="B111" t="str">
            <v>|</v>
          </cell>
          <cell r="C111">
            <v>57010.593848340584</v>
          </cell>
          <cell r="D111" t="str">
            <v>|</v>
          </cell>
          <cell r="E111">
            <v>80551.054765103065</v>
          </cell>
          <cell r="F111" t="str">
            <v>|</v>
          </cell>
          <cell r="G111">
            <v>60840.301158908704</v>
          </cell>
          <cell r="H111" t="str">
            <v>|</v>
          </cell>
          <cell r="I111">
            <v>50131.588787645007</v>
          </cell>
          <cell r="J111" t="str">
            <v>|</v>
          </cell>
          <cell r="K111">
            <v>41984.118462684331</v>
          </cell>
          <cell r="L111" t="str">
            <v>|</v>
          </cell>
          <cell r="M111">
            <v>50221.346229709794</v>
          </cell>
          <cell r="N111" t="str">
            <v>|</v>
          </cell>
          <cell r="O111">
            <v>55322.245797909221</v>
          </cell>
          <cell r="P111" t="str">
            <v>|</v>
          </cell>
          <cell r="Q111">
            <v>58104.20488918107</v>
          </cell>
          <cell r="R111" t="str">
            <v>|</v>
          </cell>
          <cell r="S111">
            <v>58858.186115983422</v>
          </cell>
          <cell r="T111" t="str">
            <v>|</v>
          </cell>
          <cell r="U111">
            <v>56716.435259738129</v>
          </cell>
          <cell r="V111" t="str">
            <v>|</v>
          </cell>
          <cell r="W111">
            <v>52116.415695698968</v>
          </cell>
          <cell r="X111" t="str">
            <v>|</v>
          </cell>
          <cell r="Y111">
            <v>53039.303739119212</v>
          </cell>
          <cell r="Z111" t="str">
            <v>|</v>
          </cell>
          <cell r="AA111">
            <v>38863.663930729177</v>
          </cell>
        </row>
        <row r="112">
          <cell r="A112" t="str">
            <v>1972-73 ......</v>
          </cell>
          <cell r="B112" t="str">
            <v>|</v>
          </cell>
          <cell r="C112">
            <v>57677.335886529581</v>
          </cell>
          <cell r="D112" t="str">
            <v>|</v>
          </cell>
          <cell r="E112">
            <v>79882.433981042006</v>
          </cell>
          <cell r="F112" t="str">
            <v>|</v>
          </cell>
          <cell r="G112">
            <v>60691.230202839186</v>
          </cell>
          <cell r="H112" t="str">
            <v>|</v>
          </cell>
          <cell r="I112">
            <v>50082.593310699922</v>
          </cell>
          <cell r="J112" t="str">
            <v>|</v>
          </cell>
          <cell r="K112">
            <v>44692.273843656112</v>
          </cell>
          <cell r="L112" t="str">
            <v>|</v>
          </cell>
          <cell r="M112">
            <v>48438.231357850498</v>
          </cell>
          <cell r="N112" t="str">
            <v>|</v>
          </cell>
          <cell r="O112">
            <v>52764.582913345337</v>
          </cell>
          <cell r="P112" t="str">
            <v>|</v>
          </cell>
          <cell r="Q112">
            <v>58341.745047666227</v>
          </cell>
          <cell r="R112" t="str">
            <v>|</v>
          </cell>
          <cell r="S112">
            <v>60010.873476188186</v>
          </cell>
          <cell r="T112" t="str">
            <v>|</v>
          </cell>
          <cell r="U112">
            <v>53774.911288999872</v>
          </cell>
          <cell r="V112" t="str">
            <v>|</v>
          </cell>
          <cell r="W112">
            <v>55995.333189700839</v>
          </cell>
          <cell r="X112" t="str">
            <v>|</v>
          </cell>
          <cell r="Y112">
            <v>56701.773010167737</v>
          </cell>
          <cell r="Z112" t="str">
            <v>|</v>
          </cell>
          <cell r="AA112">
            <v>38663.492055916424</v>
          </cell>
        </row>
        <row r="113">
          <cell r="A113" t="str">
            <v>1974-75 ....</v>
          </cell>
          <cell r="B113" t="str">
            <v>|</v>
          </cell>
          <cell r="C113">
            <v>53747.614028097239</v>
          </cell>
          <cell r="D113" t="str">
            <v>|</v>
          </cell>
          <cell r="E113">
            <v>73203.769864843591</v>
          </cell>
          <cell r="F113" t="str">
            <v>|</v>
          </cell>
          <cell r="G113">
            <v>55551.724009609497</v>
          </cell>
          <cell r="H113" t="str">
            <v>|</v>
          </cell>
          <cell r="I113">
            <v>45740.427814797251</v>
          </cell>
          <cell r="J113" t="str">
            <v>|</v>
          </cell>
          <cell r="K113">
            <v>43662.066704339675</v>
          </cell>
          <cell r="L113" t="str">
            <v>|</v>
          </cell>
          <cell r="M113">
            <v>43266.180851219535</v>
          </cell>
          <cell r="N113" t="str">
            <v>|</v>
          </cell>
          <cell r="O113">
            <v>46557.881102977168</v>
          </cell>
          <cell r="P113" t="str">
            <v>|</v>
          </cell>
          <cell r="Q113">
            <v>54631.654450024813</v>
          </cell>
          <cell r="R113" t="str">
            <v>|</v>
          </cell>
          <cell r="S113">
            <v>55982.338851436587</v>
          </cell>
          <cell r="T113" t="str">
            <v>|</v>
          </cell>
          <cell r="U113">
            <v>51254.91089099268</v>
          </cell>
          <cell r="V113" t="str">
            <v>|</v>
          </cell>
          <cell r="W113">
            <v>51303.587007766851</v>
          </cell>
          <cell r="X113" t="str">
            <v>|</v>
          </cell>
          <cell r="Y113">
            <v>51924.271334800564</v>
          </cell>
          <cell r="Z113" t="str">
            <v>|</v>
          </cell>
          <cell r="AA113">
            <v>35237.146850780504</v>
          </cell>
        </row>
        <row r="114">
          <cell r="A114" t="str">
            <v>1975-76 .......</v>
          </cell>
          <cell r="B114" t="str">
            <v>|</v>
          </cell>
          <cell r="C114">
            <v>53525.599505796243</v>
          </cell>
          <cell r="D114" t="str">
            <v>|</v>
          </cell>
          <cell r="E114">
            <v>72773.939715918794</v>
          </cell>
          <cell r="F114" t="str">
            <v>|</v>
          </cell>
          <cell r="G114">
            <v>54832.133007676181</v>
          </cell>
          <cell r="H114" t="str">
            <v>|</v>
          </cell>
          <cell r="I114">
            <v>44938.806135362713</v>
          </cell>
          <cell r="J114" t="str">
            <v>|</v>
          </cell>
          <cell r="K114">
            <v>43930.750525511357</v>
          </cell>
          <cell r="L114" t="str">
            <v>|</v>
          </cell>
          <cell r="M114">
            <v>41467.687328696768</v>
          </cell>
          <cell r="N114" t="str">
            <v>|</v>
          </cell>
          <cell r="O114">
            <v>48826.135026948228</v>
          </cell>
          <cell r="P114" t="str">
            <v>|</v>
          </cell>
          <cell r="Q114">
            <v>54436.339534922372</v>
          </cell>
          <cell r="R114" t="str">
            <v>|</v>
          </cell>
          <cell r="S114">
            <v>55907.959611367121</v>
          </cell>
          <cell r="T114" t="str">
            <v>|</v>
          </cell>
          <cell r="U114">
            <v>50830.254563833398</v>
          </cell>
          <cell r="V114" t="str">
            <v>|</v>
          </cell>
          <cell r="W114">
            <v>51154.919310764555</v>
          </cell>
          <cell r="X114" t="str">
            <v>|</v>
          </cell>
          <cell r="Y114">
            <v>51783.64581807638</v>
          </cell>
          <cell r="Z114" t="str">
            <v>|</v>
          </cell>
          <cell r="AA114">
            <v>35024.961453954005</v>
          </cell>
        </row>
        <row r="115">
          <cell r="A115" t="str">
            <v>1976-77 .........</v>
          </cell>
          <cell r="B115" t="str">
            <v>|</v>
          </cell>
          <cell r="C115">
            <v>53314.383572544968</v>
          </cell>
          <cell r="D115" t="str">
            <v>|</v>
          </cell>
          <cell r="E115">
            <v>72234.182600412561</v>
          </cell>
          <cell r="F115" t="str">
            <v>|</v>
          </cell>
          <cell r="G115">
            <v>54360.260189101318</v>
          </cell>
          <cell r="H115" t="str">
            <v>|</v>
          </cell>
          <cell r="I115">
            <v>44515.918074459762</v>
          </cell>
          <cell r="J115" t="str">
            <v>|</v>
          </cell>
          <cell r="K115">
            <v>35931.912009119587</v>
          </cell>
          <cell r="L115" t="str">
            <v>|</v>
          </cell>
          <cell r="M115">
            <v>40777.692845737205</v>
          </cell>
          <cell r="N115" t="str">
            <v>|</v>
          </cell>
          <cell r="O115">
            <v>50500.768634274362</v>
          </cell>
          <cell r="P115" t="str">
            <v>|</v>
          </cell>
          <cell r="Q115">
            <v>54177.550837839517</v>
          </cell>
          <cell r="R115" t="str">
            <v>|</v>
          </cell>
          <cell r="S115">
            <v>55600.498881261636</v>
          </cell>
          <cell r="T115" t="str">
            <v>|</v>
          </cell>
          <cell r="U115">
            <v>50656.453048108029</v>
          </cell>
          <cell r="V115" t="str">
            <v>|</v>
          </cell>
          <cell r="W115">
            <v>50965.248176432033</v>
          </cell>
          <cell r="X115" t="str">
            <v>|</v>
          </cell>
          <cell r="Y115">
            <v>51541.758950445299</v>
          </cell>
          <cell r="Z115" t="str">
            <v>|</v>
          </cell>
          <cell r="AA115">
            <v>35330.314291555915</v>
          </cell>
        </row>
        <row r="116">
          <cell r="B116" t="str">
            <v>|</v>
          </cell>
          <cell r="D116" t="str">
            <v>|</v>
          </cell>
          <cell r="F116" t="str">
            <v>|</v>
          </cell>
          <cell r="H116" t="str">
            <v>|</v>
          </cell>
          <cell r="J116" t="str">
            <v>|</v>
          </cell>
          <cell r="L116" t="str">
            <v>|</v>
          </cell>
          <cell r="N116" t="str">
            <v>|</v>
          </cell>
          <cell r="P116" t="str">
            <v>|</v>
          </cell>
          <cell r="R116" t="str">
            <v>|</v>
          </cell>
          <cell r="T116" t="str">
            <v>|</v>
          </cell>
          <cell r="V116" t="str">
            <v>|</v>
          </cell>
          <cell r="X116" t="str">
            <v>|</v>
          </cell>
          <cell r="Z116" t="str">
            <v>|</v>
          </cell>
        </row>
        <row r="117">
          <cell r="A117" t="str">
            <v>1977-78 ....</v>
          </cell>
          <cell r="B117" t="str">
            <v>|</v>
          </cell>
          <cell r="C117">
            <v>53226.281489242116</v>
          </cell>
          <cell r="D117" t="str">
            <v>|</v>
          </cell>
          <cell r="E117">
            <v>71505.068354241914</v>
          </cell>
          <cell r="F117" t="str">
            <v>|</v>
          </cell>
          <cell r="G117">
            <v>54018.685807389818</v>
          </cell>
          <cell r="H117" t="str">
            <v>|</v>
          </cell>
          <cell r="I117">
            <v>44184.043606148385</v>
          </cell>
          <cell r="J117" t="str">
            <v>|</v>
          </cell>
          <cell r="K117">
            <v>35573.141221049627</v>
          </cell>
          <cell r="L117" t="str">
            <v>|</v>
          </cell>
          <cell r="M117">
            <v>41331.58544119</v>
          </cell>
          <cell r="N117" t="str">
            <v>|</v>
          </cell>
          <cell r="O117">
            <v>50729.985268239492</v>
          </cell>
          <cell r="P117" t="str">
            <v>|</v>
          </cell>
          <cell r="Q117">
            <v>54183.587698739488</v>
          </cell>
          <cell r="R117" t="str">
            <v>|</v>
          </cell>
          <cell r="S117">
            <v>55527.009904275132</v>
          </cell>
          <cell r="T117" t="str">
            <v>|</v>
          </cell>
          <cell r="U117">
            <v>50910.782744345182</v>
          </cell>
          <cell r="V117" t="str">
            <v>|</v>
          </cell>
          <cell r="W117">
            <v>50565.73791014195</v>
          </cell>
          <cell r="X117" t="str">
            <v>|</v>
          </cell>
          <cell r="Y117">
            <v>51112.328257213507</v>
          </cell>
          <cell r="Z117" t="str">
            <v>|</v>
          </cell>
          <cell r="AA117">
            <v>34682.262759723664</v>
          </cell>
        </row>
        <row r="118">
          <cell r="A118" t="str">
            <v>1978-79 ....</v>
          </cell>
          <cell r="B118" t="str">
            <v>|</v>
          </cell>
          <cell r="C118">
            <v>51559.417216291578</v>
          </cell>
          <cell r="D118" t="str">
            <v>|</v>
          </cell>
          <cell r="E118">
            <v>68858.670965269834</v>
          </cell>
          <cell r="F118" t="str">
            <v>|</v>
          </cell>
          <cell r="G118">
            <v>52150.328807104866</v>
          </cell>
          <cell r="H118" t="str">
            <v>|</v>
          </cell>
          <cell r="I118">
            <v>42595.441712978958</v>
          </cell>
          <cell r="J118" t="str">
            <v>|</v>
          </cell>
          <cell r="K118">
            <v>34319.174167428835</v>
          </cell>
          <cell r="L118" t="str">
            <v>|</v>
          </cell>
          <cell r="M118">
            <v>39750.380955615983</v>
          </cell>
          <cell r="N118" t="str">
            <v>|</v>
          </cell>
          <cell r="O118">
            <v>48709.486883267709</v>
          </cell>
          <cell r="P118" t="str">
            <v>|</v>
          </cell>
          <cell r="Q118">
            <v>52492.271825580116</v>
          </cell>
          <cell r="R118" t="str">
            <v>|</v>
          </cell>
          <cell r="S118">
            <v>53905.183420650908</v>
          </cell>
          <cell r="T118" t="str">
            <v>|</v>
          </cell>
          <cell r="U118">
            <v>49019.068997766037</v>
          </cell>
          <cell r="V118" t="str">
            <v>|</v>
          </cell>
          <cell r="W118">
            <v>48923.8626937058</v>
          </cell>
          <cell r="X118" t="str">
            <v>|</v>
          </cell>
          <cell r="Y118">
            <v>49450.305339496321</v>
          </cell>
          <cell r="Z118" t="str">
            <v>|</v>
          </cell>
          <cell r="AA118">
            <v>32506.415404225019</v>
          </cell>
        </row>
        <row r="119">
          <cell r="A119" t="str">
            <v>1979-80 ......</v>
          </cell>
          <cell r="B119" t="str">
            <v>|</v>
          </cell>
          <cell r="C119">
            <v>49000.508252703337</v>
          </cell>
          <cell r="D119" t="str">
            <v>|</v>
          </cell>
          <cell r="E119">
            <v>65160.130125214899</v>
          </cell>
          <cell r="F119" t="str">
            <v>|</v>
          </cell>
          <cell r="G119">
            <v>49236.331339117576</v>
          </cell>
          <cell r="H119" t="str">
            <v>|</v>
          </cell>
          <cell r="I119">
            <v>40088.028425852441</v>
          </cell>
          <cell r="J119" t="str">
            <v>|</v>
          </cell>
          <cell r="K119">
            <v>32186.343721518009</v>
          </cell>
          <cell r="L119" t="str">
            <v>|</v>
          </cell>
          <cell r="M119">
            <v>37004.01414564759</v>
          </cell>
          <cell r="N119" t="str">
            <v>|</v>
          </cell>
          <cell r="O119">
            <v>46506.714499160655</v>
          </cell>
          <cell r="P119" t="str">
            <v>|</v>
          </cell>
          <cell r="Q119">
            <v>50034.070644154992</v>
          </cell>
          <cell r="R119" t="str">
            <v>|</v>
          </cell>
          <cell r="S119">
            <v>51297.236427878168</v>
          </cell>
          <cell r="T119" t="str">
            <v>|</v>
          </cell>
          <cell r="U119">
            <v>46891.310820730403</v>
          </cell>
          <cell r="V119" t="str">
            <v>|</v>
          </cell>
          <cell r="W119">
            <v>46146.440890043428</v>
          </cell>
          <cell r="X119" t="str">
            <v>|</v>
          </cell>
          <cell r="Y119">
            <v>46635.274035775059</v>
          </cell>
          <cell r="Z119" t="str">
            <v>|</v>
          </cell>
          <cell r="AA119">
            <v>30412.981044899476</v>
          </cell>
        </row>
        <row r="120">
          <cell r="A120" t="str">
            <v>1980-81 .....</v>
          </cell>
          <cell r="B120" t="str">
            <v>|</v>
          </cell>
          <cell r="C120">
            <v>47933.390868686867</v>
          </cell>
          <cell r="D120" t="str">
            <v>|</v>
          </cell>
          <cell r="E120">
            <v>63260.474181818186</v>
          </cell>
          <cell r="F120" t="str">
            <v>|</v>
          </cell>
          <cell r="G120">
            <v>47752.370424242421</v>
          </cell>
          <cell r="H120" t="str">
            <v>|</v>
          </cell>
          <cell r="I120">
            <v>38880.311595959596</v>
          </cell>
          <cell r="J120" t="str">
            <v>|</v>
          </cell>
          <cell r="K120">
            <v>31221.912565656567</v>
          </cell>
          <cell r="L120" t="str">
            <v>|</v>
          </cell>
          <cell r="M120">
            <v>35589.030787878786</v>
          </cell>
          <cell r="N120" t="str">
            <v>|</v>
          </cell>
          <cell r="O120">
            <v>45942.165979797981</v>
          </cell>
          <cell r="P120" t="str">
            <v>|</v>
          </cell>
          <cell r="Q120">
            <v>48844.664242424245</v>
          </cell>
          <cell r="R120" t="str">
            <v>|</v>
          </cell>
          <cell r="S120">
            <v>50136.491959595965</v>
          </cell>
          <cell r="T120" t="str">
            <v>|</v>
          </cell>
          <cell r="U120">
            <v>45619.209050505051</v>
          </cell>
          <cell r="V120" t="str">
            <v>|</v>
          </cell>
          <cell r="W120">
            <v>45446.416808080809</v>
          </cell>
          <cell r="X120" t="str">
            <v>|</v>
          </cell>
          <cell r="Y120">
            <v>45923.652525252532</v>
          </cell>
          <cell r="Z120" t="str">
            <v>|</v>
          </cell>
          <cell r="AA120">
            <v>30989.46585858586</v>
          </cell>
        </row>
        <row r="121">
          <cell r="A121" t="str">
            <v>1981-82 .....</v>
          </cell>
          <cell r="B121" t="str">
            <v>|</v>
          </cell>
          <cell r="C121">
            <v>48187.276405831602</v>
          </cell>
          <cell r="D121" t="str">
            <v>|</v>
          </cell>
          <cell r="E121">
            <v>63312.42725379351</v>
          </cell>
          <cell r="F121" t="str">
            <v>|</v>
          </cell>
          <cell r="G121">
            <v>47863.490627789346</v>
          </cell>
          <cell r="H121" t="str">
            <v>|</v>
          </cell>
          <cell r="I121">
            <v>39020.919964296336</v>
          </cell>
          <cell r="J121" t="str">
            <v>|</v>
          </cell>
          <cell r="K121">
            <v>31147.81315084796</v>
          </cell>
          <cell r="L121" t="str">
            <v>|</v>
          </cell>
          <cell r="M121">
            <v>35514.187444213036</v>
          </cell>
          <cell r="N121" t="str">
            <v>|</v>
          </cell>
          <cell r="O121">
            <v>46070.36120202321</v>
          </cell>
          <cell r="P121" t="str">
            <v>|</v>
          </cell>
          <cell r="Q121">
            <v>49014.406119461215</v>
          </cell>
          <cell r="R121" t="str">
            <v>|</v>
          </cell>
          <cell r="S121">
            <v>50349.763960529213</v>
          </cell>
          <cell r="T121" t="str">
            <v>|</v>
          </cell>
          <cell r="U121">
            <v>45809.013513619764</v>
          </cell>
          <cell r="V121" t="str">
            <v>|</v>
          </cell>
          <cell r="W121">
            <v>45926.973249628718</v>
          </cell>
          <cell r="X121" t="str">
            <v>|</v>
          </cell>
          <cell r="Y121">
            <v>46408.288154551898</v>
          </cell>
          <cell r="Z121" t="str">
            <v>|</v>
          </cell>
          <cell r="AA121">
            <v>30155.04378619861</v>
          </cell>
        </row>
        <row r="122">
          <cell r="B122" t="str">
            <v>|</v>
          </cell>
          <cell r="D122" t="str">
            <v>|</v>
          </cell>
          <cell r="F122" t="str">
            <v>|</v>
          </cell>
          <cell r="H122" t="str">
            <v>|</v>
          </cell>
          <cell r="J122" t="str">
            <v>|</v>
          </cell>
          <cell r="L122" t="str">
            <v>|</v>
          </cell>
          <cell r="N122" t="str">
            <v>|</v>
          </cell>
          <cell r="P122" t="str">
            <v>|</v>
          </cell>
          <cell r="R122" t="str">
            <v>|</v>
          </cell>
          <cell r="T122" t="str">
            <v>|</v>
          </cell>
          <cell r="V122" t="str">
            <v>|</v>
          </cell>
          <cell r="X122" t="str">
            <v>|</v>
          </cell>
          <cell r="Z122" t="str">
            <v>|</v>
          </cell>
        </row>
        <row r="123">
          <cell r="A123" t="str">
            <v>1982-83 .....</v>
          </cell>
          <cell r="B123" t="str">
            <v>|</v>
          </cell>
          <cell r="C123">
            <v>49374.525033112579</v>
          </cell>
          <cell r="D123" t="str">
            <v>|</v>
          </cell>
          <cell r="E123">
            <v>64523.114416709119</v>
          </cell>
          <cell r="F123" t="str">
            <v>|</v>
          </cell>
          <cell r="G123">
            <v>48875.26064187468</v>
          </cell>
          <cell r="H123" t="str">
            <v>|</v>
          </cell>
          <cell r="I123">
            <v>40042.819684156901</v>
          </cell>
          <cell r="J123" t="str">
            <v>|</v>
          </cell>
          <cell r="K123">
            <v>31954.7365461029</v>
          </cell>
          <cell r="L123" t="str">
            <v>|</v>
          </cell>
          <cell r="M123">
            <v>36440.854039735095</v>
          </cell>
          <cell r="N123" t="str">
            <v>|</v>
          </cell>
          <cell r="O123">
            <v>46398.909261334687</v>
          </cell>
          <cell r="P123" t="str">
            <v>|</v>
          </cell>
          <cell r="Q123">
            <v>49904.653041263373</v>
          </cell>
          <cell r="R123" t="str">
            <v>|</v>
          </cell>
          <cell r="S123">
            <v>51366.1360774325</v>
          </cell>
          <cell r="T123" t="str">
            <v>|</v>
          </cell>
          <cell r="U123">
            <v>46417.064330106979</v>
          </cell>
          <cell r="V123" t="str">
            <v>|</v>
          </cell>
          <cell r="W123">
            <v>47916.673010697908</v>
          </cell>
          <cell r="X123" t="str">
            <v>|</v>
          </cell>
          <cell r="Y123">
            <v>48457.694060112073</v>
          </cell>
          <cell r="Z123" t="str">
            <v>|</v>
          </cell>
          <cell r="AA123">
            <v>30128.336627610799</v>
          </cell>
        </row>
        <row r="124">
          <cell r="A124" t="str">
            <v>1984-85 ......</v>
          </cell>
          <cell r="B124" t="str">
            <v>|</v>
          </cell>
          <cell r="C124">
            <v>51295.884576474709</v>
          </cell>
          <cell r="D124" t="str">
            <v>|</v>
          </cell>
          <cell r="E124">
            <v>66957.412576701623</v>
          </cell>
          <cell r="F124" t="str">
            <v>|</v>
          </cell>
          <cell r="G124">
            <v>50450.135108304108</v>
          </cell>
          <cell r="H124" t="str">
            <v>|</v>
          </cell>
          <cell r="I124">
            <v>41559.657133132263</v>
          </cell>
          <cell r="J124" t="str">
            <v>|</v>
          </cell>
          <cell r="K124">
            <v>34082.692711337186</v>
          </cell>
          <cell r="L124" t="str">
            <v>|</v>
          </cell>
          <cell r="M124">
            <v>37627.427534107992</v>
          </cell>
          <cell r="N124" t="str">
            <v>|</v>
          </cell>
          <cell r="O124">
            <v>46639.208221846136</v>
          </cell>
          <cell r="P124" t="str">
            <v>|</v>
          </cell>
          <cell r="Q124">
            <v>51631.151795928796</v>
          </cell>
          <cell r="R124" t="str">
            <v>|</v>
          </cell>
          <cell r="S124">
            <v>53514.713360499969</v>
          </cell>
          <cell r="T124" t="str">
            <v>|</v>
          </cell>
          <cell r="U124">
            <v>46944.149763158646</v>
          </cell>
          <cell r="V124" t="str">
            <v>|</v>
          </cell>
          <cell r="W124">
            <v>50391.168511917713</v>
          </cell>
          <cell r="X124" t="str">
            <v>|</v>
          </cell>
          <cell r="Y124">
            <v>50958.932597123872</v>
          </cell>
          <cell r="Z124" t="str">
            <v>|</v>
          </cell>
          <cell r="AA124">
            <v>31184.905688919986</v>
          </cell>
        </row>
        <row r="125">
          <cell r="A125" t="str">
            <v>1985-86 ......</v>
          </cell>
          <cell r="B125" t="str">
            <v>|</v>
          </cell>
          <cell r="C125">
            <v>53043.139068344106</v>
          </cell>
          <cell r="D125" t="str">
            <v>|</v>
          </cell>
          <cell r="E125">
            <v>69215.466848010881</v>
          </cell>
          <cell r="F125" t="str">
            <v>|</v>
          </cell>
          <cell r="G125">
            <v>52052.428425705548</v>
          </cell>
          <cell r="H125" t="str">
            <v>|</v>
          </cell>
          <cell r="I125">
            <v>43029.59265555934</v>
          </cell>
          <cell r="J125" t="str">
            <v>|</v>
          </cell>
          <cell r="K125">
            <v>34254.025161509693</v>
          </cell>
          <cell r="L125" t="str">
            <v>|</v>
          </cell>
          <cell r="M125">
            <v>38924.284257055428</v>
          </cell>
          <cell r="N125" t="str">
            <v>|</v>
          </cell>
          <cell r="O125">
            <v>47632.712682760975</v>
          </cell>
          <cell r="P125" t="str">
            <v>|</v>
          </cell>
          <cell r="Q125">
            <v>53629.377762665761</v>
          </cell>
          <cell r="R125" t="str">
            <v>|</v>
          </cell>
          <cell r="S125">
            <v>55730.339340360428</v>
          </cell>
          <cell r="T125" t="str">
            <v>|</v>
          </cell>
          <cell r="U125">
            <v>48454.756885413131</v>
          </cell>
          <cell r="V125" t="str">
            <v>|</v>
          </cell>
          <cell r="W125">
            <v>51421.976198571923</v>
          </cell>
          <cell r="X125" t="str">
            <v>|</v>
          </cell>
          <cell r="Y125">
            <v>51962.36382182932</v>
          </cell>
          <cell r="Z125" t="str">
            <v>|</v>
          </cell>
          <cell r="AA125">
            <v>31827.193471608301</v>
          </cell>
        </row>
        <row r="126">
          <cell r="A126" t="str">
            <v>1987-88 .....</v>
          </cell>
          <cell r="B126" t="str">
            <v>|</v>
          </cell>
          <cell r="C126">
            <v>55218.06348416394</v>
          </cell>
          <cell r="D126" t="str">
            <v>|</v>
          </cell>
          <cell r="E126">
            <v>72358.63995763236</v>
          </cell>
          <cell r="F126" t="str">
            <v>|</v>
          </cell>
          <cell r="G126">
            <v>54193.551081033314</v>
          </cell>
          <cell r="H126" t="str">
            <v>|</v>
          </cell>
          <cell r="I126">
            <v>44778.010656565362</v>
          </cell>
          <cell r="J126" t="str">
            <v>|</v>
          </cell>
          <cell r="K126">
            <v>34960.399599641736</v>
          </cell>
          <cell r="L126" t="str">
            <v>|</v>
          </cell>
          <cell r="M126">
            <v>39958.100640073368</v>
          </cell>
          <cell r="N126" t="str">
            <v>|</v>
          </cell>
          <cell r="O126">
            <v>48504.011277819278</v>
          </cell>
          <cell r="P126" t="str">
            <v>|</v>
          </cell>
          <cell r="Q126">
            <v>55731.723830734969</v>
          </cell>
          <cell r="R126" t="str">
            <v>|</v>
          </cell>
          <cell r="S126">
            <v>58206.740905716411</v>
          </cell>
          <cell r="T126" t="str">
            <v>|</v>
          </cell>
          <cell r="U126">
            <v>49544.950259836682</v>
          </cell>
          <cell r="V126" t="str">
            <v>|</v>
          </cell>
          <cell r="W126">
            <v>53913.532293986638</v>
          </cell>
          <cell r="X126" t="str">
            <v>|</v>
          </cell>
          <cell r="Y126">
            <v>54370.387527839644</v>
          </cell>
          <cell r="Z126" t="str">
            <v>|</v>
          </cell>
          <cell r="AA126">
            <v>33636.543429844103</v>
          </cell>
        </row>
        <row r="127">
          <cell r="A127" t="str">
            <v>1989-90 ........</v>
          </cell>
          <cell r="B127" t="str">
            <v>|</v>
          </cell>
          <cell r="C127">
            <v>56321.20162423492</v>
          </cell>
          <cell r="D127" t="str">
            <v>|</v>
          </cell>
          <cell r="E127">
            <v>74111.007399890892</v>
          </cell>
          <cell r="F127" t="str">
            <v>|</v>
          </cell>
          <cell r="G127">
            <v>55281.519001686043</v>
          </cell>
          <cell r="H127" t="str">
            <v>|</v>
          </cell>
          <cell r="I127">
            <v>45874.628551426882</v>
          </cell>
          <cell r="J127" t="str">
            <v>|</v>
          </cell>
          <cell r="K127">
            <v>35126.236661819617</v>
          </cell>
          <cell r="L127" t="str">
            <v>|</v>
          </cell>
          <cell r="M127">
            <v>40683.851615093139</v>
          </cell>
          <cell r="N127" t="str">
            <v>|</v>
          </cell>
          <cell r="O127">
            <v>48498.161218339541</v>
          </cell>
          <cell r="P127" t="str">
            <v>|</v>
          </cell>
          <cell r="Q127">
            <v>56718.175006583784</v>
          </cell>
          <cell r="R127" t="str">
            <v>|</v>
          </cell>
          <cell r="S127">
            <v>59453.119424444732</v>
          </cell>
          <cell r="T127" t="str">
            <v>|</v>
          </cell>
          <cell r="U127">
            <v>49842.113998590066</v>
          </cell>
          <cell r="V127" t="str">
            <v>|</v>
          </cell>
          <cell r="W127">
            <v>55381.895505481159</v>
          </cell>
          <cell r="X127" t="str">
            <v>|</v>
          </cell>
          <cell r="Y127">
            <v>55878.264100580935</v>
          </cell>
          <cell r="Z127" t="str">
            <v>|</v>
          </cell>
          <cell r="AA127">
            <v>34524.174131555221</v>
          </cell>
        </row>
        <row r="128">
          <cell r="B128" t="str">
            <v>|</v>
          </cell>
          <cell r="D128" t="str">
            <v>|</v>
          </cell>
          <cell r="F128" t="str">
            <v>|</v>
          </cell>
          <cell r="H128" t="str">
            <v>|</v>
          </cell>
          <cell r="J128" t="str">
            <v>|</v>
          </cell>
          <cell r="L128" t="str">
            <v>|</v>
          </cell>
          <cell r="N128" t="str">
            <v>|</v>
          </cell>
          <cell r="P128" t="str">
            <v>|</v>
          </cell>
          <cell r="R128" t="str">
            <v>|</v>
          </cell>
          <cell r="T128" t="str">
            <v>|</v>
          </cell>
          <cell r="V128" t="str">
            <v>|</v>
          </cell>
          <cell r="X128" t="str">
            <v>|</v>
          </cell>
          <cell r="Z128" t="str">
            <v>|</v>
          </cell>
        </row>
        <row r="129">
          <cell r="A129" t="str">
            <v>1990-91 ....</v>
          </cell>
          <cell r="B129" t="str">
            <v>|</v>
          </cell>
          <cell r="C129">
            <v>56105.957549174113</v>
          </cell>
          <cell r="D129" t="str">
            <v>|</v>
          </cell>
          <cell r="E129">
            <v>73902.41238752006</v>
          </cell>
          <cell r="F129" t="str">
            <v>|</v>
          </cell>
          <cell r="G129">
            <v>55105.626758556318</v>
          </cell>
          <cell r="H129" t="str">
            <v>|</v>
          </cell>
          <cell r="I129">
            <v>45818.705852692074</v>
          </cell>
          <cell r="J129" t="str">
            <v>|</v>
          </cell>
          <cell r="K129">
            <v>35037.587272085737</v>
          </cell>
          <cell r="L129" t="str">
            <v>|</v>
          </cell>
          <cell r="M129">
            <v>40048.070383322636</v>
          </cell>
          <cell r="N129" t="str">
            <v>|</v>
          </cell>
          <cell r="O129">
            <v>48427.900636825267</v>
          </cell>
          <cell r="P129" t="str">
            <v>|</v>
          </cell>
          <cell r="Q129">
            <v>56308.12407987607</v>
          </cell>
          <cell r="R129" t="str">
            <v>|</v>
          </cell>
          <cell r="S129">
            <v>59225.580207062048</v>
          </cell>
          <cell r="T129" t="str">
            <v>|</v>
          </cell>
          <cell r="U129">
            <v>49305.884456600383</v>
          </cell>
          <cell r="V129" t="str">
            <v>|</v>
          </cell>
          <cell r="W129">
            <v>55603.625748531027</v>
          </cell>
          <cell r="X129" t="str">
            <v>|</v>
          </cell>
          <cell r="Y129">
            <v>56184.307214362212</v>
          </cell>
          <cell r="Z129" t="str">
            <v>|</v>
          </cell>
          <cell r="AA129">
            <v>32052.09045254665</v>
          </cell>
        </row>
        <row r="130">
          <cell r="A130" t="str">
            <v>1991-92 .....</v>
          </cell>
          <cell r="B130" t="str">
            <v>|</v>
          </cell>
          <cell r="C130">
            <v>56537.711172870928</v>
          </cell>
          <cell r="D130" t="str">
            <v>|</v>
          </cell>
          <cell r="E130">
            <v>74048.238025418599</v>
          </cell>
          <cell r="F130" t="str">
            <v>|</v>
          </cell>
          <cell r="G130">
            <v>55348.172194578292</v>
          </cell>
          <cell r="H130" t="str">
            <v>|</v>
          </cell>
          <cell r="I130">
            <v>46086.742215764119</v>
          </cell>
          <cell r="J130" t="str">
            <v>|</v>
          </cell>
          <cell r="K130">
            <v>39859.843477522991</v>
          </cell>
          <cell r="L130" t="str">
            <v>|</v>
          </cell>
          <cell r="M130">
            <v>39266.477253359968</v>
          </cell>
          <cell r="N130" t="str">
            <v>|</v>
          </cell>
          <cell r="O130">
            <v>48714.164985477866</v>
          </cell>
          <cell r="P130" t="str">
            <v>|</v>
          </cell>
          <cell r="Q130">
            <v>56266.628547742039</v>
          </cell>
          <cell r="R130" t="str">
            <v>|</v>
          </cell>
          <cell r="S130">
            <v>58840.754547620549</v>
          </cell>
          <cell r="T130" t="str">
            <v>|</v>
          </cell>
          <cell r="U130">
            <v>50230.338628746067</v>
          </cell>
          <cell r="V130" t="str">
            <v>|</v>
          </cell>
          <cell r="W130">
            <v>57213.679627212892</v>
          </cell>
          <cell r="X130" t="str">
            <v>|</v>
          </cell>
          <cell r="Y130">
            <v>57751.407308119735</v>
          </cell>
          <cell r="Z130" t="str">
            <v>|</v>
          </cell>
          <cell r="AA130">
            <v>33100.456710794933</v>
          </cell>
        </row>
        <row r="131">
          <cell r="A131" t="str">
            <v>1992-93 .....</v>
          </cell>
          <cell r="B131" t="str">
            <v>|</v>
          </cell>
          <cell r="C131">
            <v>55903.657484443378</v>
          </cell>
          <cell r="D131" t="str">
            <v>|</v>
          </cell>
          <cell r="E131">
            <v>73499.284530379096</v>
          </cell>
          <cell r="F131" t="str">
            <v>|</v>
          </cell>
          <cell r="G131">
            <v>54941.785530393106</v>
          </cell>
          <cell r="H131" t="str">
            <v>|</v>
          </cell>
          <cell r="I131">
            <v>45790.179466967435</v>
          </cell>
          <cell r="J131" t="str">
            <v>|</v>
          </cell>
          <cell r="K131">
            <v>35631.266483232357</v>
          </cell>
          <cell r="L131" t="str">
            <v>|</v>
          </cell>
          <cell r="M131">
            <v>38186.100234612175</v>
          </cell>
          <cell r="N131" t="str">
            <v>|</v>
          </cell>
          <cell r="O131">
            <v>47222.85619793371</v>
          </cell>
          <cell r="P131" t="str">
            <v>|</v>
          </cell>
          <cell r="Q131">
            <v>55257.305649467002</v>
          </cell>
          <cell r="R131" t="str">
            <v>|</v>
          </cell>
          <cell r="S131">
            <v>58155.346169254226</v>
          </cell>
          <cell r="T131" t="str">
            <v>|</v>
          </cell>
          <cell r="U131">
            <v>48678.381002758913</v>
          </cell>
          <cell r="V131" t="str">
            <v>|</v>
          </cell>
          <cell r="W131">
            <v>57492.614488417923</v>
          </cell>
          <cell r="X131" t="str">
            <v>|</v>
          </cell>
          <cell r="Y131">
            <v>58045.715031336789</v>
          </cell>
          <cell r="Z131" t="str">
            <v>|</v>
          </cell>
          <cell r="AA131">
            <v>32637.916603267466</v>
          </cell>
        </row>
        <row r="132">
          <cell r="A132" t="str">
            <v>1993-94.....</v>
          </cell>
          <cell r="B132" t="str">
            <v>|</v>
          </cell>
          <cell r="C132">
            <v>56503.543067167833</v>
          </cell>
          <cell r="D132" t="str">
            <v>|</v>
          </cell>
          <cell r="E132">
            <v>73911.940573532018</v>
          </cell>
          <cell r="F132" t="str">
            <v>|</v>
          </cell>
          <cell r="G132">
            <v>55178.955462568556</v>
          </cell>
          <cell r="H132" t="str">
            <v>|</v>
          </cell>
          <cell r="I132">
            <v>45859.151964130979</v>
          </cell>
          <cell r="J132" t="str">
            <v>|</v>
          </cell>
          <cell r="K132">
            <v>35132.165040588246</v>
          </cell>
          <cell r="L132" t="str">
            <v>|</v>
          </cell>
          <cell r="M132">
            <v>39885.708774654209</v>
          </cell>
          <cell r="N132" t="str">
            <v>|</v>
          </cell>
          <cell r="O132">
            <v>49458.985360688297</v>
          </cell>
          <cell r="P132" t="str">
            <v>|</v>
          </cell>
          <cell r="Q132">
            <v>55962.215309271989</v>
          </cell>
          <cell r="R132" t="str">
            <v>|</v>
          </cell>
          <cell r="S132">
            <v>58520.06582698998</v>
          </cell>
          <cell r="T132" t="str">
            <v>|</v>
          </cell>
          <cell r="U132">
            <v>50014.20801365919</v>
          </cell>
          <cell r="V132" t="str">
            <v>|</v>
          </cell>
          <cell r="W132">
            <v>57844.969214132841</v>
          </cell>
          <cell r="X132" t="str">
            <v>|</v>
          </cell>
          <cell r="Y132">
            <v>58350.275393146134</v>
          </cell>
          <cell r="Z132" t="str">
            <v>|</v>
          </cell>
          <cell r="AA132">
            <v>34653.143139914573</v>
          </cell>
        </row>
        <row r="133">
          <cell r="A133" t="str">
            <v>1994-95.....</v>
          </cell>
          <cell r="B133" t="str">
            <v>|</v>
          </cell>
          <cell r="C133">
            <v>56643.301346954191</v>
          </cell>
          <cell r="D133" t="str">
            <v>|</v>
          </cell>
          <cell r="E133">
            <v>74292.365841546285</v>
          </cell>
          <cell r="F133" t="str">
            <v>|</v>
          </cell>
          <cell r="G133">
            <v>55342.357125865921</v>
          </cell>
          <cell r="H133" t="str">
            <v>|</v>
          </cell>
          <cell r="I133">
            <v>45915.135453817129</v>
          </cell>
          <cell r="J133" t="str">
            <v>|</v>
          </cell>
          <cell r="K133">
            <v>35144.404800407479</v>
          </cell>
          <cell r="L133" t="str">
            <v>|</v>
          </cell>
          <cell r="M133">
            <v>39330.51445541373</v>
          </cell>
          <cell r="N133" t="str">
            <v>|</v>
          </cell>
          <cell r="O133">
            <v>48842.525434872281</v>
          </cell>
          <cell r="P133" t="str">
            <v>|</v>
          </cell>
          <cell r="Q133">
            <v>56193.576541997609</v>
          </cell>
          <cell r="R133" t="str">
            <v>|</v>
          </cell>
          <cell r="S133">
            <v>58925.492990113598</v>
          </cell>
          <cell r="T133" t="str">
            <v>|</v>
          </cell>
          <cell r="U133">
            <v>49878.041175276361</v>
          </cell>
          <cell r="V133" t="str">
            <v>|</v>
          </cell>
          <cell r="W133">
            <v>57744.093400914528</v>
          </cell>
          <cell r="X133" t="str">
            <v>|</v>
          </cell>
          <cell r="Y133">
            <v>58500.346745542891</v>
          </cell>
          <cell r="Z133" t="str">
            <v>|</v>
          </cell>
          <cell r="AA133">
            <v>30343.968052255208</v>
          </cell>
        </row>
        <row r="134">
          <cell r="B134" t="str">
            <v>|</v>
          </cell>
          <cell r="D134" t="str">
            <v>|</v>
          </cell>
          <cell r="F134" t="str">
            <v>|</v>
          </cell>
          <cell r="H134" t="str">
            <v>|</v>
          </cell>
          <cell r="J134" t="str">
            <v>|</v>
          </cell>
          <cell r="L134" t="str">
            <v>|</v>
          </cell>
          <cell r="N134" t="str">
            <v>|</v>
          </cell>
          <cell r="P134" t="str">
            <v>|</v>
          </cell>
          <cell r="R134" t="str">
            <v>|</v>
          </cell>
          <cell r="T134" t="str">
            <v>|</v>
          </cell>
          <cell r="V134" t="str">
            <v>|</v>
          </cell>
          <cell r="X134" t="str">
            <v>|</v>
          </cell>
          <cell r="Z134" t="str">
            <v>|</v>
          </cell>
        </row>
        <row r="135">
          <cell r="A135" t="str">
            <v>1995-96 .....</v>
          </cell>
          <cell r="B135" t="str">
            <v>|</v>
          </cell>
          <cell r="C135">
            <v>56870.845345127942</v>
          </cell>
          <cell r="D135" t="str">
            <v>|</v>
          </cell>
          <cell r="E135">
            <v>74437.226552239532</v>
          </cell>
          <cell r="F135" t="str">
            <v>|</v>
          </cell>
          <cell r="G135">
            <v>55321.326561401962</v>
          </cell>
          <cell r="H135" t="str">
            <v>|</v>
          </cell>
          <cell r="I135">
            <v>45783.773302338224</v>
          </cell>
          <cell r="J135" t="str">
            <v>|</v>
          </cell>
          <cell r="K135">
            <v>34997.657138721319</v>
          </cell>
          <cell r="L135" t="str">
            <v>|</v>
          </cell>
          <cell r="M135">
            <v>39370.242211163721</v>
          </cell>
          <cell r="N135" t="str">
            <v>|</v>
          </cell>
          <cell r="O135">
            <v>49588.966818246088</v>
          </cell>
          <cell r="P135" t="str">
            <v>|</v>
          </cell>
          <cell r="Q135">
            <v>56326.197803083473</v>
          </cell>
          <cell r="R135" t="str">
            <v>|</v>
          </cell>
          <cell r="S135">
            <v>59019.419073620986</v>
          </cell>
          <cell r="T135" t="str">
            <v>|</v>
          </cell>
          <cell r="U135">
            <v>49934.23100618607</v>
          </cell>
          <cell r="V135" t="str">
            <v>|</v>
          </cell>
          <cell r="W135">
            <v>58204.667522273041</v>
          </cell>
          <cell r="X135" t="str">
            <v>|</v>
          </cell>
          <cell r="Y135">
            <v>58612.131153120492</v>
          </cell>
          <cell r="Z135" t="str">
            <v>|</v>
          </cell>
          <cell r="AA135">
            <v>36809.083281415689</v>
          </cell>
        </row>
        <row r="136">
          <cell r="A136" t="str">
            <v>1996-97 .....</v>
          </cell>
          <cell r="B136" t="str">
            <v>|</v>
          </cell>
          <cell r="C136">
            <v>56997.715016278686</v>
          </cell>
          <cell r="D136" t="str">
            <v>|</v>
          </cell>
          <cell r="E136">
            <v>74748.591414805531</v>
          </cell>
          <cell r="F136" t="str">
            <v>|</v>
          </cell>
          <cell r="G136">
            <v>55291.018347893587</v>
          </cell>
          <cell r="H136" t="str">
            <v>|</v>
          </cell>
          <cell r="I136">
            <v>45624.251468703624</v>
          </cell>
          <cell r="J136" t="str">
            <v>|</v>
          </cell>
          <cell r="K136">
            <v>34978.607307434315</v>
          </cell>
          <cell r="L136" t="str">
            <v>|</v>
          </cell>
          <cell r="M136">
            <v>39204.531331428821</v>
          </cell>
          <cell r="N136" t="str">
            <v>|</v>
          </cell>
          <cell r="O136">
            <v>49564.207268078324</v>
          </cell>
          <cell r="P136" t="str">
            <v>|</v>
          </cell>
          <cell r="Q136">
            <v>56407.252885876922</v>
          </cell>
          <cell r="R136" t="str">
            <v>|</v>
          </cell>
          <cell r="S136">
            <v>59115.108045295972</v>
          </cell>
          <cell r="T136" t="str">
            <v>|</v>
          </cell>
          <cell r="U136">
            <v>49994.38456155418</v>
          </cell>
          <cell r="V136" t="str">
            <v>|</v>
          </cell>
          <cell r="W136">
            <v>58436.039525863671</v>
          </cell>
          <cell r="X136" t="str">
            <v>|</v>
          </cell>
          <cell r="Y136">
            <v>58807.438110539792</v>
          </cell>
          <cell r="Z136" t="str">
            <v>|</v>
          </cell>
          <cell r="AA136">
            <v>36588.018590644599</v>
          </cell>
        </row>
        <row r="137">
          <cell r="A137" t="str">
            <v>1997-98 .......</v>
          </cell>
          <cell r="B137" t="str">
            <v>|</v>
          </cell>
          <cell r="C137">
            <v>57657.897967084602</v>
          </cell>
          <cell r="D137" t="str">
            <v>|</v>
          </cell>
          <cell r="E137">
            <v>75721.847540324248</v>
          </cell>
          <cell r="F137" t="str">
            <v>|</v>
          </cell>
          <cell r="G137">
            <v>55997.435217696482</v>
          </cell>
          <cell r="H137" t="str">
            <v>|</v>
          </cell>
          <cell r="I137">
            <v>46084.194621680304</v>
          </cell>
          <cell r="J137" t="str">
            <v>|</v>
          </cell>
          <cell r="K137">
            <v>35748.986698173903</v>
          </cell>
          <cell r="L137" t="str">
            <v>|</v>
          </cell>
          <cell r="M137">
            <v>39093.065679165309</v>
          </cell>
          <cell r="N137" t="str">
            <v>|</v>
          </cell>
          <cell r="O137">
            <v>49871.793127303332</v>
          </cell>
          <cell r="P137" t="str">
            <v>|</v>
          </cell>
          <cell r="Q137">
            <v>56889.596441671543</v>
          </cell>
          <cell r="R137" t="str">
            <v>|</v>
          </cell>
          <cell r="S137">
            <v>59618.159275844235</v>
          </cell>
          <cell r="T137" t="str">
            <v>|</v>
          </cell>
          <cell r="U137">
            <v>50589.436176164651</v>
          </cell>
          <cell r="V137" t="str">
            <v>|</v>
          </cell>
          <cell r="W137">
            <v>59535.502080768048</v>
          </cell>
          <cell r="X137" t="str">
            <v>|</v>
          </cell>
          <cell r="Y137">
            <v>59909.961684363894</v>
          </cell>
          <cell r="Z137" t="str">
            <v>|</v>
          </cell>
          <cell r="AA137">
            <v>37008.134767549484</v>
          </cell>
        </row>
        <row r="138">
          <cell r="A138" t="str">
            <v>1998-99 .......</v>
          </cell>
          <cell r="B138" t="str">
            <v>|</v>
          </cell>
          <cell r="C138">
            <v>58584.404129158189</v>
          </cell>
          <cell r="D138" t="str">
            <v>|</v>
          </cell>
          <cell r="E138">
            <v>77239.061147132248</v>
          </cell>
          <cell r="F138" t="str">
            <v>|</v>
          </cell>
          <cell r="G138">
            <v>56937.048501218036</v>
          </cell>
          <cell r="H138" t="str">
            <v>|</v>
          </cell>
          <cell r="I138">
            <v>46944.326734876886</v>
          </cell>
          <cell r="J138" t="str">
            <v>|</v>
          </cell>
          <cell r="K138">
            <v>36624.301431822103</v>
          </cell>
          <cell r="L138" t="str">
            <v>|</v>
          </cell>
          <cell r="M138">
            <v>39872.921984184431</v>
          </cell>
          <cell r="N138" t="str">
            <v>|</v>
          </cell>
          <cell r="O138">
            <v>50087.268178792052</v>
          </cell>
          <cell r="P138" t="str">
            <v>|</v>
          </cell>
          <cell r="Q138">
            <v>57742.336905972239</v>
          </cell>
          <cell r="R138" t="str">
            <v>|</v>
          </cell>
          <cell r="S138">
            <v>60588.98458360212</v>
          </cell>
          <cell r="T138" t="str">
            <v>|</v>
          </cell>
          <cell r="U138">
            <v>51207.200160999622</v>
          </cell>
          <cell r="V138" t="str">
            <v>|</v>
          </cell>
          <cell r="W138">
            <v>60625.511249930823</v>
          </cell>
          <cell r="X138" t="str">
            <v>|</v>
          </cell>
          <cell r="Y138">
            <v>60953.21250905699</v>
          </cell>
          <cell r="Z138" t="str">
            <v>|</v>
          </cell>
          <cell r="AA138">
            <v>37709.262277883114</v>
          </cell>
        </row>
        <row r="139">
          <cell r="A139" t="str">
            <v>1999-2000 .......</v>
          </cell>
          <cell r="B139" t="str">
            <v>|</v>
          </cell>
          <cell r="C139">
            <v>58826.19912336069</v>
          </cell>
          <cell r="D139" t="str">
            <v>|</v>
          </cell>
          <cell r="E139">
            <v>78322.13887605902</v>
          </cell>
          <cell r="F139" t="str">
            <v>|</v>
          </cell>
          <cell r="G139">
            <v>57390.047014309202</v>
          </cell>
          <cell r="H139" t="str">
            <v>|</v>
          </cell>
          <cell r="I139">
            <v>47342.973302940132</v>
          </cell>
          <cell r="J139" t="str">
            <v>|</v>
          </cell>
          <cell r="K139">
            <v>36753.593222496347</v>
          </cell>
          <cell r="L139" t="str">
            <v>|</v>
          </cell>
          <cell r="M139">
            <v>40201.92912295321</v>
          </cell>
          <cell r="N139" t="str">
            <v>|</v>
          </cell>
          <cell r="O139">
            <v>49880.352339373654</v>
          </cell>
          <cell r="P139" t="str">
            <v>|</v>
          </cell>
          <cell r="Q139">
            <v>57903.400559463378</v>
          </cell>
          <cell r="R139" t="str">
            <v>|</v>
          </cell>
          <cell r="S139">
            <v>60996.043104643351</v>
          </cell>
          <cell r="T139" t="str">
            <v>|</v>
          </cell>
          <cell r="U139">
            <v>50776.493520245043</v>
          </cell>
          <cell r="V139" t="str">
            <v>|</v>
          </cell>
          <cell r="W139">
            <v>61062.760889604106</v>
          </cell>
          <cell r="X139" t="str">
            <v>|</v>
          </cell>
          <cell r="Y139">
            <v>61389.145706485026</v>
          </cell>
          <cell r="Z139" t="str">
            <v>|</v>
          </cell>
          <cell r="AA139">
            <v>37813.133213795838</v>
          </cell>
        </row>
        <row r="140">
          <cell r="A140" t="str">
            <v>2001-02 .......</v>
          </cell>
          <cell r="B140" t="str">
            <v>|</v>
          </cell>
          <cell r="C140">
            <v>59741.572725079612</v>
          </cell>
          <cell r="D140" t="str">
            <v>|</v>
          </cell>
          <cell r="E140">
            <v>80792.006731854708</v>
          </cell>
          <cell r="F140" t="str">
            <v>|</v>
          </cell>
          <cell r="G140">
            <v>58724.188296366206</v>
          </cell>
          <cell r="H140" t="str">
            <v>|</v>
          </cell>
          <cell r="I140">
            <v>48795.770874913447</v>
          </cell>
          <cell r="J140" t="str">
            <v>|</v>
          </cell>
          <cell r="K140">
            <v>46958.948334667453</v>
          </cell>
          <cell r="L140" t="str">
            <v>|</v>
          </cell>
          <cell r="M140">
            <v>41798.376890915999</v>
          </cell>
          <cell r="N140" t="str">
            <v>|</v>
          </cell>
          <cell r="O140">
            <v>46568.791348600505</v>
          </cell>
          <cell r="P140" t="str">
            <v>|</v>
          </cell>
          <cell r="Q140">
            <v>58523.919900190929</v>
          </cell>
          <cell r="R140" t="str">
            <v>|</v>
          </cell>
          <cell r="S140">
            <v>62012.876920967981</v>
          </cell>
          <cell r="T140" t="str">
            <v>|</v>
          </cell>
          <cell r="U140">
            <v>50836.871618414807</v>
          </cell>
          <cell r="V140" t="str">
            <v>|</v>
          </cell>
          <cell r="W140">
            <v>62817.655057718643</v>
          </cell>
          <cell r="X140" t="str">
            <v>|</v>
          </cell>
          <cell r="Y140">
            <v>63088.481371791568</v>
          </cell>
          <cell r="Z140" t="str">
            <v>|</v>
          </cell>
          <cell r="AA140">
            <v>33138.861712135469</v>
          </cell>
        </row>
        <row r="141">
          <cell r="B141" t="str">
            <v>|</v>
          </cell>
          <cell r="D141" t="str">
            <v>|</v>
          </cell>
          <cell r="F141" t="str">
            <v>|</v>
          </cell>
          <cell r="H141" t="str">
            <v>|</v>
          </cell>
          <cell r="J141" t="str">
            <v>|</v>
          </cell>
          <cell r="L141" t="str">
            <v>|</v>
          </cell>
          <cell r="N141" t="str">
            <v>|</v>
          </cell>
          <cell r="P141" t="str">
            <v>|</v>
          </cell>
          <cell r="R141" t="str">
            <v>|</v>
          </cell>
          <cell r="T141" t="str">
            <v>|</v>
          </cell>
          <cell r="V141" t="str">
            <v>|</v>
          </cell>
          <cell r="X141" t="str">
            <v>|</v>
          </cell>
          <cell r="Z141" t="str">
            <v>|</v>
          </cell>
        </row>
        <row r="142">
          <cell r="A142" t="str">
            <v>Men</v>
          </cell>
          <cell r="B142" t="str">
            <v>|</v>
          </cell>
          <cell r="D142" t="str">
            <v>|</v>
          </cell>
          <cell r="F142" t="str">
            <v>|</v>
          </cell>
          <cell r="H142" t="str">
            <v>|</v>
          </cell>
          <cell r="J142" t="str">
            <v>|</v>
          </cell>
          <cell r="L142" t="str">
            <v>|</v>
          </cell>
          <cell r="N142" t="str">
            <v>|</v>
          </cell>
          <cell r="P142" t="str">
            <v>|</v>
          </cell>
          <cell r="R142" t="str">
            <v>|</v>
          </cell>
          <cell r="T142" t="str">
            <v>|</v>
          </cell>
          <cell r="V142" t="str">
            <v>|</v>
          </cell>
          <cell r="X142" t="str">
            <v>|</v>
          </cell>
          <cell r="Z142" t="str">
            <v>|</v>
          </cell>
        </row>
        <row r="143">
          <cell r="A143" t="str">
            <v>1972-73 ......</v>
          </cell>
          <cell r="B143" t="str">
            <v>|</v>
          </cell>
          <cell r="C143">
            <v>60033.234710206576</v>
          </cell>
          <cell r="D143" t="str">
            <v>|</v>
          </cell>
          <cell r="E143">
            <v>80813.197562412548</v>
          </cell>
          <cell r="F143" t="str">
            <v>|</v>
          </cell>
          <cell r="G143">
            <v>61286.536305408328</v>
          </cell>
          <cell r="H143" t="str">
            <v>|</v>
          </cell>
          <cell r="I143">
            <v>50754.852705585166</v>
          </cell>
          <cell r="J143" t="str">
            <v>|</v>
          </cell>
          <cell r="K143">
            <v>46401.068045064058</v>
          </cell>
          <cell r="L143" t="str">
            <v>|</v>
          </cell>
          <cell r="M143">
            <v>50390.244253325203</v>
          </cell>
          <cell r="N143" t="str">
            <v>|</v>
          </cell>
          <cell r="O143">
            <v>54309.623412745204</v>
          </cell>
          <cell r="P143" t="str">
            <v>|</v>
          </cell>
          <cell r="Q143">
            <v>60546.405737515604</v>
          </cell>
          <cell r="R143" t="str">
            <v>|</v>
          </cell>
          <cell r="S143">
            <v>62204.940260845724</v>
          </cell>
          <cell r="T143" t="str">
            <v>|</v>
          </cell>
          <cell r="U143">
            <v>55229.634533742734</v>
          </cell>
          <cell r="V143" t="str">
            <v>|</v>
          </cell>
          <cell r="W143">
            <v>58758.437125896584</v>
          </cell>
          <cell r="X143" t="str">
            <v>|</v>
          </cell>
          <cell r="Y143">
            <v>59329.507806685928</v>
          </cell>
          <cell r="Z143" t="str">
            <v>|</v>
          </cell>
          <cell r="AA143">
            <v>39839.733694436436</v>
          </cell>
        </row>
        <row r="144">
          <cell r="A144" t="str">
            <v>1974-75 ....</v>
          </cell>
          <cell r="B144" t="str">
            <v>|</v>
          </cell>
          <cell r="C144">
            <v>56089.503879253352</v>
          </cell>
          <cell r="D144" t="str">
            <v>|</v>
          </cell>
          <cell r="E144">
            <v>74080.870093190009</v>
          </cell>
          <cell r="F144" t="str">
            <v>|</v>
          </cell>
          <cell r="G144">
            <v>56017.669037524385</v>
          </cell>
          <cell r="H144" t="str">
            <v>|</v>
          </cell>
          <cell r="I144">
            <v>46303.767322445223</v>
          </cell>
          <cell r="J144" t="str">
            <v>|</v>
          </cell>
          <cell r="K144">
            <v>45930.07320989656</v>
          </cell>
          <cell r="L144" t="str">
            <v>|</v>
          </cell>
          <cell r="M144">
            <v>45524.353924782299</v>
          </cell>
          <cell r="N144" t="str">
            <v>|</v>
          </cell>
          <cell r="O144">
            <v>48194.215741169806</v>
          </cell>
          <cell r="P144" t="str">
            <v>|</v>
          </cell>
          <cell r="Q144">
            <v>56844.346962607851</v>
          </cell>
          <cell r="R144" t="str">
            <v>|</v>
          </cell>
          <cell r="S144">
            <v>58207.053320931002</v>
          </cell>
          <cell r="T144" t="str">
            <v>|</v>
          </cell>
          <cell r="U144">
            <v>52812.156317578003</v>
          </cell>
          <cell r="V144" t="str">
            <v>|</v>
          </cell>
          <cell r="W144">
            <v>54048.494564400098</v>
          </cell>
          <cell r="X144" t="str">
            <v>|</v>
          </cell>
          <cell r="Y144">
            <v>54537.636882100145</v>
          </cell>
          <cell r="Z144" t="str">
            <v>|</v>
          </cell>
          <cell r="AA144">
            <v>36583.169910410877</v>
          </cell>
        </row>
        <row r="145">
          <cell r="A145" t="str">
            <v>1975-76 .......</v>
          </cell>
          <cell r="B145" t="str">
            <v>|</v>
          </cell>
          <cell r="C145">
            <v>55951.777557506022</v>
          </cell>
          <cell r="D145" t="str">
            <v>|</v>
          </cell>
          <cell r="E145">
            <v>73585.977605206979</v>
          </cell>
          <cell r="F145" t="str">
            <v>|</v>
          </cell>
          <cell r="G145">
            <v>55292.941476059452</v>
          </cell>
          <cell r="H145" t="str">
            <v>|</v>
          </cell>
          <cell r="I145">
            <v>45543.445482846866</v>
          </cell>
          <cell r="J145" t="str">
            <v>|</v>
          </cell>
          <cell r="K145">
            <v>46364.518815553929</v>
          </cell>
          <cell r="L145" t="str">
            <v>|</v>
          </cell>
          <cell r="M145">
            <v>43630.3552122119</v>
          </cell>
          <cell r="N145" t="str">
            <v>|</v>
          </cell>
          <cell r="O145">
            <v>50640.996046507185</v>
          </cell>
          <cell r="P145" t="str">
            <v>|</v>
          </cell>
          <cell r="Q145">
            <v>56747.280129102161</v>
          </cell>
          <cell r="R145" t="str">
            <v>|</v>
          </cell>
          <cell r="S145">
            <v>58223.326770821353</v>
          </cell>
          <cell r="T145" t="str">
            <v>|</v>
          </cell>
          <cell r="U145">
            <v>52500.18230613153</v>
          </cell>
          <cell r="V145" t="str">
            <v>|</v>
          </cell>
          <cell r="W145">
            <v>53929.646923451292</v>
          </cell>
          <cell r="X145" t="str">
            <v>|</v>
          </cell>
          <cell r="Y145">
            <v>54448.152462910235</v>
          </cell>
          <cell r="Z145" t="str">
            <v>|</v>
          </cell>
          <cell r="AA145">
            <v>36557.525869851066</v>
          </cell>
        </row>
        <row r="146">
          <cell r="A146" t="str">
            <v>1976-77 ...........</v>
          </cell>
          <cell r="B146" t="str">
            <v>|</v>
          </cell>
          <cell r="C146">
            <v>55796.097579466797</v>
          </cell>
          <cell r="D146" t="str">
            <v>|</v>
          </cell>
          <cell r="E146">
            <v>72952.386100323449</v>
          </cell>
          <cell r="F146" t="str">
            <v>|</v>
          </cell>
          <cell r="G146">
            <v>54817.417511790954</v>
          </cell>
          <cell r="H146" t="str">
            <v>|</v>
          </cell>
          <cell r="I146">
            <v>45089.512207479391</v>
          </cell>
          <cell r="J146" t="str">
            <v>|</v>
          </cell>
          <cell r="K146">
            <v>36691.95520499019</v>
          </cell>
          <cell r="L146" t="str">
            <v>|</v>
          </cell>
          <cell r="M146">
            <v>42949.918593751419</v>
          </cell>
          <cell r="N146" t="str">
            <v>|</v>
          </cell>
          <cell r="O146">
            <v>52381.993001166382</v>
          </cell>
          <cell r="P146" t="str">
            <v>|</v>
          </cell>
          <cell r="Q146">
            <v>56530.540621966109</v>
          </cell>
          <cell r="R146" t="str">
            <v>|</v>
          </cell>
          <cell r="S146">
            <v>57961.435253920237</v>
          </cell>
          <cell r="T146" t="str">
            <v>|</v>
          </cell>
          <cell r="U146">
            <v>52326.27671631574</v>
          </cell>
          <cell r="V146" t="str">
            <v>|</v>
          </cell>
          <cell r="W146">
            <v>53846.244675060661</v>
          </cell>
          <cell r="X146" t="str">
            <v>|</v>
          </cell>
          <cell r="Y146">
            <v>54317.933076420559</v>
          </cell>
          <cell r="Z146" t="str">
            <v>|</v>
          </cell>
          <cell r="AA146">
            <v>37018.680737430477</v>
          </cell>
        </row>
        <row r="147">
          <cell r="B147" t="str">
            <v>|</v>
          </cell>
          <cell r="D147" t="str">
            <v>|</v>
          </cell>
          <cell r="F147" t="str">
            <v>|</v>
          </cell>
          <cell r="H147" t="str">
            <v>|</v>
          </cell>
          <cell r="J147" t="str">
            <v>|</v>
          </cell>
          <cell r="L147" t="str">
            <v>|</v>
          </cell>
          <cell r="N147" t="str">
            <v>|</v>
          </cell>
          <cell r="P147" t="str">
            <v>|</v>
          </cell>
          <cell r="R147" t="str">
            <v>|</v>
          </cell>
          <cell r="T147" t="str">
            <v>|</v>
          </cell>
          <cell r="V147" t="str">
            <v>|</v>
          </cell>
          <cell r="X147" t="str">
            <v>|</v>
          </cell>
          <cell r="Z147" t="str">
            <v>|</v>
          </cell>
        </row>
        <row r="148">
          <cell r="A148" t="str">
            <v>1977-78 ....</v>
          </cell>
          <cell r="B148" t="str">
            <v>|</v>
          </cell>
          <cell r="C148">
            <v>55692.0103832557</v>
          </cell>
          <cell r="D148" t="str">
            <v>|</v>
          </cell>
          <cell r="E148">
            <v>72178.071881658048</v>
          </cell>
          <cell r="F148" t="str">
            <v>|</v>
          </cell>
          <cell r="G148">
            <v>54434.270011039807</v>
          </cell>
          <cell r="H148" t="str">
            <v>|</v>
          </cell>
          <cell r="I148">
            <v>44741.348877629891</v>
          </cell>
          <cell r="J148" t="str">
            <v>|</v>
          </cell>
          <cell r="K148">
            <v>36215.115133400257</v>
          </cell>
          <cell r="L148" t="str">
            <v>|</v>
          </cell>
          <cell r="M148">
            <v>43189.331455873755</v>
          </cell>
          <cell r="N148" t="str">
            <v>|</v>
          </cell>
          <cell r="O148">
            <v>52515.668713127561</v>
          </cell>
          <cell r="P148" t="str">
            <v>|</v>
          </cell>
          <cell r="Q148">
            <v>56521.334633300889</v>
          </cell>
          <cell r="R148" t="str">
            <v>|</v>
          </cell>
          <cell r="S148">
            <v>57886.583624188672</v>
          </cell>
          <cell r="T148" t="str">
            <v>|</v>
          </cell>
          <cell r="U148">
            <v>52573.448345364945</v>
          </cell>
          <cell r="V148" t="str">
            <v>|</v>
          </cell>
          <cell r="W148">
            <v>53438.604020867504</v>
          </cell>
          <cell r="X148" t="str">
            <v>|</v>
          </cell>
          <cell r="Y148">
            <v>53869.259152633771</v>
          </cell>
          <cell r="Z148" t="str">
            <v>|</v>
          </cell>
          <cell r="AA148">
            <v>36298.20597571876</v>
          </cell>
        </row>
        <row r="149">
          <cell r="A149" t="str">
            <v>1978-79 ....</v>
          </cell>
          <cell r="B149" t="str">
            <v>|</v>
          </cell>
          <cell r="C149">
            <v>54046.900259871509</v>
          </cell>
          <cell r="D149" t="str">
            <v>|</v>
          </cell>
          <cell r="E149">
            <v>69527.11653973427</v>
          </cell>
          <cell r="F149" t="str">
            <v>|</v>
          </cell>
          <cell r="G149">
            <v>52600.929801657483</v>
          </cell>
          <cell r="H149" t="str">
            <v>|</v>
          </cell>
          <cell r="I149">
            <v>43187.021441759789</v>
          </cell>
          <cell r="J149" t="str">
            <v>|</v>
          </cell>
          <cell r="K149">
            <v>34963.739812135958</v>
          </cell>
          <cell r="L149" t="str">
            <v>|</v>
          </cell>
          <cell r="M149">
            <v>41432.372241319004</v>
          </cell>
          <cell r="N149" t="str">
            <v>|</v>
          </cell>
          <cell r="O149">
            <v>50465.02456696672</v>
          </cell>
          <cell r="P149" t="str">
            <v>|</v>
          </cell>
          <cell r="Q149">
            <v>54837.265710733918</v>
          </cell>
          <cell r="R149" t="str">
            <v>|</v>
          </cell>
          <cell r="S149">
            <v>56262.921063990369</v>
          </cell>
          <cell r="T149" t="str">
            <v>|</v>
          </cell>
          <cell r="U149">
            <v>50661.505139738954</v>
          </cell>
          <cell r="V149" t="str">
            <v>|</v>
          </cell>
          <cell r="W149">
            <v>51856.916720107838</v>
          </cell>
          <cell r="X149" t="str">
            <v>|</v>
          </cell>
          <cell r="Y149">
            <v>52250.432762171375</v>
          </cell>
          <cell r="Z149" t="str">
            <v>|</v>
          </cell>
          <cell r="AA149">
            <v>33941.927313868619</v>
          </cell>
        </row>
        <row r="150">
          <cell r="A150" t="str">
            <v>1979-80 ......</v>
          </cell>
          <cell r="B150" t="str">
            <v>|</v>
          </cell>
          <cell r="C150">
            <v>51400.683206113827</v>
          </cell>
          <cell r="D150" t="str">
            <v>|</v>
          </cell>
          <cell r="E150">
            <v>65810.966566511328</v>
          </cell>
          <cell r="F150" t="str">
            <v>|</v>
          </cell>
          <cell r="G150">
            <v>49695.534420747201</v>
          </cell>
          <cell r="H150" t="str">
            <v>|</v>
          </cell>
          <cell r="I150">
            <v>40672.656405106485</v>
          </cell>
          <cell r="J150" t="str">
            <v>|</v>
          </cell>
          <cell r="K150">
            <v>32876.038832386061</v>
          </cell>
          <cell r="L150" t="str">
            <v>|</v>
          </cell>
          <cell r="M150">
            <v>38863.344249794063</v>
          </cell>
          <cell r="N150" t="str">
            <v>|</v>
          </cell>
          <cell r="O150">
            <v>47974.067092710131</v>
          </cell>
          <cell r="P150" t="str">
            <v>|</v>
          </cell>
          <cell r="Q150">
            <v>52308.237284958443</v>
          </cell>
          <cell r="R150" t="str">
            <v>|</v>
          </cell>
          <cell r="S150">
            <v>53596.093355753968</v>
          </cell>
          <cell r="T150" t="str">
            <v>|</v>
          </cell>
          <cell r="U150">
            <v>48501.423897190267</v>
          </cell>
          <cell r="V150" t="str">
            <v>|</v>
          </cell>
          <cell r="W150">
            <v>48930.18724464823</v>
          </cell>
          <cell r="X150" t="str">
            <v>|</v>
          </cell>
          <cell r="Y150">
            <v>49284.620202122882</v>
          </cell>
          <cell r="Z150" t="str">
            <v>|</v>
          </cell>
          <cell r="AA150">
            <v>31992.844712959632</v>
          </cell>
        </row>
        <row r="151">
          <cell r="A151" t="str">
            <v>1980-81 .....</v>
          </cell>
          <cell r="B151" t="str">
            <v>|</v>
          </cell>
          <cell r="C151">
            <v>50395.680323232329</v>
          </cell>
          <cell r="D151" t="str">
            <v>|</v>
          </cell>
          <cell r="E151">
            <v>63937.243797979798</v>
          </cell>
          <cell r="F151" t="str">
            <v>|</v>
          </cell>
          <cell r="G151">
            <v>48239.891393939397</v>
          </cell>
          <cell r="H151" t="str">
            <v>|</v>
          </cell>
          <cell r="I151">
            <v>39550.91006060606</v>
          </cell>
          <cell r="J151" t="str">
            <v>|</v>
          </cell>
          <cell r="K151">
            <v>31976.850101010103</v>
          </cell>
          <cell r="L151" t="str">
            <v>|</v>
          </cell>
          <cell r="M151">
            <v>37604.940282828284</v>
          </cell>
          <cell r="N151" t="str">
            <v>|</v>
          </cell>
          <cell r="O151">
            <v>47661.860202020202</v>
          </cell>
          <cell r="P151" t="str">
            <v>|</v>
          </cell>
          <cell r="Q151">
            <v>51165.017212121216</v>
          </cell>
          <cell r="R151" t="str">
            <v>|</v>
          </cell>
          <cell r="S151">
            <v>52473.301333333337</v>
          </cell>
          <cell r="T151" t="str">
            <v>|</v>
          </cell>
          <cell r="U151">
            <v>47240.164848484848</v>
          </cell>
          <cell r="V151" t="str">
            <v>|</v>
          </cell>
          <cell r="W151">
            <v>48326.287515151518</v>
          </cell>
          <cell r="X151" t="str">
            <v>|</v>
          </cell>
          <cell r="Y151">
            <v>48688.328404040403</v>
          </cell>
          <cell r="Z151" t="str">
            <v>|</v>
          </cell>
          <cell r="AA151">
            <v>33067.086868686871</v>
          </cell>
        </row>
        <row r="152">
          <cell r="A152" t="str">
            <v>1981-82 .....</v>
          </cell>
          <cell r="B152" t="str">
            <v>|</v>
          </cell>
          <cell r="C152">
            <v>50737.79946444511</v>
          </cell>
          <cell r="D152" t="str">
            <v>|</v>
          </cell>
          <cell r="E152">
            <v>63997.868491520378</v>
          </cell>
          <cell r="F152" t="str">
            <v>|</v>
          </cell>
          <cell r="G152">
            <v>48384.198750371914</v>
          </cell>
          <cell r="H152" t="str">
            <v>|</v>
          </cell>
          <cell r="I152">
            <v>39810.50282653972</v>
          </cell>
          <cell r="J152" t="str">
            <v>|</v>
          </cell>
          <cell r="K152">
            <v>32011.241892293958</v>
          </cell>
          <cell r="L152" t="str">
            <v>|</v>
          </cell>
          <cell r="M152">
            <v>37341.3995834573</v>
          </cell>
          <cell r="N152" t="str">
            <v>|</v>
          </cell>
          <cell r="O152">
            <v>47859.703659625113</v>
          </cell>
          <cell r="P152" t="str">
            <v>|</v>
          </cell>
          <cell r="Q152">
            <v>51405.3378406345</v>
          </cell>
          <cell r="R152" t="str">
            <v>|</v>
          </cell>
          <cell r="S152">
            <v>52759.8530986326</v>
          </cell>
          <cell r="T152" t="str">
            <v>|</v>
          </cell>
          <cell r="U152">
            <v>47498.048199940495</v>
          </cell>
          <cell r="V152" t="str">
            <v>|</v>
          </cell>
          <cell r="W152">
            <v>48944.619036124896</v>
          </cell>
          <cell r="X152" t="str">
            <v>|</v>
          </cell>
          <cell r="Y152">
            <v>49300.052011072527</v>
          </cell>
          <cell r="Z152" t="str">
            <v>|</v>
          </cell>
          <cell r="AA152">
            <v>31874.911038381433</v>
          </cell>
        </row>
        <row r="153">
          <cell r="B153" t="str">
            <v>|</v>
          </cell>
          <cell r="D153" t="str">
            <v>|</v>
          </cell>
          <cell r="F153" t="str">
            <v>|</v>
          </cell>
          <cell r="H153" t="str">
            <v>|</v>
          </cell>
          <cell r="J153" t="str">
            <v>|</v>
          </cell>
          <cell r="L153" t="str">
            <v>|</v>
          </cell>
          <cell r="N153" t="str">
            <v>|</v>
          </cell>
          <cell r="P153" t="str">
            <v>|</v>
          </cell>
          <cell r="R153" t="str">
            <v>|</v>
          </cell>
          <cell r="T153" t="str">
            <v>|</v>
          </cell>
          <cell r="V153" t="str">
            <v>|</v>
          </cell>
          <cell r="X153" t="str">
            <v>|</v>
          </cell>
          <cell r="Z153" t="str">
            <v>|</v>
          </cell>
        </row>
        <row r="154">
          <cell r="A154" t="str">
            <v>1982-83 .....</v>
          </cell>
          <cell r="B154" t="str">
            <v>|</v>
          </cell>
          <cell r="C154">
            <v>52039.689128884354</v>
          </cell>
          <cell r="D154" t="str">
            <v>|</v>
          </cell>
          <cell r="E154">
            <v>65278.365277636265</v>
          </cell>
          <cell r="F154" t="str">
            <v>|</v>
          </cell>
          <cell r="G154">
            <v>49494.34848700968</v>
          </cell>
          <cell r="H154" t="str">
            <v>|</v>
          </cell>
          <cell r="I154">
            <v>41005.038329088129</v>
          </cell>
          <cell r="J154" t="str">
            <v>|</v>
          </cell>
          <cell r="K154">
            <v>32969.604890473762</v>
          </cell>
          <cell r="L154" t="str">
            <v>|</v>
          </cell>
          <cell r="M154">
            <v>38534.133469179826</v>
          </cell>
          <cell r="N154" t="str">
            <v>|</v>
          </cell>
          <cell r="O154">
            <v>48185.368028527766</v>
          </cell>
          <cell r="P154" t="str">
            <v>|</v>
          </cell>
          <cell r="Q154">
            <v>52379.188914926133</v>
          </cell>
          <cell r="R154" t="str">
            <v>|</v>
          </cell>
          <cell r="S154">
            <v>53849.749485481407</v>
          </cell>
          <cell r="T154" t="str">
            <v>|</v>
          </cell>
          <cell r="U154">
            <v>48154.504411614871</v>
          </cell>
          <cell r="V154" t="str">
            <v>|</v>
          </cell>
          <cell r="W154">
            <v>51122.858155883849</v>
          </cell>
          <cell r="X154" t="str">
            <v>|</v>
          </cell>
          <cell r="Y154">
            <v>51524.085175751396</v>
          </cell>
          <cell r="Z154" t="str">
            <v>|</v>
          </cell>
          <cell r="AA154">
            <v>31491.782292409574</v>
          </cell>
        </row>
        <row r="155">
          <cell r="A155" t="str">
            <v>1984-85 ......</v>
          </cell>
          <cell r="B155" t="str">
            <v>|</v>
          </cell>
          <cell r="C155">
            <v>54218.94299734322</v>
          </cell>
          <cell r="D155" t="str">
            <v>|</v>
          </cell>
          <cell r="E155">
            <v>67843.596282394326</v>
          </cell>
          <cell r="F155" t="str">
            <v>|</v>
          </cell>
          <cell r="G155">
            <v>51203.222782153229</v>
          </cell>
          <cell r="H155" t="str">
            <v>|</v>
          </cell>
          <cell r="I155">
            <v>42674.968184783538</v>
          </cell>
          <cell r="J155" t="str">
            <v>|</v>
          </cell>
          <cell r="K155">
            <v>35647.834655421822</v>
          </cell>
          <cell r="L155" t="str">
            <v>|</v>
          </cell>
          <cell r="M155">
            <v>39687.888887838366</v>
          </cell>
          <cell r="N155" t="str">
            <v>|</v>
          </cell>
          <cell r="O155">
            <v>48302.06623994252</v>
          </cell>
          <cell r="P155" t="str">
            <v>|</v>
          </cell>
          <cell r="Q155">
            <v>54316.659071354959</v>
          </cell>
          <cell r="R155" t="str">
            <v>|</v>
          </cell>
          <cell r="S155">
            <v>56176.633997371588</v>
          </cell>
          <cell r="T155" t="str">
            <v>|</v>
          </cell>
          <cell r="U155">
            <v>48674.3981771252</v>
          </cell>
          <cell r="V155" t="str">
            <v>|</v>
          </cell>
          <cell r="W155">
            <v>53959.489973243079</v>
          </cell>
          <cell r="X155" t="str">
            <v>|</v>
          </cell>
          <cell r="Y155">
            <v>54380.679947431621</v>
          </cell>
          <cell r="Z155" t="str">
            <v>|</v>
          </cell>
          <cell r="AA155">
            <v>32785.427590836465</v>
          </cell>
        </row>
        <row r="156">
          <cell r="A156" t="str">
            <v>1985-86 ......</v>
          </cell>
          <cell r="B156" t="str">
            <v>|</v>
          </cell>
          <cell r="C156">
            <v>56157.736824209453</v>
          </cell>
          <cell r="D156" t="str">
            <v>|</v>
          </cell>
          <cell r="E156">
            <v>70140.675960557637</v>
          </cell>
          <cell r="F156" t="str">
            <v>|</v>
          </cell>
          <cell r="G156">
            <v>52848.272016320981</v>
          </cell>
          <cell r="H156" t="str">
            <v>|</v>
          </cell>
          <cell r="I156">
            <v>44367.461407684466</v>
          </cell>
          <cell r="J156" t="str">
            <v>|</v>
          </cell>
          <cell r="K156">
            <v>35523.117307038425</v>
          </cell>
          <cell r="L156" t="str">
            <v>|</v>
          </cell>
          <cell r="M156">
            <v>41328.190411424694</v>
          </cell>
          <cell r="N156" t="str">
            <v>|</v>
          </cell>
          <cell r="O156">
            <v>49563.370282216943</v>
          </cell>
          <cell r="P156" t="str">
            <v>|</v>
          </cell>
          <cell r="Q156">
            <v>56540.920775246523</v>
          </cell>
          <cell r="R156" t="str">
            <v>|</v>
          </cell>
          <cell r="S156">
            <v>58600.943896633806</v>
          </cell>
          <cell r="T156" t="str">
            <v>|</v>
          </cell>
          <cell r="U156">
            <v>50367.401564093852</v>
          </cell>
          <cell r="V156" t="str">
            <v>|</v>
          </cell>
          <cell r="W156">
            <v>55112.987419245161</v>
          </cell>
          <cell r="X156" t="str">
            <v>|</v>
          </cell>
          <cell r="Y156">
            <v>55512.546752805167</v>
          </cell>
          <cell r="Z156" t="str">
            <v>|</v>
          </cell>
          <cell r="AA156">
            <v>33425.430805848358</v>
          </cell>
        </row>
        <row r="157">
          <cell r="A157" t="str">
            <v>1987-88 .....</v>
          </cell>
          <cell r="B157" t="str">
            <v>|</v>
          </cell>
          <cell r="C157">
            <v>58624.672527954834</v>
          </cell>
          <cell r="D157" t="str">
            <v>|</v>
          </cell>
          <cell r="E157">
            <v>73426.840689568882</v>
          </cell>
          <cell r="F157" t="str">
            <v>|</v>
          </cell>
          <cell r="G157">
            <v>55104.058136276915</v>
          </cell>
          <cell r="H157" t="str">
            <v>|</v>
          </cell>
          <cell r="I157">
            <v>46279.852390271175</v>
          </cell>
          <cell r="J157" t="str">
            <v>|</v>
          </cell>
          <cell r="K157">
            <v>36371.161858707805</v>
          </cell>
          <cell r="L157" t="str">
            <v>|</v>
          </cell>
          <cell r="M157">
            <v>42535.590154129539</v>
          </cell>
          <cell r="N157" t="str">
            <v>|</v>
          </cell>
          <cell r="O157">
            <v>50372.317152255622</v>
          </cell>
          <cell r="P157" t="str">
            <v>|</v>
          </cell>
          <cell r="Q157">
            <v>58935.863400148482</v>
          </cell>
          <cell r="R157" t="str">
            <v>|</v>
          </cell>
          <cell r="S157">
            <v>61372.424647364518</v>
          </cell>
          <cell r="T157" t="str">
            <v>|</v>
          </cell>
          <cell r="U157">
            <v>51495.429844097991</v>
          </cell>
          <cell r="V157" t="str">
            <v>|</v>
          </cell>
          <cell r="W157">
            <v>57842.179658500376</v>
          </cell>
          <cell r="X157" t="str">
            <v>|</v>
          </cell>
          <cell r="Y157">
            <v>58171.361544172236</v>
          </cell>
          <cell r="Z157" t="str">
            <v>|</v>
          </cell>
          <cell r="AA157">
            <v>34827.135857461028</v>
          </cell>
        </row>
        <row r="158">
          <cell r="A158" t="str">
            <v>1989-90 ............</v>
          </cell>
          <cell r="B158" t="str">
            <v>|</v>
          </cell>
          <cell r="C158">
            <v>60012.597659037558</v>
          </cell>
          <cell r="D158" t="str">
            <v>|</v>
          </cell>
          <cell r="E158">
            <v>75290.191537905892</v>
          </cell>
          <cell r="F158" t="str">
            <v>|</v>
          </cell>
          <cell r="G158">
            <v>56318.060093051718</v>
          </cell>
          <cell r="H158" t="str">
            <v>|</v>
          </cell>
          <cell r="I158">
            <v>47406.771119247976</v>
          </cell>
          <cell r="J158" t="str">
            <v>|</v>
          </cell>
          <cell r="K158">
            <v>36392.873076845906</v>
          </cell>
          <cell r="L158" t="str">
            <v>|</v>
          </cell>
          <cell r="M158">
            <v>43731.180316838378</v>
          </cell>
          <cell r="N158" t="str">
            <v>|</v>
          </cell>
          <cell r="O158">
            <v>50492.850224004273</v>
          </cell>
          <cell r="P158" t="str">
            <v>|</v>
          </cell>
          <cell r="Q158">
            <v>60286.529829923129</v>
          </cell>
          <cell r="R158" t="str">
            <v>|</v>
          </cell>
          <cell r="S158">
            <v>62918.696695837272</v>
          </cell>
          <cell r="T158" t="str">
            <v>|</v>
          </cell>
          <cell r="U158">
            <v>52038.755390600316</v>
          </cell>
          <cell r="V158" t="str">
            <v>|</v>
          </cell>
          <cell r="W158">
            <v>59379.777333555518</v>
          </cell>
          <cell r="X158" t="str">
            <v>|</v>
          </cell>
          <cell r="Y158">
            <v>59775.570503847237</v>
          </cell>
          <cell r="Z158" t="str">
            <v>|</v>
          </cell>
          <cell r="AA158">
            <v>35390.643774182929</v>
          </cell>
        </row>
        <row r="159">
          <cell r="B159" t="str">
            <v>|</v>
          </cell>
          <cell r="D159" t="str">
            <v>|</v>
          </cell>
          <cell r="F159" t="str">
            <v>|</v>
          </cell>
          <cell r="H159" t="str">
            <v>|</v>
          </cell>
          <cell r="J159" t="str">
            <v>|</v>
          </cell>
          <cell r="L159" t="str">
            <v>|</v>
          </cell>
          <cell r="N159" t="str">
            <v>|</v>
          </cell>
          <cell r="P159" t="str">
            <v>|</v>
          </cell>
          <cell r="R159" t="str">
            <v>|</v>
          </cell>
          <cell r="T159" t="str">
            <v>|</v>
          </cell>
          <cell r="V159" t="str">
            <v>|</v>
          </cell>
          <cell r="X159" t="str">
            <v>|</v>
          </cell>
          <cell r="Z159" t="str">
            <v>|</v>
          </cell>
        </row>
        <row r="160">
          <cell r="A160" t="str">
            <v>1990-91 ....</v>
          </cell>
          <cell r="B160" t="str">
            <v>|</v>
          </cell>
          <cell r="C160">
            <v>59964.600899946636</v>
          </cell>
          <cell r="D160" t="str">
            <v>|</v>
          </cell>
          <cell r="E160">
            <v>75245.134988809907</v>
          </cell>
          <cell r="F160" t="str">
            <v>|</v>
          </cell>
          <cell r="G160">
            <v>56203.226216560186</v>
          </cell>
          <cell r="H160" t="str">
            <v>|</v>
          </cell>
          <cell r="I160">
            <v>47417.160669409233</v>
          </cell>
          <cell r="J160" t="str">
            <v>|</v>
          </cell>
          <cell r="K160">
            <v>36443.478245466475</v>
          </cell>
          <cell r="L160" t="str">
            <v>|</v>
          </cell>
          <cell r="M160">
            <v>43108.973344817612</v>
          </cell>
          <cell r="N160" t="str">
            <v>|</v>
          </cell>
          <cell r="O160">
            <v>50611.044977835867</v>
          </cell>
          <cell r="P160" t="str">
            <v>|</v>
          </cell>
          <cell r="Q160">
            <v>59989.894818640954</v>
          </cell>
          <cell r="R160" t="str">
            <v>|</v>
          </cell>
          <cell r="S160">
            <v>62762.11985938633</v>
          </cell>
          <cell r="T160" t="str">
            <v>|</v>
          </cell>
          <cell r="U160">
            <v>51610.66455921936</v>
          </cell>
          <cell r="V160" t="str">
            <v>|</v>
          </cell>
          <cell r="W160">
            <v>59903.347189402848</v>
          </cell>
          <cell r="X160" t="str">
            <v>|</v>
          </cell>
          <cell r="Y160">
            <v>60302.689502166242</v>
          </cell>
          <cell r="Z160" t="str">
            <v>|</v>
          </cell>
          <cell r="AA160">
            <v>34511.775110314898</v>
          </cell>
        </row>
        <row r="161">
          <cell r="A161" t="str">
            <v>1991-92 .....</v>
          </cell>
          <cell r="B161" t="str">
            <v>|</v>
          </cell>
          <cell r="C161">
            <v>60401.228676215891</v>
          </cell>
          <cell r="D161" t="str">
            <v>|</v>
          </cell>
          <cell r="E161">
            <v>75415.994307044064</v>
          </cell>
          <cell r="F161" t="str">
            <v>|</v>
          </cell>
          <cell r="G161">
            <v>56489.609448924763</v>
          </cell>
          <cell r="H161" t="str">
            <v>|</v>
          </cell>
          <cell r="I161">
            <v>47663.607658186986</v>
          </cell>
          <cell r="J161" t="str">
            <v>|</v>
          </cell>
          <cell r="K161">
            <v>43009.928908927897</v>
          </cell>
          <cell r="L161" t="str">
            <v>|</v>
          </cell>
          <cell r="M161">
            <v>42345.027405970832</v>
          </cell>
          <cell r="N161" t="str">
            <v>|</v>
          </cell>
          <cell r="O161">
            <v>50826.710413765562</v>
          </cell>
          <cell r="P161" t="str">
            <v>|</v>
          </cell>
          <cell r="Q161">
            <v>59930.560370171377</v>
          </cell>
          <cell r="R161" t="str">
            <v>|</v>
          </cell>
          <cell r="S161">
            <v>62403.604202930132</v>
          </cell>
          <cell r="T161" t="str">
            <v>|</v>
          </cell>
          <cell r="U161">
            <v>52618.299713819062</v>
          </cell>
          <cell r="V161" t="str">
            <v>|</v>
          </cell>
          <cell r="W161">
            <v>61541.912968766912</v>
          </cell>
          <cell r="X161" t="str">
            <v>|</v>
          </cell>
          <cell r="Y161">
            <v>61940.457341096582</v>
          </cell>
          <cell r="Z161" t="str">
            <v>|</v>
          </cell>
          <cell r="AA161">
            <v>34585.127296487102</v>
          </cell>
        </row>
        <row r="162">
          <cell r="A162" t="str">
            <v>1992-93 .....</v>
          </cell>
          <cell r="B162" t="str">
            <v>|</v>
          </cell>
          <cell r="C162">
            <v>59843.883743988663</v>
          </cell>
          <cell r="D162" t="str">
            <v>|</v>
          </cell>
          <cell r="E162">
            <v>74979.999449010167</v>
          </cell>
          <cell r="F162" t="str">
            <v>|</v>
          </cell>
          <cell r="G162">
            <v>56080.585406382612</v>
          </cell>
          <cell r="H162" t="str">
            <v>|</v>
          </cell>
          <cell r="I162">
            <v>47311.855421115157</v>
          </cell>
          <cell r="J162" t="str">
            <v>|</v>
          </cell>
          <cell r="K162">
            <v>36986.327357190123</v>
          </cell>
          <cell r="L162" t="str">
            <v>|</v>
          </cell>
          <cell r="M162">
            <v>40648.40845707991</v>
          </cell>
          <cell r="N162" t="str">
            <v>|</v>
          </cell>
          <cell r="O162">
            <v>49216.291982732699</v>
          </cell>
          <cell r="P162" t="str">
            <v>|</v>
          </cell>
          <cell r="Q162">
            <v>58980.35553395185</v>
          </cell>
          <cell r="R162" t="str">
            <v>|</v>
          </cell>
          <cell r="S162">
            <v>61752.983925888795</v>
          </cell>
          <cell r="T162" t="str">
            <v>|</v>
          </cell>
          <cell r="U162">
            <v>50916.044290559425</v>
          </cell>
          <cell r="V162" t="str">
            <v>|</v>
          </cell>
          <cell r="W162">
            <v>61910.160502388826</v>
          </cell>
          <cell r="X162" t="str">
            <v>|</v>
          </cell>
          <cell r="Y162">
            <v>62309.019540417357</v>
          </cell>
          <cell r="Z162" t="str">
            <v>|</v>
          </cell>
          <cell r="AA162">
            <v>34258.783743928769</v>
          </cell>
        </row>
        <row r="163">
          <cell r="A163" t="str">
            <v>1993-94.....</v>
          </cell>
          <cell r="B163" t="str">
            <v>|</v>
          </cell>
          <cell r="C163">
            <v>60420.698046536039</v>
          </cell>
          <cell r="D163" t="str">
            <v>|</v>
          </cell>
          <cell r="E163">
            <v>75383.721641060154</v>
          </cell>
          <cell r="F163" t="str">
            <v>|</v>
          </cell>
          <cell r="G163">
            <v>56338.375196212044</v>
          </cell>
          <cell r="H163" t="str">
            <v>|</v>
          </cell>
          <cell r="I163">
            <v>47277.133218537987</v>
          </cell>
          <cell r="J163" t="str">
            <v>|</v>
          </cell>
          <cell r="K163">
            <v>36335.19652735554</v>
          </cell>
          <cell r="L163" t="str">
            <v>|</v>
          </cell>
          <cell r="M163">
            <v>42404.841001508743</v>
          </cell>
          <cell r="N163" t="str">
            <v>|</v>
          </cell>
          <cell r="O163">
            <v>51490.359945572767</v>
          </cell>
          <cell r="P163" t="str">
            <v>|</v>
          </cell>
          <cell r="Q163">
            <v>59661.466701928024</v>
          </cell>
          <cell r="R163" t="str">
            <v>|</v>
          </cell>
          <cell r="S163">
            <v>62139.30200167367</v>
          </cell>
          <cell r="T163" t="str">
            <v>|</v>
          </cell>
          <cell r="U163">
            <v>52327.487489493025</v>
          </cell>
          <cell r="V163" t="str">
            <v>|</v>
          </cell>
          <cell r="W163">
            <v>62245.709309862119</v>
          </cell>
          <cell r="X163" t="str">
            <v>|</v>
          </cell>
          <cell r="Y163">
            <v>62636.699671181261</v>
          </cell>
          <cell r="Z163" t="str">
            <v>|</v>
          </cell>
          <cell r="AA163">
            <v>37515.230729470124</v>
          </cell>
        </row>
        <row r="164">
          <cell r="A164" t="str">
            <v>1994-95.....</v>
          </cell>
          <cell r="B164" t="str">
            <v>|</v>
          </cell>
          <cell r="C164">
            <v>60691.373012821525</v>
          </cell>
          <cell r="D164" t="str">
            <v>|</v>
          </cell>
          <cell r="E164">
            <v>75877.18319934493</v>
          </cell>
          <cell r="F164" t="str">
            <v>|</v>
          </cell>
          <cell r="G164">
            <v>56517.474462162711</v>
          </cell>
          <cell r="H164" t="str">
            <v>|</v>
          </cell>
          <cell r="I164">
            <v>47297.316653467075</v>
          </cell>
          <cell r="J164" t="str">
            <v>|</v>
          </cell>
          <cell r="K164">
            <v>36167.345981067781</v>
          </cell>
          <cell r="L164" t="str">
            <v>|</v>
          </cell>
          <cell r="M164">
            <v>41562.525853534891</v>
          </cell>
          <cell r="N164" t="str">
            <v>|</v>
          </cell>
          <cell r="O164">
            <v>51065.562567526787</v>
          </cell>
          <cell r="P164" t="str">
            <v>|</v>
          </cell>
          <cell r="Q164">
            <v>59981.623816805935</v>
          </cell>
          <cell r="R164" t="str">
            <v>|</v>
          </cell>
          <cell r="S164">
            <v>62640.65038479647</v>
          </cell>
          <cell r="T164" t="str">
            <v>|</v>
          </cell>
          <cell r="U164">
            <v>52151.738005183732</v>
          </cell>
          <cell r="V164" t="str">
            <v>|</v>
          </cell>
          <cell r="W164">
            <v>62379.213656916487</v>
          </cell>
          <cell r="X164" t="str">
            <v>|</v>
          </cell>
          <cell r="Y164">
            <v>62833.357859736141</v>
          </cell>
          <cell r="Z164" t="str">
            <v>|</v>
          </cell>
          <cell r="AA164">
            <v>35114.55476583475</v>
          </cell>
        </row>
        <row r="165">
          <cell r="B165" t="str">
            <v>|</v>
          </cell>
          <cell r="D165" t="str">
            <v>|</v>
          </cell>
          <cell r="F165" t="str">
            <v>|</v>
          </cell>
          <cell r="H165" t="str">
            <v>|</v>
          </cell>
          <cell r="J165" t="str">
            <v>|</v>
          </cell>
          <cell r="L165" t="str">
            <v>|</v>
          </cell>
          <cell r="N165" t="str">
            <v>|</v>
          </cell>
          <cell r="P165" t="str">
            <v>|</v>
          </cell>
          <cell r="R165" t="str">
            <v>|</v>
          </cell>
          <cell r="T165" t="str">
            <v>|</v>
          </cell>
          <cell r="V165" t="str">
            <v>|</v>
          </cell>
          <cell r="X165" t="str">
            <v>|</v>
          </cell>
          <cell r="Z165" t="str">
            <v>|</v>
          </cell>
        </row>
        <row r="166">
          <cell r="A166" t="str">
            <v>1995-96 .....</v>
          </cell>
          <cell r="B166" t="str">
            <v>|</v>
          </cell>
          <cell r="C166">
            <v>60913.054522368089</v>
          </cell>
          <cell r="D166" t="str">
            <v>|</v>
          </cell>
          <cell r="E166">
            <v>76062.407836751867</v>
          </cell>
          <cell r="F166" t="str">
            <v>|</v>
          </cell>
          <cell r="G166">
            <v>56557.18451787364</v>
          </cell>
          <cell r="H166" t="str">
            <v>|</v>
          </cell>
          <cell r="I166">
            <v>47123.22401302986</v>
          </cell>
          <cell r="J166" t="str">
            <v>|</v>
          </cell>
          <cell r="K166">
            <v>35684.821137168256</v>
          </cell>
          <cell r="L166" t="str">
            <v>|</v>
          </cell>
          <cell r="M166">
            <v>41676.320366657113</v>
          </cell>
          <cell r="N166" t="str">
            <v>|</v>
          </cell>
          <cell r="O166">
            <v>51467.485290981494</v>
          </cell>
          <cell r="P166" t="str">
            <v>|</v>
          </cell>
          <cell r="Q166">
            <v>60161.951805526325</v>
          </cell>
          <cell r="R166" t="str">
            <v>|</v>
          </cell>
          <cell r="S166">
            <v>62797.699261430178</v>
          </cell>
          <cell r="T166" t="str">
            <v>|</v>
          </cell>
          <cell r="U166">
            <v>52141.65872093942</v>
          </cell>
          <cell r="V166" t="str">
            <v>|</v>
          </cell>
          <cell r="W166">
            <v>62700.289909725536</v>
          </cell>
          <cell r="X166" t="str">
            <v>|</v>
          </cell>
          <cell r="Y166">
            <v>63029.588246210194</v>
          </cell>
          <cell r="Z166" t="str">
            <v>|</v>
          </cell>
          <cell r="AA166">
            <v>38407.63512373843</v>
          </cell>
        </row>
        <row r="167">
          <cell r="A167" t="str">
            <v>1996-97 .....</v>
          </cell>
          <cell r="B167" t="str">
            <v>|</v>
          </cell>
          <cell r="C167">
            <v>61074.178050783397</v>
          </cell>
          <cell r="D167" t="str">
            <v>|</v>
          </cell>
          <cell r="E167">
            <v>76491.940172271963</v>
          </cell>
          <cell r="F167" t="str">
            <v>|</v>
          </cell>
          <cell r="G167">
            <v>56579.75083797751</v>
          </cell>
          <cell r="H167" t="str">
            <v>|</v>
          </cell>
          <cell r="I167">
            <v>46944.614679121878</v>
          </cell>
          <cell r="J167" t="str">
            <v>|</v>
          </cell>
          <cell r="K167">
            <v>35589.710522754525</v>
          </cell>
          <cell r="L167" t="str">
            <v>|</v>
          </cell>
          <cell r="M167">
            <v>41413.588448700342</v>
          </cell>
          <cell r="N167" t="str">
            <v>|</v>
          </cell>
          <cell r="O167">
            <v>51232.447935031378</v>
          </cell>
          <cell r="P167" t="str">
            <v>|</v>
          </cell>
          <cell r="Q167">
            <v>60258.151411007129</v>
          </cell>
          <cell r="R167" t="str">
            <v>|</v>
          </cell>
          <cell r="S167">
            <v>62977.442715549441</v>
          </cell>
          <cell r="T167" t="str">
            <v>|</v>
          </cell>
          <cell r="U167">
            <v>52022.483584636</v>
          </cell>
          <cell r="V167" t="str">
            <v>|</v>
          </cell>
          <cell r="W167">
            <v>63003.477070568253</v>
          </cell>
          <cell r="X167" t="str">
            <v>|</v>
          </cell>
          <cell r="Y167">
            <v>63303.438214182781</v>
          </cell>
          <cell r="Z167" t="str">
            <v>|</v>
          </cell>
          <cell r="AA167">
            <v>38951.136194056737</v>
          </cell>
        </row>
        <row r="168">
          <cell r="A168" t="str">
            <v>1997-98 .......</v>
          </cell>
          <cell r="B168" t="str">
            <v>|</v>
          </cell>
          <cell r="C168">
            <v>61822.638148187383</v>
          </cell>
          <cell r="D168" t="str">
            <v>|</v>
          </cell>
          <cell r="E168">
            <v>77634.976853063476</v>
          </cell>
          <cell r="F168" t="str">
            <v>|</v>
          </cell>
          <cell r="G168">
            <v>57333.95399425146</v>
          </cell>
          <cell r="H168" t="str">
            <v>|</v>
          </cell>
          <cell r="I168">
            <v>47391.819873566077</v>
          </cell>
          <cell r="J168" t="str">
            <v>|</v>
          </cell>
          <cell r="K168">
            <v>36433.808125911033</v>
          </cell>
          <cell r="L168" t="str">
            <v>|</v>
          </cell>
          <cell r="M168">
            <v>41293.287859418182</v>
          </cell>
          <cell r="N168" t="str">
            <v>|</v>
          </cell>
          <cell r="O168">
            <v>51583.921235340982</v>
          </cell>
          <cell r="P168" t="str">
            <v>|</v>
          </cell>
          <cell r="Q168">
            <v>60804.39018068905</v>
          </cell>
          <cell r="R168" t="str">
            <v>|</v>
          </cell>
          <cell r="S168">
            <v>63617.154217677788</v>
          </cell>
          <cell r="T168" t="str">
            <v>|</v>
          </cell>
          <cell r="U168">
            <v>52540.283146201895</v>
          </cell>
          <cell r="V168" t="str">
            <v>|</v>
          </cell>
          <cell r="W168">
            <v>64222.012542342491</v>
          </cell>
          <cell r="X168" t="str">
            <v>|</v>
          </cell>
          <cell r="Y168">
            <v>64534.075588160849</v>
          </cell>
          <cell r="Z168" t="str">
            <v>|</v>
          </cell>
          <cell r="AA168">
            <v>39834.43765505129</v>
          </cell>
        </row>
        <row r="169">
          <cell r="A169" t="str">
            <v>1998-99 .......</v>
          </cell>
          <cell r="B169" t="str">
            <v>|</v>
          </cell>
          <cell r="C169">
            <v>62863.471895233975</v>
          </cell>
          <cell r="D169" t="str">
            <v>|</v>
          </cell>
          <cell r="E169">
            <v>79337.914735611135</v>
          </cell>
          <cell r="F169" t="str">
            <v>|</v>
          </cell>
          <cell r="G169">
            <v>58295.158590386134</v>
          </cell>
          <cell r="H169" t="str">
            <v>|</v>
          </cell>
          <cell r="I169">
            <v>48353.805105056141</v>
          </cell>
          <cell r="J169" t="str">
            <v>|</v>
          </cell>
          <cell r="K169">
            <v>37623.19796911662</v>
          </cell>
          <cell r="L169" t="str">
            <v>|</v>
          </cell>
          <cell r="M169">
            <v>42208.82124589305</v>
          </cell>
          <cell r="N169" t="str">
            <v>|</v>
          </cell>
          <cell r="O169">
            <v>51560.130396682813</v>
          </cell>
          <cell r="P169" t="str">
            <v>|</v>
          </cell>
          <cell r="Q169">
            <v>61769.834396452279</v>
          </cell>
          <cell r="R169" t="str">
            <v>|</v>
          </cell>
          <cell r="S169">
            <v>64766.67696499436</v>
          </cell>
          <cell r="T169" t="str">
            <v>|</v>
          </cell>
          <cell r="U169">
            <v>53022.892248026699</v>
          </cell>
          <cell r="V169" t="str">
            <v>|</v>
          </cell>
          <cell r="W169">
            <v>65401.846261843944</v>
          </cell>
          <cell r="X169" t="str">
            <v>|</v>
          </cell>
          <cell r="Y169">
            <v>65671.388663714373</v>
          </cell>
          <cell r="Z169" t="str">
            <v>|</v>
          </cell>
          <cell r="AA169">
            <v>41196.076568658144</v>
          </cell>
        </row>
        <row r="170">
          <cell r="A170" t="str">
            <v>1999-2000 .......</v>
          </cell>
          <cell r="B170" t="str">
            <v>|</v>
          </cell>
          <cell r="C170">
            <v>63242.449030078598</v>
          </cell>
          <cell r="D170" t="str">
            <v>|</v>
          </cell>
          <cell r="E170">
            <v>80498.410749999326</v>
          </cell>
          <cell r="F170" t="str">
            <v>|</v>
          </cell>
          <cell r="G170">
            <v>58879.524005172978</v>
          </cell>
          <cell r="H170" t="str">
            <v>|</v>
          </cell>
          <cell r="I170">
            <v>48853.622378961052</v>
          </cell>
          <cell r="J170" t="str">
            <v>|</v>
          </cell>
          <cell r="K170">
            <v>37739.143187501024</v>
          </cell>
          <cell r="L170" t="str">
            <v>|</v>
          </cell>
          <cell r="M170">
            <v>42315.217755998179</v>
          </cell>
          <cell r="N170" t="str">
            <v>|</v>
          </cell>
          <cell r="O170">
            <v>51352.733599925894</v>
          </cell>
          <cell r="P170" t="str">
            <v>|</v>
          </cell>
          <cell r="Q170">
            <v>62084.554246497632</v>
          </cell>
          <cell r="R170" t="str">
            <v>|</v>
          </cell>
          <cell r="S170">
            <v>65291.084504265214</v>
          </cell>
          <cell r="T170" t="str">
            <v>|</v>
          </cell>
          <cell r="U170">
            <v>52663.694136840088</v>
          </cell>
          <cell r="V170" t="str">
            <v>|</v>
          </cell>
          <cell r="W170">
            <v>65923.547036747492</v>
          </cell>
          <cell r="X170" t="str">
            <v>|</v>
          </cell>
          <cell r="Y170">
            <v>66211.742541681961</v>
          </cell>
          <cell r="Z170" t="str">
            <v>|</v>
          </cell>
          <cell r="AA170">
            <v>40667.109740779226</v>
          </cell>
        </row>
        <row r="171">
          <cell r="A171" t="str">
            <v>2001-02 .......</v>
          </cell>
          <cell r="B171" t="str">
            <v>|</v>
          </cell>
          <cell r="C171">
            <v>64320.450395477543</v>
          </cell>
          <cell r="D171" t="str">
            <v>|</v>
          </cell>
          <cell r="E171">
            <v>83355.578492705055</v>
          </cell>
          <cell r="F171" t="str">
            <v>|</v>
          </cell>
          <cell r="G171">
            <v>60299.725154250169</v>
          </cell>
          <cell r="H171" t="str">
            <v>|</v>
          </cell>
          <cell r="I171">
            <v>50517.774937525035</v>
          </cell>
          <cell r="J171" t="str">
            <v>|</v>
          </cell>
          <cell r="K171">
            <v>48843.585457216308</v>
          </cell>
          <cell r="L171" t="str">
            <v>|</v>
          </cell>
          <cell r="M171">
            <v>44519.379396984921</v>
          </cell>
          <cell r="N171" t="str">
            <v>|</v>
          </cell>
          <cell r="O171">
            <v>48049.320763319003</v>
          </cell>
          <cell r="P171" t="str">
            <v>|</v>
          </cell>
          <cell r="Q171">
            <v>62834.64606472481</v>
          </cell>
          <cell r="R171" t="str">
            <v>|</v>
          </cell>
          <cell r="S171">
            <v>66577.063275842287</v>
          </cell>
          <cell r="T171" t="str">
            <v>|</v>
          </cell>
          <cell r="U171">
            <v>52360.220019694316</v>
          </cell>
          <cell r="V171" t="str">
            <v>|</v>
          </cell>
          <cell r="W171">
            <v>67870.978939430657</v>
          </cell>
          <cell r="X171" t="str">
            <v>|</v>
          </cell>
          <cell r="Y171">
            <v>68099.503016008573</v>
          </cell>
          <cell r="Z171" t="str">
            <v>|</v>
          </cell>
          <cell r="AA171">
            <v>33394.687116564419</v>
          </cell>
        </row>
        <row r="172">
          <cell r="B172" t="str">
            <v>|</v>
          </cell>
          <cell r="D172" t="str">
            <v>|</v>
          </cell>
          <cell r="F172" t="str">
            <v>|</v>
          </cell>
          <cell r="H172" t="str">
            <v>|</v>
          </cell>
          <cell r="J172" t="str">
            <v>|</v>
          </cell>
          <cell r="L172" t="str">
            <v>|</v>
          </cell>
          <cell r="N172" t="str">
            <v>|</v>
          </cell>
          <cell r="P172" t="str">
            <v>|</v>
          </cell>
          <cell r="R172" t="str">
            <v>|</v>
          </cell>
          <cell r="T172" t="str">
            <v>|</v>
          </cell>
          <cell r="V172" t="str">
            <v>|</v>
          </cell>
          <cell r="X172" t="str">
            <v>|</v>
          </cell>
          <cell r="Z172" t="str">
            <v>|</v>
          </cell>
        </row>
        <row r="173">
          <cell r="A173" t="str">
            <v>Women</v>
          </cell>
          <cell r="B173" t="str">
            <v>|</v>
          </cell>
          <cell r="D173" t="str">
            <v>|</v>
          </cell>
          <cell r="F173" t="str">
            <v>|</v>
          </cell>
          <cell r="H173" t="str">
            <v>|</v>
          </cell>
          <cell r="J173" t="str">
            <v>|</v>
          </cell>
          <cell r="L173" t="str">
            <v>|</v>
          </cell>
          <cell r="N173" t="str">
            <v>|</v>
          </cell>
          <cell r="P173" t="str">
            <v>|</v>
          </cell>
          <cell r="R173" t="str">
            <v>|</v>
          </cell>
          <cell r="T173" t="str">
            <v>|</v>
          </cell>
          <cell r="V173" t="str">
            <v>|</v>
          </cell>
          <cell r="X173" t="str">
            <v>|</v>
          </cell>
          <cell r="Z173" t="str">
            <v>|</v>
          </cell>
        </row>
        <row r="174">
          <cell r="A174" t="str">
            <v>1972-73 ......</v>
          </cell>
          <cell r="B174" t="str">
            <v>|</v>
          </cell>
          <cell r="C174">
            <v>49637.374626788289</v>
          </cell>
          <cell r="D174" t="str">
            <v>|</v>
          </cell>
          <cell r="E174">
            <v>71274.394854402592</v>
          </cell>
          <cell r="F174" t="str">
            <v>|</v>
          </cell>
          <cell r="G174">
            <v>57554.631409158428</v>
          </cell>
          <cell r="H174" t="str">
            <v>|</v>
          </cell>
          <cell r="I174">
            <v>47910.510857378933</v>
          </cell>
          <cell r="J174" t="str">
            <v>|</v>
          </cell>
          <cell r="K174">
            <v>42034.767024488734</v>
          </cell>
          <cell r="L174" t="str">
            <v>|</v>
          </cell>
          <cell r="M174">
            <v>44850.526716209737</v>
          </cell>
          <cell r="N174" t="str">
            <v>|</v>
          </cell>
          <cell r="O174">
            <v>49590.567289649181</v>
          </cell>
          <cell r="P174" t="str">
            <v>|</v>
          </cell>
          <cell r="Q174">
            <v>50993.185422901486</v>
          </cell>
          <cell r="R174" t="str">
            <v>|</v>
          </cell>
          <cell r="S174">
            <v>51200.595455991592</v>
          </cell>
          <cell r="T174" t="str">
            <v>|</v>
          </cell>
          <cell r="U174">
            <v>50635.89011519678</v>
          </cell>
          <cell r="V174" t="str">
            <v>|</v>
          </cell>
          <cell r="W174">
            <v>45971.80968108862</v>
          </cell>
          <cell r="X174" t="str">
            <v>|</v>
          </cell>
          <cell r="Y174">
            <v>46699.020955807639</v>
          </cell>
          <cell r="Z174" t="str">
            <v>|</v>
          </cell>
          <cell r="AA174">
            <v>36995.140210240366</v>
          </cell>
        </row>
        <row r="175">
          <cell r="A175" t="str">
            <v>1974-75 ....</v>
          </cell>
          <cell r="B175" t="str">
            <v>|</v>
          </cell>
          <cell r="C175">
            <v>46346.583764516639</v>
          </cell>
          <cell r="D175" t="str">
            <v>|</v>
          </cell>
          <cell r="E175">
            <v>65410.856173559994</v>
          </cell>
          <cell r="F175" t="str">
            <v>|</v>
          </cell>
          <cell r="G175">
            <v>53264.539290372268</v>
          </cell>
          <cell r="H175" t="str">
            <v>|</v>
          </cell>
          <cell r="I175">
            <v>44237.488627172337</v>
          </cell>
          <cell r="J175" t="str">
            <v>|</v>
          </cell>
          <cell r="K175">
            <v>40392.765813751743</v>
          </cell>
          <cell r="L175" t="str">
            <v>|</v>
          </cell>
          <cell r="M175">
            <v>39713.409281202068</v>
          </cell>
          <cell r="N175" t="str">
            <v>|</v>
          </cell>
          <cell r="O175">
            <v>43414.788187947808</v>
          </cell>
          <cell r="P175" t="str">
            <v>|</v>
          </cell>
          <cell r="Q175">
            <v>47794.266312653897</v>
          </cell>
          <cell r="R175" t="str">
            <v>|</v>
          </cell>
          <cell r="S175">
            <v>47585.985598023894</v>
          </cell>
          <cell r="T175" t="str">
            <v>|</v>
          </cell>
          <cell r="U175">
            <v>48122.712079085577</v>
          </cell>
          <cell r="V175" t="str">
            <v>|</v>
          </cell>
          <cell r="W175">
            <v>42088.810014957839</v>
          </cell>
          <cell r="X175" t="str">
            <v>|</v>
          </cell>
          <cell r="Y175">
            <v>42741.773939106701</v>
          </cell>
          <cell r="Z175" t="str">
            <v>|</v>
          </cell>
          <cell r="AA175">
            <v>33493.572752548658</v>
          </cell>
        </row>
        <row r="176">
          <cell r="A176" t="str">
            <v>1975-76 .......</v>
          </cell>
          <cell r="B176" t="str">
            <v>|</v>
          </cell>
          <cell r="C176">
            <v>45971.588301815682</v>
          </cell>
          <cell r="D176" t="str">
            <v>|</v>
          </cell>
          <cell r="E176">
            <v>65251.467903793644</v>
          </cell>
          <cell r="F176" t="str">
            <v>|</v>
          </cell>
          <cell r="G176">
            <v>52578.640991549961</v>
          </cell>
          <cell r="H176" t="str">
            <v>|</v>
          </cell>
          <cell r="I176">
            <v>43447.133033374783</v>
          </cell>
          <cell r="J176" t="str">
            <v>|</v>
          </cell>
          <cell r="K176">
            <v>40394.375306378541</v>
          </cell>
          <cell r="L176" t="str">
            <v>|</v>
          </cell>
          <cell r="M176">
            <v>38237.502144240068</v>
          </cell>
          <cell r="N176" t="str">
            <v>|</v>
          </cell>
          <cell r="O176">
            <v>45285.169581707232</v>
          </cell>
          <cell r="P176" t="str">
            <v>|</v>
          </cell>
          <cell r="Q176">
            <v>47433.221541856074</v>
          </cell>
          <cell r="R176" t="str">
            <v>|</v>
          </cell>
          <cell r="S176">
            <v>47420.386987914935</v>
          </cell>
          <cell r="T176" t="str">
            <v>|</v>
          </cell>
          <cell r="U176">
            <v>47453.591930770337</v>
          </cell>
          <cell r="V176" t="str">
            <v>|</v>
          </cell>
          <cell r="W176">
            <v>41868.154010655111</v>
          </cell>
          <cell r="X176" t="str">
            <v>|</v>
          </cell>
          <cell r="Y176">
            <v>42511.530131766369</v>
          </cell>
          <cell r="Z176" t="str">
            <v>|</v>
          </cell>
          <cell r="AA176">
            <v>32775.303865885486</v>
          </cell>
        </row>
        <row r="177">
          <cell r="A177" t="str">
            <v>1976-77 ..........</v>
          </cell>
          <cell r="B177" t="str">
            <v>|</v>
          </cell>
          <cell r="C177">
            <v>45843.142193859909</v>
          </cell>
          <cell r="D177" t="str">
            <v>|</v>
          </cell>
          <cell r="E177">
            <v>65383.593907271876</v>
          </cell>
          <cell r="F177" t="str">
            <v>|</v>
          </cell>
          <cell r="G177">
            <v>52187.377007234012</v>
          </cell>
          <cell r="H177" t="str">
            <v>|</v>
          </cell>
          <cell r="I177">
            <v>43188.682471913075</v>
          </cell>
          <cell r="J177" t="str">
            <v>|</v>
          </cell>
          <cell r="K177">
            <v>35184.355656458545</v>
          </cell>
          <cell r="L177" t="str">
            <v>|</v>
          </cell>
          <cell r="M177">
            <v>37637.366488110762</v>
          </cell>
          <cell r="N177" t="str">
            <v>|</v>
          </cell>
          <cell r="O177">
            <v>46957.565229763764</v>
          </cell>
          <cell r="P177" t="str">
            <v>|</v>
          </cell>
          <cell r="Q177">
            <v>47280.450927397971</v>
          </cell>
          <cell r="R177" t="str">
            <v>|</v>
          </cell>
          <cell r="S177">
            <v>47175.786939573496</v>
          </cell>
          <cell r="T177" t="str">
            <v>|</v>
          </cell>
          <cell r="U177">
            <v>47446.136996023262</v>
          </cell>
          <cell r="V177" t="str">
            <v>|</v>
          </cell>
          <cell r="W177">
            <v>41620.714511598002</v>
          </cell>
          <cell r="X177" t="str">
            <v>|</v>
          </cell>
          <cell r="Y177">
            <v>42199.11649473678</v>
          </cell>
          <cell r="Z177" t="str">
            <v>|</v>
          </cell>
          <cell r="AA177">
            <v>32940.042694025637</v>
          </cell>
        </row>
        <row r="178">
          <cell r="B178" t="str">
            <v>|</v>
          </cell>
          <cell r="D178" t="str">
            <v>|</v>
          </cell>
          <cell r="F178" t="str">
            <v>|</v>
          </cell>
          <cell r="H178" t="str">
            <v>|</v>
          </cell>
          <cell r="J178" t="str">
            <v>|</v>
          </cell>
          <cell r="L178" t="str">
            <v>|</v>
          </cell>
          <cell r="N178" t="str">
            <v>|</v>
          </cell>
          <cell r="P178" t="str">
            <v>|</v>
          </cell>
          <cell r="R178" t="str">
            <v>|</v>
          </cell>
          <cell r="T178" t="str">
            <v>|</v>
          </cell>
          <cell r="V178" t="str">
            <v>|</v>
          </cell>
          <cell r="X178" t="str">
            <v>|</v>
          </cell>
          <cell r="Z178" t="str">
            <v>|</v>
          </cell>
        </row>
        <row r="179">
          <cell r="A179" t="str">
            <v>1977-78 ....</v>
          </cell>
          <cell r="B179" t="str">
            <v>|</v>
          </cell>
          <cell r="C179">
            <v>45971.902267485733</v>
          </cell>
          <cell r="D179" t="str">
            <v>|</v>
          </cell>
          <cell r="E179">
            <v>65273.100707326921</v>
          </cell>
          <cell r="F179" t="str">
            <v>|</v>
          </cell>
          <cell r="G179">
            <v>52134.681220043145</v>
          </cell>
          <cell r="H179" t="str">
            <v>|</v>
          </cell>
          <cell r="I179">
            <v>42985.754422323684</v>
          </cell>
          <cell r="J179" t="str">
            <v>|</v>
          </cell>
          <cell r="K179">
            <v>34958.996451750616</v>
          </cell>
          <cell r="L179" t="str">
            <v>|</v>
          </cell>
          <cell r="M179">
            <v>38943.429346114397</v>
          </cell>
          <cell r="N179" t="str">
            <v>|</v>
          </cell>
          <cell r="O179">
            <v>47333.948289724103</v>
          </cell>
          <cell r="P179" t="str">
            <v>|</v>
          </cell>
          <cell r="Q179">
            <v>47465.735564432405</v>
          </cell>
          <cell r="R179" t="str">
            <v>|</v>
          </cell>
          <cell r="S179">
            <v>47282.298360907473</v>
          </cell>
          <cell r="T179" t="str">
            <v>|</v>
          </cell>
          <cell r="U179">
            <v>47753.967762704706</v>
          </cell>
          <cell r="V179" t="str">
            <v>|</v>
          </cell>
          <cell r="W179">
            <v>41528.720597054373</v>
          </cell>
          <cell r="X179" t="str">
            <v>|</v>
          </cell>
          <cell r="Y179">
            <v>42104.727992894695</v>
          </cell>
          <cell r="Z179" t="str">
            <v>|</v>
          </cell>
          <cell r="AA179">
            <v>32633.775569312093</v>
          </cell>
        </row>
        <row r="180">
          <cell r="A180" t="str">
            <v>1978-79 ....</v>
          </cell>
          <cell r="B180" t="str">
            <v>|</v>
          </cell>
          <cell r="C180">
            <v>44431.223065886137</v>
          </cell>
          <cell r="D180" t="str">
            <v>|</v>
          </cell>
          <cell r="E180">
            <v>62803.871219682529</v>
          </cell>
          <cell r="F180" t="str">
            <v>|</v>
          </cell>
          <cell r="G180">
            <v>50206.813332584839</v>
          </cell>
          <cell r="H180" t="str">
            <v>|</v>
          </cell>
          <cell r="I180">
            <v>41396.722524523015</v>
          </cell>
          <cell r="J180" t="str">
            <v>|</v>
          </cell>
          <cell r="K180">
            <v>33728.830804795827</v>
          </cell>
          <cell r="L180" t="str">
            <v>|</v>
          </cell>
          <cell r="M180">
            <v>37627.545179708555</v>
          </cell>
          <cell r="N180" t="str">
            <v>|</v>
          </cell>
          <cell r="O180">
            <v>45477.605198668483</v>
          </cell>
          <cell r="P180" t="str">
            <v>|</v>
          </cell>
          <cell r="Q180">
            <v>45903.147315746799</v>
          </cell>
          <cell r="R180" t="str">
            <v>|</v>
          </cell>
          <cell r="S180">
            <v>45854.551624080807</v>
          </cell>
          <cell r="T180" t="str">
            <v>|</v>
          </cell>
          <cell r="U180">
            <v>45980.272713125712</v>
          </cell>
          <cell r="V180" t="str">
            <v>|</v>
          </cell>
          <cell r="W180">
            <v>40029.812593467446</v>
          </cell>
          <cell r="X180" t="str">
            <v>|</v>
          </cell>
          <cell r="Y180">
            <v>40610.493711283205</v>
          </cell>
          <cell r="Z180" t="str">
            <v>|</v>
          </cell>
          <cell r="AA180">
            <v>30949.863483287605</v>
          </cell>
        </row>
        <row r="181">
          <cell r="A181" t="str">
            <v>1979-80 ......</v>
          </cell>
          <cell r="B181" t="str">
            <v>|</v>
          </cell>
          <cell r="C181">
            <v>42224.90581410045</v>
          </cell>
          <cell r="D181" t="str">
            <v>|</v>
          </cell>
          <cell r="E181">
            <v>59472.665027542258</v>
          </cell>
          <cell r="F181" t="str">
            <v>|</v>
          </cell>
          <cell r="G181">
            <v>47379.390929687586</v>
          </cell>
          <cell r="H181" t="str">
            <v>|</v>
          </cell>
          <cell r="I181">
            <v>38960.095649858791</v>
          </cell>
          <cell r="J181" t="str">
            <v>|</v>
          </cell>
          <cell r="K181">
            <v>31561.524915845628</v>
          </cell>
          <cell r="L181" t="str">
            <v>|</v>
          </cell>
          <cell r="M181">
            <v>34756.607216593395</v>
          </cell>
          <cell r="N181" t="str">
            <v>|</v>
          </cell>
          <cell r="O181">
            <v>43770.43075671995</v>
          </cell>
          <cell r="P181" t="str">
            <v>|</v>
          </cell>
          <cell r="Q181">
            <v>43706.88760338031</v>
          </cell>
          <cell r="R181" t="str">
            <v>|</v>
          </cell>
          <cell r="S181">
            <v>43575.98028441624</v>
          </cell>
          <cell r="T181" t="str">
            <v>|</v>
          </cell>
          <cell r="U181">
            <v>43919.526669097329</v>
          </cell>
          <cell r="V181" t="str">
            <v>|</v>
          </cell>
          <cell r="W181">
            <v>37961.590122156449</v>
          </cell>
          <cell r="X181" t="str">
            <v>|</v>
          </cell>
          <cell r="Y181">
            <v>38531.458693449975</v>
          </cell>
          <cell r="Z181" t="str">
            <v>|</v>
          </cell>
          <cell r="AA181">
            <v>28784.468765043777</v>
          </cell>
        </row>
        <row r="182">
          <cell r="A182" t="str">
            <v>1980-81 .....</v>
          </cell>
          <cell r="B182" t="str">
            <v>|</v>
          </cell>
          <cell r="C182">
            <v>41132.781898989902</v>
          </cell>
          <cell r="D182" t="str">
            <v>|</v>
          </cell>
          <cell r="E182">
            <v>57513.075070707077</v>
          </cell>
          <cell r="F182" t="str">
            <v>|</v>
          </cell>
          <cell r="G182">
            <v>45861.941010101014</v>
          </cell>
          <cell r="H182" t="str">
            <v>|</v>
          </cell>
          <cell r="I182">
            <v>37648.138343434344</v>
          </cell>
          <cell r="J182" t="str">
            <v>|</v>
          </cell>
          <cell r="K182">
            <v>30555.428202020201</v>
          </cell>
          <cell r="L182" t="str">
            <v>|</v>
          </cell>
          <cell r="M182">
            <v>33258.39256565657</v>
          </cell>
          <cell r="N182" t="str">
            <v>|</v>
          </cell>
          <cell r="O182">
            <v>42875.103676767678</v>
          </cell>
          <cell r="P182" t="str">
            <v>|</v>
          </cell>
          <cell r="Q182">
            <v>42525.405090909087</v>
          </cell>
          <cell r="R182" t="str">
            <v>|</v>
          </cell>
          <cell r="S182">
            <v>42391.696808080807</v>
          </cell>
          <cell r="T182" t="str">
            <v>|</v>
          </cell>
          <cell r="U182">
            <v>42741.395393939398</v>
          </cell>
          <cell r="V182" t="str">
            <v>|</v>
          </cell>
          <cell r="W182">
            <v>37177.073777777783</v>
          </cell>
          <cell r="X182" t="str">
            <v>|</v>
          </cell>
          <cell r="Y182">
            <v>37697.50755555556</v>
          </cell>
          <cell r="Z182" t="str">
            <v>|</v>
          </cell>
          <cell r="AA182">
            <v>28576.545616161617</v>
          </cell>
        </row>
        <row r="183">
          <cell r="A183" t="str">
            <v>1981-82 .....</v>
          </cell>
          <cell r="B183" t="str">
            <v>|</v>
          </cell>
          <cell r="C183">
            <v>41281.73995834573</v>
          </cell>
          <cell r="D183" t="str">
            <v>|</v>
          </cell>
          <cell r="E183">
            <v>57633.868491520378</v>
          </cell>
          <cell r="F183" t="str">
            <v>|</v>
          </cell>
          <cell r="G183">
            <v>45956.752157096103</v>
          </cell>
          <cell r="H183" t="str">
            <v>|</v>
          </cell>
          <cell r="I183">
            <v>37615.95477536448</v>
          </cell>
          <cell r="J183" t="str">
            <v>|</v>
          </cell>
          <cell r="K183">
            <v>30397.993454329069</v>
          </cell>
          <cell r="L183" t="str">
            <v>|</v>
          </cell>
          <cell r="M183">
            <v>33469.224635525141</v>
          </cell>
          <cell r="N183" t="str">
            <v>|</v>
          </cell>
          <cell r="O183">
            <v>42929.071109788754</v>
          </cell>
          <cell r="P183" t="str">
            <v>|</v>
          </cell>
          <cell r="Q183">
            <v>42648.15587897136</v>
          </cell>
          <cell r="R183" t="str">
            <v>|</v>
          </cell>
          <cell r="S183">
            <v>42516.041358355091</v>
          </cell>
          <cell r="T183" t="str">
            <v>|</v>
          </cell>
          <cell r="U183">
            <v>42853.331746504016</v>
          </cell>
          <cell r="V183" t="str">
            <v>|</v>
          </cell>
          <cell r="W183">
            <v>37382.726222345998</v>
          </cell>
          <cell r="X183" t="str">
            <v>|</v>
          </cell>
          <cell r="Y183">
            <v>37914.303307948307</v>
          </cell>
          <cell r="Z183" t="str">
            <v>|</v>
          </cell>
          <cell r="AA183">
            <v>28371.965486462363</v>
          </cell>
        </row>
        <row r="184">
          <cell r="B184" t="str">
            <v>|</v>
          </cell>
          <cell r="D184" t="str">
            <v>|</v>
          </cell>
          <cell r="F184" t="str">
            <v>|</v>
          </cell>
          <cell r="H184" t="str">
            <v>|</v>
          </cell>
          <cell r="J184" t="str">
            <v>|</v>
          </cell>
          <cell r="L184" t="str">
            <v>|</v>
          </cell>
          <cell r="N184" t="str">
            <v>|</v>
          </cell>
          <cell r="P184" t="str">
            <v>|</v>
          </cell>
          <cell r="R184" t="str">
            <v>|</v>
          </cell>
          <cell r="T184" t="str">
            <v>|</v>
          </cell>
          <cell r="V184" t="str">
            <v>|</v>
          </cell>
          <cell r="X184" t="str">
            <v>|</v>
          </cell>
          <cell r="Z184" t="str">
            <v>|</v>
          </cell>
        </row>
        <row r="185">
          <cell r="A185" t="str">
            <v>1982-83 .....</v>
          </cell>
          <cell r="B185" t="str">
            <v>|</v>
          </cell>
          <cell r="C185">
            <v>42230.505471217526</v>
          </cell>
          <cell r="D185" t="str">
            <v>|</v>
          </cell>
          <cell r="E185">
            <v>58497.447091186958</v>
          </cell>
          <cell r="F185" t="str">
            <v>|</v>
          </cell>
          <cell r="G185">
            <v>46727.516006113096</v>
          </cell>
          <cell r="H185" t="str">
            <v>|</v>
          </cell>
          <cell r="I185">
            <v>38361.660315843095</v>
          </cell>
          <cell r="J185" t="str">
            <v>|</v>
          </cell>
          <cell r="K185">
            <v>31048.798614365769</v>
          </cell>
          <cell r="L185" t="str">
            <v>|</v>
          </cell>
          <cell r="M185">
            <v>34185.994498217013</v>
          </cell>
          <cell r="N185" t="str">
            <v>|</v>
          </cell>
          <cell r="O185">
            <v>43308.916556291391</v>
          </cell>
          <cell r="P185" t="str">
            <v>|</v>
          </cell>
          <cell r="Q185">
            <v>43376.090310748856</v>
          </cell>
          <cell r="R185" t="str">
            <v>|</v>
          </cell>
          <cell r="S185">
            <v>43347.042200713193</v>
          </cell>
          <cell r="T185" t="str">
            <v>|</v>
          </cell>
          <cell r="U185">
            <v>43421.477982679571</v>
          </cell>
          <cell r="V185" t="str">
            <v>|</v>
          </cell>
          <cell r="W185">
            <v>38944.438023433519</v>
          </cell>
          <cell r="X185" t="str">
            <v>|</v>
          </cell>
          <cell r="Y185">
            <v>39550.817320427916</v>
          </cell>
          <cell r="Z185" t="str">
            <v>|</v>
          </cell>
          <cell r="AA185">
            <v>28766.706469689252</v>
          </cell>
        </row>
        <row r="186">
          <cell r="A186" t="str">
            <v>1984-85 ......</v>
          </cell>
          <cell r="B186" t="str">
            <v>|</v>
          </cell>
          <cell r="C186">
            <v>43704.356481700343</v>
          </cell>
          <cell r="D186" t="str">
            <v>|</v>
          </cell>
          <cell r="E186">
            <v>60354.838541321973</v>
          </cell>
          <cell r="F186" t="str">
            <v>|</v>
          </cell>
          <cell r="G186">
            <v>48044.297975739129</v>
          </cell>
          <cell r="H186" t="str">
            <v>|</v>
          </cell>
          <cell r="I186">
            <v>39718.214565979943</v>
          </cell>
          <cell r="J186" t="str">
            <v>|</v>
          </cell>
          <cell r="K186">
            <v>32620.321120954555</v>
          </cell>
          <cell r="L186" t="str">
            <v>|</v>
          </cell>
          <cell r="M186">
            <v>35386.696871424931</v>
          </cell>
          <cell r="N186" t="str">
            <v>|</v>
          </cell>
          <cell r="O186">
            <v>43887.995310446553</v>
          </cell>
          <cell r="P186" t="str">
            <v>|</v>
          </cell>
          <cell r="Q186">
            <v>44757.331417171714</v>
          </cell>
          <cell r="R186" t="str">
            <v>|</v>
          </cell>
          <cell r="S186">
            <v>45173.46711166999</v>
          </cell>
          <cell r="T186" t="str">
            <v>|</v>
          </cell>
          <cell r="U186">
            <v>44093.536017850565</v>
          </cell>
          <cell r="V186" t="str">
            <v>|</v>
          </cell>
          <cell r="W186">
            <v>40747.602862896747</v>
          </cell>
          <cell r="X186" t="str">
            <v>|</v>
          </cell>
          <cell r="Y186">
            <v>41377.703064282818</v>
          </cell>
          <cell r="Z186" t="str">
            <v>|</v>
          </cell>
          <cell r="AA186">
            <v>29609.65518545482</v>
          </cell>
        </row>
        <row r="187">
          <cell r="A187" t="str">
            <v>1985-86 ......</v>
          </cell>
          <cell r="B187" t="str">
            <v>|</v>
          </cell>
          <cell r="C187">
            <v>45156.754845290721</v>
          </cell>
          <cell r="D187" t="str">
            <v>|</v>
          </cell>
          <cell r="E187">
            <v>62639.113226793619</v>
          </cell>
          <cell r="F187" t="str">
            <v>|</v>
          </cell>
          <cell r="G187">
            <v>49617.409044542677</v>
          </cell>
          <cell r="H187" t="str">
            <v>|</v>
          </cell>
          <cell r="I187">
            <v>40882.780006800414</v>
          </cell>
          <cell r="J187" t="str">
            <v>|</v>
          </cell>
          <cell r="K187">
            <v>33138.861611696702</v>
          </cell>
          <cell r="L187" t="str">
            <v>|</v>
          </cell>
          <cell r="M187">
            <v>36472.889493369606</v>
          </cell>
          <cell r="N187" t="str">
            <v>|</v>
          </cell>
          <cell r="O187">
            <v>44493.551853111196</v>
          </cell>
          <cell r="P187" t="str">
            <v>|</v>
          </cell>
          <cell r="Q187">
            <v>46340.6950017001</v>
          </cell>
          <cell r="R187" t="str">
            <v>|</v>
          </cell>
          <cell r="S187">
            <v>46964.59707582456</v>
          </cell>
          <cell r="T187" t="str">
            <v>|</v>
          </cell>
          <cell r="U187">
            <v>45348.346820809253</v>
          </cell>
          <cell r="V187" t="str">
            <v>|</v>
          </cell>
          <cell r="W187">
            <v>41794.888813328806</v>
          </cell>
          <cell r="X187" t="str">
            <v>|</v>
          </cell>
          <cell r="Y187">
            <v>42394.227813668826</v>
          </cell>
          <cell r="Z187" t="str">
            <v>|</v>
          </cell>
          <cell r="AA187">
            <v>30301.007820469233</v>
          </cell>
        </row>
        <row r="188">
          <cell r="A188" t="str">
            <v>1987-88 .....</v>
          </cell>
          <cell r="B188" t="str">
            <v>|</v>
          </cell>
          <cell r="C188">
            <v>46915.160528007698</v>
          </cell>
          <cell r="D188" t="str">
            <v>|</v>
          </cell>
          <cell r="E188">
            <v>65176.454541499486</v>
          </cell>
          <cell r="F188" t="str">
            <v>|</v>
          </cell>
          <cell r="G188">
            <v>51573.914930737243</v>
          </cell>
          <cell r="H188" t="str">
            <v>|</v>
          </cell>
          <cell r="I188">
            <v>42455.591241406022</v>
          </cell>
          <cell r="J188" t="str">
            <v>|</v>
          </cell>
          <cell r="K188">
            <v>33782.439933896829</v>
          </cell>
          <cell r="L188" t="str">
            <v>|</v>
          </cell>
          <cell r="M188">
            <v>37486.616590644771</v>
          </cell>
          <cell r="N188" t="str">
            <v>|</v>
          </cell>
          <cell r="O188">
            <v>45539.466880114545</v>
          </cell>
          <cell r="P188" t="str">
            <v>|</v>
          </cell>
          <cell r="Q188">
            <v>48015.946547884188</v>
          </cell>
          <cell r="R188" t="str">
            <v>|</v>
          </cell>
          <cell r="S188">
            <v>48946.577579806981</v>
          </cell>
          <cell r="T188" t="str">
            <v>|</v>
          </cell>
          <cell r="U188">
            <v>46497.71046770602</v>
          </cell>
          <cell r="V188" t="str">
            <v>|</v>
          </cell>
          <cell r="W188">
            <v>44025.769858945801</v>
          </cell>
          <cell r="X188" t="str">
            <v>|</v>
          </cell>
          <cell r="Y188">
            <v>44525.695619896069</v>
          </cell>
          <cell r="Z188" t="str">
            <v>|</v>
          </cell>
          <cell r="AA188">
            <v>32633.615441722348</v>
          </cell>
        </row>
        <row r="189">
          <cell r="A189" t="str">
            <v>1989-90 ........</v>
          </cell>
          <cell r="B189" t="str">
            <v>|</v>
          </cell>
          <cell r="C189">
            <v>47971.015018270249</v>
          </cell>
          <cell r="D189" t="str">
            <v>|</v>
          </cell>
          <cell r="E189">
            <v>66887.991232764092</v>
          </cell>
          <cell r="F189" t="str">
            <v>|</v>
          </cell>
          <cell r="G189">
            <v>52582.24928801589</v>
          </cell>
          <cell r="H189" t="str">
            <v>|</v>
          </cell>
          <cell r="I189">
            <v>43630.059115123309</v>
          </cell>
          <cell r="J189" t="str">
            <v>|</v>
          </cell>
          <cell r="K189">
            <v>34129.184926514608</v>
          </cell>
          <cell r="L189" t="str">
            <v>|</v>
          </cell>
          <cell r="M189">
            <v>37884.286044458204</v>
          </cell>
          <cell r="N189" t="str">
            <v>|</v>
          </cell>
          <cell r="O189">
            <v>45648.915376725476</v>
          </cell>
          <cell r="P189" t="str">
            <v>|</v>
          </cell>
          <cell r="Q189">
            <v>48831.692091822239</v>
          </cell>
          <cell r="R189" t="str">
            <v>|</v>
          </cell>
          <cell r="S189">
            <v>50106.278238803628</v>
          </cell>
          <cell r="T189" t="str">
            <v>|</v>
          </cell>
          <cell r="U189">
            <v>46741.417072244163</v>
          </cell>
          <cell r="V189" t="str">
            <v>|</v>
          </cell>
          <cell r="W189">
            <v>45819.150637463121</v>
          </cell>
          <cell r="X189" t="str">
            <v>|</v>
          </cell>
          <cell r="Y189">
            <v>46325.072612642252</v>
          </cell>
          <cell r="Z189" t="str">
            <v>|</v>
          </cell>
          <cell r="AA189">
            <v>33683.618841736155</v>
          </cell>
        </row>
        <row r="190">
          <cell r="B190" t="str">
            <v>|</v>
          </cell>
          <cell r="D190" t="str">
            <v>|</v>
          </cell>
          <cell r="F190" t="str">
            <v>|</v>
          </cell>
          <cell r="H190" t="str">
            <v>|</v>
          </cell>
          <cell r="J190" t="str">
            <v>|</v>
          </cell>
          <cell r="L190" t="str">
            <v>|</v>
          </cell>
          <cell r="N190" t="str">
            <v>|</v>
          </cell>
          <cell r="P190" t="str">
            <v>|</v>
          </cell>
          <cell r="R190" t="str">
            <v>|</v>
          </cell>
          <cell r="T190" t="str">
            <v>|</v>
          </cell>
          <cell r="V190" t="str">
            <v>|</v>
          </cell>
          <cell r="X190" t="str">
            <v>|</v>
          </cell>
          <cell r="Z190" t="str">
            <v>|</v>
          </cell>
        </row>
        <row r="191">
          <cell r="A191" t="str">
            <v>1990-91 ....</v>
          </cell>
          <cell r="B191" t="str">
            <v>|</v>
          </cell>
          <cell r="C191">
            <v>47743.172889321417</v>
          </cell>
          <cell r="D191" t="str">
            <v>|</v>
          </cell>
          <cell r="E191">
            <v>66169.413019289888</v>
          </cell>
          <cell r="F191" t="str">
            <v>|</v>
          </cell>
          <cell r="G191">
            <v>52332.347672804499</v>
          </cell>
          <cell r="H191" t="str">
            <v>|</v>
          </cell>
          <cell r="I191">
            <v>43543.291025404738</v>
          </cell>
          <cell r="J191" t="str">
            <v>|</v>
          </cell>
          <cell r="K191">
            <v>33976.038342130996</v>
          </cell>
          <cell r="L191" t="str">
            <v>|</v>
          </cell>
          <cell r="M191">
            <v>37405.463918603527</v>
          </cell>
          <cell r="N191" t="str">
            <v>|</v>
          </cell>
          <cell r="O191">
            <v>45478.547299293037</v>
          </cell>
          <cell r="P191" t="str">
            <v>|</v>
          </cell>
          <cell r="Q191">
            <v>48513.176170050014</v>
          </cell>
          <cell r="R191" t="str">
            <v>|</v>
          </cell>
          <cell r="S191">
            <v>49995.508081910681</v>
          </cell>
          <cell r="T191" t="str">
            <v>|</v>
          </cell>
          <cell r="U191">
            <v>46199.130992224942</v>
          </cell>
          <cell r="V191" t="str">
            <v>|</v>
          </cell>
          <cell r="W191">
            <v>45718.269025515096</v>
          </cell>
          <cell r="X191" t="str">
            <v>|</v>
          </cell>
          <cell r="Y191">
            <v>46435.619006412089</v>
          </cell>
          <cell r="Z191" t="str">
            <v>|</v>
          </cell>
          <cell r="AA191">
            <v>30052.319131064705</v>
          </cell>
        </row>
        <row r="192">
          <cell r="A192" t="str">
            <v>1991-92 .....</v>
          </cell>
          <cell r="B192" t="str">
            <v>|</v>
          </cell>
          <cell r="C192">
            <v>48392.413608487208</v>
          </cell>
          <cell r="D192" t="str">
            <v>|</v>
          </cell>
          <cell r="E192">
            <v>66555.061291418955</v>
          </cell>
          <cell r="F192" t="str">
            <v>|</v>
          </cell>
          <cell r="G192">
            <v>52559.462633999239</v>
          </cell>
          <cell r="H192" t="str">
            <v>|</v>
          </cell>
          <cell r="I192">
            <v>43917.421907136399</v>
          </cell>
          <cell r="J192" t="str">
            <v>|</v>
          </cell>
          <cell r="K192">
            <v>37226.180191696345</v>
          </cell>
          <cell r="L192" t="str">
            <v>|</v>
          </cell>
          <cell r="M192">
            <v>36809.162370845668</v>
          </cell>
          <cell r="N192" t="str">
            <v>|</v>
          </cell>
          <cell r="O192">
            <v>45928.035851293622</v>
          </cell>
          <cell r="P192" t="str">
            <v>|</v>
          </cell>
          <cell r="Q192">
            <v>48735.76338642132</v>
          </cell>
          <cell r="R192" t="str">
            <v>|</v>
          </cell>
          <cell r="S192">
            <v>49811.02812077108</v>
          </cell>
          <cell r="T192" t="str">
            <v>|</v>
          </cell>
          <cell r="U192">
            <v>47081.687306949432</v>
          </cell>
          <cell r="V192" t="str">
            <v>|</v>
          </cell>
          <cell r="W192">
            <v>47482.166064978977</v>
          </cell>
          <cell r="X192" t="str">
            <v>|</v>
          </cell>
          <cell r="Y192">
            <v>48102.404626070558</v>
          </cell>
          <cell r="Z192" t="str">
            <v>|</v>
          </cell>
          <cell r="AA192">
            <v>31824.058879678694</v>
          </cell>
        </row>
        <row r="193">
          <cell r="A193" t="str">
            <v>1992-93 .....</v>
          </cell>
          <cell r="B193" t="str">
            <v>|</v>
          </cell>
          <cell r="C193">
            <v>47990.349140800747</v>
          </cell>
          <cell r="D193" t="str">
            <v>|</v>
          </cell>
          <cell r="E193">
            <v>65957.536518929235</v>
          </cell>
          <cell r="F193" t="str">
            <v>|</v>
          </cell>
          <cell r="G193">
            <v>52336.269522788716</v>
          </cell>
          <cell r="H193" t="str">
            <v>|</v>
          </cell>
          <cell r="I193">
            <v>43799.274038056559</v>
          </cell>
          <cell r="J193" t="str">
            <v>|</v>
          </cell>
          <cell r="K193">
            <v>34632.550943348397</v>
          </cell>
          <cell r="L193" t="str">
            <v>|</v>
          </cell>
          <cell r="M193">
            <v>36160.129160757358</v>
          </cell>
          <cell r="N193" t="str">
            <v>|</v>
          </cell>
          <cell r="O193">
            <v>44748.728228637199</v>
          </cell>
          <cell r="P193" t="str">
            <v>|</v>
          </cell>
          <cell r="Q193">
            <v>47954.104533829086</v>
          </cell>
          <cell r="R193" t="str">
            <v>|</v>
          </cell>
          <cell r="S193">
            <v>49347.194080043722</v>
          </cell>
          <cell r="T193" t="str">
            <v>|</v>
          </cell>
          <cell r="U193">
            <v>45897.060721151036</v>
          </cell>
          <cell r="V193" t="str">
            <v>|</v>
          </cell>
          <cell r="W193">
            <v>48084.508194270122</v>
          </cell>
          <cell r="X193" t="str">
            <v>|</v>
          </cell>
          <cell r="Y193">
            <v>48743.129817732748</v>
          </cell>
          <cell r="Z193" t="str">
            <v>|</v>
          </cell>
          <cell r="AA193">
            <v>31340.981150672702</v>
          </cell>
        </row>
        <row r="194">
          <cell r="A194" t="str">
            <v>1993-94.....</v>
          </cell>
          <cell r="B194" t="str">
            <v>|</v>
          </cell>
          <cell r="C194">
            <v>48818.519146128434</v>
          </cell>
          <cell r="D194" t="str">
            <v>|</v>
          </cell>
          <cell r="E194">
            <v>66717.952045573838</v>
          </cell>
          <cell r="F194" t="str">
            <v>|</v>
          </cell>
          <cell r="G194">
            <v>52619.925878872746</v>
          </cell>
          <cell r="H194" t="str">
            <v>|</v>
          </cell>
          <cell r="I194">
            <v>44078.267483106749</v>
          </cell>
          <cell r="J194" t="str">
            <v>|</v>
          </cell>
          <cell r="K194">
            <v>34289.009862123952</v>
          </cell>
          <cell r="L194" t="str">
            <v>|</v>
          </cell>
          <cell r="M194">
            <v>37837.73165370967</v>
          </cell>
          <cell r="N194" t="str">
            <v>|</v>
          </cell>
          <cell r="O194">
            <v>46887.27822779007</v>
          </cell>
          <cell r="P194" t="str">
            <v>|</v>
          </cell>
          <cell r="Q194">
            <v>48890.754278504079</v>
          </cell>
          <cell r="R194" t="str">
            <v>|</v>
          </cell>
          <cell r="S194">
            <v>50003.127289693664</v>
          </cell>
          <cell r="T194" t="str">
            <v>|</v>
          </cell>
          <cell r="U194">
            <v>47171.3484484902</v>
          </cell>
          <cell r="V194" t="str">
            <v>|</v>
          </cell>
          <cell r="W194">
            <v>48628.282718808092</v>
          </cell>
          <cell r="X194" t="str">
            <v>|</v>
          </cell>
          <cell r="Y194">
            <v>49207.487459617194</v>
          </cell>
          <cell r="Z194" t="str">
            <v>|</v>
          </cell>
          <cell r="AA194">
            <v>31858.740054166068</v>
          </cell>
        </row>
        <row r="195">
          <cell r="A195" t="str">
            <v>1994-95.....</v>
          </cell>
          <cell r="B195" t="str">
            <v>|</v>
          </cell>
          <cell r="C195">
            <v>49011.197410636749</v>
          </cell>
          <cell r="D195" t="str">
            <v>|</v>
          </cell>
          <cell r="E195">
            <v>67001.788133381269</v>
          </cell>
          <cell r="F195" t="str">
            <v>|</v>
          </cell>
          <cell r="G195">
            <v>52869.652583373238</v>
          </cell>
          <cell r="H195" t="str">
            <v>|</v>
          </cell>
          <cell r="I195">
            <v>44251.778642337791</v>
          </cell>
          <cell r="J195" t="str">
            <v>|</v>
          </cell>
          <cell r="K195">
            <v>34442.682496611458</v>
          </cell>
          <cell r="L195" t="str">
            <v>|</v>
          </cell>
          <cell r="M195">
            <v>37527.930329452589</v>
          </cell>
          <cell r="N195" t="str">
            <v>|</v>
          </cell>
          <cell r="O195">
            <v>46164.878355667919</v>
          </cell>
          <cell r="P195" t="str">
            <v>|</v>
          </cell>
          <cell r="Q195">
            <v>49222.512946888455</v>
          </cell>
          <cell r="R195" t="str">
            <v>|</v>
          </cell>
          <cell r="S195">
            <v>50543.529759385819</v>
          </cell>
          <cell r="T195" t="str">
            <v>|</v>
          </cell>
          <cell r="U195">
            <v>47165.905223972448</v>
          </cell>
          <cell r="V195" t="str">
            <v>|</v>
          </cell>
          <cell r="W195">
            <v>48464.506380893152</v>
          </cell>
          <cell r="X195" t="str">
            <v>|</v>
          </cell>
          <cell r="Y195">
            <v>49539.094930299172</v>
          </cell>
          <cell r="Z195" t="str">
            <v>|</v>
          </cell>
          <cell r="AA195">
            <v>27072.402121638555</v>
          </cell>
        </row>
        <row r="196">
          <cell r="B196" t="str">
            <v>|</v>
          </cell>
          <cell r="D196" t="str">
            <v>|</v>
          </cell>
          <cell r="F196" t="str">
            <v>|</v>
          </cell>
          <cell r="H196" t="str">
            <v>|</v>
          </cell>
          <cell r="J196" t="str">
            <v>|</v>
          </cell>
          <cell r="L196" t="str">
            <v>|</v>
          </cell>
          <cell r="N196" t="str">
            <v>|</v>
          </cell>
          <cell r="P196" t="str">
            <v>|</v>
          </cell>
          <cell r="R196" t="str">
            <v>|</v>
          </cell>
          <cell r="T196" t="str">
            <v>|</v>
          </cell>
          <cell r="V196" t="str">
            <v>|</v>
          </cell>
          <cell r="X196" t="str">
            <v>|</v>
          </cell>
          <cell r="Z196" t="str">
            <v>|</v>
          </cell>
        </row>
        <row r="197">
          <cell r="A197" t="str">
            <v>1995-96 .....</v>
          </cell>
          <cell r="B197" t="str">
            <v>|</v>
          </cell>
          <cell r="C197">
            <v>49445.08436899729</v>
          </cell>
          <cell r="D197" t="str">
            <v>|</v>
          </cell>
          <cell r="E197">
            <v>67260.434289686251</v>
          </cell>
          <cell r="F197" t="str">
            <v>|</v>
          </cell>
          <cell r="G197">
            <v>52826.787713415339</v>
          </cell>
          <cell r="H197" t="str">
            <v>|</v>
          </cell>
          <cell r="I197">
            <v>44225.483219953756</v>
          </cell>
          <cell r="J197" t="str">
            <v>|</v>
          </cell>
          <cell r="K197">
            <v>34531.355147357208</v>
          </cell>
          <cell r="L197" t="str">
            <v>|</v>
          </cell>
          <cell r="M197">
            <v>37580.71312801967</v>
          </cell>
          <cell r="N197" t="str">
            <v>|</v>
          </cell>
          <cell r="O197">
            <v>47385.113546606372</v>
          </cell>
          <cell r="P197" t="str">
            <v>|</v>
          </cell>
          <cell r="Q197">
            <v>49444.991242475342</v>
          </cell>
          <cell r="R197" t="str">
            <v>|</v>
          </cell>
          <cell r="S197">
            <v>50730.784475543078</v>
          </cell>
          <cell r="T197" t="str">
            <v>|</v>
          </cell>
          <cell r="U197">
            <v>47386.825686028693</v>
          </cell>
          <cell r="V197" t="str">
            <v>|</v>
          </cell>
          <cell r="W197">
            <v>49445.325039929106</v>
          </cell>
          <cell r="X197" t="str">
            <v>|</v>
          </cell>
          <cell r="Y197">
            <v>49866.194039642935</v>
          </cell>
          <cell r="Z197" t="str">
            <v>|</v>
          </cell>
          <cell r="AA197">
            <v>35374.786307294919</v>
          </cell>
        </row>
        <row r="198">
          <cell r="A198" t="str">
            <v>1996-97 .....</v>
          </cell>
          <cell r="B198" t="str">
            <v>|</v>
          </cell>
          <cell r="C198">
            <v>49703.548917097934</v>
          </cell>
          <cell r="D198" t="str">
            <v>|</v>
          </cell>
          <cell r="E198">
            <v>67460.317085264876</v>
          </cell>
          <cell r="F198" t="str">
            <v>|</v>
          </cell>
          <cell r="G198">
            <v>52817.026222048436</v>
          </cell>
          <cell r="H198" t="str">
            <v>|</v>
          </cell>
          <cell r="I198">
            <v>44125.468669603681</v>
          </cell>
          <cell r="J198" t="str">
            <v>|</v>
          </cell>
          <cell r="K198">
            <v>34559.247428469302</v>
          </cell>
          <cell r="L198" t="str">
            <v>|</v>
          </cell>
          <cell r="M198">
            <v>37470.388579513681</v>
          </cell>
          <cell r="N198" t="str">
            <v>|</v>
          </cell>
          <cell r="O198">
            <v>47628.628740906563</v>
          </cell>
          <cell r="P198" t="str">
            <v>|</v>
          </cell>
          <cell r="Q198">
            <v>49682.197177252296</v>
          </cell>
          <cell r="R198" t="str">
            <v>|</v>
          </cell>
          <cell r="S198">
            <v>50911.635316526379</v>
          </cell>
          <cell r="T198" t="str">
            <v>|</v>
          </cell>
          <cell r="U198">
            <v>47692.184654346733</v>
          </cell>
          <cell r="V198" t="str">
            <v>|</v>
          </cell>
          <cell r="W198">
            <v>49758.46761959773</v>
          </cell>
          <cell r="X198" t="str">
            <v>|</v>
          </cell>
          <cell r="Y198">
            <v>50153.860727873835</v>
          </cell>
          <cell r="Z198" t="str">
            <v>|</v>
          </cell>
          <cell r="AA198">
            <v>34382.114632365905</v>
          </cell>
        </row>
        <row r="199">
          <cell r="A199" t="str">
            <v>1997-98 .......</v>
          </cell>
          <cell r="B199" t="str">
            <v>|</v>
          </cell>
          <cell r="C199">
            <v>50430.506393381336</v>
          </cell>
          <cell r="D199" t="str">
            <v>|</v>
          </cell>
          <cell r="E199">
            <v>68267.013618094148</v>
          </cell>
          <cell r="F199" t="str">
            <v>|</v>
          </cell>
          <cell r="G199">
            <v>53540.008369669828</v>
          </cell>
          <cell r="H199" t="str">
            <v>|</v>
          </cell>
          <cell r="I199">
            <v>44623.144718707343</v>
          </cell>
          <cell r="J199" t="str">
            <v>|</v>
          </cell>
          <cell r="K199">
            <v>35266.881262222945</v>
          </cell>
          <cell r="L199" t="str">
            <v>|</v>
          </cell>
          <cell r="M199">
            <v>37367.693228783304</v>
          </cell>
          <cell r="N199" t="str">
            <v>|</v>
          </cell>
          <cell r="O199">
            <v>47914.161854761071</v>
          </cell>
          <cell r="P199" t="str">
            <v>|</v>
          </cell>
          <cell r="Q199">
            <v>50290.507428499346</v>
          </cell>
          <cell r="R199" t="str">
            <v>|</v>
          </cell>
          <cell r="S199">
            <v>51459.1906128064</v>
          </cell>
          <cell r="T199" t="str">
            <v>|</v>
          </cell>
          <cell r="U199">
            <v>48412.493547281556</v>
          </cell>
          <cell r="V199" t="str">
            <v>|</v>
          </cell>
          <cell r="W199">
            <v>50795.476507788691</v>
          </cell>
          <cell r="X199" t="str">
            <v>|</v>
          </cell>
          <cell r="Y199">
            <v>51192.29659174526</v>
          </cell>
          <cell r="Z199" t="str">
            <v>|</v>
          </cell>
          <cell r="AA199">
            <v>34147.742700483497</v>
          </cell>
        </row>
        <row r="200">
          <cell r="A200" t="str">
            <v>1998-99 .......</v>
          </cell>
          <cell r="B200" t="str">
            <v>|</v>
          </cell>
          <cell r="C200">
            <v>51354.602912531613</v>
          </cell>
          <cell r="D200" t="str">
            <v>|</v>
          </cell>
          <cell r="E200">
            <v>69564.684241146606</v>
          </cell>
          <cell r="F200" t="str">
            <v>|</v>
          </cell>
          <cell r="G200">
            <v>54524.151209715645</v>
          </cell>
          <cell r="H200" t="str">
            <v>|</v>
          </cell>
          <cell r="I200">
            <v>45369.216623303932</v>
          </cell>
          <cell r="J200" t="str">
            <v>|</v>
          </cell>
          <cell r="K200">
            <v>35902.59351664647</v>
          </cell>
          <cell r="L200" t="str">
            <v>|</v>
          </cell>
          <cell r="M200">
            <v>38028.198971727536</v>
          </cell>
          <cell r="N200" t="str">
            <v>|</v>
          </cell>
          <cell r="O200">
            <v>48432.671914553175</v>
          </cell>
          <cell r="P200" t="str">
            <v>|</v>
          </cell>
          <cell r="Q200">
            <v>51166.553543222311</v>
          </cell>
          <cell r="R200" t="str">
            <v>|</v>
          </cell>
          <cell r="S200">
            <v>52365.882351764441</v>
          </cell>
          <cell r="T200" t="str">
            <v>|</v>
          </cell>
          <cell r="U200">
            <v>49227.766220008838</v>
          </cell>
          <cell r="V200" t="str">
            <v>|</v>
          </cell>
          <cell r="W200">
            <v>51845.983846303941</v>
          </cell>
          <cell r="X200" t="str">
            <v>|</v>
          </cell>
          <cell r="Y200">
            <v>52203.109860928162</v>
          </cell>
          <cell r="Z200" t="str">
            <v>|</v>
          </cell>
          <cell r="AA200">
            <v>34139.010365540416</v>
          </cell>
        </row>
        <row r="201">
          <cell r="A201" t="str">
            <v>1999-2000 .......</v>
          </cell>
          <cell r="B201" t="str">
            <v>|</v>
          </cell>
          <cell r="C201">
            <v>51572.719657341753</v>
          </cell>
          <cell r="D201" t="str">
            <v>|</v>
          </cell>
          <cell r="E201">
            <v>70605.469571618538</v>
          </cell>
          <cell r="F201" t="str">
            <v>|</v>
          </cell>
          <cell r="G201">
            <v>54829.247463685002</v>
          </cell>
          <cell r="H201" t="str">
            <v>|</v>
          </cell>
          <cell r="I201">
            <v>45647.225350529079</v>
          </cell>
          <cell r="J201" t="str">
            <v>|</v>
          </cell>
          <cell r="K201">
            <v>36027.067899613845</v>
          </cell>
          <cell r="L201" t="str">
            <v>|</v>
          </cell>
          <cell r="M201">
            <v>38531.743769414126</v>
          </cell>
          <cell r="N201" t="str">
            <v>|</v>
          </cell>
          <cell r="O201">
            <v>48276.025594474515</v>
          </cell>
          <cell r="P201" t="str">
            <v>|</v>
          </cell>
          <cell r="Q201">
            <v>51275.067121927219</v>
          </cell>
          <cell r="R201" t="str">
            <v>|</v>
          </cell>
          <cell r="S201">
            <v>52805.332975993537</v>
          </cell>
          <cell r="T201" t="str">
            <v>|</v>
          </cell>
          <cell r="U201">
            <v>48776.209083312024</v>
          </cell>
          <cell r="V201" t="str">
            <v>|</v>
          </cell>
          <cell r="W201">
            <v>52351.836663311507</v>
          </cell>
          <cell r="X201" t="str">
            <v>|</v>
          </cell>
          <cell r="Y201">
            <v>52683.67881309591</v>
          </cell>
          <cell r="Z201" t="str">
            <v>|</v>
          </cell>
          <cell r="AA201">
            <v>34683.08575479054</v>
          </cell>
        </row>
        <row r="202">
          <cell r="A202" t="str">
            <v>2001-02 .......</v>
          </cell>
          <cell r="B202" t="str">
            <v>|</v>
          </cell>
          <cell r="C202">
            <v>52661.678708100175</v>
          </cell>
          <cell r="D202" t="str">
            <v>|</v>
          </cell>
          <cell r="E202">
            <v>72541.522777408172</v>
          </cell>
          <cell r="F202" t="str">
            <v>|</v>
          </cell>
          <cell r="G202">
            <v>56186.168473796613</v>
          </cell>
          <cell r="H202" t="str">
            <v>|</v>
          </cell>
          <cell r="I202">
            <v>46824.096345805214</v>
          </cell>
          <cell r="J202" t="str">
            <v>|</v>
          </cell>
          <cell r="K202">
            <v>45261.677900515941</v>
          </cell>
          <cell r="L202" t="str">
            <v>|</v>
          </cell>
          <cell r="M202">
            <v>39537.502157272094</v>
          </cell>
          <cell r="N202" t="str">
            <v>|</v>
          </cell>
          <cell r="O202">
            <v>45002.576064489462</v>
          </cell>
          <cell r="P202" t="str">
            <v>|</v>
          </cell>
          <cell r="Q202">
            <v>52122.865958764261</v>
          </cell>
          <cell r="R202" t="str">
            <v>|</v>
          </cell>
          <cell r="S202">
            <v>53895.449696656411</v>
          </cell>
          <cell r="T202" t="str">
            <v>|</v>
          </cell>
          <cell r="U202">
            <v>49289.676392572946</v>
          </cell>
          <cell r="V202" t="str">
            <v>|</v>
          </cell>
          <cell r="W202">
            <v>54149.111062345524</v>
          </cell>
          <cell r="X202" t="str">
            <v>|</v>
          </cell>
          <cell r="Y202">
            <v>54434.360067420464</v>
          </cell>
          <cell r="Z202" t="str">
            <v>|</v>
          </cell>
          <cell r="AA202">
            <v>32920.919860627175</v>
          </cell>
        </row>
        <row r="203">
          <cell r="A203" t="str">
            <v>_</v>
          </cell>
          <cell r="B203" t="str">
            <v>|</v>
          </cell>
          <cell r="C203" t="str">
            <v>_</v>
          </cell>
          <cell r="D203" t="str">
            <v>|</v>
          </cell>
          <cell r="E203" t="str">
            <v>_</v>
          </cell>
          <cell r="F203" t="str">
            <v>|</v>
          </cell>
          <cell r="G203" t="str">
            <v>_</v>
          </cell>
          <cell r="H203" t="str">
            <v>|</v>
          </cell>
          <cell r="I203" t="str">
            <v>_</v>
          </cell>
          <cell r="J203" t="str">
            <v>|</v>
          </cell>
          <cell r="K203" t="str">
            <v>_</v>
          </cell>
          <cell r="L203" t="str">
            <v>|</v>
          </cell>
          <cell r="M203" t="str">
            <v>_</v>
          </cell>
          <cell r="N203" t="str">
            <v>|</v>
          </cell>
          <cell r="O203" t="str">
            <v>_</v>
          </cell>
          <cell r="P203" t="str">
            <v>|</v>
          </cell>
          <cell r="Q203" t="str">
            <v>_</v>
          </cell>
          <cell r="R203" t="str">
            <v>|</v>
          </cell>
          <cell r="S203" t="str">
            <v>_</v>
          </cell>
          <cell r="T203" t="str">
            <v>|</v>
          </cell>
          <cell r="U203" t="str">
            <v>_</v>
          </cell>
          <cell r="V203" t="str">
            <v>|</v>
          </cell>
          <cell r="W203" t="str">
            <v>_</v>
          </cell>
          <cell r="X203" t="str">
            <v>|</v>
          </cell>
          <cell r="Y203" t="str">
            <v>_</v>
          </cell>
          <cell r="Z203" t="str">
            <v>|</v>
          </cell>
          <cell r="AA203" t="str">
            <v>_</v>
          </cell>
        </row>
        <row r="204">
          <cell r="A204" t="str">
            <v xml:space="preserve">NOTE:  Data for 1970-71 to 1995-96 are for institutions of higher education.  Institutions of higher education were  </v>
          </cell>
        </row>
        <row r="205">
          <cell r="A205" t="str">
            <v xml:space="preserve">accredited by an agency or association that was recognized by the U.S. Department of Education, or recognized directly by the  </v>
          </cell>
        </row>
        <row r="206">
          <cell r="A206" t="str">
            <v xml:space="preserve">Secretary of Education.  The new degree-granting classification is very similar to the earlier higher education  </v>
          </cell>
        </row>
        <row r="207">
          <cell r="A207" t="str">
            <v xml:space="preserve">classification, except that it includes some additional institutions, primarily 2-year colleges, and excludes a few higher  </v>
          </cell>
        </row>
        <row r="208">
          <cell r="A208" t="str">
            <v xml:space="preserve">education institutions that did not award associate or higher degrees. Constant dollar data were adjusted by the Consumer Price  </v>
          </cell>
        </row>
        <row r="209">
          <cell r="A209" t="str">
            <v xml:space="preserve">Index prepared by the Bureau of Labor Statistics, averaged on an academic year time frame. Data for 1987-88 and later years  </v>
          </cell>
        </row>
        <row r="210">
          <cell r="A210" t="str">
            <v xml:space="preserve">include imputations for nonrespondent institutions.  </v>
          </cell>
        </row>
        <row r="212">
          <cell r="A212" t="str">
            <v xml:space="preserve">SOURCE: U.S. Department of Education, National Center for Education Statistics, Higher Education General Information  </v>
          </cell>
        </row>
        <row r="213">
          <cell r="A213" t="str">
            <v xml:space="preserve">Survey (HEGIS), "Faculty Salaries, Tenure, and Fringe Benefits" surveys, 1970-71 through 1985-86; and Integrated  </v>
          </cell>
        </row>
        <row r="214">
          <cell r="A214" t="str">
            <v xml:space="preserve">Postsecondary Education Data System (IPEDS), "Salaries, Tenure, and Fringe Benefits of Full-Time Instructional Faculty"  </v>
          </cell>
        </row>
        <row r="215">
          <cell r="A215" t="str">
            <v xml:space="preserve">surveys, 1987-88 through 1999-2000, and Winter 2001-02.  (This table was prepared September 2003.)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types"/>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uition Charges"/>
      <sheetName val="Percent Change"/>
      <sheetName val="Dollar Change"/>
      <sheetName val="Summary of 4-yr INSTIUTTIONS"/>
      <sheetName val="4-yr public"/>
      <sheetName val="4-yr private"/>
      <sheetName val="Other types"/>
      <sheetName val="Oddities"/>
    </sheetNames>
    <sheetDataSet>
      <sheetData sheetId="0"/>
      <sheetData sheetId="1"/>
      <sheetData sheetId="2"/>
      <sheetData sheetId="3"/>
      <sheetData sheetId="4"/>
      <sheetData sheetId="5"/>
      <sheetData sheetId="6">
        <row r="1">
          <cell r="A1" t="str">
            <v>collegei</v>
          </cell>
          <cell r="B1" t="str">
            <v>di</v>
          </cell>
          <cell r="C1" t="str">
            <v>name</v>
          </cell>
          <cell r="D1" t="str">
            <v>state</v>
          </cell>
          <cell r="E1" t="str">
            <v>ftenrol1</v>
          </cell>
          <cell r="F1" t="str">
            <v>tottf1</v>
          </cell>
          <cell r="G1" t="str">
            <v>tottf0</v>
          </cell>
          <cell r="H1" t="str">
            <v>Percent Change in TTF</v>
          </cell>
          <cell r="I1" t="str">
            <v>datayear</v>
          </cell>
          <cell r="J1" t="str">
            <v>category</v>
          </cell>
        </row>
        <row r="2">
          <cell r="A2">
            <v>3101000000</v>
          </cell>
          <cell r="B2">
            <v>3101</v>
          </cell>
          <cell r="C2" t="str">
            <v>New England School of Communications</v>
          </cell>
          <cell r="D2" t="str">
            <v>ME</v>
          </cell>
          <cell r="E2">
            <v>190</v>
          </cell>
          <cell r="F2">
            <v>8840</v>
          </cell>
          <cell r="G2">
            <v>9280</v>
          </cell>
          <cell r="H2">
            <v>-4.7413793103448273E-2</v>
          </cell>
          <cell r="I2">
            <v>3</v>
          </cell>
          <cell r="J2">
            <v>2</v>
          </cell>
        </row>
        <row r="3">
          <cell r="A3">
            <v>3120303400</v>
          </cell>
          <cell r="B3">
            <v>3120</v>
          </cell>
          <cell r="C3" t="str">
            <v>Bay State College</v>
          </cell>
          <cell r="D3" t="str">
            <v>MA</v>
          </cell>
          <cell r="E3">
            <v>512</v>
          </cell>
          <cell r="F3">
            <v>15250</v>
          </cell>
          <cell r="G3">
            <v>14500</v>
          </cell>
          <cell r="H3">
            <v>5.1724137931034482E-2</v>
          </cell>
          <cell r="I3">
            <v>3</v>
          </cell>
          <cell r="J3">
            <v>2</v>
          </cell>
        </row>
        <row r="4">
          <cell r="A4">
            <v>3287125600</v>
          </cell>
          <cell r="B4">
            <v>3287</v>
          </cell>
          <cell r="C4" t="str">
            <v>Laboure College</v>
          </cell>
          <cell r="D4" t="str">
            <v>MA</v>
          </cell>
          <cell r="E4">
            <v>82</v>
          </cell>
          <cell r="F4">
            <v>11630</v>
          </cell>
          <cell r="G4">
            <v>10144.42407660758</v>
          </cell>
          <cell r="H4">
            <v>0.14644260848854565</v>
          </cell>
          <cell r="I4">
            <v>3</v>
          </cell>
          <cell r="J4">
            <v>2</v>
          </cell>
        </row>
        <row r="5">
          <cell r="A5">
            <v>3302101500</v>
          </cell>
          <cell r="B5">
            <v>3302</v>
          </cell>
          <cell r="C5" t="str">
            <v>Central Maine Medical Center School of Nursing</v>
          </cell>
          <cell r="D5" t="str">
            <v>ME</v>
          </cell>
          <cell r="E5">
            <v>25</v>
          </cell>
          <cell r="F5">
            <v>5175</v>
          </cell>
          <cell r="G5">
            <v>4977</v>
          </cell>
          <cell r="H5">
            <v>3.9783001808318265E-2</v>
          </cell>
          <cell r="I5">
            <v>3</v>
          </cell>
          <cell r="J5">
            <v>2</v>
          </cell>
        </row>
        <row r="6">
          <cell r="A6">
            <v>3352142700</v>
          </cell>
          <cell r="B6">
            <v>3352</v>
          </cell>
          <cell r="C6" t="str">
            <v>Dean College</v>
          </cell>
          <cell r="D6" t="str">
            <v>MA</v>
          </cell>
          <cell r="E6">
            <v>866</v>
          </cell>
          <cell r="F6">
            <v>21580</v>
          </cell>
          <cell r="G6">
            <v>20190</v>
          </cell>
          <cell r="H6">
            <v>6.884596334819218E-2</v>
          </cell>
          <cell r="I6">
            <v>3</v>
          </cell>
          <cell r="J6">
            <v>2</v>
          </cell>
        </row>
        <row r="7">
          <cell r="A7">
            <v>3391139300</v>
          </cell>
          <cell r="B7">
            <v>3391</v>
          </cell>
          <cell r="C7" t="str">
            <v>Fisher College</v>
          </cell>
          <cell r="D7" t="str">
            <v>MA</v>
          </cell>
          <cell r="E7">
            <v>543</v>
          </cell>
          <cell r="F7">
            <v>17575</v>
          </cell>
          <cell r="G7">
            <v>16950</v>
          </cell>
          <cell r="H7">
            <v>3.687315634218289E-2</v>
          </cell>
          <cell r="I7">
            <v>3</v>
          </cell>
          <cell r="J7">
            <v>2</v>
          </cell>
        </row>
        <row r="8">
          <cell r="A8">
            <v>3394144200</v>
          </cell>
          <cell r="B8">
            <v>3394</v>
          </cell>
          <cell r="C8" t="str">
            <v>Benjamin Franklin Institute of Technology</v>
          </cell>
          <cell r="D8" t="str">
            <v>MA</v>
          </cell>
          <cell r="E8">
            <v>267</v>
          </cell>
          <cell r="F8">
            <v>12500</v>
          </cell>
          <cell r="G8">
            <v>11950</v>
          </cell>
          <cell r="H8">
            <v>4.6025104602510462E-2</v>
          </cell>
          <cell r="I8">
            <v>3</v>
          </cell>
          <cell r="J8">
            <v>2</v>
          </cell>
        </row>
        <row r="9">
          <cell r="A9">
            <v>3630000000</v>
          </cell>
          <cell r="B9">
            <v>3630</v>
          </cell>
          <cell r="C9" t="str">
            <v>Urban College of Boston</v>
          </cell>
          <cell r="D9" t="str">
            <v>MA</v>
          </cell>
          <cell r="E9">
            <v>112</v>
          </cell>
          <cell r="F9">
            <v>3020</v>
          </cell>
          <cell r="G9">
            <v>3020</v>
          </cell>
          <cell r="H9">
            <v>0</v>
          </cell>
          <cell r="I9">
            <v>3</v>
          </cell>
          <cell r="J9">
            <v>2</v>
          </cell>
        </row>
        <row r="10">
          <cell r="A10">
            <v>3764183800</v>
          </cell>
          <cell r="B10">
            <v>81</v>
          </cell>
          <cell r="C10" t="str">
            <v>Landmark College</v>
          </cell>
          <cell r="D10" t="str">
            <v>VT</v>
          </cell>
          <cell r="E10">
            <v>226</v>
          </cell>
          <cell r="F10">
            <v>36750</v>
          </cell>
          <cell r="G10">
            <v>35300</v>
          </cell>
          <cell r="H10">
            <v>4.1076487252124649E-2</v>
          </cell>
          <cell r="I10">
            <v>3</v>
          </cell>
          <cell r="J10">
            <v>2</v>
          </cell>
        </row>
        <row r="11">
          <cell r="A11">
            <v>543444900</v>
          </cell>
          <cell r="B11">
            <v>2031</v>
          </cell>
          <cell r="C11" t="str">
            <v>Phillips Beth Israel School of Nursing</v>
          </cell>
          <cell r="D11" t="str">
            <v>NY</v>
          </cell>
          <cell r="E11">
            <v>27</v>
          </cell>
          <cell r="F11">
            <v>12810</v>
          </cell>
          <cell r="G11">
            <v>11620</v>
          </cell>
          <cell r="H11">
            <v>0.10240963855421686</v>
          </cell>
          <cell r="I11">
            <v>3</v>
          </cell>
          <cell r="J11">
            <v>2</v>
          </cell>
        </row>
        <row r="12">
          <cell r="A12">
            <v>2009253900</v>
          </cell>
          <cell r="B12">
            <v>2009</v>
          </cell>
          <cell r="C12" t="str">
            <v>Assumption College for Sisters</v>
          </cell>
          <cell r="D12" t="str">
            <v>NJ</v>
          </cell>
          <cell r="E12">
            <v>16</v>
          </cell>
          <cell r="F12">
            <v>3000</v>
          </cell>
          <cell r="G12">
            <v>3000</v>
          </cell>
          <cell r="H12">
            <v>0</v>
          </cell>
          <cell r="I12">
            <v>3</v>
          </cell>
          <cell r="J12">
            <v>2</v>
          </cell>
        </row>
        <row r="13">
          <cell r="A13">
            <v>2094322800</v>
          </cell>
          <cell r="B13">
            <v>3400</v>
          </cell>
          <cell r="C13" t="str">
            <v>St. Vincent Catholic Medical Centers</v>
          </cell>
          <cell r="D13" t="str">
            <v>NY</v>
          </cell>
          <cell r="E13">
            <v>0</v>
          </cell>
          <cell r="F13">
            <v>5801.1628114511659</v>
          </cell>
          <cell r="G13">
            <v>4983</v>
          </cell>
          <cell r="H13">
            <v>0.16419081104779568</v>
          </cell>
          <cell r="I13">
            <v>2</v>
          </cell>
          <cell r="J13">
            <v>2</v>
          </cell>
        </row>
        <row r="14">
          <cell r="A14">
            <v>2260166300</v>
          </cell>
          <cell r="B14">
            <v>2260</v>
          </cell>
          <cell r="C14" t="str">
            <v>Manor College</v>
          </cell>
          <cell r="D14" t="str">
            <v>PA</v>
          </cell>
          <cell r="E14">
            <v>433</v>
          </cell>
          <cell r="F14">
            <v>10496</v>
          </cell>
          <cell r="G14">
            <v>10110</v>
          </cell>
          <cell r="H14">
            <v>3.8180019782393666E-2</v>
          </cell>
          <cell r="I14">
            <v>3</v>
          </cell>
          <cell r="J14">
            <v>2</v>
          </cell>
        </row>
        <row r="15">
          <cell r="A15">
            <v>2287167100</v>
          </cell>
          <cell r="B15">
            <v>2287</v>
          </cell>
          <cell r="C15" t="str">
            <v>Harcum College</v>
          </cell>
          <cell r="D15" t="str">
            <v>PA</v>
          </cell>
          <cell r="E15">
            <v>366</v>
          </cell>
          <cell r="F15">
            <v>13840</v>
          </cell>
          <cell r="G15">
            <v>13140</v>
          </cell>
          <cell r="H15">
            <v>5.3272450532724502E-2</v>
          </cell>
          <cell r="I15">
            <v>3</v>
          </cell>
          <cell r="J15">
            <v>2</v>
          </cell>
        </row>
        <row r="16">
          <cell r="A16">
            <v>2313039500</v>
          </cell>
          <cell r="B16">
            <v>2313</v>
          </cell>
          <cell r="C16" t="str">
            <v>Humacao Community College</v>
          </cell>
          <cell r="D16" t="str">
            <v>PR</v>
          </cell>
          <cell r="E16">
            <v>313</v>
          </cell>
          <cell r="F16">
            <v>4275</v>
          </cell>
          <cell r="G16">
            <v>3631.5857770530229</v>
          </cell>
          <cell r="H16">
            <v>0.1771716992098967</v>
          </cell>
          <cell r="I16">
            <v>3</v>
          </cell>
          <cell r="J16">
            <v>2</v>
          </cell>
        </row>
        <row r="17">
          <cell r="A17">
            <v>2373274900</v>
          </cell>
          <cell r="B17">
            <v>2373</v>
          </cell>
          <cell r="C17" t="str">
            <v>Lackawanna College</v>
          </cell>
          <cell r="D17" t="str">
            <v>PA</v>
          </cell>
          <cell r="E17">
            <v>721</v>
          </cell>
          <cell r="F17">
            <v>9100</v>
          </cell>
          <cell r="G17">
            <v>8900</v>
          </cell>
          <cell r="H17">
            <v>2.247191011235955E-2</v>
          </cell>
          <cell r="I17">
            <v>3</v>
          </cell>
          <cell r="J17">
            <v>2</v>
          </cell>
        </row>
        <row r="18">
          <cell r="A18">
            <v>2377315700</v>
          </cell>
          <cell r="B18">
            <v>2377</v>
          </cell>
          <cell r="C18" t="str">
            <v>Long Island College Hospital School of Nursing</v>
          </cell>
          <cell r="D18" t="str">
            <v>NY</v>
          </cell>
          <cell r="E18">
            <v>32</v>
          </cell>
          <cell r="F18">
            <v>0</v>
          </cell>
          <cell r="G18">
            <v>0</v>
          </cell>
          <cell r="H18" t="e">
            <v>#DIV/0!</v>
          </cell>
          <cell r="I18">
            <v>3</v>
          </cell>
          <cell r="J18">
            <v>2</v>
          </cell>
        </row>
        <row r="19">
          <cell r="A19">
            <v>2413039500</v>
          </cell>
          <cell r="B19">
            <v>2413</v>
          </cell>
          <cell r="C19" t="str">
            <v>Newport Business Institute</v>
          </cell>
          <cell r="D19" t="str">
            <v>PA</v>
          </cell>
          <cell r="E19">
            <v>149</v>
          </cell>
          <cell r="F19">
            <v>8250</v>
          </cell>
          <cell r="G19">
            <v>8250</v>
          </cell>
          <cell r="H19">
            <v>0</v>
          </cell>
          <cell r="I19">
            <v>3</v>
          </cell>
          <cell r="J19">
            <v>2</v>
          </cell>
        </row>
        <row r="20">
          <cell r="A20">
            <v>2434170200</v>
          </cell>
          <cell r="B20">
            <v>2434</v>
          </cell>
          <cell r="C20" t="str">
            <v>Maria College</v>
          </cell>
          <cell r="D20" t="str">
            <v>NY</v>
          </cell>
          <cell r="E20">
            <v>249</v>
          </cell>
          <cell r="F20">
            <v>7260</v>
          </cell>
          <cell r="G20">
            <v>7060</v>
          </cell>
          <cell r="H20">
            <v>2.8328611898016998E-2</v>
          </cell>
          <cell r="I20">
            <v>3</v>
          </cell>
          <cell r="J20">
            <v>2</v>
          </cell>
        </row>
        <row r="21">
          <cell r="A21">
            <v>2603255600</v>
          </cell>
          <cell r="B21">
            <v>2603</v>
          </cell>
          <cell r="C21" t="str">
            <v>American Academy of Dramatic Arts</v>
          </cell>
          <cell r="D21" t="str">
            <v>NY</v>
          </cell>
          <cell r="E21">
            <v>224</v>
          </cell>
          <cell r="F21">
            <v>15350</v>
          </cell>
          <cell r="G21">
            <v>14850</v>
          </cell>
          <cell r="H21">
            <v>3.3670033670033669E-2</v>
          </cell>
          <cell r="I21">
            <v>3</v>
          </cell>
          <cell r="J21">
            <v>2</v>
          </cell>
        </row>
        <row r="22">
          <cell r="A22">
            <v>2670320700</v>
          </cell>
          <cell r="B22">
            <v>652</v>
          </cell>
          <cell r="C22" t="str">
            <v>Pittsburgh Institute of Aeronautics</v>
          </cell>
          <cell r="D22" t="str">
            <v>PA</v>
          </cell>
          <cell r="E22">
            <v>477</v>
          </cell>
          <cell r="F22">
            <v>12312</v>
          </cell>
          <cell r="G22">
            <v>9234</v>
          </cell>
          <cell r="H22">
            <v>0.33333333333333331</v>
          </cell>
          <cell r="I22">
            <v>3</v>
          </cell>
          <cell r="J22">
            <v>2</v>
          </cell>
        </row>
        <row r="23">
          <cell r="A23">
            <v>2675324000</v>
          </cell>
          <cell r="B23">
            <v>2675</v>
          </cell>
          <cell r="C23" t="str">
            <v>Pennsylvania Institute of Technology</v>
          </cell>
          <cell r="D23" t="str">
            <v>PA</v>
          </cell>
          <cell r="E23">
            <v>168</v>
          </cell>
          <cell r="F23">
            <v>9000</v>
          </cell>
          <cell r="G23">
            <v>9000</v>
          </cell>
          <cell r="H23">
            <v>0</v>
          </cell>
          <cell r="I23">
            <v>3</v>
          </cell>
          <cell r="J23">
            <v>2</v>
          </cell>
        </row>
        <row r="24">
          <cell r="A24">
            <v>2856120900</v>
          </cell>
          <cell r="B24">
            <v>2856</v>
          </cell>
          <cell r="C24" t="str">
            <v>Trocaire College</v>
          </cell>
          <cell r="D24" t="str">
            <v>NY</v>
          </cell>
          <cell r="E24">
            <v>309</v>
          </cell>
          <cell r="F24">
            <v>10110</v>
          </cell>
          <cell r="G24">
            <v>9840</v>
          </cell>
          <cell r="H24">
            <v>2.7439024390243903E-2</v>
          </cell>
          <cell r="I24">
            <v>3</v>
          </cell>
          <cell r="J24">
            <v>2</v>
          </cell>
        </row>
        <row r="25">
          <cell r="A25">
            <v>2860000000</v>
          </cell>
          <cell r="B25">
            <v>2825</v>
          </cell>
          <cell r="C25" t="str">
            <v>St. Joseph's College of Nursing</v>
          </cell>
          <cell r="D25" t="str">
            <v>NY</v>
          </cell>
          <cell r="E25">
            <v>176</v>
          </cell>
          <cell r="F25">
            <v>8015</v>
          </cell>
          <cell r="G25">
            <v>7134</v>
          </cell>
          <cell r="H25">
            <v>0.12349313148303896</v>
          </cell>
          <cell r="I25">
            <v>3</v>
          </cell>
          <cell r="J25">
            <v>2</v>
          </cell>
        </row>
        <row r="26">
          <cell r="A26">
            <v>2894721600</v>
          </cell>
          <cell r="B26">
            <v>2894</v>
          </cell>
          <cell r="C26" t="str">
            <v>Cochran School of Nursing-St. John's Riverside Hos</v>
          </cell>
          <cell r="D26" t="str">
            <v>NY</v>
          </cell>
          <cell r="E26">
            <v>101</v>
          </cell>
          <cell r="F26">
            <v>0</v>
          </cell>
          <cell r="G26">
            <v>0</v>
          </cell>
          <cell r="H26" t="e">
            <v>#DIV/0!</v>
          </cell>
          <cell r="I26">
            <v>3</v>
          </cell>
          <cell r="J26">
            <v>2</v>
          </cell>
        </row>
        <row r="27">
          <cell r="A27">
            <v>2955172600</v>
          </cell>
          <cell r="B27">
            <v>2955</v>
          </cell>
          <cell r="C27" t="str">
            <v>Valley Forge Military College</v>
          </cell>
          <cell r="D27" t="str">
            <v>PA</v>
          </cell>
          <cell r="E27">
            <v>228</v>
          </cell>
          <cell r="F27">
            <v>20330</v>
          </cell>
          <cell r="G27">
            <v>19830</v>
          </cell>
          <cell r="H27">
            <v>2.5214321734745335E-2</v>
          </cell>
          <cell r="I27">
            <v>3</v>
          </cell>
          <cell r="J27">
            <v>2</v>
          </cell>
        </row>
        <row r="28">
          <cell r="A28">
            <v>2962109100</v>
          </cell>
          <cell r="B28">
            <v>2962</v>
          </cell>
          <cell r="C28" t="str">
            <v>Villa Maria College of Buffalo</v>
          </cell>
          <cell r="D28" t="str">
            <v>NY</v>
          </cell>
          <cell r="E28">
            <v>334</v>
          </cell>
          <cell r="F28">
            <v>10550</v>
          </cell>
          <cell r="G28">
            <v>10060</v>
          </cell>
          <cell r="H28">
            <v>4.8707753479125246E-2</v>
          </cell>
          <cell r="I28">
            <v>3</v>
          </cell>
          <cell r="J28">
            <v>2</v>
          </cell>
        </row>
        <row r="29">
          <cell r="A29">
            <v>2964925600</v>
          </cell>
          <cell r="B29">
            <v>2327</v>
          </cell>
          <cell r="C29" t="str">
            <v>Helene Fuld College of Nursing</v>
          </cell>
          <cell r="D29" t="str">
            <v>NY</v>
          </cell>
          <cell r="E29">
            <v>147</v>
          </cell>
          <cell r="F29">
            <v>12717</v>
          </cell>
          <cell r="G29">
            <v>11106.960477914963</v>
          </cell>
          <cell r="H29">
            <v>0.14495770695199944</v>
          </cell>
          <cell r="I29">
            <v>3</v>
          </cell>
          <cell r="J29">
            <v>2</v>
          </cell>
        </row>
        <row r="30">
          <cell r="A30">
            <v>2984000000</v>
          </cell>
          <cell r="B30">
            <v>2984</v>
          </cell>
          <cell r="C30" t="str">
            <v>Oakbridge Academy of Arts</v>
          </cell>
          <cell r="D30" t="str">
            <v>PA</v>
          </cell>
          <cell r="E30">
            <v>89</v>
          </cell>
          <cell r="F30">
            <v>8750</v>
          </cell>
          <cell r="G30">
            <v>8750</v>
          </cell>
          <cell r="H30">
            <v>0</v>
          </cell>
          <cell r="I30">
            <v>3</v>
          </cell>
          <cell r="J30">
            <v>2</v>
          </cell>
        </row>
        <row r="31">
          <cell r="A31">
            <v>3025000000</v>
          </cell>
          <cell r="B31">
            <v>3025</v>
          </cell>
          <cell r="C31" t="str">
            <v>Rosedale Technical Institute</v>
          </cell>
          <cell r="D31" t="str">
            <v>PA</v>
          </cell>
          <cell r="E31">
            <v>220</v>
          </cell>
          <cell r="F31">
            <v>9060</v>
          </cell>
          <cell r="G31">
            <v>8940</v>
          </cell>
          <cell r="H31">
            <v>1.3422818791946308E-2</v>
          </cell>
          <cell r="I31">
            <v>3</v>
          </cell>
          <cell r="J31">
            <v>2</v>
          </cell>
        </row>
        <row r="32">
          <cell r="A32">
            <v>3065000000</v>
          </cell>
          <cell r="B32">
            <v>3065</v>
          </cell>
          <cell r="C32" t="str">
            <v>Metropolitan Career Center</v>
          </cell>
          <cell r="D32" t="str">
            <v>PA</v>
          </cell>
          <cell r="E32">
            <v>130</v>
          </cell>
          <cell r="F32">
            <v>8494</v>
          </cell>
          <cell r="G32">
            <v>8490</v>
          </cell>
          <cell r="H32">
            <v>4.7114252061248527E-4</v>
          </cell>
          <cell r="I32">
            <v>3</v>
          </cell>
          <cell r="J32">
            <v>2</v>
          </cell>
        </row>
        <row r="33">
          <cell r="A33">
            <v>3125000000</v>
          </cell>
          <cell r="B33">
            <v>3125</v>
          </cell>
          <cell r="C33" t="str">
            <v>Commonwealth Technical Institute</v>
          </cell>
          <cell r="D33" t="str">
            <v>PA</v>
          </cell>
          <cell r="E33">
            <v>93</v>
          </cell>
          <cell r="F33">
            <v>11224</v>
          </cell>
          <cell r="G33">
            <v>11224</v>
          </cell>
          <cell r="H33">
            <v>0</v>
          </cell>
          <cell r="I33">
            <v>3</v>
          </cell>
          <cell r="J33">
            <v>2</v>
          </cell>
        </row>
        <row r="34">
          <cell r="A34">
            <v>3127000000</v>
          </cell>
          <cell r="B34">
            <v>3127</v>
          </cell>
          <cell r="C34" t="str">
            <v>Orleans Technical Institute - Center City Campus</v>
          </cell>
          <cell r="D34" t="str">
            <v>PA</v>
          </cell>
          <cell r="E34">
            <v>90</v>
          </cell>
          <cell r="F34">
            <v>10675</v>
          </cell>
          <cell r="G34">
            <v>8875</v>
          </cell>
          <cell r="H34">
            <v>0.20281690140845071</v>
          </cell>
          <cell r="I34">
            <v>3</v>
          </cell>
          <cell r="J34">
            <v>2</v>
          </cell>
        </row>
        <row r="35">
          <cell r="A35">
            <v>3216713100</v>
          </cell>
          <cell r="B35">
            <v>774</v>
          </cell>
          <cell r="C35" t="str">
            <v>American Academy McAllister Institute of Funeral S</v>
          </cell>
          <cell r="D35" t="str">
            <v>NY</v>
          </cell>
          <cell r="E35">
            <v>130</v>
          </cell>
          <cell r="F35">
            <v>9175</v>
          </cell>
          <cell r="G35">
            <v>8765</v>
          </cell>
          <cell r="H35">
            <v>4.6776953793496862E-2</v>
          </cell>
          <cell r="I35">
            <v>3</v>
          </cell>
          <cell r="J35">
            <v>2</v>
          </cell>
        </row>
        <row r="36">
          <cell r="A36">
            <v>3383713400</v>
          </cell>
          <cell r="B36" t="e">
            <v>#NULL!</v>
          </cell>
          <cell r="C36" t="str">
            <v>Metropolitan Career Center Computer Technology Ins</v>
          </cell>
          <cell r="D36" t="str">
            <v>PA</v>
          </cell>
          <cell r="E36">
            <v>0</v>
          </cell>
          <cell r="F36">
            <v>0</v>
          </cell>
          <cell r="G36">
            <v>0</v>
          </cell>
          <cell r="H36" t="e">
            <v>#DIV/0!</v>
          </cell>
          <cell r="I36">
            <v>3</v>
          </cell>
          <cell r="J36">
            <v>2</v>
          </cell>
        </row>
        <row r="37">
          <cell r="A37">
            <v>3874322000</v>
          </cell>
          <cell r="B37">
            <v>1045</v>
          </cell>
          <cell r="C37" t="str">
            <v>Berean Institute</v>
          </cell>
          <cell r="D37" t="str">
            <v>PA</v>
          </cell>
          <cell r="E37">
            <v>218</v>
          </cell>
          <cell r="F37">
            <v>0</v>
          </cell>
          <cell r="G37">
            <v>0</v>
          </cell>
          <cell r="H37" t="e">
            <v>#DIV/0!</v>
          </cell>
          <cell r="I37">
            <v>3</v>
          </cell>
          <cell r="J37">
            <v>2</v>
          </cell>
        </row>
        <row r="38">
          <cell r="A38">
            <v>5466315300</v>
          </cell>
          <cell r="B38">
            <v>5394</v>
          </cell>
          <cell r="C38" t="str">
            <v>Maryland College of Art and Design</v>
          </cell>
          <cell r="D38" t="str">
            <v>MD</v>
          </cell>
          <cell r="E38">
            <v>58</v>
          </cell>
          <cell r="F38">
            <v>3564</v>
          </cell>
          <cell r="G38">
            <v>10875</v>
          </cell>
          <cell r="H38">
            <v>-0.6722758620689655</v>
          </cell>
          <cell r="I38">
            <v>3</v>
          </cell>
          <cell r="J38">
            <v>2</v>
          </cell>
        </row>
        <row r="39">
          <cell r="A39">
            <v>5687081300</v>
          </cell>
          <cell r="B39">
            <v>3933</v>
          </cell>
          <cell r="C39" t="str">
            <v>Somerset Christian College</v>
          </cell>
          <cell r="D39" t="str">
            <v>NJ</v>
          </cell>
          <cell r="E39">
            <v>10</v>
          </cell>
          <cell r="F39">
            <v>5780</v>
          </cell>
          <cell r="G39">
            <v>5400</v>
          </cell>
          <cell r="H39">
            <v>7.0370370370370375E-2</v>
          </cell>
          <cell r="I39">
            <v>3</v>
          </cell>
          <cell r="J39">
            <v>2</v>
          </cell>
        </row>
        <row r="40">
          <cell r="A40">
            <v>5783213300</v>
          </cell>
          <cell r="B40">
            <v>2847</v>
          </cell>
          <cell r="C40" t="str">
            <v>St. Elizabeth College of Nursing</v>
          </cell>
          <cell r="D40" t="str">
            <v>NY</v>
          </cell>
          <cell r="E40">
            <v>127</v>
          </cell>
          <cell r="F40">
            <v>8000</v>
          </cell>
          <cell r="G40">
            <v>7020</v>
          </cell>
          <cell r="H40">
            <v>0.1396011396011396</v>
          </cell>
          <cell r="I40">
            <v>3</v>
          </cell>
          <cell r="J40">
            <v>2</v>
          </cell>
        </row>
        <row r="41">
          <cell r="A41">
            <v>7022000000</v>
          </cell>
          <cell r="B41">
            <v>7030</v>
          </cell>
          <cell r="C41" t="str">
            <v>Pittsburgh Institute of Mortuary Science</v>
          </cell>
          <cell r="D41" t="str">
            <v>PA</v>
          </cell>
          <cell r="E41">
            <v>140</v>
          </cell>
          <cell r="F41">
            <v>11450</v>
          </cell>
          <cell r="G41">
            <v>11030</v>
          </cell>
          <cell r="H41">
            <v>3.8077969174977334E-2</v>
          </cell>
          <cell r="I41">
            <v>3</v>
          </cell>
          <cell r="J41">
            <v>2</v>
          </cell>
        </row>
        <row r="42">
          <cell r="A42">
            <v>7277320200</v>
          </cell>
          <cell r="B42">
            <v>1313</v>
          </cell>
          <cell r="C42" t="str">
            <v>Electronic Institutes: Middletown</v>
          </cell>
          <cell r="D42" t="str">
            <v>PA</v>
          </cell>
          <cell r="E42">
            <v>64</v>
          </cell>
          <cell r="F42">
            <v>8950</v>
          </cell>
          <cell r="G42">
            <v>7771.2892509371231</v>
          </cell>
          <cell r="H42">
            <v>0.1516750581534124</v>
          </cell>
          <cell r="I42">
            <v>3</v>
          </cell>
          <cell r="J42">
            <v>2</v>
          </cell>
        </row>
        <row r="43">
          <cell r="A43">
            <v>7704326200</v>
          </cell>
          <cell r="B43">
            <v>1542</v>
          </cell>
          <cell r="C43" t="str">
            <v>Johnson College</v>
          </cell>
          <cell r="D43" t="str">
            <v>PA</v>
          </cell>
          <cell r="E43">
            <v>338</v>
          </cell>
          <cell r="F43">
            <v>11620</v>
          </cell>
          <cell r="G43">
            <v>10720</v>
          </cell>
          <cell r="H43">
            <v>8.3955223880597021E-2</v>
          </cell>
          <cell r="I43">
            <v>3</v>
          </cell>
          <cell r="J43">
            <v>2</v>
          </cell>
        </row>
        <row r="44">
          <cell r="A44">
            <v>8210029100</v>
          </cell>
          <cell r="B44">
            <v>944</v>
          </cell>
          <cell r="C44" t="str">
            <v>Bramson ORT College</v>
          </cell>
          <cell r="D44" t="str">
            <v>NY</v>
          </cell>
          <cell r="E44">
            <v>421</v>
          </cell>
          <cell r="F44">
            <v>9100</v>
          </cell>
          <cell r="G44">
            <v>7904.1139613291271</v>
          </cell>
          <cell r="H44">
            <v>0.15129918982971965</v>
          </cell>
          <cell r="I44">
            <v>3</v>
          </cell>
          <cell r="J44">
            <v>2</v>
          </cell>
        </row>
        <row r="45">
          <cell r="A45">
            <v>8845015500</v>
          </cell>
          <cell r="B45">
            <v>677</v>
          </cell>
          <cell r="C45" t="str">
            <v>Institute of Design and Construction</v>
          </cell>
          <cell r="D45" t="str">
            <v>NY</v>
          </cell>
          <cell r="E45">
            <v>97</v>
          </cell>
          <cell r="F45">
            <v>7250</v>
          </cell>
          <cell r="G45">
            <v>6050</v>
          </cell>
          <cell r="H45">
            <v>0.19834710743801653</v>
          </cell>
          <cell r="I45">
            <v>3</v>
          </cell>
          <cell r="J45">
            <v>2</v>
          </cell>
        </row>
        <row r="46">
          <cell r="A46">
            <v>1298181600</v>
          </cell>
          <cell r="B46">
            <v>1298</v>
          </cell>
          <cell r="C46" t="str">
            <v>Hiwassee College</v>
          </cell>
          <cell r="D46" t="str">
            <v>TN</v>
          </cell>
          <cell r="E46">
            <v>338</v>
          </cell>
          <cell r="F46">
            <v>8580</v>
          </cell>
          <cell r="G46">
            <v>7800</v>
          </cell>
          <cell r="H46">
            <v>0.1</v>
          </cell>
          <cell r="I46">
            <v>3</v>
          </cell>
          <cell r="J46">
            <v>2</v>
          </cell>
        </row>
        <row r="47">
          <cell r="A47">
            <v>1327280800</v>
          </cell>
          <cell r="B47">
            <v>539</v>
          </cell>
          <cell r="C47" t="str">
            <v>John A. Gupton College</v>
          </cell>
          <cell r="D47" t="str">
            <v>TN</v>
          </cell>
          <cell r="E47">
            <v>70</v>
          </cell>
          <cell r="F47">
            <v>6080</v>
          </cell>
          <cell r="G47">
            <v>6006</v>
          </cell>
          <cell r="H47">
            <v>1.2321012321012322E-2</v>
          </cell>
          <cell r="I47">
            <v>3</v>
          </cell>
          <cell r="J47">
            <v>2</v>
          </cell>
        </row>
        <row r="48">
          <cell r="A48">
            <v>1447080300</v>
          </cell>
          <cell r="B48">
            <v>1447</v>
          </cell>
          <cell r="C48" t="str">
            <v>Marion Military Institute</v>
          </cell>
          <cell r="D48" t="str">
            <v>AL</v>
          </cell>
          <cell r="E48">
            <v>173</v>
          </cell>
          <cell r="F48">
            <v>12000</v>
          </cell>
          <cell r="G48">
            <v>12000</v>
          </cell>
          <cell r="H48">
            <v>0</v>
          </cell>
          <cell r="I48">
            <v>3</v>
          </cell>
          <cell r="J48">
            <v>2</v>
          </cell>
        </row>
        <row r="49">
          <cell r="A49">
            <v>1450249500</v>
          </cell>
          <cell r="B49">
            <v>1450</v>
          </cell>
          <cell r="C49" t="str">
            <v>Mary Holmes College</v>
          </cell>
          <cell r="D49" t="str">
            <v>MS</v>
          </cell>
          <cell r="E49">
            <v>282</v>
          </cell>
          <cell r="F49">
            <v>4945.1473933528378</v>
          </cell>
          <cell r="G49">
            <v>4225</v>
          </cell>
          <cell r="H49">
            <v>0.17044908718410362</v>
          </cell>
          <cell r="I49">
            <v>2</v>
          </cell>
          <cell r="J49">
            <v>2</v>
          </cell>
        </row>
        <row r="50">
          <cell r="A50">
            <v>1690030800</v>
          </cell>
          <cell r="B50">
            <v>1690</v>
          </cell>
          <cell r="C50" t="str">
            <v>St. Catharine College</v>
          </cell>
          <cell r="D50" t="str">
            <v>KY</v>
          </cell>
          <cell r="E50">
            <v>476</v>
          </cell>
          <cell r="F50">
            <v>9950</v>
          </cell>
          <cell r="G50">
            <v>9000</v>
          </cell>
          <cell r="H50">
            <v>0.10555555555555556</v>
          </cell>
          <cell r="I50">
            <v>3</v>
          </cell>
          <cell r="J50">
            <v>2</v>
          </cell>
        </row>
        <row r="51">
          <cell r="A51">
            <v>3118000000</v>
          </cell>
          <cell r="B51">
            <v>3118</v>
          </cell>
          <cell r="C51" t="str">
            <v>Nossi College of Art</v>
          </cell>
          <cell r="D51" t="str">
            <v>TN</v>
          </cell>
          <cell r="E51">
            <v>225</v>
          </cell>
          <cell r="F51">
            <v>0</v>
          </cell>
          <cell r="G51">
            <v>0</v>
          </cell>
          <cell r="H51" t="e">
            <v>#DIV/0!</v>
          </cell>
          <cell r="I51">
            <v>3</v>
          </cell>
          <cell r="J51">
            <v>2</v>
          </cell>
        </row>
        <row r="52">
          <cell r="A52">
            <v>3157000000</v>
          </cell>
          <cell r="B52">
            <v>3157</v>
          </cell>
          <cell r="C52" t="str">
            <v>Remington College: Mobile</v>
          </cell>
          <cell r="D52" t="str">
            <v>AL</v>
          </cell>
          <cell r="E52">
            <v>0</v>
          </cell>
          <cell r="F52">
            <v>0</v>
          </cell>
          <cell r="G52">
            <v>0</v>
          </cell>
          <cell r="H52" t="e">
            <v>#DIV/0!</v>
          </cell>
          <cell r="I52">
            <v>3</v>
          </cell>
          <cell r="J52">
            <v>2</v>
          </cell>
        </row>
        <row r="53">
          <cell r="A53">
            <v>3171000000</v>
          </cell>
          <cell r="B53">
            <v>3171</v>
          </cell>
          <cell r="C53" t="str">
            <v>National College of Business &amp; Technology: Martins</v>
          </cell>
          <cell r="D53" t="str">
            <v>VA</v>
          </cell>
          <cell r="E53">
            <v>645</v>
          </cell>
          <cell r="F53">
            <v>7695</v>
          </cell>
          <cell r="G53">
            <v>7335</v>
          </cell>
          <cell r="H53">
            <v>4.9079754601226995E-2</v>
          </cell>
          <cell r="I53">
            <v>3</v>
          </cell>
          <cell r="J53">
            <v>2</v>
          </cell>
        </row>
        <row r="54">
          <cell r="A54">
            <v>5009030100</v>
          </cell>
          <cell r="B54">
            <v>5009</v>
          </cell>
          <cell r="C54" t="str">
            <v>Andrew College</v>
          </cell>
          <cell r="D54" t="str">
            <v>GA</v>
          </cell>
          <cell r="E54">
            <v>373</v>
          </cell>
          <cell r="F54">
            <v>8550</v>
          </cell>
          <cell r="G54">
            <v>8150</v>
          </cell>
          <cell r="H54">
            <v>4.9079754601226995E-2</v>
          </cell>
          <cell r="I54">
            <v>3</v>
          </cell>
          <cell r="J54">
            <v>2</v>
          </cell>
        </row>
        <row r="55">
          <cell r="A55">
            <v>5186073800</v>
          </cell>
          <cell r="B55">
            <v>5186</v>
          </cell>
          <cell r="C55" t="str">
            <v>Oxford College of Emory University</v>
          </cell>
          <cell r="D55" t="str">
            <v>GA</v>
          </cell>
          <cell r="E55">
            <v>569</v>
          </cell>
          <cell r="F55">
            <v>22160</v>
          </cell>
          <cell r="G55">
            <v>20840</v>
          </cell>
          <cell r="H55">
            <v>6.3339731285988479E-2</v>
          </cell>
          <cell r="I55">
            <v>3</v>
          </cell>
          <cell r="J55">
            <v>2</v>
          </cell>
        </row>
        <row r="56">
          <cell r="A56">
            <v>5369053800</v>
          </cell>
          <cell r="B56">
            <v>5369</v>
          </cell>
          <cell r="C56" t="str">
            <v>Louisburg College</v>
          </cell>
          <cell r="D56" t="str">
            <v>NC</v>
          </cell>
          <cell r="E56">
            <v>500</v>
          </cell>
          <cell r="F56">
            <v>11125</v>
          </cell>
          <cell r="G56">
            <v>10800</v>
          </cell>
          <cell r="H56">
            <v>3.0092592592592591E-2</v>
          </cell>
          <cell r="I56">
            <v>3</v>
          </cell>
          <cell r="J56">
            <v>2</v>
          </cell>
        </row>
        <row r="57">
          <cell r="A57">
            <v>5627176700</v>
          </cell>
          <cell r="B57">
            <v>5627</v>
          </cell>
          <cell r="C57" t="str">
            <v>Spartanburg Methodist College</v>
          </cell>
          <cell r="D57" t="str">
            <v>SC</v>
          </cell>
          <cell r="E57">
            <v>690</v>
          </cell>
          <cell r="F57">
            <v>9322</v>
          </cell>
          <cell r="G57">
            <v>8870</v>
          </cell>
          <cell r="H57">
            <v>5.0958286358511837E-2</v>
          </cell>
          <cell r="I57">
            <v>3</v>
          </cell>
          <cell r="J57">
            <v>2</v>
          </cell>
        </row>
        <row r="58">
          <cell r="A58">
            <v>5798230500</v>
          </cell>
          <cell r="B58">
            <v>5798</v>
          </cell>
          <cell r="C58" t="str">
            <v>Truett-McConnell College</v>
          </cell>
          <cell r="D58" t="str">
            <v>GA</v>
          </cell>
          <cell r="E58">
            <v>341</v>
          </cell>
          <cell r="F58">
            <v>10786</v>
          </cell>
          <cell r="G58">
            <v>9828</v>
          </cell>
          <cell r="H58">
            <v>9.7476597476597482E-2</v>
          </cell>
          <cell r="I58">
            <v>3</v>
          </cell>
          <cell r="J58">
            <v>2</v>
          </cell>
        </row>
        <row r="59">
          <cell r="A59">
            <v>5990040900</v>
          </cell>
          <cell r="B59">
            <v>5990</v>
          </cell>
          <cell r="C59" t="str">
            <v>Young Harris College</v>
          </cell>
          <cell r="D59" t="str">
            <v>GA</v>
          </cell>
          <cell r="E59">
            <v>569</v>
          </cell>
          <cell r="F59">
            <v>13200</v>
          </cell>
          <cell r="G59">
            <v>12400</v>
          </cell>
          <cell r="H59">
            <v>6.4516129032258063E-2</v>
          </cell>
          <cell r="I59">
            <v>3</v>
          </cell>
          <cell r="J59">
            <v>2</v>
          </cell>
        </row>
        <row r="60">
          <cell r="A60">
            <v>8696711600</v>
          </cell>
          <cell r="B60">
            <v>6200</v>
          </cell>
          <cell r="C60" t="str">
            <v>Gupton Jones College of Funeral Service</v>
          </cell>
          <cell r="D60" t="str">
            <v>GA</v>
          </cell>
          <cell r="E60">
            <v>197</v>
          </cell>
          <cell r="F60">
            <v>7100</v>
          </cell>
          <cell r="G60">
            <v>6100</v>
          </cell>
          <cell r="H60">
            <v>0.16393442622950818</v>
          </cell>
          <cell r="I60">
            <v>3</v>
          </cell>
          <cell r="J60">
            <v>2</v>
          </cell>
        </row>
        <row r="61">
          <cell r="A61">
            <v>1015012600</v>
          </cell>
          <cell r="B61">
            <v>1015</v>
          </cell>
          <cell r="C61" t="str">
            <v>Ancilla College</v>
          </cell>
          <cell r="D61" t="str">
            <v>IN</v>
          </cell>
          <cell r="E61">
            <v>409</v>
          </cell>
          <cell r="F61">
            <v>9100</v>
          </cell>
          <cell r="G61">
            <v>7850</v>
          </cell>
          <cell r="H61">
            <v>0.15923566878980891</v>
          </cell>
          <cell r="I61">
            <v>3</v>
          </cell>
          <cell r="J61">
            <v>2</v>
          </cell>
        </row>
        <row r="62">
          <cell r="A62">
            <v>1143162000</v>
          </cell>
          <cell r="B62">
            <v>1143</v>
          </cell>
          <cell r="C62" t="str">
            <v>Chatfield College</v>
          </cell>
          <cell r="D62" t="str">
            <v>OH</v>
          </cell>
          <cell r="E62">
            <v>113</v>
          </cell>
          <cell r="F62">
            <v>7810</v>
          </cell>
          <cell r="G62">
            <v>7210</v>
          </cell>
          <cell r="H62">
            <v>8.3217753120665747E-2</v>
          </cell>
          <cell r="I62">
            <v>3</v>
          </cell>
          <cell r="J62">
            <v>2</v>
          </cell>
        </row>
        <row r="63">
          <cell r="A63">
            <v>1269233300</v>
          </cell>
          <cell r="B63">
            <v>1269</v>
          </cell>
          <cell r="C63" t="str">
            <v>Morrison Institute of Technology</v>
          </cell>
          <cell r="D63" t="str">
            <v>IL</v>
          </cell>
          <cell r="E63">
            <v>130</v>
          </cell>
          <cell r="F63">
            <v>11100</v>
          </cell>
          <cell r="G63">
            <v>9990</v>
          </cell>
          <cell r="H63">
            <v>0.1111111111111111</v>
          </cell>
          <cell r="I63">
            <v>3</v>
          </cell>
          <cell r="J63">
            <v>2</v>
          </cell>
        </row>
        <row r="64">
          <cell r="A64">
            <v>1309115900</v>
          </cell>
          <cell r="B64">
            <v>1309</v>
          </cell>
          <cell r="C64" t="str">
            <v>Holy Cross College</v>
          </cell>
          <cell r="D64" t="str">
            <v>IN</v>
          </cell>
          <cell r="E64">
            <v>470</v>
          </cell>
          <cell r="F64">
            <v>10900</v>
          </cell>
          <cell r="G64">
            <v>9700</v>
          </cell>
          <cell r="H64">
            <v>0.12371134020618557</v>
          </cell>
          <cell r="I64">
            <v>3</v>
          </cell>
          <cell r="J64">
            <v>2</v>
          </cell>
        </row>
        <row r="65">
          <cell r="A65">
            <v>1406234000</v>
          </cell>
          <cell r="B65">
            <v>1406</v>
          </cell>
          <cell r="C65" t="str">
            <v>Lincoln College</v>
          </cell>
          <cell r="D65" t="str">
            <v>IL</v>
          </cell>
          <cell r="E65">
            <v>700</v>
          </cell>
          <cell r="F65">
            <v>14426</v>
          </cell>
          <cell r="G65">
            <v>13210</v>
          </cell>
          <cell r="H65">
            <v>9.2051476154428463E-2</v>
          </cell>
          <cell r="I65">
            <v>3</v>
          </cell>
          <cell r="J65">
            <v>2</v>
          </cell>
        </row>
        <row r="66">
          <cell r="A66">
            <v>1425293200</v>
          </cell>
          <cell r="B66">
            <v>1425</v>
          </cell>
          <cell r="C66" t="str">
            <v>Lewis College of Business</v>
          </cell>
          <cell r="D66" t="str">
            <v>MI</v>
          </cell>
          <cell r="E66">
            <v>214</v>
          </cell>
          <cell r="F66">
            <v>10060</v>
          </cell>
          <cell r="G66">
            <v>8754.1921078379473</v>
          </cell>
          <cell r="H66">
            <v>0.14916372362823924</v>
          </cell>
          <cell r="I66">
            <v>3</v>
          </cell>
          <cell r="J66">
            <v>2</v>
          </cell>
        </row>
        <row r="67">
          <cell r="A67">
            <v>1520043600</v>
          </cell>
          <cell r="B67">
            <v>1520</v>
          </cell>
          <cell r="C67" t="str">
            <v>MacCormac College</v>
          </cell>
          <cell r="D67" t="str">
            <v>IL</v>
          </cell>
          <cell r="E67">
            <v>169</v>
          </cell>
          <cell r="F67">
            <v>9960</v>
          </cell>
          <cell r="G67">
            <v>8665.6423009099453</v>
          </cell>
          <cell r="H67">
            <v>0.14936661982391533</v>
          </cell>
          <cell r="I67">
            <v>3</v>
          </cell>
          <cell r="J67">
            <v>2</v>
          </cell>
        </row>
        <row r="68">
          <cell r="A68">
            <v>1734024900</v>
          </cell>
          <cell r="B68">
            <v>1734</v>
          </cell>
          <cell r="C68" t="str">
            <v>Springfield College in Illinois</v>
          </cell>
          <cell r="D68" t="str">
            <v>IL</v>
          </cell>
          <cell r="E68">
            <v>273</v>
          </cell>
          <cell r="F68">
            <v>7744</v>
          </cell>
          <cell r="G68">
            <v>7338</v>
          </cell>
          <cell r="H68">
            <v>5.5328427364404471E-2</v>
          </cell>
          <cell r="I68">
            <v>3</v>
          </cell>
          <cell r="J68">
            <v>2</v>
          </cell>
        </row>
        <row r="69">
          <cell r="A69">
            <v>2265039500</v>
          </cell>
          <cell r="B69">
            <v>2265</v>
          </cell>
          <cell r="C69" t="str">
            <v>Dunwoody College of Technology</v>
          </cell>
          <cell r="D69" t="str">
            <v>MN</v>
          </cell>
          <cell r="E69">
            <v>1107</v>
          </cell>
          <cell r="F69">
            <v>11361</v>
          </cell>
          <cell r="G69">
            <v>9906.2250959712546</v>
          </cell>
          <cell r="H69">
            <v>0.14685461817543247</v>
          </cell>
          <cell r="I69">
            <v>3</v>
          </cell>
          <cell r="J69">
            <v>2</v>
          </cell>
        </row>
        <row r="70">
          <cell r="A70">
            <v>3260320300</v>
          </cell>
          <cell r="B70">
            <v>816</v>
          </cell>
          <cell r="C70" t="str">
            <v>University of Northwestern Ohio</v>
          </cell>
          <cell r="D70" t="str">
            <v>OH</v>
          </cell>
          <cell r="E70">
            <v>2370</v>
          </cell>
          <cell r="F70">
            <v>8250</v>
          </cell>
          <cell r="G70">
            <v>7860</v>
          </cell>
          <cell r="H70">
            <v>4.9618320610687022E-2</v>
          </cell>
          <cell r="I70">
            <v>3</v>
          </cell>
          <cell r="J70">
            <v>2</v>
          </cell>
        </row>
        <row r="71">
          <cell r="A71">
            <v>3343000000</v>
          </cell>
          <cell r="B71">
            <v>3343</v>
          </cell>
          <cell r="C71" t="str">
            <v>Aaker's Business College</v>
          </cell>
          <cell r="D71" t="str">
            <v>ND</v>
          </cell>
          <cell r="E71">
            <v>284</v>
          </cell>
          <cell r="F71">
            <v>0</v>
          </cell>
          <cell r="G71">
            <v>0</v>
          </cell>
          <cell r="H71" t="e">
            <v>#DIV/0!</v>
          </cell>
          <cell r="I71">
            <v>3</v>
          </cell>
          <cell r="J71">
            <v>2</v>
          </cell>
        </row>
        <row r="72">
          <cell r="A72">
            <v>3370000000</v>
          </cell>
          <cell r="B72">
            <v>3370</v>
          </cell>
          <cell r="C72" t="str">
            <v>Indiana Business College: Medical</v>
          </cell>
          <cell r="D72" t="str">
            <v>IN</v>
          </cell>
          <cell r="E72">
            <v>173</v>
          </cell>
          <cell r="F72">
            <v>0</v>
          </cell>
          <cell r="G72">
            <v>0</v>
          </cell>
          <cell r="H72" t="e">
            <v>#DIV/0!</v>
          </cell>
          <cell r="I72">
            <v>3</v>
          </cell>
          <cell r="J72">
            <v>2</v>
          </cell>
        </row>
        <row r="73">
          <cell r="A73">
            <v>3616000000</v>
          </cell>
          <cell r="B73">
            <v>3616</v>
          </cell>
          <cell r="C73" t="str">
            <v>Little Priest Tribal College</v>
          </cell>
          <cell r="D73" t="str">
            <v>NE</v>
          </cell>
          <cell r="E73">
            <v>66</v>
          </cell>
          <cell r="F73">
            <v>2985</v>
          </cell>
          <cell r="G73">
            <v>2805</v>
          </cell>
          <cell r="H73">
            <v>6.4171122994652413E-2</v>
          </cell>
          <cell r="I73">
            <v>3</v>
          </cell>
          <cell r="J73">
            <v>2</v>
          </cell>
        </row>
        <row r="74">
          <cell r="A74">
            <v>3625000000</v>
          </cell>
          <cell r="B74">
            <v>3625</v>
          </cell>
          <cell r="C74" t="str">
            <v>St. Luke's College</v>
          </cell>
          <cell r="D74" t="str">
            <v>IA</v>
          </cell>
          <cell r="E74">
            <v>100</v>
          </cell>
          <cell r="F74">
            <v>11658</v>
          </cell>
          <cell r="G74">
            <v>10650</v>
          </cell>
          <cell r="H74">
            <v>9.4647887323943664E-2</v>
          </cell>
          <cell r="I74">
            <v>3</v>
          </cell>
          <cell r="J74">
            <v>2</v>
          </cell>
        </row>
        <row r="75">
          <cell r="A75">
            <v>4915039200</v>
          </cell>
          <cell r="B75">
            <v>4915</v>
          </cell>
          <cell r="C75" t="str">
            <v>United Tribes Technical College</v>
          </cell>
          <cell r="D75" t="str">
            <v>ND</v>
          </cell>
          <cell r="E75">
            <v>188</v>
          </cell>
          <cell r="F75">
            <v>3430</v>
          </cell>
          <cell r="G75">
            <v>3430</v>
          </cell>
          <cell r="H75">
            <v>0</v>
          </cell>
          <cell r="I75">
            <v>3</v>
          </cell>
          <cell r="J75">
            <v>2</v>
          </cell>
        </row>
        <row r="76">
          <cell r="A76">
            <v>5498617000</v>
          </cell>
          <cell r="B76">
            <v>3931</v>
          </cell>
          <cell r="C76" t="str">
            <v>Leech Lake Tribal College</v>
          </cell>
          <cell r="D76" t="str">
            <v>MN</v>
          </cell>
          <cell r="E76">
            <v>118</v>
          </cell>
          <cell r="F76">
            <v>3330</v>
          </cell>
          <cell r="G76">
            <v>3220</v>
          </cell>
          <cell r="H76">
            <v>3.4161490683229816E-2</v>
          </cell>
          <cell r="I76">
            <v>3</v>
          </cell>
          <cell r="J76">
            <v>2</v>
          </cell>
        </row>
        <row r="77">
          <cell r="A77">
            <v>5883144900</v>
          </cell>
          <cell r="B77">
            <v>3936</v>
          </cell>
          <cell r="C77" t="str">
            <v>Rosedale Bible College</v>
          </cell>
          <cell r="D77" t="str">
            <v>OH</v>
          </cell>
          <cell r="E77">
            <v>58</v>
          </cell>
          <cell r="F77">
            <v>4205</v>
          </cell>
          <cell r="G77">
            <v>3810</v>
          </cell>
          <cell r="H77">
            <v>0.1036745406824147</v>
          </cell>
          <cell r="I77">
            <v>3</v>
          </cell>
          <cell r="J77">
            <v>2</v>
          </cell>
        </row>
        <row r="78">
          <cell r="A78">
            <v>6120156900</v>
          </cell>
          <cell r="B78">
            <v>6120</v>
          </cell>
          <cell r="C78" t="str">
            <v>Cottey College</v>
          </cell>
          <cell r="D78" t="str">
            <v>MO</v>
          </cell>
          <cell r="E78">
            <v>307</v>
          </cell>
          <cell r="F78">
            <v>11510</v>
          </cell>
          <cell r="G78">
            <v>10530</v>
          </cell>
          <cell r="H78">
            <v>9.306742640075974E-2</v>
          </cell>
          <cell r="I78">
            <v>3</v>
          </cell>
          <cell r="J78">
            <v>2</v>
          </cell>
        </row>
        <row r="79">
          <cell r="A79">
            <v>6149250000</v>
          </cell>
          <cell r="B79">
            <v>6149</v>
          </cell>
          <cell r="C79" t="str">
            <v>Kilian Community College</v>
          </cell>
          <cell r="D79" t="str">
            <v>SD</v>
          </cell>
          <cell r="E79">
            <v>132</v>
          </cell>
          <cell r="F79">
            <v>5650</v>
          </cell>
          <cell r="G79">
            <v>5475</v>
          </cell>
          <cell r="H79">
            <v>3.1963470319634701E-2</v>
          </cell>
          <cell r="I79">
            <v>3</v>
          </cell>
          <cell r="J79">
            <v>2</v>
          </cell>
        </row>
        <row r="80">
          <cell r="A80">
            <v>6167140800</v>
          </cell>
          <cell r="B80">
            <v>6167</v>
          </cell>
          <cell r="C80" t="str">
            <v>Donnelly College</v>
          </cell>
          <cell r="D80" t="str">
            <v>KS</v>
          </cell>
          <cell r="E80">
            <v>322</v>
          </cell>
          <cell r="F80">
            <v>4480</v>
          </cell>
          <cell r="G80">
            <v>3780</v>
          </cell>
          <cell r="H80">
            <v>0.18518518518518517</v>
          </cell>
          <cell r="I80">
            <v>3</v>
          </cell>
          <cell r="J80">
            <v>2</v>
          </cell>
        </row>
        <row r="81">
          <cell r="A81">
            <v>6263873200</v>
          </cell>
          <cell r="B81">
            <v>3974</v>
          </cell>
          <cell r="C81" t="str">
            <v>College of Menominee Nation</v>
          </cell>
          <cell r="D81" t="str">
            <v>WI</v>
          </cell>
          <cell r="E81">
            <v>206</v>
          </cell>
          <cell r="F81">
            <v>4830</v>
          </cell>
          <cell r="G81">
            <v>4475</v>
          </cell>
          <cell r="H81">
            <v>7.9329608938547486E-2</v>
          </cell>
          <cell r="I81">
            <v>3</v>
          </cell>
          <cell r="J81">
            <v>2</v>
          </cell>
        </row>
        <row r="82">
          <cell r="A82">
            <v>6274046200</v>
          </cell>
          <cell r="B82">
            <v>6274</v>
          </cell>
          <cell r="C82" t="str">
            <v>Hesston College</v>
          </cell>
          <cell r="D82" t="str">
            <v>KS</v>
          </cell>
          <cell r="E82">
            <v>394</v>
          </cell>
          <cell r="F82">
            <v>14598</v>
          </cell>
          <cell r="G82">
            <v>13798</v>
          </cell>
          <cell r="H82">
            <v>5.7979417306856067E-2</v>
          </cell>
          <cell r="I82">
            <v>3</v>
          </cell>
          <cell r="J82">
            <v>2</v>
          </cell>
        </row>
        <row r="83">
          <cell r="A83">
            <v>6757314700</v>
          </cell>
          <cell r="B83">
            <v>7302</v>
          </cell>
          <cell r="C83" t="str">
            <v>American Institute of Business</v>
          </cell>
          <cell r="D83" t="str">
            <v>IA</v>
          </cell>
          <cell r="E83">
            <v>750</v>
          </cell>
          <cell r="F83">
            <v>8829</v>
          </cell>
          <cell r="G83">
            <v>8109</v>
          </cell>
          <cell r="H83">
            <v>8.8790233074361818E-2</v>
          </cell>
          <cell r="I83">
            <v>3</v>
          </cell>
          <cell r="J83">
            <v>2</v>
          </cell>
        </row>
        <row r="84">
          <cell r="A84">
            <v>6934252400</v>
          </cell>
          <cell r="B84">
            <v>6934</v>
          </cell>
          <cell r="C84" t="str">
            <v>Wentworth Military Academy</v>
          </cell>
          <cell r="D84" t="str">
            <v>MO</v>
          </cell>
          <cell r="E84">
            <v>100</v>
          </cell>
          <cell r="F84">
            <v>11100</v>
          </cell>
          <cell r="G84">
            <v>11500</v>
          </cell>
          <cell r="H84">
            <v>-3.4782608695652174E-2</v>
          </cell>
          <cell r="I84">
            <v>3</v>
          </cell>
          <cell r="J84">
            <v>2</v>
          </cell>
        </row>
        <row r="85">
          <cell r="A85">
            <v>7028000000</v>
          </cell>
          <cell r="B85">
            <v>7028</v>
          </cell>
          <cell r="C85" t="str">
            <v>Ranken Technical College</v>
          </cell>
          <cell r="D85" t="str">
            <v>MO</v>
          </cell>
          <cell r="E85">
            <v>979</v>
          </cell>
          <cell r="F85">
            <v>9570</v>
          </cell>
          <cell r="G85">
            <v>9070</v>
          </cell>
          <cell r="H85">
            <v>5.5126791620727672E-2</v>
          </cell>
          <cell r="I85">
            <v>3</v>
          </cell>
          <cell r="J85">
            <v>2</v>
          </cell>
        </row>
        <row r="86">
          <cell r="A86">
            <v>6131000000</v>
          </cell>
          <cell r="B86">
            <v>6131</v>
          </cell>
          <cell r="C86" t="str">
            <v>Crowley's Ridge College</v>
          </cell>
          <cell r="D86" t="str">
            <v>AR</v>
          </cell>
          <cell r="E86">
            <v>107</v>
          </cell>
          <cell r="F86">
            <v>6770</v>
          </cell>
          <cell r="G86">
            <v>6400</v>
          </cell>
          <cell r="H86">
            <v>5.7812500000000003E-2</v>
          </cell>
          <cell r="I86">
            <v>3</v>
          </cell>
          <cell r="J86">
            <v>2</v>
          </cell>
        </row>
        <row r="87">
          <cell r="A87">
            <v>6317020500</v>
          </cell>
          <cell r="B87">
            <v>6317</v>
          </cell>
          <cell r="C87" t="str">
            <v>Jacksonville College</v>
          </cell>
          <cell r="D87" t="str">
            <v>TX</v>
          </cell>
          <cell r="E87">
            <v>163</v>
          </cell>
          <cell r="F87">
            <v>5293</v>
          </cell>
          <cell r="G87">
            <v>4805</v>
          </cell>
          <cell r="H87">
            <v>0.10156087408949012</v>
          </cell>
          <cell r="I87">
            <v>3</v>
          </cell>
          <cell r="J87">
            <v>2</v>
          </cell>
        </row>
        <row r="88">
          <cell r="A88">
            <v>6369177100</v>
          </cell>
          <cell r="B88">
            <v>6369</v>
          </cell>
          <cell r="C88" t="str">
            <v>Lon Morris College</v>
          </cell>
          <cell r="D88" t="str">
            <v>TX</v>
          </cell>
          <cell r="E88">
            <v>400</v>
          </cell>
          <cell r="F88">
            <v>7900</v>
          </cell>
          <cell r="G88">
            <v>7900</v>
          </cell>
          <cell r="H88">
            <v>0</v>
          </cell>
          <cell r="I88">
            <v>3</v>
          </cell>
          <cell r="J88">
            <v>2</v>
          </cell>
        </row>
        <row r="89">
          <cell r="A89">
            <v>7013000000</v>
          </cell>
          <cell r="B89">
            <v>7032</v>
          </cell>
          <cell r="C89" t="str">
            <v>Dallas Institute of Funeral Service</v>
          </cell>
          <cell r="D89" t="str">
            <v>TX</v>
          </cell>
          <cell r="E89">
            <v>220</v>
          </cell>
          <cell r="F89">
            <v>0</v>
          </cell>
          <cell r="G89">
            <v>0</v>
          </cell>
          <cell r="H89" t="e">
            <v>#DIV/0!</v>
          </cell>
          <cell r="I89">
            <v>3</v>
          </cell>
          <cell r="J89">
            <v>2</v>
          </cell>
        </row>
        <row r="90">
          <cell r="A90">
            <v>7031000000</v>
          </cell>
          <cell r="B90">
            <v>7031</v>
          </cell>
          <cell r="C90" t="str">
            <v>Commonwealth Institute of Funeral Service</v>
          </cell>
          <cell r="D90" t="str">
            <v>TX</v>
          </cell>
          <cell r="E90">
            <v>123</v>
          </cell>
          <cell r="F90">
            <v>0</v>
          </cell>
          <cell r="G90">
            <v>0</v>
          </cell>
          <cell r="H90" t="e">
            <v>#DIV/0!</v>
          </cell>
          <cell r="I90">
            <v>3</v>
          </cell>
          <cell r="J90">
            <v>2</v>
          </cell>
        </row>
        <row r="91">
          <cell r="A91">
            <v>204927700</v>
          </cell>
          <cell r="B91">
            <v>2119</v>
          </cell>
          <cell r="C91" t="str">
            <v>Heald College: Fresno</v>
          </cell>
          <cell r="D91" t="str">
            <v>CA</v>
          </cell>
          <cell r="E91">
            <v>680</v>
          </cell>
          <cell r="F91">
            <v>10350</v>
          </cell>
          <cell r="G91">
            <v>9010.9865479291529</v>
          </cell>
          <cell r="H91">
            <v>0.14859787493285856</v>
          </cell>
          <cell r="I91">
            <v>3</v>
          </cell>
          <cell r="J91">
            <v>2</v>
          </cell>
        </row>
        <row r="92">
          <cell r="A92">
            <v>228241900</v>
          </cell>
          <cell r="B92">
            <v>228</v>
          </cell>
          <cell r="C92" t="str">
            <v>Queen of the Holy Rosary College</v>
          </cell>
          <cell r="D92" t="str">
            <v>CA</v>
          </cell>
          <cell r="E92">
            <v>4</v>
          </cell>
          <cell r="F92">
            <v>2815</v>
          </cell>
          <cell r="G92">
            <v>2815</v>
          </cell>
          <cell r="H92">
            <v>0</v>
          </cell>
          <cell r="I92">
            <v>3</v>
          </cell>
          <cell r="J92">
            <v>2</v>
          </cell>
        </row>
        <row r="93">
          <cell r="A93">
            <v>235188500</v>
          </cell>
          <cell r="B93">
            <v>235</v>
          </cell>
          <cell r="C93" t="str">
            <v>Heald College: Concord</v>
          </cell>
          <cell r="D93" t="str">
            <v>CA</v>
          </cell>
          <cell r="E93">
            <v>656</v>
          </cell>
          <cell r="F93">
            <v>10350</v>
          </cell>
          <cell r="G93">
            <v>9010.9865479291529</v>
          </cell>
          <cell r="H93">
            <v>0.14859787493285856</v>
          </cell>
          <cell r="I93">
            <v>3</v>
          </cell>
          <cell r="J93">
            <v>2</v>
          </cell>
        </row>
        <row r="94">
          <cell r="A94">
            <v>536391100</v>
          </cell>
          <cell r="B94">
            <v>536</v>
          </cell>
          <cell r="C94" t="str">
            <v>Little Big Horn College</v>
          </cell>
          <cell r="D94" t="str">
            <v>MT</v>
          </cell>
          <cell r="E94">
            <v>165</v>
          </cell>
          <cell r="F94">
            <v>2700</v>
          </cell>
          <cell r="G94">
            <v>2700</v>
          </cell>
          <cell r="H94">
            <v>0</v>
          </cell>
          <cell r="I94">
            <v>3</v>
          </cell>
          <cell r="J94">
            <v>2</v>
          </cell>
        </row>
        <row r="95">
          <cell r="A95">
            <v>2152000000</v>
          </cell>
          <cell r="B95">
            <v>2152</v>
          </cell>
          <cell r="C95" t="str">
            <v>Western Business College</v>
          </cell>
          <cell r="D95" t="str">
            <v>OR</v>
          </cell>
          <cell r="E95">
            <v>304</v>
          </cell>
          <cell r="F95">
            <v>11257</v>
          </cell>
          <cell r="G95">
            <v>10000</v>
          </cell>
          <cell r="H95">
            <v>0.12570000000000001</v>
          </cell>
          <cell r="I95">
            <v>3</v>
          </cell>
          <cell r="J95">
            <v>2</v>
          </cell>
        </row>
        <row r="96">
          <cell r="A96">
            <v>2188039500</v>
          </cell>
          <cell r="B96">
            <v>2188</v>
          </cell>
          <cell r="C96" t="str">
            <v>International Institute of the Americas: Phoenix</v>
          </cell>
          <cell r="D96" t="str">
            <v>AZ</v>
          </cell>
          <cell r="E96">
            <v>0</v>
          </cell>
          <cell r="F96">
            <v>0</v>
          </cell>
          <cell r="G96">
            <v>0</v>
          </cell>
          <cell r="H96" t="e">
            <v>#DIV/0!</v>
          </cell>
          <cell r="I96">
            <v>3</v>
          </cell>
          <cell r="J96">
            <v>2</v>
          </cell>
        </row>
        <row r="97">
          <cell r="A97">
            <v>3028000000</v>
          </cell>
          <cell r="B97">
            <v>3028</v>
          </cell>
          <cell r="C97" t="str">
            <v>Scottsdale Culinary Institute</v>
          </cell>
          <cell r="D97" t="str">
            <v>AZ</v>
          </cell>
          <cell r="E97">
            <v>725</v>
          </cell>
          <cell r="F97">
            <v>38200</v>
          </cell>
          <cell r="G97">
            <v>33672.107777377751</v>
          </cell>
          <cell r="H97">
            <v>0.13447011551989227</v>
          </cell>
          <cell r="I97">
            <v>3</v>
          </cell>
          <cell r="J97">
            <v>2</v>
          </cell>
        </row>
        <row r="98">
          <cell r="A98">
            <v>3115000000</v>
          </cell>
          <cell r="B98">
            <v>3115</v>
          </cell>
          <cell r="C98" t="str">
            <v>Northwest Aviation College</v>
          </cell>
          <cell r="D98" t="str">
            <v>WA</v>
          </cell>
          <cell r="E98">
            <v>0</v>
          </cell>
          <cell r="F98">
            <v>0</v>
          </cell>
          <cell r="G98">
            <v>0</v>
          </cell>
          <cell r="H98" t="e">
            <v>#DIV/0!</v>
          </cell>
          <cell r="I98">
            <v>3</v>
          </cell>
          <cell r="J98">
            <v>2</v>
          </cell>
        </row>
        <row r="99">
          <cell r="A99">
            <v>3116000000</v>
          </cell>
          <cell r="B99">
            <v>3116</v>
          </cell>
          <cell r="C99" t="str">
            <v>Northwest School of Wooden Boatbuilding</v>
          </cell>
          <cell r="D99" t="str">
            <v>WA</v>
          </cell>
          <cell r="E99">
            <v>37</v>
          </cell>
          <cell r="F99">
            <v>0</v>
          </cell>
          <cell r="G99">
            <v>9940</v>
          </cell>
          <cell r="H99">
            <v>-1</v>
          </cell>
          <cell r="I99">
            <v>3</v>
          </cell>
          <cell r="J99">
            <v>2</v>
          </cell>
        </row>
        <row r="100">
          <cell r="A100">
            <v>3163000000</v>
          </cell>
          <cell r="B100">
            <v>3163</v>
          </cell>
          <cell r="C100" t="str">
            <v>Foundation College of San Diego</v>
          </cell>
          <cell r="D100" t="str">
            <v>CA</v>
          </cell>
          <cell r="E100">
            <v>68</v>
          </cell>
          <cell r="F100">
            <v>17940</v>
          </cell>
          <cell r="G100">
            <v>15731.916893764515</v>
          </cell>
          <cell r="H100">
            <v>0.1403569012693347</v>
          </cell>
          <cell r="I100">
            <v>3</v>
          </cell>
          <cell r="J100">
            <v>2</v>
          </cell>
        </row>
        <row r="101">
          <cell r="A101">
            <v>3494000000</v>
          </cell>
          <cell r="B101">
            <v>3494</v>
          </cell>
          <cell r="C101" t="str">
            <v>Fashion Careers of California College</v>
          </cell>
          <cell r="D101" t="str">
            <v>CA</v>
          </cell>
          <cell r="E101">
            <v>106</v>
          </cell>
          <cell r="F101">
            <v>0</v>
          </cell>
          <cell r="G101">
            <v>0</v>
          </cell>
          <cell r="H101" t="e">
            <v>#DIV/0!</v>
          </cell>
          <cell r="I101">
            <v>3</v>
          </cell>
          <cell r="J101">
            <v>2</v>
          </cell>
        </row>
        <row r="102">
          <cell r="A102">
            <v>4145030000</v>
          </cell>
          <cell r="B102">
            <v>4145</v>
          </cell>
          <cell r="C102" t="str">
            <v>Heald College: Roseville</v>
          </cell>
          <cell r="D102" t="str">
            <v>CA</v>
          </cell>
          <cell r="E102">
            <v>494</v>
          </cell>
          <cell r="F102">
            <v>10350</v>
          </cell>
          <cell r="G102">
            <v>9010.9865479291529</v>
          </cell>
          <cell r="H102">
            <v>0.14859787493285856</v>
          </cell>
          <cell r="I102">
            <v>3</v>
          </cell>
          <cell r="J102">
            <v>2</v>
          </cell>
        </row>
        <row r="103">
          <cell r="A103">
            <v>4279001700</v>
          </cell>
          <cell r="B103">
            <v>4279</v>
          </cell>
          <cell r="C103" t="str">
            <v>Don Bosco Technical Institute</v>
          </cell>
          <cell r="D103" t="str">
            <v>CA</v>
          </cell>
          <cell r="E103">
            <v>210</v>
          </cell>
          <cell r="F103">
            <v>6905</v>
          </cell>
          <cell r="G103">
            <v>6430</v>
          </cell>
          <cell r="H103">
            <v>7.3872472783825818E-2</v>
          </cell>
          <cell r="I103">
            <v>3</v>
          </cell>
          <cell r="J103">
            <v>2</v>
          </cell>
        </row>
        <row r="104">
          <cell r="A104">
            <v>4281191700</v>
          </cell>
          <cell r="B104">
            <v>4281</v>
          </cell>
          <cell r="C104" t="str">
            <v>Deep Springs College</v>
          </cell>
          <cell r="D104" t="str">
            <v>CA</v>
          </cell>
          <cell r="E104">
            <v>0</v>
          </cell>
          <cell r="F104">
            <v>0</v>
          </cell>
          <cell r="G104">
            <v>0</v>
          </cell>
          <cell r="H104" t="e">
            <v>#DIV/0!</v>
          </cell>
          <cell r="I104">
            <v>3</v>
          </cell>
          <cell r="J104">
            <v>2</v>
          </cell>
        </row>
        <row r="105">
          <cell r="A105">
            <v>4324000000</v>
          </cell>
          <cell r="B105">
            <v>4324</v>
          </cell>
          <cell r="C105" t="str">
            <v>Heald College: Honolulu</v>
          </cell>
          <cell r="D105" t="str">
            <v>HI</v>
          </cell>
          <cell r="E105">
            <v>911</v>
          </cell>
          <cell r="F105">
            <v>10350</v>
          </cell>
          <cell r="G105">
            <v>9010.9865479291529</v>
          </cell>
          <cell r="H105">
            <v>0.14859787493285856</v>
          </cell>
          <cell r="I105">
            <v>3</v>
          </cell>
          <cell r="J105">
            <v>2</v>
          </cell>
        </row>
        <row r="106">
          <cell r="A106">
            <v>4412285900</v>
          </cell>
          <cell r="B106">
            <v>4412</v>
          </cell>
          <cell r="C106" t="str">
            <v>LDS Business College</v>
          </cell>
          <cell r="D106" t="str">
            <v>UT</v>
          </cell>
          <cell r="E106">
            <v>951</v>
          </cell>
          <cell r="F106">
            <v>2400</v>
          </cell>
          <cell r="G106">
            <v>2326</v>
          </cell>
          <cell r="H106">
            <v>3.1814273430782462E-2</v>
          </cell>
          <cell r="I106">
            <v>3</v>
          </cell>
          <cell r="J106">
            <v>2</v>
          </cell>
        </row>
        <row r="107">
          <cell r="A107">
            <v>4429000000</v>
          </cell>
          <cell r="B107">
            <v>4429</v>
          </cell>
          <cell r="C107" t="str">
            <v>TransPacific Hawaii College</v>
          </cell>
          <cell r="D107" t="str">
            <v>HI</v>
          </cell>
          <cell r="E107">
            <v>231</v>
          </cell>
          <cell r="F107">
            <v>14900</v>
          </cell>
          <cell r="G107">
            <v>13040.00276315325</v>
          </cell>
          <cell r="H107">
            <v>0.14263779468686072</v>
          </cell>
          <cell r="I107">
            <v>3</v>
          </cell>
          <cell r="J107">
            <v>2</v>
          </cell>
        </row>
        <row r="108">
          <cell r="A108">
            <v>4459710300</v>
          </cell>
          <cell r="B108">
            <v>405</v>
          </cell>
          <cell r="C108" t="str">
            <v>Heald College: Milpitas</v>
          </cell>
          <cell r="D108" t="str">
            <v>CA</v>
          </cell>
          <cell r="E108">
            <v>0</v>
          </cell>
          <cell r="F108">
            <v>10350</v>
          </cell>
          <cell r="G108">
            <v>9010.9865479291529</v>
          </cell>
          <cell r="H108">
            <v>0.14859787493285856</v>
          </cell>
          <cell r="I108">
            <v>3</v>
          </cell>
          <cell r="J108">
            <v>2</v>
          </cell>
        </row>
        <row r="109">
          <cell r="A109">
            <v>4515088600</v>
          </cell>
          <cell r="B109">
            <v>4515</v>
          </cell>
          <cell r="C109" t="str">
            <v>Marymount College</v>
          </cell>
          <cell r="D109" t="str">
            <v>CA</v>
          </cell>
          <cell r="E109">
            <v>707</v>
          </cell>
          <cell r="F109">
            <v>18126</v>
          </cell>
          <cell r="G109">
            <v>15896.619534650599</v>
          </cell>
          <cell r="H109">
            <v>0.14024242452868149</v>
          </cell>
          <cell r="I109">
            <v>3</v>
          </cell>
          <cell r="J109">
            <v>2</v>
          </cell>
        </row>
        <row r="110">
          <cell r="A110">
            <v>4657107800</v>
          </cell>
          <cell r="B110">
            <v>4657</v>
          </cell>
          <cell r="C110" t="str">
            <v>Brigham Young University - Idaho</v>
          </cell>
          <cell r="D110" t="str">
            <v>ID</v>
          </cell>
          <cell r="E110">
            <v>10252</v>
          </cell>
          <cell r="F110">
            <v>2965</v>
          </cell>
          <cell r="G110">
            <v>2866</v>
          </cell>
          <cell r="H110">
            <v>3.454291695743196E-2</v>
          </cell>
          <cell r="I110">
            <v>3</v>
          </cell>
          <cell r="J110">
            <v>2</v>
          </cell>
        </row>
        <row r="111">
          <cell r="A111">
            <v>5266147300</v>
          </cell>
          <cell r="B111">
            <v>2588</v>
          </cell>
          <cell r="C111" t="str">
            <v>Hawaii Tokai International College</v>
          </cell>
          <cell r="D111" t="str">
            <v>HI</v>
          </cell>
          <cell r="E111">
            <v>50</v>
          </cell>
          <cell r="F111">
            <v>0</v>
          </cell>
          <cell r="G111">
            <v>9800</v>
          </cell>
          <cell r="H111">
            <v>-1</v>
          </cell>
          <cell r="I111">
            <v>3</v>
          </cell>
          <cell r="J111">
            <v>2</v>
          </cell>
        </row>
        <row r="112">
          <cell r="A112">
            <v>5938000000</v>
          </cell>
          <cell r="B112">
            <v>5938</v>
          </cell>
          <cell r="C112" t="str">
            <v>Chief Dull Knife College</v>
          </cell>
          <cell r="D112" t="str">
            <v>MT</v>
          </cell>
          <cell r="E112">
            <v>99</v>
          </cell>
          <cell r="F112">
            <v>1845.1970995798674</v>
          </cell>
          <cell r="G112">
            <v>1480</v>
          </cell>
          <cell r="H112">
            <v>0.24675479701342393</v>
          </cell>
          <cell r="I112">
            <v>2</v>
          </cell>
          <cell r="J112">
            <v>2</v>
          </cell>
        </row>
        <row r="113">
          <cell r="A113">
            <v>7024300000</v>
          </cell>
          <cell r="B113">
            <v>7024</v>
          </cell>
          <cell r="C113" t="str">
            <v>American Academy of Dramatic Arts: West</v>
          </cell>
          <cell r="D113" t="str">
            <v>CA</v>
          </cell>
          <cell r="E113">
            <v>208</v>
          </cell>
          <cell r="F113">
            <v>15350</v>
          </cell>
          <cell r="G113">
            <v>13438.47689432926</v>
          </cell>
          <cell r="H113">
            <v>0.14224254137590253</v>
          </cell>
          <cell r="I113">
            <v>3</v>
          </cell>
          <cell r="J113">
            <v>2</v>
          </cell>
        </row>
        <row r="114">
          <cell r="A114">
            <v>7105030800</v>
          </cell>
          <cell r="B114">
            <v>7105</v>
          </cell>
          <cell r="C114" t="str">
            <v>Heald College: Rancho Cordova</v>
          </cell>
          <cell r="D114" t="str">
            <v>CA</v>
          </cell>
          <cell r="E114">
            <v>0</v>
          </cell>
          <cell r="F114">
            <v>10350</v>
          </cell>
          <cell r="G114">
            <v>9010.9865479291529</v>
          </cell>
          <cell r="H114">
            <v>0.14859787493285856</v>
          </cell>
          <cell r="I114">
            <v>3</v>
          </cell>
          <cell r="J114">
            <v>2</v>
          </cell>
        </row>
        <row r="115">
          <cell r="A115">
            <v>7106030800</v>
          </cell>
          <cell r="B115">
            <v>7106</v>
          </cell>
          <cell r="C115" t="str">
            <v>Heald College: Hayward</v>
          </cell>
          <cell r="D115" t="str">
            <v>CA</v>
          </cell>
          <cell r="E115">
            <v>944</v>
          </cell>
          <cell r="F115">
            <v>10350</v>
          </cell>
          <cell r="G115">
            <v>9010.9865479291529</v>
          </cell>
          <cell r="H115">
            <v>0.14859787493285856</v>
          </cell>
          <cell r="I115">
            <v>3</v>
          </cell>
          <cell r="J115">
            <v>2</v>
          </cell>
        </row>
        <row r="116">
          <cell r="A116">
            <v>7107030800</v>
          </cell>
          <cell r="B116">
            <v>7107</v>
          </cell>
          <cell r="C116" t="str">
            <v>Heald College: Salinas</v>
          </cell>
          <cell r="D116" t="str">
            <v>CA</v>
          </cell>
          <cell r="E116">
            <v>516</v>
          </cell>
          <cell r="F116">
            <v>10350</v>
          </cell>
          <cell r="G116">
            <v>9010.9865479291529</v>
          </cell>
          <cell r="H116">
            <v>0.14859787493285856</v>
          </cell>
          <cell r="I116">
            <v>3</v>
          </cell>
          <cell r="J116">
            <v>2</v>
          </cell>
        </row>
        <row r="117">
          <cell r="A117">
            <v>7108030800</v>
          </cell>
          <cell r="B117">
            <v>7108</v>
          </cell>
          <cell r="C117" t="str">
            <v>Heald College: Stockton</v>
          </cell>
          <cell r="D117" t="str">
            <v>CA</v>
          </cell>
          <cell r="E117">
            <v>565</v>
          </cell>
          <cell r="F117">
            <v>10350</v>
          </cell>
          <cell r="G117">
            <v>9010.9865479291529</v>
          </cell>
          <cell r="H117">
            <v>0.14859787493285856</v>
          </cell>
          <cell r="I117">
            <v>3</v>
          </cell>
          <cell r="J117">
            <v>2</v>
          </cell>
        </row>
        <row r="118">
          <cell r="A118">
            <v>7109030800</v>
          </cell>
          <cell r="B118">
            <v>7109</v>
          </cell>
          <cell r="C118" t="str">
            <v>Heald College: San Francisco</v>
          </cell>
          <cell r="D118" t="str">
            <v>CA</v>
          </cell>
          <cell r="E118">
            <v>476</v>
          </cell>
          <cell r="F118">
            <v>10350</v>
          </cell>
          <cell r="G118">
            <v>9010.9865479291529</v>
          </cell>
          <cell r="H118">
            <v>0.14859787493285856</v>
          </cell>
          <cell r="I118">
            <v>3</v>
          </cell>
          <cell r="J118">
            <v>2</v>
          </cell>
        </row>
        <row r="119">
          <cell r="A119">
            <v>3102062300</v>
          </cell>
          <cell r="B119">
            <v>3102</v>
          </cell>
          <cell r="C119" t="str">
            <v>Berkshire Community College</v>
          </cell>
          <cell r="D119" t="str">
            <v>MA</v>
          </cell>
          <cell r="E119">
            <v>894</v>
          </cell>
          <cell r="F119">
            <v>3390</v>
          </cell>
          <cell r="G119">
            <v>3390</v>
          </cell>
          <cell r="H119">
            <v>0</v>
          </cell>
          <cell r="I119">
            <v>3</v>
          </cell>
          <cell r="J119">
            <v>1</v>
          </cell>
        </row>
        <row r="120">
          <cell r="A120">
            <v>3110243300</v>
          </cell>
          <cell r="B120">
            <v>3110</v>
          </cell>
          <cell r="C120" t="str">
            <v>Bristol Community College</v>
          </cell>
          <cell r="D120" t="str">
            <v>MA</v>
          </cell>
          <cell r="E120">
            <v>2667</v>
          </cell>
          <cell r="F120">
            <v>3180</v>
          </cell>
          <cell r="G120">
            <v>3168</v>
          </cell>
          <cell r="H120">
            <v>3.787878787878788E-3</v>
          </cell>
          <cell r="I120">
            <v>3</v>
          </cell>
          <cell r="J120">
            <v>1</v>
          </cell>
        </row>
        <row r="121">
          <cell r="A121">
            <v>3123142900</v>
          </cell>
          <cell r="B121">
            <v>3123</v>
          </cell>
          <cell r="C121" t="str">
            <v>Bunker Hill Community College</v>
          </cell>
          <cell r="D121" t="str">
            <v>MA</v>
          </cell>
          <cell r="E121">
            <v>2310</v>
          </cell>
          <cell r="F121">
            <v>3000</v>
          </cell>
          <cell r="G121">
            <v>3000</v>
          </cell>
          <cell r="H121">
            <v>0</v>
          </cell>
          <cell r="I121">
            <v>3</v>
          </cell>
          <cell r="J121">
            <v>1</v>
          </cell>
        </row>
        <row r="122">
          <cell r="A122">
            <v>3286286100</v>
          </cell>
          <cell r="B122">
            <v>3286</v>
          </cell>
          <cell r="C122" t="str">
            <v>Community College of Vermont</v>
          </cell>
          <cell r="D122" t="str">
            <v>VT</v>
          </cell>
          <cell r="E122">
            <v>748</v>
          </cell>
          <cell r="F122">
            <v>4720</v>
          </cell>
          <cell r="G122">
            <v>4380</v>
          </cell>
          <cell r="H122">
            <v>7.7625570776255703E-2</v>
          </cell>
          <cell r="I122">
            <v>3</v>
          </cell>
          <cell r="J122">
            <v>1</v>
          </cell>
        </row>
        <row r="123">
          <cell r="A123">
            <v>3289115400</v>
          </cell>
          <cell r="B123">
            <v>3289</v>
          </cell>
          <cell r="C123" t="str">
            <v>Cape Cod Community College</v>
          </cell>
          <cell r="D123" t="str">
            <v>MA</v>
          </cell>
          <cell r="E123">
            <v>1320</v>
          </cell>
          <cell r="F123">
            <v>3660</v>
          </cell>
          <cell r="G123">
            <v>3180</v>
          </cell>
          <cell r="H123">
            <v>0.15094339622641509</v>
          </cell>
          <cell r="I123">
            <v>3</v>
          </cell>
          <cell r="J123">
            <v>1</v>
          </cell>
        </row>
        <row r="124">
          <cell r="A124">
            <v>3294244100</v>
          </cell>
          <cell r="B124">
            <v>3294</v>
          </cell>
          <cell r="C124" t="str">
            <v>Massachusetts Bay Community College</v>
          </cell>
          <cell r="D124" t="str">
            <v>MA</v>
          </cell>
          <cell r="E124">
            <v>2282</v>
          </cell>
          <cell r="F124">
            <v>2850</v>
          </cell>
          <cell r="G124">
            <v>3120</v>
          </cell>
          <cell r="H124">
            <v>-8.6538461538461536E-2</v>
          </cell>
          <cell r="I124">
            <v>3</v>
          </cell>
          <cell r="J124">
            <v>1</v>
          </cell>
        </row>
        <row r="125">
          <cell r="A125">
            <v>3309250000</v>
          </cell>
          <cell r="B125">
            <v>3309</v>
          </cell>
          <cell r="C125" t="str">
            <v>Central Maine Community College</v>
          </cell>
          <cell r="D125" t="str">
            <v>ME</v>
          </cell>
          <cell r="E125">
            <v>735</v>
          </cell>
          <cell r="F125">
            <v>2290</v>
          </cell>
          <cell r="G125">
            <v>2290</v>
          </cell>
          <cell r="H125">
            <v>0</v>
          </cell>
          <cell r="I125">
            <v>3</v>
          </cell>
          <cell r="J125">
            <v>1</v>
          </cell>
        </row>
        <row r="126">
          <cell r="A126">
            <v>3372241800</v>
          </cell>
          <cell r="B126">
            <v>3372</v>
          </cell>
          <cell r="C126" t="str">
            <v>Eastern Maine Community College</v>
          </cell>
          <cell r="D126" t="str">
            <v>ME</v>
          </cell>
          <cell r="E126">
            <v>735</v>
          </cell>
          <cell r="F126">
            <v>2550</v>
          </cell>
          <cell r="G126">
            <v>2380</v>
          </cell>
          <cell r="H126">
            <v>7.1428571428571425E-2</v>
          </cell>
          <cell r="I126">
            <v>3</v>
          </cell>
          <cell r="J126">
            <v>1</v>
          </cell>
        </row>
        <row r="127">
          <cell r="A127">
            <v>3420039800</v>
          </cell>
          <cell r="B127">
            <v>3420</v>
          </cell>
          <cell r="C127" t="str">
            <v>Greenfield Community College</v>
          </cell>
          <cell r="D127" t="str">
            <v>MA</v>
          </cell>
          <cell r="E127">
            <v>961</v>
          </cell>
          <cell r="F127">
            <v>3647</v>
          </cell>
          <cell r="G127">
            <v>3317</v>
          </cell>
          <cell r="H127">
            <v>9.9487488694603554E-2</v>
          </cell>
          <cell r="I127">
            <v>3</v>
          </cell>
          <cell r="J127">
            <v>1</v>
          </cell>
        </row>
        <row r="128">
          <cell r="A128">
            <v>3421080700</v>
          </cell>
          <cell r="B128">
            <v>3421</v>
          </cell>
          <cell r="C128" t="str">
            <v>Capital Community College</v>
          </cell>
          <cell r="D128" t="str">
            <v>CT</v>
          </cell>
          <cell r="E128">
            <v>771</v>
          </cell>
          <cell r="F128">
            <v>2406</v>
          </cell>
          <cell r="G128">
            <v>2310</v>
          </cell>
          <cell r="H128">
            <v>4.1558441558441558E-2</v>
          </cell>
          <cell r="I128">
            <v>3</v>
          </cell>
          <cell r="J128">
            <v>1</v>
          </cell>
        </row>
        <row r="129">
          <cell r="A129">
            <v>3437243700</v>
          </cell>
          <cell r="B129">
            <v>3437</v>
          </cell>
          <cell r="C129" t="str">
            <v>Holyoke Community College</v>
          </cell>
          <cell r="D129" t="str">
            <v>MA</v>
          </cell>
          <cell r="E129">
            <v>2723</v>
          </cell>
          <cell r="F129">
            <v>3680</v>
          </cell>
          <cell r="G129">
            <v>3248</v>
          </cell>
          <cell r="H129">
            <v>0.13300492610837439</v>
          </cell>
          <cell r="I129">
            <v>3</v>
          </cell>
          <cell r="J129">
            <v>1</v>
          </cell>
        </row>
        <row r="130">
          <cell r="A130">
            <v>3446224300</v>
          </cell>
          <cell r="B130">
            <v>3446</v>
          </cell>
          <cell r="C130" t="str">
            <v>Housatonic Community College</v>
          </cell>
          <cell r="D130" t="str">
            <v>CT</v>
          </cell>
          <cell r="E130">
            <v>1068</v>
          </cell>
          <cell r="F130">
            <v>2406</v>
          </cell>
          <cell r="G130">
            <v>2310</v>
          </cell>
          <cell r="H130">
            <v>4.1558441558441558E-2</v>
          </cell>
          <cell r="I130">
            <v>3</v>
          </cell>
          <cell r="J130">
            <v>1</v>
          </cell>
        </row>
        <row r="131">
          <cell r="A131">
            <v>3475000000</v>
          </cell>
          <cell r="B131">
            <v>3475</v>
          </cell>
          <cell r="C131" t="str">
            <v>Kennebec Valley Community College</v>
          </cell>
          <cell r="D131" t="str">
            <v>ME</v>
          </cell>
          <cell r="E131">
            <v>560</v>
          </cell>
          <cell r="F131">
            <v>2380</v>
          </cell>
          <cell r="G131">
            <v>2320</v>
          </cell>
          <cell r="H131">
            <v>2.5862068965517241E-2</v>
          </cell>
          <cell r="I131">
            <v>3</v>
          </cell>
          <cell r="J131">
            <v>1</v>
          </cell>
        </row>
        <row r="132">
          <cell r="A132">
            <v>3535035200</v>
          </cell>
          <cell r="B132">
            <v>3535</v>
          </cell>
          <cell r="C132" t="str">
            <v>Southern Maine Community College</v>
          </cell>
          <cell r="D132" t="str">
            <v>ME</v>
          </cell>
          <cell r="E132">
            <v>1673</v>
          </cell>
          <cell r="F132">
            <v>2260</v>
          </cell>
          <cell r="G132">
            <v>2220</v>
          </cell>
          <cell r="H132">
            <v>1.8018018018018018E-2</v>
          </cell>
          <cell r="I132">
            <v>3</v>
          </cell>
          <cell r="J132">
            <v>1</v>
          </cell>
        </row>
        <row r="133">
          <cell r="A133">
            <v>3544097200</v>
          </cell>
          <cell r="B133">
            <v>3544</v>
          </cell>
          <cell r="C133" t="str">
            <v>Manchester Community College</v>
          </cell>
          <cell r="D133" t="str">
            <v>CT</v>
          </cell>
          <cell r="E133">
            <v>1606</v>
          </cell>
          <cell r="F133">
            <v>2406</v>
          </cell>
          <cell r="G133">
            <v>2310</v>
          </cell>
          <cell r="H133">
            <v>4.1558441558441558E-2</v>
          </cell>
          <cell r="I133">
            <v>3</v>
          </cell>
          <cell r="J133">
            <v>1</v>
          </cell>
        </row>
        <row r="134">
          <cell r="A134">
            <v>3545244400</v>
          </cell>
          <cell r="B134">
            <v>3545</v>
          </cell>
          <cell r="C134" t="str">
            <v>Mount Wachusett Community College</v>
          </cell>
          <cell r="D134" t="str">
            <v>MA</v>
          </cell>
          <cell r="E134">
            <v>1709</v>
          </cell>
          <cell r="F134">
            <v>4020</v>
          </cell>
          <cell r="G134">
            <v>4050</v>
          </cell>
          <cell r="H134">
            <v>-7.4074074074074077E-3</v>
          </cell>
          <cell r="I134">
            <v>3</v>
          </cell>
          <cell r="J134">
            <v>1</v>
          </cell>
        </row>
        <row r="135">
          <cell r="A135">
            <v>3549157000</v>
          </cell>
          <cell r="B135">
            <v>3549</v>
          </cell>
          <cell r="C135" t="str">
            <v>Massasoit Community College</v>
          </cell>
          <cell r="D135" t="str">
            <v>MA</v>
          </cell>
          <cell r="E135">
            <v>2904</v>
          </cell>
          <cell r="F135">
            <v>3330</v>
          </cell>
          <cell r="G135">
            <v>3330</v>
          </cell>
          <cell r="H135">
            <v>0</v>
          </cell>
          <cell r="I135">
            <v>3</v>
          </cell>
          <cell r="J135">
            <v>1</v>
          </cell>
        </row>
        <row r="136">
          <cell r="A136">
            <v>3550224400</v>
          </cell>
          <cell r="B136">
            <v>3550</v>
          </cell>
          <cell r="C136" t="str">
            <v>Naugatuck Valley Community College</v>
          </cell>
          <cell r="D136" t="str">
            <v>CT</v>
          </cell>
          <cell r="E136">
            <v>1782</v>
          </cell>
          <cell r="F136">
            <v>2406</v>
          </cell>
          <cell r="G136">
            <v>2310</v>
          </cell>
          <cell r="H136">
            <v>4.1558441558441558E-2</v>
          </cell>
          <cell r="I136">
            <v>3</v>
          </cell>
          <cell r="J136">
            <v>1</v>
          </cell>
        </row>
        <row r="137">
          <cell r="A137">
            <v>3551044100</v>
          </cell>
          <cell r="B137">
            <v>3551</v>
          </cell>
          <cell r="C137" t="str">
            <v>Middlesex Community College</v>
          </cell>
          <cell r="D137" t="str">
            <v>CT</v>
          </cell>
          <cell r="E137">
            <v>556</v>
          </cell>
          <cell r="F137">
            <v>2406</v>
          </cell>
          <cell r="G137">
            <v>2310</v>
          </cell>
          <cell r="H137">
            <v>4.1558441558441558E-2</v>
          </cell>
          <cell r="I137">
            <v>3</v>
          </cell>
          <cell r="J137">
            <v>1</v>
          </cell>
        </row>
        <row r="138">
          <cell r="A138">
            <v>3554244300</v>
          </cell>
          <cell r="B138">
            <v>3554</v>
          </cell>
          <cell r="C138" t="str">
            <v>Middlesex Community College</v>
          </cell>
          <cell r="D138" t="str">
            <v>MA</v>
          </cell>
          <cell r="E138">
            <v>3564</v>
          </cell>
          <cell r="F138">
            <v>3600</v>
          </cell>
          <cell r="G138">
            <v>3330</v>
          </cell>
          <cell r="H138">
            <v>8.1081081081081086E-2</v>
          </cell>
          <cell r="I138">
            <v>3</v>
          </cell>
          <cell r="J138">
            <v>1</v>
          </cell>
        </row>
        <row r="139">
          <cell r="A139">
            <v>3558105400</v>
          </cell>
          <cell r="B139">
            <v>3558</v>
          </cell>
          <cell r="C139" t="str">
            <v>Three Rivers Community College</v>
          </cell>
          <cell r="D139" t="str">
            <v>CT</v>
          </cell>
          <cell r="E139">
            <v>964</v>
          </cell>
          <cell r="F139">
            <v>2406</v>
          </cell>
          <cell r="G139">
            <v>2310</v>
          </cell>
          <cell r="H139">
            <v>4.1558441558441558E-2</v>
          </cell>
          <cell r="I139">
            <v>3</v>
          </cell>
          <cell r="J139">
            <v>1</v>
          </cell>
        </row>
        <row r="140">
          <cell r="A140">
            <v>3631005700</v>
          </cell>
          <cell r="B140">
            <v>3631</v>
          </cell>
          <cell r="C140" t="str">
            <v>Northern Maine Community College</v>
          </cell>
          <cell r="D140" t="str">
            <v>ME</v>
          </cell>
          <cell r="E140">
            <v>551</v>
          </cell>
          <cell r="F140">
            <v>2318</v>
          </cell>
          <cell r="G140">
            <v>2206</v>
          </cell>
          <cell r="H140">
            <v>5.0770625566636446E-2</v>
          </cell>
          <cell r="I140">
            <v>3</v>
          </cell>
          <cell r="J140">
            <v>1</v>
          </cell>
        </row>
        <row r="141">
          <cell r="A141">
            <v>3643253700</v>
          </cell>
          <cell r="B141">
            <v>3643</v>
          </cell>
          <cell r="C141" t="str">
            <v>New Hampshire Community Technical College: Nashua</v>
          </cell>
          <cell r="D141" t="str">
            <v>NH</v>
          </cell>
          <cell r="E141">
            <v>558</v>
          </cell>
          <cell r="F141">
            <v>4530</v>
          </cell>
          <cell r="G141">
            <v>4080</v>
          </cell>
          <cell r="H141">
            <v>0.11029411764705882</v>
          </cell>
          <cell r="I141">
            <v>3</v>
          </cell>
          <cell r="J141">
            <v>1</v>
          </cell>
        </row>
        <row r="142">
          <cell r="A142">
            <v>3646150900</v>
          </cell>
          <cell r="B142">
            <v>3646</v>
          </cell>
          <cell r="C142" t="str">
            <v>New Hampshire Community Technical College: Berlin</v>
          </cell>
          <cell r="D142" t="str">
            <v>NH</v>
          </cell>
          <cell r="E142">
            <v>708</v>
          </cell>
          <cell r="F142">
            <v>4530</v>
          </cell>
          <cell r="G142">
            <v>4080</v>
          </cell>
          <cell r="H142">
            <v>0.11029411764705882</v>
          </cell>
          <cell r="I142">
            <v>3</v>
          </cell>
          <cell r="J142">
            <v>1</v>
          </cell>
        </row>
        <row r="143">
          <cell r="A143">
            <v>3647152100</v>
          </cell>
          <cell r="B143">
            <v>3647</v>
          </cell>
          <cell r="C143" t="str">
            <v>New Hampshire Technical Institute</v>
          </cell>
          <cell r="D143" t="str">
            <v>NH</v>
          </cell>
          <cell r="E143">
            <v>1279</v>
          </cell>
          <cell r="F143">
            <v>4890</v>
          </cell>
          <cell r="G143">
            <v>4290</v>
          </cell>
          <cell r="H143">
            <v>0.13986013986013987</v>
          </cell>
          <cell r="I143">
            <v>3</v>
          </cell>
          <cell r="J143">
            <v>1</v>
          </cell>
        </row>
        <row r="144">
          <cell r="A144">
            <v>3651067700</v>
          </cell>
          <cell r="B144">
            <v>3651</v>
          </cell>
          <cell r="C144" t="str">
            <v>North Shore Community College</v>
          </cell>
          <cell r="D144" t="str">
            <v>MA</v>
          </cell>
          <cell r="E144">
            <v>2243</v>
          </cell>
          <cell r="F144">
            <v>3390</v>
          </cell>
          <cell r="G144">
            <v>3390</v>
          </cell>
          <cell r="H144">
            <v>0</v>
          </cell>
          <cell r="I144">
            <v>3</v>
          </cell>
          <cell r="J144">
            <v>1</v>
          </cell>
        </row>
        <row r="145">
          <cell r="A145">
            <v>3652973000</v>
          </cell>
          <cell r="B145">
            <v>3652</v>
          </cell>
          <cell r="C145" t="str">
            <v>Northwestern Connecticut Community College</v>
          </cell>
          <cell r="D145" t="str">
            <v>CT</v>
          </cell>
          <cell r="E145">
            <v>471</v>
          </cell>
          <cell r="F145">
            <v>2406</v>
          </cell>
          <cell r="G145">
            <v>2310</v>
          </cell>
          <cell r="H145">
            <v>4.1558441558441558E-2</v>
          </cell>
          <cell r="I145">
            <v>3</v>
          </cell>
          <cell r="J145">
            <v>1</v>
          </cell>
        </row>
        <row r="146">
          <cell r="A146">
            <v>3656092600</v>
          </cell>
          <cell r="B146">
            <v>3656</v>
          </cell>
          <cell r="C146" t="str">
            <v>Asnuntuck Community College</v>
          </cell>
          <cell r="D146" t="str">
            <v>CT</v>
          </cell>
          <cell r="E146">
            <v>370</v>
          </cell>
          <cell r="F146">
            <v>2406</v>
          </cell>
          <cell r="G146">
            <v>2310</v>
          </cell>
          <cell r="H146">
            <v>4.1558441558441558E-2</v>
          </cell>
          <cell r="I146">
            <v>3</v>
          </cell>
          <cell r="J146">
            <v>1</v>
          </cell>
        </row>
        <row r="147">
          <cell r="A147">
            <v>3660034500</v>
          </cell>
          <cell r="B147">
            <v>3660</v>
          </cell>
          <cell r="C147" t="str">
            <v>New Hampshire Community Technical College: Manches</v>
          </cell>
          <cell r="D147" t="str">
            <v>NH</v>
          </cell>
          <cell r="E147">
            <v>0</v>
          </cell>
          <cell r="F147">
            <v>4530</v>
          </cell>
          <cell r="G147">
            <v>4080</v>
          </cell>
          <cell r="H147">
            <v>0.11029411764705882</v>
          </cell>
          <cell r="I147">
            <v>3</v>
          </cell>
          <cell r="J147">
            <v>1</v>
          </cell>
        </row>
        <row r="148">
          <cell r="A148">
            <v>3661156400</v>
          </cell>
          <cell r="B148">
            <v>3661</v>
          </cell>
          <cell r="C148" t="str">
            <v>New Hampshire Community Technical College: Stratha</v>
          </cell>
          <cell r="D148" t="str">
            <v>NH</v>
          </cell>
          <cell r="E148">
            <v>620</v>
          </cell>
          <cell r="F148">
            <v>4560</v>
          </cell>
          <cell r="G148">
            <v>4110</v>
          </cell>
          <cell r="H148">
            <v>0.10948905109489052</v>
          </cell>
          <cell r="I148">
            <v>3</v>
          </cell>
          <cell r="J148">
            <v>1</v>
          </cell>
        </row>
        <row r="149">
          <cell r="A149">
            <v>3674144500</v>
          </cell>
          <cell r="B149">
            <v>3674</v>
          </cell>
          <cell r="C149" t="str">
            <v>Northern Essex Community College</v>
          </cell>
          <cell r="D149" t="str">
            <v>MA</v>
          </cell>
          <cell r="E149">
            <v>2196</v>
          </cell>
          <cell r="F149">
            <v>2970</v>
          </cell>
          <cell r="G149">
            <v>2970</v>
          </cell>
          <cell r="H149">
            <v>0</v>
          </cell>
          <cell r="I149">
            <v>3</v>
          </cell>
          <cell r="J149">
            <v>1</v>
          </cell>
        </row>
        <row r="150">
          <cell r="A150">
            <v>3678068600</v>
          </cell>
          <cell r="B150">
            <v>3677</v>
          </cell>
          <cell r="C150" t="str">
            <v>Norwalk Community College</v>
          </cell>
          <cell r="D150" t="str">
            <v>CT</v>
          </cell>
          <cell r="E150">
            <v>1947</v>
          </cell>
          <cell r="F150">
            <v>2406</v>
          </cell>
          <cell r="G150">
            <v>2310</v>
          </cell>
          <cell r="H150">
            <v>4.1558441558441558E-2</v>
          </cell>
          <cell r="I150">
            <v>3</v>
          </cell>
          <cell r="J150">
            <v>1</v>
          </cell>
        </row>
        <row r="151">
          <cell r="A151">
            <v>3684030900</v>
          </cell>
          <cell r="B151">
            <v>3684</v>
          </cell>
          <cell r="C151" t="str">
            <v>New Hampshire Community Technical College: Claremo</v>
          </cell>
          <cell r="D151" t="str">
            <v>NH</v>
          </cell>
          <cell r="E151">
            <v>135</v>
          </cell>
          <cell r="F151">
            <v>4530</v>
          </cell>
          <cell r="G151">
            <v>4080</v>
          </cell>
          <cell r="H151">
            <v>0.11029411764705882</v>
          </cell>
          <cell r="I151">
            <v>3</v>
          </cell>
          <cell r="J151">
            <v>1</v>
          </cell>
        </row>
        <row r="152">
          <cell r="A152">
            <v>3713103100</v>
          </cell>
          <cell r="B152">
            <v>3713</v>
          </cell>
          <cell r="C152" t="str">
            <v>Quincy College</v>
          </cell>
          <cell r="D152" t="str">
            <v>MA</v>
          </cell>
          <cell r="E152">
            <v>1632</v>
          </cell>
          <cell r="F152">
            <v>4080</v>
          </cell>
          <cell r="G152">
            <v>3780</v>
          </cell>
          <cell r="H152">
            <v>7.9365079365079361E-2</v>
          </cell>
          <cell r="I152">
            <v>3</v>
          </cell>
          <cell r="J152">
            <v>1</v>
          </cell>
        </row>
        <row r="153">
          <cell r="A153">
            <v>3714244800</v>
          </cell>
          <cell r="B153">
            <v>3714</v>
          </cell>
          <cell r="C153" t="str">
            <v>Quinsigamond Community College</v>
          </cell>
          <cell r="D153" t="str">
            <v>MA</v>
          </cell>
          <cell r="E153">
            <v>811</v>
          </cell>
          <cell r="F153">
            <v>3450</v>
          </cell>
          <cell r="G153">
            <v>3625</v>
          </cell>
          <cell r="H153">
            <v>-4.8275862068965517E-2</v>
          </cell>
          <cell r="I153">
            <v>3</v>
          </cell>
          <cell r="J153">
            <v>1</v>
          </cell>
        </row>
        <row r="154">
          <cell r="A154">
            <v>3716079700</v>
          </cell>
          <cell r="B154">
            <v>3716</v>
          </cell>
          <cell r="C154" t="str">
            <v>Quinebaug Valley Community College</v>
          </cell>
          <cell r="D154" t="str">
            <v>CT</v>
          </cell>
          <cell r="E154">
            <v>488</v>
          </cell>
          <cell r="F154">
            <v>2406</v>
          </cell>
          <cell r="G154">
            <v>2310</v>
          </cell>
          <cell r="H154">
            <v>4.1558441558441558E-2</v>
          </cell>
          <cell r="I154">
            <v>3</v>
          </cell>
          <cell r="J154">
            <v>1</v>
          </cell>
        </row>
        <row r="155">
          <cell r="A155">
            <v>3733064400</v>
          </cell>
          <cell r="B155">
            <v>3733</v>
          </cell>
          <cell r="C155" t="str">
            <v>Community College of Rhode Island</v>
          </cell>
          <cell r="D155" t="str">
            <v>RI</v>
          </cell>
          <cell r="E155">
            <v>5299</v>
          </cell>
          <cell r="F155">
            <v>2310</v>
          </cell>
          <cell r="G155">
            <v>2120</v>
          </cell>
          <cell r="H155">
            <v>8.9622641509433956E-2</v>
          </cell>
          <cell r="I155">
            <v>3</v>
          </cell>
          <cell r="J155">
            <v>1</v>
          </cell>
        </row>
        <row r="156">
          <cell r="A156">
            <v>3740245000</v>
          </cell>
          <cell r="B156">
            <v>3740</v>
          </cell>
          <cell r="C156" t="str">
            <v>Roxbury Community College</v>
          </cell>
          <cell r="D156" t="str">
            <v>MA</v>
          </cell>
          <cell r="E156">
            <v>909</v>
          </cell>
          <cell r="F156">
            <v>3435</v>
          </cell>
          <cell r="G156">
            <v>3150</v>
          </cell>
          <cell r="H156">
            <v>9.0476190476190474E-2</v>
          </cell>
          <cell r="I156">
            <v>3</v>
          </cell>
          <cell r="J156">
            <v>1</v>
          </cell>
        </row>
        <row r="157">
          <cell r="A157">
            <v>3791057200</v>
          </cell>
          <cell r="B157">
            <v>3791</v>
          </cell>
          <cell r="C157" t="str">
            <v>Springfield Technical Community College</v>
          </cell>
          <cell r="D157" t="str">
            <v>MA</v>
          </cell>
          <cell r="E157">
            <v>2693</v>
          </cell>
          <cell r="F157">
            <v>3109</v>
          </cell>
          <cell r="G157">
            <v>3144</v>
          </cell>
          <cell r="H157">
            <v>-1.1132315521628499E-2</v>
          </cell>
          <cell r="I157">
            <v>3</v>
          </cell>
          <cell r="J157">
            <v>1</v>
          </cell>
        </row>
        <row r="158">
          <cell r="A158">
            <v>3792215500</v>
          </cell>
          <cell r="B158">
            <v>3425</v>
          </cell>
          <cell r="C158" t="str">
            <v>Gateway Community College</v>
          </cell>
          <cell r="D158" t="str">
            <v>CT</v>
          </cell>
          <cell r="E158">
            <v>1418</v>
          </cell>
          <cell r="F158">
            <v>2406</v>
          </cell>
          <cell r="G158">
            <v>2310</v>
          </cell>
          <cell r="H158">
            <v>4.1558441558441558E-2</v>
          </cell>
          <cell r="I158">
            <v>3</v>
          </cell>
          <cell r="J158">
            <v>1</v>
          </cell>
        </row>
        <row r="159">
          <cell r="A159">
            <v>3897224900</v>
          </cell>
          <cell r="B159">
            <v>3897</v>
          </cell>
          <cell r="C159" t="str">
            <v>Tunxis Community College</v>
          </cell>
          <cell r="D159" t="str">
            <v>CT</v>
          </cell>
          <cell r="E159">
            <v>1175</v>
          </cell>
          <cell r="F159">
            <v>2406</v>
          </cell>
          <cell r="G159">
            <v>2310</v>
          </cell>
          <cell r="H159">
            <v>4.1558441558441558E-2</v>
          </cell>
          <cell r="I159">
            <v>3</v>
          </cell>
          <cell r="J159">
            <v>1</v>
          </cell>
        </row>
        <row r="160">
          <cell r="A160">
            <v>3961030800</v>
          </cell>
          <cell r="B160">
            <v>3961</v>
          </cell>
          <cell r="C160" t="str">
            <v>Washington County Community College</v>
          </cell>
          <cell r="D160" t="str">
            <v>ME</v>
          </cell>
          <cell r="E160">
            <v>184</v>
          </cell>
          <cell r="F160">
            <v>2580</v>
          </cell>
          <cell r="G160">
            <v>2490</v>
          </cell>
          <cell r="H160">
            <v>3.614457831325301E-2</v>
          </cell>
          <cell r="I160">
            <v>3</v>
          </cell>
          <cell r="J160">
            <v>1</v>
          </cell>
        </row>
        <row r="161">
          <cell r="A161">
            <v>3990000000</v>
          </cell>
          <cell r="B161">
            <v>3990</v>
          </cell>
          <cell r="C161" t="str">
            <v>York County Community College</v>
          </cell>
          <cell r="D161" t="str">
            <v>ME</v>
          </cell>
          <cell r="E161">
            <v>296</v>
          </cell>
          <cell r="F161">
            <v>2970</v>
          </cell>
          <cell r="G161">
            <v>2970</v>
          </cell>
          <cell r="H161">
            <v>0</v>
          </cell>
          <cell r="I161">
            <v>3</v>
          </cell>
          <cell r="J161">
            <v>1</v>
          </cell>
        </row>
        <row r="162">
          <cell r="A162">
            <v>560460200</v>
          </cell>
          <cell r="B162">
            <v>560</v>
          </cell>
          <cell r="C162" t="str">
            <v>Thaddeus Stevens College of Technology</v>
          </cell>
          <cell r="D162" t="str">
            <v>PA</v>
          </cell>
          <cell r="E162">
            <v>561</v>
          </cell>
          <cell r="F162">
            <v>5170</v>
          </cell>
          <cell r="G162">
            <v>5170</v>
          </cell>
          <cell r="H162">
            <v>0</v>
          </cell>
          <cell r="I162">
            <v>3</v>
          </cell>
          <cell r="J162">
            <v>1</v>
          </cell>
        </row>
        <row r="163">
          <cell r="A163">
            <v>2010001600</v>
          </cell>
          <cell r="B163">
            <v>2010</v>
          </cell>
          <cell r="C163" t="str">
            <v>Cayuga County Community College</v>
          </cell>
          <cell r="D163" t="str">
            <v>NY</v>
          </cell>
          <cell r="E163">
            <v>1754</v>
          </cell>
          <cell r="F163">
            <v>3327</v>
          </cell>
          <cell r="G163">
            <v>3164</v>
          </cell>
          <cell r="H163">
            <v>5.1517067003792667E-2</v>
          </cell>
          <cell r="I163">
            <v>3</v>
          </cell>
          <cell r="J163">
            <v>1</v>
          </cell>
        </row>
        <row r="164">
          <cell r="A164">
            <v>2017003200</v>
          </cell>
          <cell r="B164">
            <v>2017</v>
          </cell>
          <cell r="C164" t="str">
            <v>Adirondack Community College</v>
          </cell>
          <cell r="D164" t="str">
            <v>NY</v>
          </cell>
          <cell r="E164">
            <v>1905</v>
          </cell>
          <cell r="F164">
            <v>2922</v>
          </cell>
          <cell r="G164">
            <v>2792</v>
          </cell>
          <cell r="H164">
            <v>4.6561604584527218E-2</v>
          </cell>
          <cell r="I164">
            <v>3</v>
          </cell>
          <cell r="J164">
            <v>1</v>
          </cell>
        </row>
        <row r="165">
          <cell r="A165">
            <v>2024094500</v>
          </cell>
          <cell r="B165">
            <v>2024</v>
          </cell>
          <cell r="C165" t="str">
            <v>Atlantic Cape Community College</v>
          </cell>
          <cell r="D165" t="str">
            <v>NJ</v>
          </cell>
          <cell r="E165">
            <v>2708</v>
          </cell>
          <cell r="F165">
            <v>2520</v>
          </cell>
          <cell r="G165">
            <v>2400</v>
          </cell>
          <cell r="H165">
            <v>0.05</v>
          </cell>
          <cell r="I165">
            <v>3</v>
          </cell>
          <cell r="J165">
            <v>1</v>
          </cell>
        </row>
        <row r="166">
          <cell r="A166">
            <v>2032254000</v>
          </cell>
          <cell r="B166">
            <v>2032</v>
          </cell>
          <cell r="C166" t="str">
            <v>Bergen Community College</v>
          </cell>
          <cell r="D166" t="str">
            <v>NJ</v>
          </cell>
          <cell r="E166">
            <v>6234</v>
          </cell>
          <cell r="F166">
            <v>2982</v>
          </cell>
          <cell r="G166">
            <v>2810.9133239130433</v>
          </cell>
          <cell r="H166">
            <v>6.0865155332782972E-2</v>
          </cell>
          <cell r="I166">
            <v>3</v>
          </cell>
          <cell r="J166">
            <v>1</v>
          </cell>
        </row>
        <row r="167">
          <cell r="A167">
            <v>2048194200</v>
          </cell>
          <cell r="B167">
            <v>2048</v>
          </cell>
          <cell r="C167" t="str">
            <v>Broome Community College</v>
          </cell>
          <cell r="D167" t="str">
            <v>NY</v>
          </cell>
          <cell r="E167">
            <v>4042</v>
          </cell>
          <cell r="F167">
            <v>2922</v>
          </cell>
          <cell r="G167">
            <v>2762</v>
          </cell>
          <cell r="H167">
            <v>5.7929036929761042E-2</v>
          </cell>
          <cell r="I167">
            <v>3</v>
          </cell>
          <cell r="J167">
            <v>1</v>
          </cell>
        </row>
        <row r="168">
          <cell r="A168">
            <v>2051257200</v>
          </cell>
          <cell r="B168">
            <v>2051</v>
          </cell>
          <cell r="C168" t="str">
            <v>City University of New York: Bronx Community Colle</v>
          </cell>
          <cell r="D168" t="str">
            <v>NY</v>
          </cell>
          <cell r="E168">
            <v>4711</v>
          </cell>
          <cell r="F168">
            <v>3084</v>
          </cell>
          <cell r="G168">
            <v>3084</v>
          </cell>
          <cell r="H168">
            <v>0</v>
          </cell>
          <cell r="I168">
            <v>3</v>
          </cell>
          <cell r="J168">
            <v>1</v>
          </cell>
        </row>
        <row r="169">
          <cell r="A169">
            <v>2063257100</v>
          </cell>
          <cell r="B169">
            <v>2063</v>
          </cell>
          <cell r="C169" t="str">
            <v>City University of New York: Borough of Manhattan</v>
          </cell>
          <cell r="D169" t="str">
            <v>NY</v>
          </cell>
          <cell r="E169">
            <v>11097</v>
          </cell>
          <cell r="F169">
            <v>3048</v>
          </cell>
          <cell r="G169">
            <v>3040</v>
          </cell>
          <cell r="H169">
            <v>2.631578947368421E-3</v>
          </cell>
          <cell r="I169">
            <v>3</v>
          </cell>
          <cell r="J169">
            <v>1</v>
          </cell>
        </row>
        <row r="170">
          <cell r="A170">
            <v>2066175100</v>
          </cell>
          <cell r="B170">
            <v>2066</v>
          </cell>
          <cell r="C170" t="str">
            <v>Bucks County Community College</v>
          </cell>
          <cell r="D170" t="str">
            <v>PA</v>
          </cell>
          <cell r="E170">
            <v>4059</v>
          </cell>
          <cell r="F170">
            <v>2938</v>
          </cell>
          <cell r="G170">
            <v>2774</v>
          </cell>
          <cell r="H170">
            <v>5.9120403749098771E-2</v>
          </cell>
          <cell r="I170">
            <v>3</v>
          </cell>
          <cell r="J170">
            <v>1</v>
          </cell>
        </row>
        <row r="171">
          <cell r="A171">
            <v>2069020100</v>
          </cell>
          <cell r="B171">
            <v>2069</v>
          </cell>
          <cell r="C171" t="str">
            <v>Butler County Community College</v>
          </cell>
          <cell r="D171" t="str">
            <v>PA</v>
          </cell>
          <cell r="E171">
            <v>1757</v>
          </cell>
          <cell r="F171">
            <v>2430</v>
          </cell>
          <cell r="G171">
            <v>2220</v>
          </cell>
          <cell r="H171">
            <v>9.45945945945946E-2</v>
          </cell>
          <cell r="I171">
            <v>3</v>
          </cell>
          <cell r="J171">
            <v>1</v>
          </cell>
        </row>
        <row r="172">
          <cell r="A172">
            <v>2106258300</v>
          </cell>
          <cell r="B172">
            <v>2106</v>
          </cell>
          <cell r="C172" t="str">
            <v>Corning Community College</v>
          </cell>
          <cell r="D172" t="str">
            <v>NY</v>
          </cell>
          <cell r="E172">
            <v>2317</v>
          </cell>
          <cell r="F172">
            <v>3412</v>
          </cell>
          <cell r="G172">
            <v>3204</v>
          </cell>
          <cell r="H172">
            <v>6.4918851435705374E-2</v>
          </cell>
          <cell r="I172">
            <v>3</v>
          </cell>
          <cell r="J172">
            <v>1</v>
          </cell>
        </row>
        <row r="173">
          <cell r="A173">
            <v>2118254200</v>
          </cell>
          <cell r="B173">
            <v>2118</v>
          </cell>
          <cell r="C173" t="str">
            <v>Cumberland County College</v>
          </cell>
          <cell r="D173" t="str">
            <v>NJ</v>
          </cell>
          <cell r="E173">
            <v>1498</v>
          </cell>
          <cell r="F173">
            <v>2550</v>
          </cell>
          <cell r="G173">
            <v>2400</v>
          </cell>
          <cell r="H173">
            <v>6.25E-2</v>
          </cell>
          <cell r="I173">
            <v>3</v>
          </cell>
          <cell r="J173">
            <v>1</v>
          </cell>
        </row>
        <row r="174">
          <cell r="A174">
            <v>2121078500</v>
          </cell>
          <cell r="B174">
            <v>2121</v>
          </cell>
          <cell r="C174" t="str">
            <v>Camden County College</v>
          </cell>
          <cell r="D174" t="str">
            <v>NJ</v>
          </cell>
          <cell r="E174">
            <v>5983</v>
          </cell>
          <cell r="F174">
            <v>2430</v>
          </cell>
          <cell r="G174">
            <v>2160</v>
          </cell>
          <cell r="H174">
            <v>0.125</v>
          </cell>
          <cell r="I174">
            <v>3</v>
          </cell>
          <cell r="J174">
            <v>1</v>
          </cell>
        </row>
        <row r="175">
          <cell r="A175">
            <v>2122078600</v>
          </cell>
          <cell r="B175">
            <v>2122</v>
          </cell>
          <cell r="C175" t="str">
            <v>Community College of Allegheny County</v>
          </cell>
          <cell r="D175" t="str">
            <v>PA</v>
          </cell>
          <cell r="E175">
            <v>5015</v>
          </cell>
          <cell r="F175">
            <v>2306</v>
          </cell>
          <cell r="G175">
            <v>2436</v>
          </cell>
          <cell r="H175">
            <v>-5.3366174055829226E-2</v>
          </cell>
          <cell r="I175">
            <v>3</v>
          </cell>
          <cell r="J175">
            <v>1</v>
          </cell>
        </row>
        <row r="176">
          <cell r="A176">
            <v>2124158300</v>
          </cell>
          <cell r="B176">
            <v>2124</v>
          </cell>
          <cell r="C176" t="str">
            <v>County College of Morris</v>
          </cell>
          <cell r="D176" t="str">
            <v>NJ</v>
          </cell>
          <cell r="E176">
            <v>4305</v>
          </cell>
          <cell r="F176">
            <v>2835</v>
          </cell>
          <cell r="G176">
            <v>2440</v>
          </cell>
          <cell r="H176">
            <v>0.16188524590163936</v>
          </cell>
          <cell r="I176">
            <v>3</v>
          </cell>
          <cell r="J176">
            <v>1</v>
          </cell>
        </row>
        <row r="177">
          <cell r="A177">
            <v>2125171400</v>
          </cell>
          <cell r="B177">
            <v>2125</v>
          </cell>
          <cell r="C177" t="str">
            <v>Delaware County Community College</v>
          </cell>
          <cell r="D177" t="str">
            <v>PA</v>
          </cell>
          <cell r="E177">
            <v>4263</v>
          </cell>
          <cell r="F177">
            <v>2625</v>
          </cell>
          <cell r="G177">
            <v>2415</v>
          </cell>
          <cell r="H177">
            <v>8.6956521739130432E-2</v>
          </cell>
          <cell r="I177">
            <v>3</v>
          </cell>
          <cell r="J177">
            <v>1</v>
          </cell>
        </row>
        <row r="178">
          <cell r="A178">
            <v>2126042300</v>
          </cell>
          <cell r="B178">
            <v>2126</v>
          </cell>
          <cell r="C178" t="str">
            <v>Community College of Beaver County</v>
          </cell>
          <cell r="D178" t="str">
            <v>PA</v>
          </cell>
          <cell r="E178">
            <v>1243</v>
          </cell>
          <cell r="F178">
            <v>2760</v>
          </cell>
          <cell r="G178">
            <v>2430</v>
          </cell>
          <cell r="H178">
            <v>0.13580246913580246</v>
          </cell>
          <cell r="I178">
            <v>3</v>
          </cell>
          <cell r="J178">
            <v>1</v>
          </cell>
        </row>
        <row r="179">
          <cell r="A179">
            <v>2134194100</v>
          </cell>
          <cell r="B179">
            <v>2134</v>
          </cell>
          <cell r="C179" t="str">
            <v>Finger Lakes Community College</v>
          </cell>
          <cell r="D179" t="str">
            <v>NY</v>
          </cell>
          <cell r="E179">
            <v>2507</v>
          </cell>
          <cell r="F179">
            <v>2980</v>
          </cell>
          <cell r="G179">
            <v>2930</v>
          </cell>
          <cell r="H179">
            <v>1.7064846416382253E-2</v>
          </cell>
          <cell r="I179">
            <v>3</v>
          </cell>
          <cell r="J179">
            <v>1</v>
          </cell>
        </row>
        <row r="180">
          <cell r="A180">
            <v>2135003500</v>
          </cell>
          <cell r="B180">
            <v>2135</v>
          </cell>
          <cell r="C180" t="str">
            <v>Clinton Community College</v>
          </cell>
          <cell r="D180" t="str">
            <v>NY</v>
          </cell>
          <cell r="E180">
            <v>1348</v>
          </cell>
          <cell r="F180">
            <v>3105</v>
          </cell>
          <cell r="G180">
            <v>3015</v>
          </cell>
          <cell r="H180">
            <v>2.9850746268656716E-2</v>
          </cell>
          <cell r="I180">
            <v>3</v>
          </cell>
          <cell r="J180">
            <v>1</v>
          </cell>
        </row>
        <row r="181">
          <cell r="A181">
            <v>2138130800</v>
          </cell>
          <cell r="B181">
            <v>2138</v>
          </cell>
          <cell r="C181" t="str">
            <v>Columbia-Greene Community College</v>
          </cell>
          <cell r="D181" t="str">
            <v>NY</v>
          </cell>
          <cell r="E181">
            <v>939</v>
          </cell>
          <cell r="F181">
            <v>2850</v>
          </cell>
          <cell r="G181">
            <v>2754</v>
          </cell>
          <cell r="H181">
            <v>3.4858387799564274E-2</v>
          </cell>
          <cell r="I181">
            <v>3</v>
          </cell>
          <cell r="J181">
            <v>1</v>
          </cell>
        </row>
        <row r="182">
          <cell r="A182">
            <v>2180254100</v>
          </cell>
          <cell r="B182">
            <v>2180</v>
          </cell>
          <cell r="C182" t="str">
            <v>Burlington County College</v>
          </cell>
          <cell r="D182" t="str">
            <v>NJ</v>
          </cell>
          <cell r="E182">
            <v>2876</v>
          </cell>
          <cell r="F182">
            <v>2116</v>
          </cell>
          <cell r="G182">
            <v>2067</v>
          </cell>
          <cell r="H182">
            <v>2.3705853894533141E-2</v>
          </cell>
          <cell r="I182">
            <v>3</v>
          </cell>
          <cell r="J182">
            <v>1</v>
          </cell>
        </row>
        <row r="183">
          <cell r="A183">
            <v>2181075900</v>
          </cell>
          <cell r="B183">
            <v>2181</v>
          </cell>
          <cell r="C183" t="str">
            <v>Brookdale Community College</v>
          </cell>
          <cell r="D183" t="str">
            <v>NJ</v>
          </cell>
          <cell r="E183">
            <v>6467</v>
          </cell>
          <cell r="F183">
            <v>3185</v>
          </cell>
          <cell r="G183">
            <v>3041</v>
          </cell>
          <cell r="H183">
            <v>4.7352844459059518E-2</v>
          </cell>
          <cell r="I183">
            <v>3</v>
          </cell>
          <cell r="J183">
            <v>1</v>
          </cell>
        </row>
        <row r="184">
          <cell r="A184">
            <v>2198258600</v>
          </cell>
          <cell r="B184">
            <v>2198</v>
          </cell>
          <cell r="C184" t="str">
            <v>Dutchess Community College</v>
          </cell>
          <cell r="D184" t="str">
            <v>NY</v>
          </cell>
          <cell r="E184">
            <v>3199</v>
          </cell>
          <cell r="F184">
            <v>2785</v>
          </cell>
          <cell r="G184">
            <v>2666</v>
          </cell>
          <cell r="H184">
            <v>4.463615903975994E-2</v>
          </cell>
          <cell r="I184">
            <v>3</v>
          </cell>
          <cell r="J184">
            <v>1</v>
          </cell>
        </row>
        <row r="185">
          <cell r="A185">
            <v>2211250000</v>
          </cell>
          <cell r="B185">
            <v>2211</v>
          </cell>
          <cell r="C185" t="str">
            <v>Erie Community College: South Campus</v>
          </cell>
          <cell r="D185" t="str">
            <v>NY</v>
          </cell>
          <cell r="E185">
            <v>2242</v>
          </cell>
          <cell r="F185">
            <v>3224</v>
          </cell>
          <cell r="G185">
            <v>3020</v>
          </cell>
          <cell r="H185">
            <v>6.7549668874172186E-2</v>
          </cell>
          <cell r="I185">
            <v>3</v>
          </cell>
          <cell r="J185">
            <v>1</v>
          </cell>
        </row>
        <row r="186">
          <cell r="A186">
            <v>2213250000</v>
          </cell>
          <cell r="B186">
            <v>2213</v>
          </cell>
          <cell r="C186" t="str">
            <v>Erie Community College: City Campus</v>
          </cell>
          <cell r="D186" t="str">
            <v>NY</v>
          </cell>
          <cell r="E186">
            <v>8048</v>
          </cell>
          <cell r="F186">
            <v>3224</v>
          </cell>
          <cell r="G186">
            <v>3020</v>
          </cell>
          <cell r="H186">
            <v>6.7549668874172186E-2</v>
          </cell>
          <cell r="I186">
            <v>3</v>
          </cell>
          <cell r="J186">
            <v>1</v>
          </cell>
        </row>
        <row r="187">
          <cell r="A187">
            <v>2228258900</v>
          </cell>
          <cell r="B187">
            <v>2228</v>
          </cell>
          <cell r="C187" t="str">
            <v>Erie Community College: North Campus</v>
          </cell>
          <cell r="D187" t="str">
            <v>NY</v>
          </cell>
          <cell r="E187">
            <v>3461</v>
          </cell>
          <cell r="F187">
            <v>3224</v>
          </cell>
          <cell r="G187">
            <v>3020</v>
          </cell>
          <cell r="H187">
            <v>6.7549668874172186E-2</v>
          </cell>
          <cell r="I187">
            <v>3</v>
          </cell>
          <cell r="J187">
            <v>1</v>
          </cell>
        </row>
        <row r="188">
          <cell r="A188">
            <v>2237291800</v>
          </cell>
          <cell r="B188">
            <v>2237</v>
          </cell>
          <cell r="C188" t="str">
            <v>Essex County College</v>
          </cell>
          <cell r="D188" t="str">
            <v>NJ</v>
          </cell>
          <cell r="E188">
            <v>4658</v>
          </cell>
          <cell r="F188">
            <v>3098</v>
          </cell>
          <cell r="G188">
            <v>3098</v>
          </cell>
          <cell r="H188">
            <v>0</v>
          </cell>
          <cell r="I188">
            <v>3</v>
          </cell>
          <cell r="J188">
            <v>1</v>
          </cell>
        </row>
        <row r="189">
          <cell r="A189">
            <v>2246257500</v>
          </cell>
          <cell r="B189">
            <v>2246</v>
          </cell>
          <cell r="C189" t="str">
            <v>City University of New York: La Guardia Community</v>
          </cell>
          <cell r="D189" t="str">
            <v>NY</v>
          </cell>
          <cell r="E189">
            <v>6126</v>
          </cell>
          <cell r="F189">
            <v>3080</v>
          </cell>
          <cell r="G189">
            <v>3072</v>
          </cell>
          <cell r="H189">
            <v>2.6041666666666665E-3</v>
          </cell>
          <cell r="I189">
            <v>3</v>
          </cell>
          <cell r="J189">
            <v>1</v>
          </cell>
        </row>
        <row r="190">
          <cell r="A190">
            <v>2251800500</v>
          </cell>
          <cell r="B190">
            <v>2660</v>
          </cell>
          <cell r="C190" t="str">
            <v>Penn State Worthington Scranton</v>
          </cell>
          <cell r="D190" t="str">
            <v>PA</v>
          </cell>
          <cell r="E190">
            <v>894</v>
          </cell>
          <cell r="F190">
            <v>9604</v>
          </cell>
          <cell r="G190">
            <v>9008</v>
          </cell>
          <cell r="H190">
            <v>6.6163410301953815E-2</v>
          </cell>
          <cell r="I190">
            <v>3</v>
          </cell>
          <cell r="J190">
            <v>1</v>
          </cell>
        </row>
        <row r="191">
          <cell r="A191">
            <v>2252031400</v>
          </cell>
          <cell r="B191">
            <v>2660</v>
          </cell>
          <cell r="C191" t="str">
            <v>Penn State York</v>
          </cell>
          <cell r="D191" t="str">
            <v>PA</v>
          </cell>
          <cell r="E191">
            <v>918</v>
          </cell>
          <cell r="F191">
            <v>9604</v>
          </cell>
          <cell r="G191">
            <v>9008</v>
          </cell>
          <cell r="H191">
            <v>6.6163410301953815E-2</v>
          </cell>
          <cell r="I191">
            <v>3</v>
          </cell>
          <cell r="J191">
            <v>1</v>
          </cell>
        </row>
        <row r="192">
          <cell r="A192">
            <v>2254010100</v>
          </cell>
          <cell r="B192">
            <v>2254</v>
          </cell>
          <cell r="C192" t="str">
            <v>Fulton-Montgomery Community College</v>
          </cell>
          <cell r="D192" t="str">
            <v>NY</v>
          </cell>
          <cell r="E192">
            <v>1318</v>
          </cell>
          <cell r="F192">
            <v>3080</v>
          </cell>
          <cell r="G192">
            <v>3080</v>
          </cell>
          <cell r="H192">
            <v>0</v>
          </cell>
          <cell r="I192">
            <v>3</v>
          </cell>
          <cell r="J192">
            <v>1</v>
          </cell>
        </row>
        <row r="193">
          <cell r="A193">
            <v>2256413800</v>
          </cell>
          <cell r="B193">
            <v>2660</v>
          </cell>
          <cell r="C193" t="str">
            <v>Penn State Shenango</v>
          </cell>
          <cell r="D193" t="str">
            <v>PA</v>
          </cell>
          <cell r="E193">
            <v>441</v>
          </cell>
          <cell r="F193">
            <v>9624</v>
          </cell>
          <cell r="G193">
            <v>9018</v>
          </cell>
          <cell r="H193">
            <v>6.7198935462408516E-2</v>
          </cell>
          <cell r="I193">
            <v>3</v>
          </cell>
          <cell r="J193">
            <v>1</v>
          </cell>
        </row>
        <row r="194">
          <cell r="A194">
            <v>2266133400</v>
          </cell>
          <cell r="B194">
            <v>2660</v>
          </cell>
          <cell r="C194" t="str">
            <v>Penn State Mont Alto</v>
          </cell>
          <cell r="D194" t="str">
            <v>PA</v>
          </cell>
          <cell r="E194">
            <v>704</v>
          </cell>
          <cell r="F194">
            <v>9624</v>
          </cell>
          <cell r="G194">
            <v>9018</v>
          </cell>
          <cell r="H194">
            <v>6.7198935462408516E-2</v>
          </cell>
          <cell r="I194">
            <v>3</v>
          </cell>
          <cell r="J194">
            <v>1</v>
          </cell>
        </row>
        <row r="195">
          <cell r="A195">
            <v>2269899800</v>
          </cell>
          <cell r="B195">
            <v>2660</v>
          </cell>
          <cell r="C195" t="str">
            <v>Penn State New Kensington</v>
          </cell>
          <cell r="D195" t="str">
            <v>PA</v>
          </cell>
          <cell r="E195">
            <v>708</v>
          </cell>
          <cell r="F195">
            <v>9624</v>
          </cell>
          <cell r="G195">
            <v>9018</v>
          </cell>
          <cell r="H195">
            <v>6.7198935462408516E-2</v>
          </cell>
          <cell r="I195">
            <v>3</v>
          </cell>
          <cell r="J195">
            <v>1</v>
          </cell>
        </row>
        <row r="196">
          <cell r="A196">
            <v>2272149500</v>
          </cell>
          <cell r="B196">
            <v>2272</v>
          </cell>
          <cell r="C196" t="str">
            <v>Genesee Community College</v>
          </cell>
          <cell r="D196" t="str">
            <v>NY</v>
          </cell>
          <cell r="E196">
            <v>2706</v>
          </cell>
          <cell r="F196">
            <v>3190</v>
          </cell>
          <cell r="G196">
            <v>3180</v>
          </cell>
          <cell r="H196">
            <v>3.1446540880503146E-3</v>
          </cell>
          <cell r="I196">
            <v>3</v>
          </cell>
          <cell r="J196">
            <v>1</v>
          </cell>
        </row>
        <row r="197">
          <cell r="A197">
            <v>2279572400</v>
          </cell>
          <cell r="B197">
            <v>2660</v>
          </cell>
          <cell r="C197" t="str">
            <v>Penn State McKeesport</v>
          </cell>
          <cell r="D197" t="str">
            <v>PA</v>
          </cell>
          <cell r="E197">
            <v>719</v>
          </cell>
          <cell r="F197">
            <v>9604</v>
          </cell>
          <cell r="G197">
            <v>9008</v>
          </cell>
          <cell r="H197">
            <v>6.6163410301953815E-2</v>
          </cell>
          <cell r="I197">
            <v>3</v>
          </cell>
          <cell r="J197">
            <v>1</v>
          </cell>
        </row>
        <row r="198">
          <cell r="A198">
            <v>2281140200</v>
          </cell>
          <cell r="B198">
            <v>2281</v>
          </cell>
          <cell r="C198" t="str">
            <v>Gloucester County College</v>
          </cell>
          <cell r="D198" t="str">
            <v>NJ</v>
          </cell>
          <cell r="E198">
            <v>2950</v>
          </cell>
          <cell r="F198">
            <v>2670</v>
          </cell>
          <cell r="G198">
            <v>2565</v>
          </cell>
          <cell r="H198">
            <v>4.0935672514619881E-2</v>
          </cell>
          <cell r="I198">
            <v>3</v>
          </cell>
          <cell r="J198">
            <v>1</v>
          </cell>
        </row>
        <row r="199">
          <cell r="A199">
            <v>2283911400</v>
          </cell>
          <cell r="B199">
            <v>2660</v>
          </cell>
          <cell r="C199" t="str">
            <v>Penn State Delaware County</v>
          </cell>
          <cell r="D199" t="str">
            <v>PA</v>
          </cell>
          <cell r="E199">
            <v>1322</v>
          </cell>
          <cell r="F199">
            <v>9624</v>
          </cell>
          <cell r="G199">
            <v>9018</v>
          </cell>
          <cell r="H199">
            <v>6.7198935462408516E-2</v>
          </cell>
          <cell r="I199">
            <v>3</v>
          </cell>
          <cell r="J199">
            <v>1</v>
          </cell>
        </row>
        <row r="200">
          <cell r="A200">
            <v>2284321000</v>
          </cell>
          <cell r="B200">
            <v>2660</v>
          </cell>
          <cell r="C200" t="str">
            <v>Penn State Dubois</v>
          </cell>
          <cell r="D200" t="str">
            <v>PA</v>
          </cell>
          <cell r="E200">
            <v>638</v>
          </cell>
          <cell r="F200">
            <v>9614</v>
          </cell>
          <cell r="G200">
            <v>9008</v>
          </cell>
          <cell r="H200">
            <v>6.727353463587922E-2</v>
          </cell>
          <cell r="I200">
            <v>3</v>
          </cell>
          <cell r="J200">
            <v>1</v>
          </cell>
        </row>
        <row r="201">
          <cell r="A201">
            <v>2285522700</v>
          </cell>
          <cell r="B201">
            <v>2660</v>
          </cell>
          <cell r="C201" t="str">
            <v>Penn State Fayette</v>
          </cell>
          <cell r="D201" t="str">
            <v>PA</v>
          </cell>
          <cell r="E201">
            <v>754</v>
          </cell>
          <cell r="F201">
            <v>9542</v>
          </cell>
          <cell r="G201">
            <v>9008</v>
          </cell>
          <cell r="H201">
            <v>5.9280639431616343E-2</v>
          </cell>
          <cell r="I201">
            <v>3</v>
          </cell>
          <cell r="J201">
            <v>1</v>
          </cell>
        </row>
        <row r="202">
          <cell r="A202">
            <v>2290796200</v>
          </cell>
          <cell r="B202">
            <v>2660</v>
          </cell>
          <cell r="C202" t="str">
            <v>Penn State Beaver</v>
          </cell>
          <cell r="D202" t="str">
            <v>PA</v>
          </cell>
          <cell r="E202">
            <v>589</v>
          </cell>
          <cell r="F202">
            <v>9624</v>
          </cell>
          <cell r="G202">
            <v>9028</v>
          </cell>
          <cell r="H202">
            <v>6.6016836508639792E-2</v>
          </cell>
          <cell r="I202">
            <v>3</v>
          </cell>
          <cell r="J202">
            <v>1</v>
          </cell>
        </row>
        <row r="203">
          <cell r="A203">
            <v>2291304800</v>
          </cell>
          <cell r="B203">
            <v>2291</v>
          </cell>
          <cell r="C203" t="str">
            <v>Hudson County Community College</v>
          </cell>
          <cell r="D203" t="str">
            <v>NJ</v>
          </cell>
          <cell r="E203">
            <v>6408</v>
          </cell>
          <cell r="F203">
            <v>3033</v>
          </cell>
          <cell r="G203">
            <v>3048</v>
          </cell>
          <cell r="H203">
            <v>-4.921259842519685E-3</v>
          </cell>
          <cell r="I203">
            <v>3</v>
          </cell>
          <cell r="J203">
            <v>1</v>
          </cell>
        </row>
        <row r="204">
          <cell r="A204">
            <v>2293641800</v>
          </cell>
          <cell r="B204">
            <v>2660</v>
          </cell>
          <cell r="C204" t="str">
            <v>Penn State Hazleton</v>
          </cell>
          <cell r="D204" t="str">
            <v>PA</v>
          </cell>
          <cell r="E204">
            <v>1113</v>
          </cell>
          <cell r="F204">
            <v>9614</v>
          </cell>
          <cell r="G204">
            <v>9018</v>
          </cell>
          <cell r="H204">
            <v>6.6090042137946323E-2</v>
          </cell>
          <cell r="I204">
            <v>3</v>
          </cell>
          <cell r="J204">
            <v>1</v>
          </cell>
        </row>
        <row r="205">
          <cell r="A205">
            <v>2300149600</v>
          </cell>
          <cell r="B205">
            <v>2300</v>
          </cell>
          <cell r="C205" t="str">
            <v>Hudson Valley Community College</v>
          </cell>
          <cell r="D205" t="str">
            <v>NY</v>
          </cell>
          <cell r="E205">
            <v>4837</v>
          </cell>
          <cell r="F205">
            <v>3006</v>
          </cell>
          <cell r="G205">
            <v>2896</v>
          </cell>
          <cell r="H205">
            <v>3.7983425414364641E-2</v>
          </cell>
          <cell r="I205">
            <v>3</v>
          </cell>
          <cell r="J205">
            <v>1</v>
          </cell>
        </row>
        <row r="206">
          <cell r="A206">
            <v>2303257400</v>
          </cell>
          <cell r="B206">
            <v>2303</v>
          </cell>
          <cell r="C206" t="str">
            <v>City University of New York: Hostos Community Coll</v>
          </cell>
          <cell r="D206" t="str">
            <v>NY</v>
          </cell>
          <cell r="E206">
            <v>2658</v>
          </cell>
          <cell r="F206">
            <v>3036</v>
          </cell>
          <cell r="G206">
            <v>3036</v>
          </cell>
          <cell r="H206">
            <v>0</v>
          </cell>
          <cell r="I206">
            <v>3</v>
          </cell>
          <cell r="J206">
            <v>1</v>
          </cell>
        </row>
        <row r="207">
          <cell r="A207">
            <v>2309175300</v>
          </cell>
          <cell r="B207">
            <v>2309</v>
          </cell>
          <cell r="C207" t="str">
            <v>Harrisburg Area Community College</v>
          </cell>
          <cell r="D207" t="str">
            <v>PA</v>
          </cell>
          <cell r="E207">
            <v>2549</v>
          </cell>
          <cell r="F207">
            <v>2625</v>
          </cell>
          <cell r="G207">
            <v>2550</v>
          </cell>
          <cell r="H207">
            <v>2.9411764705882353E-2</v>
          </cell>
          <cell r="I207">
            <v>3</v>
          </cell>
          <cell r="J207">
            <v>1</v>
          </cell>
        </row>
        <row r="208">
          <cell r="A208">
            <v>2316051400</v>
          </cell>
          <cell r="B208">
            <v>2316</v>
          </cell>
          <cell r="C208" t="str">
            <v>Herkimer County Community College</v>
          </cell>
          <cell r="D208" t="str">
            <v>NY</v>
          </cell>
          <cell r="E208">
            <v>1991</v>
          </cell>
          <cell r="F208">
            <v>3010</v>
          </cell>
          <cell r="G208">
            <v>2930</v>
          </cell>
          <cell r="H208">
            <v>2.7303754266211604E-2</v>
          </cell>
          <cell r="I208">
            <v>3</v>
          </cell>
          <cell r="J208">
            <v>1</v>
          </cell>
        </row>
        <row r="209">
          <cell r="A209">
            <v>2335194500</v>
          </cell>
          <cell r="B209">
            <v>2335</v>
          </cell>
          <cell r="C209" t="str">
            <v>Jamestown Community College</v>
          </cell>
          <cell r="D209" t="str">
            <v>NY</v>
          </cell>
          <cell r="E209">
            <v>2486</v>
          </cell>
          <cell r="F209">
            <v>3476</v>
          </cell>
          <cell r="G209">
            <v>3326</v>
          </cell>
          <cell r="H209">
            <v>4.5099218280216478E-2</v>
          </cell>
          <cell r="I209">
            <v>3</v>
          </cell>
          <cell r="J209">
            <v>1</v>
          </cell>
        </row>
        <row r="210">
          <cell r="A210">
            <v>2345038900</v>
          </cell>
          <cell r="B210">
            <v>2345</v>
          </cell>
          <cell r="C210" t="str">
            <v>Jefferson Community College</v>
          </cell>
          <cell r="D210" t="str">
            <v>NY</v>
          </cell>
          <cell r="E210">
            <v>1317</v>
          </cell>
          <cell r="F210">
            <v>3076</v>
          </cell>
          <cell r="G210">
            <v>2784</v>
          </cell>
          <cell r="H210">
            <v>0.10488505747126436</v>
          </cell>
          <cell r="I210">
            <v>3</v>
          </cell>
          <cell r="J210">
            <v>1</v>
          </cell>
        </row>
        <row r="211">
          <cell r="A211">
            <v>2358182900</v>
          </cell>
          <cell r="B211">
            <v>2358</v>
          </cell>
          <cell r="C211" t="str">
            <v>City University of New York: Kingsborough Communit</v>
          </cell>
          <cell r="D211" t="str">
            <v>NY</v>
          </cell>
          <cell r="E211">
            <v>7352</v>
          </cell>
          <cell r="F211">
            <v>3080</v>
          </cell>
          <cell r="G211">
            <v>3080</v>
          </cell>
          <cell r="H211">
            <v>0</v>
          </cell>
          <cell r="I211">
            <v>3</v>
          </cell>
          <cell r="J211">
            <v>1</v>
          </cell>
        </row>
        <row r="212">
          <cell r="A212">
            <v>2381275000</v>
          </cell>
          <cell r="B212">
            <v>2381</v>
          </cell>
          <cell r="C212" t="str">
            <v>Lehigh Carbon Community College</v>
          </cell>
          <cell r="D212" t="str">
            <v>PA</v>
          </cell>
          <cell r="E212">
            <v>2358</v>
          </cell>
          <cell r="F212">
            <v>2700</v>
          </cell>
          <cell r="G212">
            <v>2475</v>
          </cell>
          <cell r="H212">
            <v>9.0909090909090912E-2</v>
          </cell>
          <cell r="I212">
            <v>3</v>
          </cell>
          <cell r="J212">
            <v>1</v>
          </cell>
        </row>
        <row r="213">
          <cell r="A213">
            <v>2382010600</v>
          </cell>
          <cell r="B213">
            <v>2382</v>
          </cell>
          <cell r="C213" t="str">
            <v>Luzerne County Community College</v>
          </cell>
          <cell r="D213" t="str">
            <v>PA</v>
          </cell>
          <cell r="E213">
            <v>2940</v>
          </cell>
          <cell r="F213">
            <v>2670</v>
          </cell>
          <cell r="G213">
            <v>2370</v>
          </cell>
          <cell r="H213">
            <v>0.12658227848101267</v>
          </cell>
          <cell r="I213">
            <v>3</v>
          </cell>
          <cell r="J213">
            <v>1</v>
          </cell>
        </row>
        <row r="214">
          <cell r="A214">
            <v>2414016600</v>
          </cell>
          <cell r="B214">
            <v>2414</v>
          </cell>
          <cell r="C214" t="str">
            <v>Mohawk Valley Community College</v>
          </cell>
          <cell r="D214" t="str">
            <v>NY</v>
          </cell>
          <cell r="E214">
            <v>3768</v>
          </cell>
          <cell r="F214">
            <v>3194</v>
          </cell>
          <cell r="G214">
            <v>3134</v>
          </cell>
          <cell r="H214">
            <v>1.9144862795149969E-2</v>
          </cell>
          <cell r="I214">
            <v>3</v>
          </cell>
          <cell r="J214">
            <v>1</v>
          </cell>
        </row>
        <row r="215">
          <cell r="A215">
            <v>2429193900</v>
          </cell>
          <cell r="B215">
            <v>2429</v>
          </cell>
          <cell r="C215" t="str">
            <v>Monroe Community College</v>
          </cell>
          <cell r="D215" t="str">
            <v>NY</v>
          </cell>
          <cell r="E215">
            <v>8597</v>
          </cell>
          <cell r="F215">
            <v>2855</v>
          </cell>
          <cell r="G215">
            <v>2688</v>
          </cell>
          <cell r="H215">
            <v>6.2127976190476192E-2</v>
          </cell>
          <cell r="I215">
            <v>3</v>
          </cell>
          <cell r="J215">
            <v>1</v>
          </cell>
        </row>
        <row r="216">
          <cell r="A216">
            <v>2441139600</v>
          </cell>
          <cell r="B216">
            <v>2441</v>
          </cell>
          <cell r="C216" t="str">
            <v>Middlesex County College</v>
          </cell>
          <cell r="D216" t="str">
            <v>NJ</v>
          </cell>
          <cell r="E216">
            <v>5220</v>
          </cell>
          <cell r="F216">
            <v>2919</v>
          </cell>
          <cell r="G216">
            <v>2655</v>
          </cell>
          <cell r="H216">
            <v>9.9435028248587576E-2</v>
          </cell>
          <cell r="I216">
            <v>3</v>
          </cell>
          <cell r="J216">
            <v>1</v>
          </cell>
        </row>
        <row r="217">
          <cell r="A217">
            <v>2444141200</v>
          </cell>
          <cell r="B217">
            <v>2444</v>
          </cell>
          <cell r="C217" t="str">
            <v>Mercer County Community College</v>
          </cell>
          <cell r="D217" t="str">
            <v>NJ</v>
          </cell>
          <cell r="E217">
            <v>2790</v>
          </cell>
          <cell r="F217">
            <v>2550</v>
          </cell>
          <cell r="G217">
            <v>2400</v>
          </cell>
          <cell r="H217">
            <v>6.25E-2</v>
          </cell>
          <cell r="I217">
            <v>3</v>
          </cell>
          <cell r="J217">
            <v>1</v>
          </cell>
        </row>
        <row r="218">
          <cell r="A218">
            <v>2445275300</v>
          </cell>
          <cell r="B218">
            <v>2445</v>
          </cell>
          <cell r="C218" t="str">
            <v>Montgomery County Community College</v>
          </cell>
          <cell r="D218" t="str">
            <v>PA</v>
          </cell>
          <cell r="E218">
            <v>4428</v>
          </cell>
          <cell r="F218">
            <v>2820</v>
          </cell>
          <cell r="G218">
            <v>2640</v>
          </cell>
          <cell r="H218">
            <v>6.8181818181818177E-2</v>
          </cell>
          <cell r="I218">
            <v>3</v>
          </cell>
          <cell r="J218">
            <v>1</v>
          </cell>
        </row>
        <row r="219">
          <cell r="A219">
            <v>2484000000</v>
          </cell>
          <cell r="B219">
            <v>2484</v>
          </cell>
          <cell r="C219" t="str">
            <v>Cambria County Area Community College</v>
          </cell>
          <cell r="D219" t="str">
            <v>PA</v>
          </cell>
          <cell r="E219">
            <v>594</v>
          </cell>
          <cell r="F219">
            <v>2340</v>
          </cell>
          <cell r="G219">
            <v>2070</v>
          </cell>
          <cell r="H219">
            <v>0.13043478260869565</v>
          </cell>
          <cell r="I219">
            <v>3</v>
          </cell>
          <cell r="J219">
            <v>1</v>
          </cell>
        </row>
        <row r="220">
          <cell r="A220">
            <v>2522200500</v>
          </cell>
          <cell r="B220">
            <v>2522</v>
          </cell>
          <cell r="C220" t="str">
            <v>State University of New York College of Technology</v>
          </cell>
          <cell r="D220" t="str">
            <v>NY</v>
          </cell>
          <cell r="E220">
            <v>3074</v>
          </cell>
          <cell r="F220">
            <v>5291</v>
          </cell>
          <cell r="G220">
            <v>5280</v>
          </cell>
          <cell r="H220">
            <v>2.0833333333333333E-3</v>
          </cell>
          <cell r="I220">
            <v>3</v>
          </cell>
          <cell r="J220">
            <v>1</v>
          </cell>
        </row>
        <row r="221">
          <cell r="A221">
            <v>2523202300</v>
          </cell>
          <cell r="B221">
            <v>2523</v>
          </cell>
          <cell r="C221" t="str">
            <v>State University of New York College of Technology</v>
          </cell>
          <cell r="D221" t="str">
            <v>NY</v>
          </cell>
          <cell r="E221">
            <v>1956</v>
          </cell>
          <cell r="F221">
            <v>5325</v>
          </cell>
          <cell r="G221">
            <v>5330</v>
          </cell>
          <cell r="H221">
            <v>-9.3808630393996248E-4</v>
          </cell>
          <cell r="I221">
            <v>3</v>
          </cell>
          <cell r="J221">
            <v>1</v>
          </cell>
        </row>
        <row r="222">
          <cell r="A222">
            <v>2524199500</v>
          </cell>
          <cell r="B222">
            <v>2524</v>
          </cell>
          <cell r="C222" t="str">
            <v>State University of New York College of Agricultur</v>
          </cell>
          <cell r="D222" t="str">
            <v>NY</v>
          </cell>
          <cell r="E222">
            <v>2270</v>
          </cell>
          <cell r="F222">
            <v>5325</v>
          </cell>
          <cell r="G222">
            <v>5249</v>
          </cell>
          <cell r="H222">
            <v>1.4478948371118308E-2</v>
          </cell>
          <cell r="I222">
            <v>3</v>
          </cell>
          <cell r="J222">
            <v>1</v>
          </cell>
        </row>
        <row r="223">
          <cell r="A223">
            <v>2525263400</v>
          </cell>
          <cell r="B223">
            <v>2525</v>
          </cell>
          <cell r="C223" t="str">
            <v>State University of New York College of Technology</v>
          </cell>
          <cell r="D223" t="str">
            <v>NY</v>
          </cell>
          <cell r="E223">
            <v>1870</v>
          </cell>
          <cell r="F223">
            <v>5275</v>
          </cell>
          <cell r="G223">
            <v>5215</v>
          </cell>
          <cell r="H223">
            <v>1.1505273250239693E-2</v>
          </cell>
          <cell r="I223">
            <v>3</v>
          </cell>
          <cell r="J223">
            <v>1</v>
          </cell>
        </row>
        <row r="224">
          <cell r="A224">
            <v>2527029900</v>
          </cell>
          <cell r="B224">
            <v>2527</v>
          </cell>
          <cell r="C224" t="str">
            <v>State University of New York College of Agricultur</v>
          </cell>
          <cell r="D224" t="str">
            <v>NY</v>
          </cell>
          <cell r="E224">
            <v>2820</v>
          </cell>
          <cell r="F224">
            <v>5125</v>
          </cell>
          <cell r="G224">
            <v>5125</v>
          </cell>
          <cell r="H224">
            <v>0</v>
          </cell>
          <cell r="I224">
            <v>3</v>
          </cell>
          <cell r="J224">
            <v>1</v>
          </cell>
        </row>
        <row r="225">
          <cell r="A225">
            <v>2563148300</v>
          </cell>
          <cell r="B225">
            <v>2563</v>
          </cell>
          <cell r="C225" t="str">
            <v>Nassau Community College</v>
          </cell>
          <cell r="D225" t="str">
            <v>NY</v>
          </cell>
          <cell r="E225">
            <v>12673</v>
          </cell>
          <cell r="F225">
            <v>3124</v>
          </cell>
          <cell r="G225">
            <v>2864</v>
          </cell>
          <cell r="H225">
            <v>9.0782122905027934E-2</v>
          </cell>
          <cell r="I225">
            <v>3</v>
          </cell>
          <cell r="J225">
            <v>1</v>
          </cell>
        </row>
        <row r="226">
          <cell r="A226">
            <v>2568031200</v>
          </cell>
          <cell r="B226">
            <v>2568</v>
          </cell>
          <cell r="C226" t="str">
            <v>Niagara County Community College</v>
          </cell>
          <cell r="D226" t="str">
            <v>NY</v>
          </cell>
          <cell r="E226">
            <v>2935</v>
          </cell>
          <cell r="F226">
            <v>3270</v>
          </cell>
          <cell r="G226">
            <v>3144</v>
          </cell>
          <cell r="H226">
            <v>4.0076335877862593E-2</v>
          </cell>
          <cell r="I226">
            <v>3</v>
          </cell>
          <cell r="J226">
            <v>1</v>
          </cell>
        </row>
        <row r="227">
          <cell r="A227">
            <v>2571203700</v>
          </cell>
          <cell r="B227">
            <v>2571</v>
          </cell>
          <cell r="C227" t="str">
            <v>North Country Community College</v>
          </cell>
          <cell r="D227" t="str">
            <v>NY</v>
          </cell>
          <cell r="E227">
            <v>952</v>
          </cell>
          <cell r="F227">
            <v>3410</v>
          </cell>
          <cell r="G227">
            <v>3050</v>
          </cell>
          <cell r="H227">
            <v>0.11803278688524591</v>
          </cell>
          <cell r="I227">
            <v>3</v>
          </cell>
          <cell r="J227">
            <v>1</v>
          </cell>
        </row>
        <row r="228">
          <cell r="A228">
            <v>2573175000</v>
          </cell>
          <cell r="B228">
            <v>2573</v>
          </cell>
          <cell r="C228" t="str">
            <v>Northampton County Area Community College</v>
          </cell>
          <cell r="D228" t="str">
            <v>PA</v>
          </cell>
          <cell r="E228">
            <v>3252</v>
          </cell>
          <cell r="F228">
            <v>2700</v>
          </cell>
          <cell r="G228">
            <v>2640</v>
          </cell>
          <cell r="H228">
            <v>2.2727272727272728E-2</v>
          </cell>
          <cell r="I228">
            <v>3</v>
          </cell>
          <cell r="J228">
            <v>1</v>
          </cell>
        </row>
        <row r="229">
          <cell r="A229">
            <v>2625003300</v>
          </cell>
          <cell r="B229">
            <v>2625</v>
          </cell>
          <cell r="C229" t="str">
            <v>Orange County Community College</v>
          </cell>
          <cell r="D229" t="str">
            <v>NY</v>
          </cell>
          <cell r="E229">
            <v>1341</v>
          </cell>
          <cell r="F229">
            <v>2878</v>
          </cell>
          <cell r="G229">
            <v>2875</v>
          </cell>
          <cell r="H229">
            <v>1.0434782608695651E-3</v>
          </cell>
          <cell r="I229">
            <v>3</v>
          </cell>
          <cell r="J229">
            <v>1</v>
          </cell>
        </row>
        <row r="230">
          <cell r="A230">
            <v>2627261200</v>
          </cell>
          <cell r="B230">
            <v>2627</v>
          </cell>
          <cell r="C230" t="str">
            <v>Onondaga Community College</v>
          </cell>
          <cell r="D230" t="str">
            <v>NY</v>
          </cell>
          <cell r="E230">
            <v>4362</v>
          </cell>
          <cell r="F230">
            <v>3310</v>
          </cell>
          <cell r="G230">
            <v>3340</v>
          </cell>
          <cell r="H230">
            <v>-8.9820359281437123E-3</v>
          </cell>
          <cell r="I230">
            <v>3</v>
          </cell>
          <cell r="J230">
            <v>1</v>
          </cell>
        </row>
        <row r="231">
          <cell r="A231">
            <v>2630150700</v>
          </cell>
          <cell r="B231">
            <v>2630</v>
          </cell>
          <cell r="C231" t="str">
            <v>Ocean County College</v>
          </cell>
          <cell r="D231" t="str">
            <v>NJ</v>
          </cell>
          <cell r="E231">
            <v>4058</v>
          </cell>
          <cell r="F231">
            <v>2970</v>
          </cell>
          <cell r="G231">
            <v>2715</v>
          </cell>
          <cell r="H231">
            <v>9.3922651933701654E-2</v>
          </cell>
          <cell r="I231">
            <v>3</v>
          </cell>
          <cell r="J231">
            <v>1</v>
          </cell>
        </row>
        <row r="232">
          <cell r="A232">
            <v>2682274200</v>
          </cell>
          <cell r="B232">
            <v>2682</v>
          </cell>
          <cell r="C232" t="str">
            <v>Community College of Philadelphia</v>
          </cell>
          <cell r="D232" t="str">
            <v>PA</v>
          </cell>
          <cell r="E232">
            <v>6023</v>
          </cell>
          <cell r="F232">
            <v>3570</v>
          </cell>
          <cell r="G232">
            <v>3120</v>
          </cell>
          <cell r="H232">
            <v>0.14423076923076922</v>
          </cell>
          <cell r="I232">
            <v>3</v>
          </cell>
          <cell r="J232">
            <v>1</v>
          </cell>
        </row>
        <row r="233">
          <cell r="A233">
            <v>2694254400</v>
          </cell>
          <cell r="B233">
            <v>2694</v>
          </cell>
          <cell r="C233" t="str">
            <v>Passaic County Community College</v>
          </cell>
          <cell r="D233" t="str">
            <v>NJ</v>
          </cell>
          <cell r="E233">
            <v>1852</v>
          </cell>
          <cell r="F233">
            <v>2595</v>
          </cell>
          <cell r="G233">
            <v>2480</v>
          </cell>
          <cell r="H233">
            <v>4.6370967741935484E-2</v>
          </cell>
          <cell r="I233">
            <v>3</v>
          </cell>
          <cell r="J233">
            <v>1</v>
          </cell>
        </row>
        <row r="234">
          <cell r="A234">
            <v>2711000000</v>
          </cell>
          <cell r="B234">
            <v>2711</v>
          </cell>
          <cell r="C234" t="str">
            <v>Sussex County Community College</v>
          </cell>
          <cell r="D234" t="str">
            <v>NJ</v>
          </cell>
          <cell r="E234">
            <v>1069</v>
          </cell>
          <cell r="F234">
            <v>2540</v>
          </cell>
          <cell r="G234">
            <v>2480</v>
          </cell>
          <cell r="H234">
            <v>2.4193548387096774E-2</v>
          </cell>
          <cell r="I234">
            <v>3</v>
          </cell>
          <cell r="J234">
            <v>1</v>
          </cell>
        </row>
        <row r="235">
          <cell r="A235">
            <v>2743175400</v>
          </cell>
          <cell r="B235">
            <v>2743</v>
          </cell>
          <cell r="C235" t="str">
            <v>Reading Area Community College</v>
          </cell>
          <cell r="D235" t="str">
            <v>PA</v>
          </cell>
          <cell r="E235">
            <v>1579</v>
          </cell>
          <cell r="F235">
            <v>2930.6794060745829</v>
          </cell>
          <cell r="G235">
            <v>2760</v>
          </cell>
          <cell r="H235">
            <v>6.1840364519776397E-2</v>
          </cell>
          <cell r="I235">
            <v>2</v>
          </cell>
          <cell r="J235">
            <v>1</v>
          </cell>
        </row>
        <row r="236">
          <cell r="A236">
            <v>2751257700</v>
          </cell>
          <cell r="B236">
            <v>2751</v>
          </cell>
          <cell r="C236" t="str">
            <v>City University of New York: Queensborough Communi</v>
          </cell>
          <cell r="D236" t="str">
            <v>NY</v>
          </cell>
          <cell r="E236">
            <v>6045</v>
          </cell>
          <cell r="F236">
            <v>3066</v>
          </cell>
          <cell r="G236">
            <v>3066</v>
          </cell>
          <cell r="H236">
            <v>0</v>
          </cell>
          <cell r="I236">
            <v>3</v>
          </cell>
          <cell r="J236">
            <v>1</v>
          </cell>
        </row>
        <row r="237">
          <cell r="A237">
            <v>2767194300</v>
          </cell>
          <cell r="B237">
            <v>2767</v>
          </cell>
          <cell r="C237" t="str">
            <v>Rockland Community College</v>
          </cell>
          <cell r="D237" t="str">
            <v>NY</v>
          </cell>
          <cell r="E237">
            <v>3677</v>
          </cell>
          <cell r="F237">
            <v>2865</v>
          </cell>
          <cell r="G237">
            <v>2750</v>
          </cell>
          <cell r="H237">
            <v>4.1818181818181817E-2</v>
          </cell>
          <cell r="I237">
            <v>3</v>
          </cell>
          <cell r="J237">
            <v>1</v>
          </cell>
        </row>
        <row r="238">
          <cell r="A238">
            <v>2827035400</v>
          </cell>
          <cell r="B238">
            <v>2827</v>
          </cell>
          <cell r="C238" t="str">
            <v>Suffolk County Community College</v>
          </cell>
          <cell r="D238" t="str">
            <v>NY</v>
          </cell>
          <cell r="E238">
            <v>11252</v>
          </cell>
          <cell r="F238">
            <v>3266</v>
          </cell>
          <cell r="G238">
            <v>3162</v>
          </cell>
          <cell r="H238">
            <v>3.2890575585072739E-2</v>
          </cell>
          <cell r="I238">
            <v>3</v>
          </cell>
          <cell r="J238">
            <v>1</v>
          </cell>
        </row>
        <row r="239">
          <cell r="A239">
            <v>2855157900</v>
          </cell>
          <cell r="B239">
            <v>2855</v>
          </cell>
          <cell r="C239" t="str">
            <v>Sullivan County Community College</v>
          </cell>
          <cell r="D239" t="str">
            <v>NY</v>
          </cell>
          <cell r="E239">
            <v>987</v>
          </cell>
          <cell r="F239">
            <v>3176</v>
          </cell>
          <cell r="G239">
            <v>3176</v>
          </cell>
          <cell r="H239">
            <v>0</v>
          </cell>
          <cell r="I239">
            <v>3</v>
          </cell>
          <cell r="J239">
            <v>1</v>
          </cell>
        </row>
        <row r="240">
          <cell r="A240">
            <v>2867254600</v>
          </cell>
          <cell r="B240">
            <v>2867</v>
          </cell>
          <cell r="C240" t="str">
            <v>Raritan Valley Community College</v>
          </cell>
          <cell r="D240" t="str">
            <v>NJ</v>
          </cell>
          <cell r="E240">
            <v>2327</v>
          </cell>
          <cell r="F240">
            <v>2800</v>
          </cell>
          <cell r="G240">
            <v>2510</v>
          </cell>
          <cell r="H240">
            <v>0.11553784860557768</v>
          </cell>
          <cell r="I240">
            <v>3</v>
          </cell>
          <cell r="J240">
            <v>1</v>
          </cell>
        </row>
        <row r="241">
          <cell r="A241">
            <v>2868254500</v>
          </cell>
          <cell r="B241">
            <v>2868</v>
          </cell>
          <cell r="C241" t="str">
            <v>Salem Community College</v>
          </cell>
          <cell r="D241" t="str">
            <v>NJ</v>
          </cell>
          <cell r="E241">
            <v>435</v>
          </cell>
          <cell r="F241">
            <v>2975</v>
          </cell>
          <cell r="G241">
            <v>2975</v>
          </cell>
          <cell r="H241">
            <v>0</v>
          </cell>
          <cell r="I241">
            <v>3</v>
          </cell>
          <cell r="J241">
            <v>1</v>
          </cell>
        </row>
        <row r="242">
          <cell r="A242">
            <v>2879194000</v>
          </cell>
          <cell r="B242">
            <v>2879</v>
          </cell>
          <cell r="C242" t="str">
            <v>Schenectady County Community College</v>
          </cell>
          <cell r="D242" t="str">
            <v>NY</v>
          </cell>
          <cell r="E242">
            <v>1559</v>
          </cell>
          <cell r="F242">
            <v>2658</v>
          </cell>
          <cell r="G242">
            <v>2658</v>
          </cell>
          <cell r="H242">
            <v>0</v>
          </cell>
          <cell r="I242">
            <v>3</v>
          </cell>
          <cell r="J242">
            <v>1</v>
          </cell>
        </row>
        <row r="243">
          <cell r="A243">
            <v>2904194400</v>
          </cell>
          <cell r="B243">
            <v>2904</v>
          </cell>
          <cell r="C243" t="str">
            <v>Tompkins-Cortland Community College</v>
          </cell>
          <cell r="D243" t="str">
            <v>NY</v>
          </cell>
          <cell r="E243">
            <v>2108</v>
          </cell>
          <cell r="F243">
            <v>3402</v>
          </cell>
          <cell r="G243">
            <v>3195</v>
          </cell>
          <cell r="H243">
            <v>6.4788732394366194E-2</v>
          </cell>
          <cell r="I243">
            <v>3</v>
          </cell>
          <cell r="J243">
            <v>1</v>
          </cell>
        </row>
        <row r="244">
          <cell r="A244">
            <v>2921254900</v>
          </cell>
          <cell r="B244">
            <v>2921</v>
          </cell>
          <cell r="C244" t="str">
            <v>Union County College</v>
          </cell>
          <cell r="D244" t="str">
            <v>NJ</v>
          </cell>
          <cell r="E244">
            <v>5054</v>
          </cell>
          <cell r="F244">
            <v>2804</v>
          </cell>
          <cell r="G244">
            <v>2804</v>
          </cell>
          <cell r="H244">
            <v>0</v>
          </cell>
          <cell r="I244">
            <v>3</v>
          </cell>
          <cell r="J244">
            <v>1</v>
          </cell>
        </row>
        <row r="245">
          <cell r="A245">
            <v>2937016300</v>
          </cell>
          <cell r="B245">
            <v>2937</v>
          </cell>
          <cell r="C245" t="str">
            <v>University of Pittsburgh at Titusville</v>
          </cell>
          <cell r="D245" t="str">
            <v>PA</v>
          </cell>
          <cell r="E245">
            <v>391</v>
          </cell>
          <cell r="F245">
            <v>8838</v>
          </cell>
          <cell r="G245">
            <v>8374</v>
          </cell>
          <cell r="H245">
            <v>5.5409601146405543E-2</v>
          </cell>
          <cell r="I245">
            <v>3</v>
          </cell>
          <cell r="J245">
            <v>1</v>
          </cell>
        </row>
        <row r="246">
          <cell r="A246">
            <v>2938157800</v>
          </cell>
          <cell r="B246">
            <v>2938</v>
          </cell>
          <cell r="C246" t="str">
            <v>Ulster County Community College</v>
          </cell>
          <cell r="D246" t="str">
            <v>NY</v>
          </cell>
          <cell r="E246">
            <v>823</v>
          </cell>
          <cell r="F246">
            <v>3396</v>
          </cell>
          <cell r="G246">
            <v>3056</v>
          </cell>
          <cell r="H246">
            <v>0.11125654450261781</v>
          </cell>
          <cell r="I246">
            <v>3</v>
          </cell>
          <cell r="J246">
            <v>1</v>
          </cell>
        </row>
        <row r="247">
          <cell r="A247">
            <v>2954127600</v>
          </cell>
          <cell r="B247">
            <v>2722</v>
          </cell>
          <cell r="C247" t="str">
            <v>Warren County Community College</v>
          </cell>
          <cell r="D247" t="str">
            <v>NJ</v>
          </cell>
          <cell r="E247">
            <v>312</v>
          </cell>
          <cell r="F247">
            <v>2670</v>
          </cell>
          <cell r="G247">
            <v>2144</v>
          </cell>
          <cell r="H247">
            <v>0.24533582089552239</v>
          </cell>
          <cell r="I247">
            <v>3</v>
          </cell>
          <cell r="J247">
            <v>1</v>
          </cell>
        </row>
        <row r="248">
          <cell r="A248">
            <v>2968180000</v>
          </cell>
          <cell r="B248">
            <v>2968</v>
          </cell>
          <cell r="C248" t="str">
            <v>Westmoreland County Community College</v>
          </cell>
          <cell r="D248" t="str">
            <v>PA</v>
          </cell>
          <cell r="E248">
            <v>2581</v>
          </cell>
          <cell r="F248">
            <v>1980</v>
          </cell>
          <cell r="G248">
            <v>1770</v>
          </cell>
          <cell r="H248">
            <v>0.11864406779661017</v>
          </cell>
          <cell r="I248">
            <v>3</v>
          </cell>
          <cell r="J248">
            <v>1</v>
          </cell>
        </row>
        <row r="249">
          <cell r="A249">
            <v>2972097400</v>
          </cell>
          <cell r="B249">
            <v>2972</v>
          </cell>
          <cell r="C249" t="str">
            <v>Westchester Community College</v>
          </cell>
          <cell r="D249" t="str">
            <v>NY</v>
          </cell>
          <cell r="E249">
            <v>5160</v>
          </cell>
          <cell r="F249">
            <v>3293</v>
          </cell>
          <cell r="G249">
            <v>2754</v>
          </cell>
          <cell r="H249">
            <v>0.19571532316630355</v>
          </cell>
          <cell r="I249">
            <v>3</v>
          </cell>
          <cell r="J249">
            <v>1</v>
          </cell>
        </row>
        <row r="250">
          <cell r="A250">
            <v>5019242000</v>
          </cell>
          <cell r="B250">
            <v>5019</v>
          </cell>
          <cell r="C250" t="str">
            <v>Anne Arundel Community College</v>
          </cell>
          <cell r="D250" t="str">
            <v>MD</v>
          </cell>
          <cell r="E250">
            <v>4748</v>
          </cell>
          <cell r="F250">
            <v>2680</v>
          </cell>
          <cell r="G250">
            <v>2090</v>
          </cell>
          <cell r="H250">
            <v>0.28229665071770332</v>
          </cell>
          <cell r="I250">
            <v>3</v>
          </cell>
          <cell r="J250">
            <v>1</v>
          </cell>
        </row>
        <row r="251">
          <cell r="A251">
            <v>5028032200</v>
          </cell>
          <cell r="B251">
            <v>5028</v>
          </cell>
          <cell r="C251" t="str">
            <v>Allegany College</v>
          </cell>
          <cell r="D251" t="str">
            <v>MD</v>
          </cell>
          <cell r="E251">
            <v>2035</v>
          </cell>
          <cell r="F251">
            <v>2661</v>
          </cell>
          <cell r="G251">
            <v>2720</v>
          </cell>
          <cell r="H251">
            <v>-2.1691176470588235E-2</v>
          </cell>
          <cell r="I251">
            <v>3</v>
          </cell>
          <cell r="J251">
            <v>1</v>
          </cell>
        </row>
        <row r="252">
          <cell r="A252">
            <v>5051128600</v>
          </cell>
          <cell r="B252">
            <v>5051</v>
          </cell>
          <cell r="C252" t="str">
            <v>Baltimore City Community College</v>
          </cell>
          <cell r="D252" t="str">
            <v>MD</v>
          </cell>
          <cell r="E252">
            <v>1886</v>
          </cell>
          <cell r="F252">
            <v>2258</v>
          </cell>
          <cell r="G252">
            <v>2108.7907152173916</v>
          </cell>
          <cell r="H252">
            <v>7.0755852492088891E-2</v>
          </cell>
          <cell r="I252">
            <v>3</v>
          </cell>
          <cell r="J252">
            <v>1</v>
          </cell>
        </row>
        <row r="253">
          <cell r="A253">
            <v>5091242400</v>
          </cell>
          <cell r="B253">
            <v>5091</v>
          </cell>
          <cell r="C253" t="str">
            <v>Cecil Community College</v>
          </cell>
          <cell r="D253" t="str">
            <v>MD</v>
          </cell>
          <cell r="E253">
            <v>537</v>
          </cell>
          <cell r="F253">
            <v>2750</v>
          </cell>
          <cell r="G253">
            <v>2580</v>
          </cell>
          <cell r="H253">
            <v>6.589147286821706E-2</v>
          </cell>
          <cell r="I253">
            <v>3</v>
          </cell>
          <cell r="J253">
            <v>1</v>
          </cell>
        </row>
        <row r="254">
          <cell r="A254">
            <v>5137128300</v>
          </cell>
          <cell r="B254">
            <v>5137</v>
          </cell>
          <cell r="C254" t="str">
            <v>Community College of Baltimore County</v>
          </cell>
          <cell r="D254" t="str">
            <v>MD</v>
          </cell>
          <cell r="E254">
            <v>6901</v>
          </cell>
          <cell r="F254">
            <v>2920</v>
          </cell>
          <cell r="G254">
            <v>2750.7868021739132</v>
          </cell>
          <cell r="H254">
            <v>6.1514472038458112E-2</v>
          </cell>
          <cell r="I254">
            <v>3</v>
          </cell>
          <cell r="J254">
            <v>1</v>
          </cell>
        </row>
        <row r="255">
          <cell r="A255">
            <v>5143129000</v>
          </cell>
          <cell r="B255">
            <v>5143</v>
          </cell>
          <cell r="C255" t="str">
            <v>Chesapeake College</v>
          </cell>
          <cell r="D255" t="str">
            <v>MD</v>
          </cell>
          <cell r="E255">
            <v>734</v>
          </cell>
          <cell r="F255">
            <v>2744</v>
          </cell>
          <cell r="G255">
            <v>2564</v>
          </cell>
          <cell r="H255">
            <v>7.0202808112324488E-2</v>
          </cell>
          <cell r="I255">
            <v>3</v>
          </cell>
          <cell r="J255">
            <v>1</v>
          </cell>
        </row>
        <row r="256">
          <cell r="A256">
            <v>5144014000</v>
          </cell>
          <cell r="B256">
            <v>5144</v>
          </cell>
          <cell r="C256" t="str">
            <v>College of Southern Maryland</v>
          </cell>
          <cell r="D256" t="str">
            <v>MD</v>
          </cell>
          <cell r="E256">
            <v>2083</v>
          </cell>
          <cell r="F256">
            <v>2670</v>
          </cell>
          <cell r="G256">
            <v>2610</v>
          </cell>
          <cell r="H256">
            <v>2.2988505747126436E-2</v>
          </cell>
          <cell r="I256">
            <v>3</v>
          </cell>
          <cell r="J256">
            <v>1</v>
          </cell>
        </row>
        <row r="257">
          <cell r="A257">
            <v>5169225200</v>
          </cell>
          <cell r="B257">
            <v>5169</v>
          </cell>
          <cell r="C257" t="str">
            <v>Delaware Technical and Community College: Owens Ca</v>
          </cell>
          <cell r="D257" t="str">
            <v>DE</v>
          </cell>
          <cell r="E257">
            <v>1558</v>
          </cell>
          <cell r="F257">
            <v>2028</v>
          </cell>
          <cell r="G257">
            <v>1932</v>
          </cell>
          <cell r="H257">
            <v>4.9689440993788817E-2</v>
          </cell>
          <cell r="I257">
            <v>3</v>
          </cell>
          <cell r="J257">
            <v>1</v>
          </cell>
        </row>
        <row r="258">
          <cell r="A258">
            <v>5201225100</v>
          </cell>
          <cell r="B258">
            <v>5201</v>
          </cell>
          <cell r="C258" t="str">
            <v>Delaware Technical and Community College: Terry Ca</v>
          </cell>
          <cell r="D258" t="str">
            <v>DE</v>
          </cell>
          <cell r="E258">
            <v>756</v>
          </cell>
          <cell r="F258">
            <v>2028</v>
          </cell>
          <cell r="G258">
            <v>1932</v>
          </cell>
          <cell r="H258">
            <v>4.9689440993788817E-2</v>
          </cell>
          <cell r="I258">
            <v>3</v>
          </cell>
          <cell r="J258">
            <v>1</v>
          </cell>
        </row>
        <row r="259">
          <cell r="A259">
            <v>5204094000</v>
          </cell>
          <cell r="B259">
            <v>5154</v>
          </cell>
          <cell r="C259" t="str">
            <v>Delaware Technical and Community College: Stanton/</v>
          </cell>
          <cell r="D259" t="str">
            <v>DE</v>
          </cell>
          <cell r="E259">
            <v>2773</v>
          </cell>
          <cell r="F259">
            <v>2028</v>
          </cell>
          <cell r="G259">
            <v>1932</v>
          </cell>
          <cell r="H259">
            <v>4.9689440993788817E-2</v>
          </cell>
          <cell r="I259">
            <v>3</v>
          </cell>
          <cell r="J259">
            <v>1</v>
          </cell>
        </row>
        <row r="260">
          <cell r="A260">
            <v>5230226400</v>
          </cell>
          <cell r="B260">
            <v>5230</v>
          </cell>
          <cell r="C260" t="str">
            <v>Frederick Community College</v>
          </cell>
          <cell r="D260" t="str">
            <v>MD</v>
          </cell>
          <cell r="E260">
            <v>1791</v>
          </cell>
          <cell r="F260">
            <v>3118</v>
          </cell>
          <cell r="G260">
            <v>2748</v>
          </cell>
          <cell r="H260">
            <v>0.13464337700145559</v>
          </cell>
          <cell r="I260">
            <v>3</v>
          </cell>
          <cell r="J260">
            <v>1</v>
          </cell>
        </row>
        <row r="261">
          <cell r="A261">
            <v>5279128500</v>
          </cell>
          <cell r="B261">
            <v>5279</v>
          </cell>
          <cell r="C261" t="str">
            <v>Garrett College</v>
          </cell>
          <cell r="D261" t="str">
            <v>MD</v>
          </cell>
          <cell r="E261">
            <v>338</v>
          </cell>
          <cell r="F261">
            <v>2850</v>
          </cell>
          <cell r="G261">
            <v>2790</v>
          </cell>
          <cell r="H261">
            <v>2.1505376344086023E-2</v>
          </cell>
          <cell r="I261">
            <v>3</v>
          </cell>
          <cell r="J261">
            <v>1</v>
          </cell>
        </row>
        <row r="262">
          <cell r="A262">
            <v>5290129100</v>
          </cell>
          <cell r="B262">
            <v>5290</v>
          </cell>
          <cell r="C262" t="str">
            <v>Hagerstown Community College</v>
          </cell>
          <cell r="D262" t="str">
            <v>MD</v>
          </cell>
          <cell r="E262">
            <v>1045</v>
          </cell>
          <cell r="F262">
            <v>2860</v>
          </cell>
          <cell r="G262">
            <v>2650</v>
          </cell>
          <cell r="H262">
            <v>7.9245283018867921E-2</v>
          </cell>
          <cell r="I262">
            <v>3</v>
          </cell>
          <cell r="J262">
            <v>1</v>
          </cell>
        </row>
        <row r="263">
          <cell r="A263">
            <v>5303111900</v>
          </cell>
          <cell r="B263">
            <v>5303</v>
          </cell>
          <cell r="C263" t="str">
            <v>Harford Community College</v>
          </cell>
          <cell r="D263" t="str">
            <v>MD</v>
          </cell>
          <cell r="E263">
            <v>1740</v>
          </cell>
          <cell r="F263">
            <v>2475</v>
          </cell>
          <cell r="G263">
            <v>2145</v>
          </cell>
          <cell r="H263">
            <v>0.15384615384615385</v>
          </cell>
          <cell r="I263">
            <v>3</v>
          </cell>
          <cell r="J263">
            <v>1</v>
          </cell>
        </row>
        <row r="264">
          <cell r="A264">
            <v>5308229000</v>
          </cell>
          <cell r="B264">
            <v>5308</v>
          </cell>
          <cell r="C264" t="str">
            <v>Howard Community College</v>
          </cell>
          <cell r="D264" t="str">
            <v>MD</v>
          </cell>
          <cell r="E264">
            <v>2101</v>
          </cell>
          <cell r="F264">
            <v>3408</v>
          </cell>
          <cell r="G264">
            <v>3060</v>
          </cell>
          <cell r="H264">
            <v>0.11372549019607843</v>
          </cell>
          <cell r="I264">
            <v>3</v>
          </cell>
          <cell r="J264">
            <v>1</v>
          </cell>
        </row>
        <row r="265">
          <cell r="A265">
            <v>5393303200</v>
          </cell>
          <cell r="B265">
            <v>5393</v>
          </cell>
          <cell r="C265" t="str">
            <v>Montgomery College: Germantown Campus</v>
          </cell>
          <cell r="D265" t="str">
            <v>MD</v>
          </cell>
          <cell r="E265">
            <v>0</v>
          </cell>
          <cell r="F265">
            <v>3564</v>
          </cell>
          <cell r="G265">
            <v>3336</v>
          </cell>
          <cell r="H265">
            <v>6.83453237410072E-2</v>
          </cell>
          <cell r="I265">
            <v>3</v>
          </cell>
          <cell r="J265">
            <v>1</v>
          </cell>
        </row>
        <row r="266">
          <cell r="A266">
            <v>5414303200</v>
          </cell>
          <cell r="B266">
            <v>5414</v>
          </cell>
          <cell r="C266" t="str">
            <v>Montgomery College: Takoma Park Campus</v>
          </cell>
          <cell r="D266" t="str">
            <v>MD</v>
          </cell>
          <cell r="E266">
            <v>12400</v>
          </cell>
          <cell r="F266">
            <v>3564</v>
          </cell>
          <cell r="G266">
            <v>3336</v>
          </cell>
          <cell r="H266">
            <v>6.83453237410072E-2</v>
          </cell>
          <cell r="I266">
            <v>3</v>
          </cell>
          <cell r="J266">
            <v>1</v>
          </cell>
        </row>
        <row r="267">
          <cell r="A267">
            <v>5440198700</v>
          </cell>
          <cell r="B267">
            <v>5440</v>
          </cell>
          <cell r="C267" t="str">
            <v>Montgomery College</v>
          </cell>
          <cell r="D267" t="str">
            <v>MD</v>
          </cell>
          <cell r="E267">
            <v>4627</v>
          </cell>
          <cell r="F267">
            <v>3564</v>
          </cell>
          <cell r="G267">
            <v>3336</v>
          </cell>
          <cell r="H267">
            <v>6.83453237410072E-2</v>
          </cell>
          <cell r="I267">
            <v>3</v>
          </cell>
          <cell r="J267">
            <v>1</v>
          </cell>
        </row>
        <row r="268">
          <cell r="A268">
            <v>5545037500</v>
          </cell>
          <cell r="B268">
            <v>5545</v>
          </cell>
          <cell r="C268" t="str">
            <v>Prince George's Community College</v>
          </cell>
          <cell r="D268" t="str">
            <v>MD</v>
          </cell>
          <cell r="E268">
            <v>3352</v>
          </cell>
          <cell r="F268">
            <v>2805</v>
          </cell>
          <cell r="G268">
            <v>2639.2618021739131</v>
          </cell>
          <cell r="H268">
            <v>6.2797179760481242E-2</v>
          </cell>
          <cell r="I268">
            <v>3</v>
          </cell>
          <cell r="J268">
            <v>1</v>
          </cell>
        </row>
        <row r="269">
          <cell r="A269">
            <v>5797029500</v>
          </cell>
          <cell r="B269">
            <v>5797</v>
          </cell>
          <cell r="C269" t="str">
            <v>Carroll Community College</v>
          </cell>
          <cell r="D269" t="str">
            <v>MD</v>
          </cell>
          <cell r="E269">
            <v>1303</v>
          </cell>
          <cell r="F269">
            <v>3096</v>
          </cell>
          <cell r="G269">
            <v>2889</v>
          </cell>
          <cell r="H269">
            <v>7.1651090342679122E-2</v>
          </cell>
          <cell r="I269">
            <v>3</v>
          </cell>
          <cell r="J269">
            <v>1</v>
          </cell>
        </row>
        <row r="270">
          <cell r="A270">
            <v>5950303300</v>
          </cell>
          <cell r="B270">
            <v>1613</v>
          </cell>
          <cell r="C270" t="str">
            <v>Wor-Wic Community College</v>
          </cell>
          <cell r="D270" t="str">
            <v>MD</v>
          </cell>
          <cell r="E270">
            <v>846</v>
          </cell>
          <cell r="F270">
            <v>2156</v>
          </cell>
          <cell r="G270">
            <v>2089</v>
          </cell>
          <cell r="H270">
            <v>3.2072762087123029E-2</v>
          </cell>
          <cell r="I270">
            <v>3</v>
          </cell>
          <cell r="J270">
            <v>1</v>
          </cell>
        </row>
        <row r="271">
          <cell r="A271">
            <v>9778176200</v>
          </cell>
          <cell r="B271">
            <v>391</v>
          </cell>
          <cell r="C271" t="str">
            <v>Technological College of San Juan</v>
          </cell>
          <cell r="D271" t="str">
            <v>PR</v>
          </cell>
          <cell r="E271">
            <v>745</v>
          </cell>
          <cell r="F271">
            <v>3059.6021405177726</v>
          </cell>
          <cell r="G271">
            <v>2885</v>
          </cell>
          <cell r="H271">
            <v>6.0520672623144735E-2</v>
          </cell>
          <cell r="I271">
            <v>2</v>
          </cell>
          <cell r="J271">
            <v>1</v>
          </cell>
        </row>
        <row r="272">
          <cell r="A272">
            <v>179246200</v>
          </cell>
          <cell r="B272">
            <v>179</v>
          </cell>
          <cell r="C272" t="str">
            <v>Bessemer State Technical College</v>
          </cell>
          <cell r="D272" t="str">
            <v>AL</v>
          </cell>
          <cell r="E272">
            <v>547</v>
          </cell>
          <cell r="F272">
            <v>2700</v>
          </cell>
          <cell r="G272">
            <v>2520</v>
          </cell>
          <cell r="H272">
            <v>7.1428571428571425E-2</v>
          </cell>
          <cell r="I272">
            <v>3</v>
          </cell>
          <cell r="J272">
            <v>1</v>
          </cell>
        </row>
        <row r="273">
          <cell r="A273">
            <v>186339100</v>
          </cell>
          <cell r="B273">
            <v>2108</v>
          </cell>
          <cell r="C273" t="str">
            <v>J. F. Drake State Technical College</v>
          </cell>
          <cell r="D273" t="str">
            <v>AL</v>
          </cell>
          <cell r="E273">
            <v>461</v>
          </cell>
          <cell r="F273">
            <v>2700</v>
          </cell>
          <cell r="G273">
            <v>2520</v>
          </cell>
          <cell r="H273">
            <v>7.1428571428571425E-2</v>
          </cell>
          <cell r="I273">
            <v>3</v>
          </cell>
          <cell r="J273">
            <v>1</v>
          </cell>
        </row>
        <row r="274">
          <cell r="A274">
            <v>188744100</v>
          </cell>
          <cell r="B274">
            <v>188</v>
          </cell>
          <cell r="C274" t="str">
            <v>Northwest-Shoals Community College</v>
          </cell>
          <cell r="D274" t="str">
            <v>AL</v>
          </cell>
          <cell r="E274">
            <v>2698</v>
          </cell>
          <cell r="F274">
            <v>2700</v>
          </cell>
          <cell r="G274">
            <v>2520</v>
          </cell>
          <cell r="H274">
            <v>7.1428571428571425E-2</v>
          </cell>
          <cell r="I274">
            <v>3</v>
          </cell>
          <cell r="J274">
            <v>1</v>
          </cell>
        </row>
        <row r="275">
          <cell r="A275">
            <v>193851900</v>
          </cell>
          <cell r="B275">
            <v>193</v>
          </cell>
          <cell r="C275" t="str">
            <v>Reid State Technical College</v>
          </cell>
          <cell r="D275" t="str">
            <v>AL</v>
          </cell>
          <cell r="E275">
            <v>509</v>
          </cell>
          <cell r="F275">
            <v>2730</v>
          </cell>
          <cell r="G275">
            <v>2520</v>
          </cell>
          <cell r="H275">
            <v>8.3333333333333329E-2</v>
          </cell>
          <cell r="I275">
            <v>3</v>
          </cell>
          <cell r="J275">
            <v>1</v>
          </cell>
        </row>
        <row r="276">
          <cell r="A276">
            <v>207941300</v>
          </cell>
          <cell r="B276">
            <v>207</v>
          </cell>
          <cell r="C276" t="str">
            <v>Trenholm State Technical College</v>
          </cell>
          <cell r="D276" t="str">
            <v>AL</v>
          </cell>
          <cell r="E276">
            <v>417</v>
          </cell>
          <cell r="F276">
            <v>2700</v>
          </cell>
          <cell r="G276">
            <v>2520</v>
          </cell>
          <cell r="H276">
            <v>7.1428571428571425E-2</v>
          </cell>
          <cell r="I276">
            <v>3</v>
          </cell>
          <cell r="J276">
            <v>1</v>
          </cell>
        </row>
        <row r="277">
          <cell r="A277">
            <v>613000000</v>
          </cell>
          <cell r="B277">
            <v>613</v>
          </cell>
          <cell r="C277" t="str">
            <v>Owensboro Community College</v>
          </cell>
          <cell r="D277" t="str">
            <v>KY</v>
          </cell>
          <cell r="E277">
            <v>1776</v>
          </cell>
          <cell r="F277">
            <v>2780</v>
          </cell>
          <cell r="G277">
            <v>2370</v>
          </cell>
          <cell r="H277">
            <v>0.1729957805907173</v>
          </cell>
          <cell r="I277">
            <v>3</v>
          </cell>
          <cell r="J277">
            <v>1</v>
          </cell>
        </row>
        <row r="278">
          <cell r="A278">
            <v>1023028800</v>
          </cell>
          <cell r="B278">
            <v>703</v>
          </cell>
          <cell r="C278" t="str">
            <v>Ashland Community College</v>
          </cell>
          <cell r="D278" t="str">
            <v>KY</v>
          </cell>
          <cell r="E278">
            <v>2035</v>
          </cell>
          <cell r="F278">
            <v>2760</v>
          </cell>
          <cell r="G278">
            <v>2370</v>
          </cell>
          <cell r="H278">
            <v>0.16455696202531644</v>
          </cell>
          <cell r="I278">
            <v>3</v>
          </cell>
          <cell r="J278">
            <v>1</v>
          </cell>
        </row>
        <row r="279">
          <cell r="A279">
            <v>1037210100</v>
          </cell>
          <cell r="B279">
            <v>715</v>
          </cell>
          <cell r="C279" t="str">
            <v>Central Alabama Community College</v>
          </cell>
          <cell r="D279" t="str">
            <v>AL</v>
          </cell>
          <cell r="E279">
            <v>1019</v>
          </cell>
          <cell r="F279">
            <v>2700</v>
          </cell>
          <cell r="G279">
            <v>2520</v>
          </cell>
          <cell r="H279">
            <v>7.1428571428571425E-2</v>
          </cell>
          <cell r="I279">
            <v>3</v>
          </cell>
          <cell r="J279">
            <v>1</v>
          </cell>
        </row>
        <row r="280">
          <cell r="A280">
            <v>1038117000</v>
          </cell>
          <cell r="B280">
            <v>723</v>
          </cell>
          <cell r="C280" t="str">
            <v>Bevill State Community College</v>
          </cell>
          <cell r="D280" t="str">
            <v>AL</v>
          </cell>
          <cell r="E280">
            <v>2045</v>
          </cell>
          <cell r="F280">
            <v>2700</v>
          </cell>
          <cell r="G280">
            <v>2520</v>
          </cell>
          <cell r="H280">
            <v>7.1428571428571425E-2</v>
          </cell>
          <cell r="I280">
            <v>3</v>
          </cell>
          <cell r="J280">
            <v>1</v>
          </cell>
        </row>
        <row r="281">
          <cell r="A281">
            <v>1081005200</v>
          </cell>
          <cell r="B281">
            <v>1081</v>
          </cell>
          <cell r="C281" t="str">
            <v>Columbia State Community College</v>
          </cell>
          <cell r="D281" t="str">
            <v>TN</v>
          </cell>
          <cell r="E281">
            <v>2335</v>
          </cell>
          <cell r="F281">
            <v>2183</v>
          </cell>
          <cell r="G281">
            <v>2055</v>
          </cell>
          <cell r="H281">
            <v>6.2287104622871049E-2</v>
          </cell>
          <cell r="I281">
            <v>3</v>
          </cell>
          <cell r="J281">
            <v>1</v>
          </cell>
        </row>
        <row r="282">
          <cell r="A282">
            <v>1084070500</v>
          </cell>
          <cell r="B282">
            <v>1084</v>
          </cell>
          <cell r="C282" t="str">
            <v>Chattanooga State Technical Community College</v>
          </cell>
          <cell r="D282" t="str">
            <v>TN</v>
          </cell>
          <cell r="E282">
            <v>3450</v>
          </cell>
          <cell r="F282">
            <v>2223</v>
          </cell>
          <cell r="G282">
            <v>2095</v>
          </cell>
          <cell r="H282">
            <v>6.109785202863962E-2</v>
          </cell>
          <cell r="I282">
            <v>3</v>
          </cell>
          <cell r="J282">
            <v>1</v>
          </cell>
        </row>
        <row r="283">
          <cell r="A283">
            <v>1126248600</v>
          </cell>
          <cell r="B283">
            <v>1126</v>
          </cell>
          <cell r="C283" t="str">
            <v>Coahoma Community College</v>
          </cell>
          <cell r="D283" t="str">
            <v>MS</v>
          </cell>
          <cell r="E283">
            <v>277</v>
          </cell>
          <cell r="F283">
            <v>1500</v>
          </cell>
          <cell r="G283">
            <v>1600</v>
          </cell>
          <cell r="H283">
            <v>-6.25E-2</v>
          </cell>
          <cell r="I283">
            <v>3</v>
          </cell>
          <cell r="J283">
            <v>1</v>
          </cell>
        </row>
        <row r="284">
          <cell r="A284">
            <v>1142248700</v>
          </cell>
          <cell r="B284">
            <v>1142</v>
          </cell>
          <cell r="C284" t="str">
            <v>Copiah-Lincoln Community College</v>
          </cell>
          <cell r="D284" t="str">
            <v>MS</v>
          </cell>
          <cell r="E284">
            <v>1430</v>
          </cell>
          <cell r="F284">
            <v>1600</v>
          </cell>
          <cell r="G284">
            <v>1500</v>
          </cell>
          <cell r="H284">
            <v>6.6666666666666666E-2</v>
          </cell>
          <cell r="I284">
            <v>3</v>
          </cell>
          <cell r="J284">
            <v>1</v>
          </cell>
        </row>
        <row r="285">
          <cell r="A285">
            <v>1187134700</v>
          </cell>
          <cell r="B285">
            <v>7323</v>
          </cell>
          <cell r="C285" t="str">
            <v>Dyersburg State Community College</v>
          </cell>
          <cell r="D285" t="str">
            <v>TN</v>
          </cell>
          <cell r="E285">
            <v>1532</v>
          </cell>
          <cell r="F285">
            <v>2183</v>
          </cell>
          <cell r="G285">
            <v>2065</v>
          </cell>
          <cell r="H285">
            <v>5.7142857142857141E-2</v>
          </cell>
          <cell r="I285">
            <v>3</v>
          </cell>
          <cell r="J285">
            <v>1</v>
          </cell>
        </row>
        <row r="286">
          <cell r="A286">
            <v>1196248900</v>
          </cell>
          <cell r="B286">
            <v>1196</v>
          </cell>
          <cell r="C286" t="str">
            <v>East Central Community College</v>
          </cell>
          <cell r="D286" t="str">
            <v>MS</v>
          </cell>
          <cell r="E286">
            <v>1925</v>
          </cell>
          <cell r="F286">
            <v>1400</v>
          </cell>
          <cell r="G286">
            <v>1403</v>
          </cell>
          <cell r="H286">
            <v>-2.1382751247327157E-3</v>
          </cell>
          <cell r="I286">
            <v>3</v>
          </cell>
          <cell r="J286">
            <v>1</v>
          </cell>
        </row>
        <row r="287">
          <cell r="A287">
            <v>1197249000</v>
          </cell>
          <cell r="B287">
            <v>1197</v>
          </cell>
          <cell r="C287" t="str">
            <v>East Mississippi Community College</v>
          </cell>
          <cell r="D287" t="str">
            <v>MS</v>
          </cell>
          <cell r="E287">
            <v>2632</v>
          </cell>
          <cell r="F287">
            <v>1560</v>
          </cell>
          <cell r="G287">
            <v>1260</v>
          </cell>
          <cell r="H287">
            <v>0.23809523809523808</v>
          </cell>
          <cell r="I287">
            <v>3</v>
          </cell>
          <cell r="J287">
            <v>1</v>
          </cell>
        </row>
        <row r="288">
          <cell r="A288">
            <v>1211023700</v>
          </cell>
          <cell r="B288">
            <v>1211</v>
          </cell>
          <cell r="C288" t="str">
            <v>Elizabethtown Community College</v>
          </cell>
          <cell r="D288" t="str">
            <v>KY</v>
          </cell>
          <cell r="E288">
            <v>1038</v>
          </cell>
          <cell r="F288">
            <v>2760</v>
          </cell>
          <cell r="G288">
            <v>2370</v>
          </cell>
          <cell r="H288">
            <v>0.16455696202531644</v>
          </cell>
          <cell r="I288">
            <v>3</v>
          </cell>
          <cell r="J288">
            <v>1</v>
          </cell>
        </row>
        <row r="289">
          <cell r="A289">
            <v>1213210500</v>
          </cell>
          <cell r="B289">
            <v>1213</v>
          </cell>
          <cell r="C289" t="str">
            <v>Enterprise-Ozark Community College</v>
          </cell>
          <cell r="D289" t="str">
            <v>AL</v>
          </cell>
          <cell r="E289">
            <v>866</v>
          </cell>
          <cell r="F289">
            <v>2700</v>
          </cell>
          <cell r="G289">
            <v>2520</v>
          </cell>
          <cell r="H289">
            <v>7.1428571428571425E-2</v>
          </cell>
          <cell r="I289">
            <v>3</v>
          </cell>
          <cell r="J289">
            <v>1</v>
          </cell>
        </row>
        <row r="290">
          <cell r="A290">
            <v>1262205600</v>
          </cell>
          <cell r="B290">
            <v>1262</v>
          </cell>
          <cell r="C290" t="str">
            <v>Gadsden State Community College</v>
          </cell>
          <cell r="D290" t="str">
            <v>AL</v>
          </cell>
          <cell r="E290">
            <v>3261</v>
          </cell>
          <cell r="F290">
            <v>2700</v>
          </cell>
          <cell r="G290">
            <v>2520</v>
          </cell>
          <cell r="H290">
            <v>7.1428571428571425E-2</v>
          </cell>
          <cell r="I290">
            <v>3</v>
          </cell>
          <cell r="J290">
            <v>1</v>
          </cell>
        </row>
        <row r="291">
          <cell r="A291">
            <v>1264210700</v>
          </cell>
          <cell r="B291">
            <v>1264</v>
          </cell>
          <cell r="C291" t="str">
            <v>George C. Wallace Community College at Dothan</v>
          </cell>
          <cell r="D291" t="str">
            <v>AL</v>
          </cell>
          <cell r="E291">
            <v>1832</v>
          </cell>
          <cell r="F291">
            <v>2700</v>
          </cell>
          <cell r="G291">
            <v>2340</v>
          </cell>
          <cell r="H291">
            <v>0.15384615384615385</v>
          </cell>
          <cell r="I291">
            <v>3</v>
          </cell>
          <cell r="J291">
            <v>1</v>
          </cell>
        </row>
        <row r="292">
          <cell r="A292">
            <v>1274139100</v>
          </cell>
          <cell r="B292">
            <v>1274</v>
          </cell>
          <cell r="C292" t="str">
            <v>Hopkinsville Community College</v>
          </cell>
          <cell r="D292" t="str">
            <v>KY</v>
          </cell>
          <cell r="E292">
            <v>1247</v>
          </cell>
          <cell r="F292">
            <v>2760</v>
          </cell>
          <cell r="G292">
            <v>2370</v>
          </cell>
          <cell r="H292">
            <v>0.16455696202531644</v>
          </cell>
          <cell r="I292">
            <v>3</v>
          </cell>
          <cell r="J292">
            <v>1</v>
          </cell>
        </row>
        <row r="293">
          <cell r="A293">
            <v>1275001900</v>
          </cell>
          <cell r="B293">
            <v>815</v>
          </cell>
          <cell r="C293" t="str">
            <v>Hazard Community College</v>
          </cell>
          <cell r="D293" t="str">
            <v>KY</v>
          </cell>
          <cell r="E293">
            <v>1931</v>
          </cell>
          <cell r="F293">
            <v>2760</v>
          </cell>
          <cell r="G293">
            <v>2370</v>
          </cell>
          <cell r="H293">
            <v>0.16455696202531644</v>
          </cell>
          <cell r="I293">
            <v>3</v>
          </cell>
          <cell r="J293">
            <v>1</v>
          </cell>
        </row>
        <row r="294">
          <cell r="A294">
            <v>1296249100</v>
          </cell>
          <cell r="B294">
            <v>1296</v>
          </cell>
          <cell r="C294" t="str">
            <v>Hinds Community College</v>
          </cell>
          <cell r="D294" t="str">
            <v>MS</v>
          </cell>
          <cell r="E294">
            <v>7037</v>
          </cell>
          <cell r="F294">
            <v>1740</v>
          </cell>
          <cell r="G294">
            <v>1540</v>
          </cell>
          <cell r="H294">
            <v>0.12987012987012986</v>
          </cell>
          <cell r="I294">
            <v>3</v>
          </cell>
          <cell r="J294">
            <v>1</v>
          </cell>
        </row>
        <row r="295">
          <cell r="A295">
            <v>1299249200</v>
          </cell>
          <cell r="B295">
            <v>1299</v>
          </cell>
          <cell r="C295" t="str">
            <v>Holmes Community College</v>
          </cell>
          <cell r="D295" t="str">
            <v>MS</v>
          </cell>
          <cell r="E295">
            <v>2213</v>
          </cell>
          <cell r="F295">
            <v>1430</v>
          </cell>
          <cell r="G295">
            <v>1430</v>
          </cell>
          <cell r="H295">
            <v>0</v>
          </cell>
          <cell r="I295">
            <v>3</v>
          </cell>
          <cell r="J295">
            <v>1</v>
          </cell>
        </row>
        <row r="296">
          <cell r="A296">
            <v>1307240000</v>
          </cell>
          <cell r="B296">
            <v>1307</v>
          </cell>
          <cell r="C296" t="str">
            <v>Henderson Community College</v>
          </cell>
          <cell r="D296" t="str">
            <v>KY</v>
          </cell>
          <cell r="E296">
            <v>569</v>
          </cell>
          <cell r="F296">
            <v>2760</v>
          </cell>
          <cell r="G296">
            <v>2370</v>
          </cell>
          <cell r="H296">
            <v>0.16455696202531644</v>
          </cell>
          <cell r="I296">
            <v>3</v>
          </cell>
          <cell r="J296">
            <v>1</v>
          </cell>
        </row>
        <row r="297">
          <cell r="A297">
            <v>1326249300</v>
          </cell>
          <cell r="B297">
            <v>1326</v>
          </cell>
          <cell r="C297" t="str">
            <v>Itawamba Community College</v>
          </cell>
          <cell r="D297" t="str">
            <v>MS</v>
          </cell>
          <cell r="E297">
            <v>2750</v>
          </cell>
          <cell r="F297">
            <v>1480</v>
          </cell>
          <cell r="G297">
            <v>1270</v>
          </cell>
          <cell r="H297">
            <v>0.16535433070866143</v>
          </cell>
          <cell r="I297">
            <v>3</v>
          </cell>
          <cell r="J297">
            <v>1</v>
          </cell>
        </row>
        <row r="298">
          <cell r="A298">
            <v>1328240100</v>
          </cell>
          <cell r="B298">
            <v>1328</v>
          </cell>
          <cell r="C298" t="str">
            <v>Jefferson Community College</v>
          </cell>
          <cell r="D298" t="str">
            <v>KY</v>
          </cell>
          <cell r="E298">
            <v>2712</v>
          </cell>
          <cell r="F298">
            <v>2780</v>
          </cell>
          <cell r="G298">
            <v>2370</v>
          </cell>
          <cell r="H298">
            <v>0.1729957805907173</v>
          </cell>
          <cell r="I298">
            <v>3</v>
          </cell>
          <cell r="J298">
            <v>1</v>
          </cell>
        </row>
        <row r="299">
          <cell r="A299">
            <v>1347118600</v>
          </cell>
          <cell r="B299">
            <v>1347</v>
          </cell>
          <cell r="C299" t="str">
            <v>Jones County Junior College</v>
          </cell>
          <cell r="D299" t="str">
            <v>MS</v>
          </cell>
          <cell r="E299">
            <v>4195</v>
          </cell>
          <cell r="F299">
            <v>1553</v>
          </cell>
          <cell r="G299">
            <v>1263</v>
          </cell>
          <cell r="H299">
            <v>0.22961203483768805</v>
          </cell>
          <cell r="I299">
            <v>3</v>
          </cell>
          <cell r="J299">
            <v>1</v>
          </cell>
        </row>
        <row r="300">
          <cell r="A300">
            <v>1352211200</v>
          </cell>
          <cell r="B300">
            <v>1352</v>
          </cell>
          <cell r="C300" t="str">
            <v>Jefferson State Community College</v>
          </cell>
          <cell r="D300" t="str">
            <v>AL</v>
          </cell>
          <cell r="E300">
            <v>2261</v>
          </cell>
          <cell r="F300">
            <v>3060</v>
          </cell>
          <cell r="G300">
            <v>2520</v>
          </cell>
          <cell r="H300">
            <v>0.21428571428571427</v>
          </cell>
          <cell r="I300">
            <v>3</v>
          </cell>
          <cell r="J300">
            <v>1</v>
          </cell>
        </row>
        <row r="301">
          <cell r="A301">
            <v>1354249700</v>
          </cell>
          <cell r="B301">
            <v>1354</v>
          </cell>
          <cell r="C301" t="str">
            <v>Mississippi Gulf Coast Community College: Jackson</v>
          </cell>
          <cell r="D301" t="str">
            <v>MS</v>
          </cell>
          <cell r="E301">
            <v>6364</v>
          </cell>
          <cell r="F301">
            <v>1602</v>
          </cell>
          <cell r="G301">
            <v>1372</v>
          </cell>
          <cell r="H301">
            <v>0.16763848396501457</v>
          </cell>
          <cell r="I301">
            <v>3</v>
          </cell>
          <cell r="J301">
            <v>1</v>
          </cell>
        </row>
        <row r="302">
          <cell r="A302">
            <v>1355211100</v>
          </cell>
          <cell r="B302">
            <v>1355</v>
          </cell>
          <cell r="C302" t="str">
            <v>Jefferson Davis Community College</v>
          </cell>
          <cell r="D302" t="str">
            <v>AL</v>
          </cell>
          <cell r="E302">
            <v>908</v>
          </cell>
          <cell r="F302">
            <v>2700</v>
          </cell>
          <cell r="G302">
            <v>2520</v>
          </cell>
          <cell r="H302">
            <v>7.1428571428571425E-2</v>
          </cell>
          <cell r="I302">
            <v>3</v>
          </cell>
          <cell r="J302">
            <v>1</v>
          </cell>
        </row>
        <row r="303">
          <cell r="A303">
            <v>1356081800</v>
          </cell>
          <cell r="B303">
            <v>1356</v>
          </cell>
          <cell r="C303" t="str">
            <v>Calhoun Community College</v>
          </cell>
          <cell r="D303" t="str">
            <v>AL</v>
          </cell>
          <cell r="E303">
            <v>3569</v>
          </cell>
          <cell r="F303">
            <v>2700</v>
          </cell>
          <cell r="G303">
            <v>2520</v>
          </cell>
          <cell r="H303">
            <v>7.1428571428571425E-2</v>
          </cell>
          <cell r="I303">
            <v>3</v>
          </cell>
          <cell r="J303">
            <v>1</v>
          </cell>
        </row>
        <row r="304">
          <cell r="A304">
            <v>1359280700</v>
          </cell>
          <cell r="B304">
            <v>2266</v>
          </cell>
          <cell r="C304" t="str">
            <v>Jackson State Community College</v>
          </cell>
          <cell r="D304" t="str">
            <v>TN</v>
          </cell>
          <cell r="E304">
            <v>2201</v>
          </cell>
          <cell r="F304">
            <v>2205</v>
          </cell>
          <cell r="G304">
            <v>2077</v>
          </cell>
          <cell r="H304">
            <v>6.1627347135291284E-2</v>
          </cell>
          <cell r="I304">
            <v>3</v>
          </cell>
          <cell r="J304">
            <v>1</v>
          </cell>
        </row>
        <row r="305">
          <cell r="A305">
            <v>1429211400</v>
          </cell>
          <cell r="B305">
            <v>1429</v>
          </cell>
          <cell r="C305" t="str">
            <v>Lurleen B. Wallace Community College</v>
          </cell>
          <cell r="D305" t="str">
            <v>AL</v>
          </cell>
          <cell r="E305">
            <v>646</v>
          </cell>
          <cell r="F305">
            <v>2700</v>
          </cell>
          <cell r="G305">
            <v>2520</v>
          </cell>
          <cell r="H305">
            <v>7.1428571428571425E-2</v>
          </cell>
          <cell r="I305">
            <v>3</v>
          </cell>
          <cell r="J305">
            <v>1</v>
          </cell>
        </row>
        <row r="306">
          <cell r="A306">
            <v>1461249600</v>
          </cell>
          <cell r="B306">
            <v>1461</v>
          </cell>
          <cell r="C306" t="str">
            <v>Meridian Community College</v>
          </cell>
          <cell r="D306" t="str">
            <v>MS</v>
          </cell>
          <cell r="E306">
            <v>2131</v>
          </cell>
          <cell r="F306">
            <v>1425</v>
          </cell>
          <cell r="G306">
            <v>1310</v>
          </cell>
          <cell r="H306">
            <v>8.7786259541984726E-2</v>
          </cell>
          <cell r="I306">
            <v>3</v>
          </cell>
          <cell r="J306">
            <v>1</v>
          </cell>
        </row>
        <row r="307">
          <cell r="A307">
            <v>1474326900</v>
          </cell>
          <cell r="B307">
            <v>645</v>
          </cell>
          <cell r="C307" t="str">
            <v>Lexington Community College</v>
          </cell>
          <cell r="D307" t="str">
            <v>KY</v>
          </cell>
          <cell r="E307">
            <v>5353</v>
          </cell>
          <cell r="F307">
            <v>2771</v>
          </cell>
          <cell r="G307">
            <v>2440</v>
          </cell>
          <cell r="H307">
            <v>0.13565573770491804</v>
          </cell>
          <cell r="I307">
            <v>3</v>
          </cell>
          <cell r="J307">
            <v>1</v>
          </cell>
        </row>
        <row r="308">
          <cell r="A308">
            <v>1485109800</v>
          </cell>
          <cell r="B308">
            <v>1353</v>
          </cell>
          <cell r="C308" t="str">
            <v>Mississippi Gulf Coast Community College: Jefferso</v>
          </cell>
          <cell r="D308" t="str">
            <v>MS</v>
          </cell>
          <cell r="E308">
            <v>6354</v>
          </cell>
          <cell r="F308">
            <v>1602</v>
          </cell>
          <cell r="G308">
            <v>1372</v>
          </cell>
          <cell r="H308">
            <v>0.16763848396501457</v>
          </cell>
          <cell r="I308">
            <v>3</v>
          </cell>
          <cell r="J308">
            <v>1</v>
          </cell>
        </row>
        <row r="309">
          <cell r="A309">
            <v>1517212000</v>
          </cell>
          <cell r="B309">
            <v>1517</v>
          </cell>
          <cell r="C309" t="str">
            <v>Bishop State Community College</v>
          </cell>
          <cell r="D309" t="str">
            <v>AL</v>
          </cell>
          <cell r="E309">
            <v>2813</v>
          </cell>
          <cell r="F309">
            <v>2700</v>
          </cell>
          <cell r="G309">
            <v>2520</v>
          </cell>
          <cell r="H309">
            <v>7.1428571428571425E-2</v>
          </cell>
          <cell r="I309">
            <v>3</v>
          </cell>
          <cell r="J309">
            <v>1</v>
          </cell>
        </row>
        <row r="310">
          <cell r="A310">
            <v>1543065500</v>
          </cell>
          <cell r="B310">
            <v>1543</v>
          </cell>
          <cell r="C310" t="str">
            <v>Motlow State Community College</v>
          </cell>
          <cell r="D310" t="str">
            <v>TN</v>
          </cell>
          <cell r="E310">
            <v>1917</v>
          </cell>
          <cell r="F310">
            <v>2187</v>
          </cell>
          <cell r="G310">
            <v>2071</v>
          </cell>
          <cell r="H310">
            <v>5.6011588604538871E-2</v>
          </cell>
          <cell r="I310">
            <v>3</v>
          </cell>
          <cell r="J310">
            <v>1</v>
          </cell>
        </row>
        <row r="311">
          <cell r="A311">
            <v>1544138500</v>
          </cell>
          <cell r="B311">
            <v>1606</v>
          </cell>
          <cell r="C311" t="str">
            <v>Madisonville Community College</v>
          </cell>
          <cell r="D311" t="str">
            <v>KY</v>
          </cell>
          <cell r="E311">
            <v>1605</v>
          </cell>
          <cell r="F311">
            <v>2780</v>
          </cell>
          <cell r="G311">
            <v>2370</v>
          </cell>
          <cell r="H311">
            <v>0.1729957805907173</v>
          </cell>
          <cell r="I311">
            <v>3</v>
          </cell>
          <cell r="J311">
            <v>1</v>
          </cell>
        </row>
        <row r="312">
          <cell r="A312">
            <v>1545002500</v>
          </cell>
          <cell r="B312">
            <v>693</v>
          </cell>
          <cell r="C312" t="str">
            <v>Maysville Community College</v>
          </cell>
          <cell r="D312" t="str">
            <v>KY</v>
          </cell>
          <cell r="E312">
            <v>398</v>
          </cell>
          <cell r="F312">
            <v>2780</v>
          </cell>
          <cell r="G312">
            <v>2370</v>
          </cell>
          <cell r="H312">
            <v>0.1729957805907173</v>
          </cell>
          <cell r="I312">
            <v>3</v>
          </cell>
          <cell r="J312">
            <v>1</v>
          </cell>
        </row>
        <row r="313">
          <cell r="A313">
            <v>1557204000</v>
          </cell>
          <cell r="B313">
            <v>1557</v>
          </cell>
          <cell r="C313" t="str">
            <v>Northeast Mississippi Community College</v>
          </cell>
          <cell r="D313" t="str">
            <v>MS</v>
          </cell>
          <cell r="E313">
            <v>2777</v>
          </cell>
          <cell r="F313">
            <v>1606</v>
          </cell>
          <cell r="G313">
            <v>1595</v>
          </cell>
          <cell r="H313">
            <v>6.8965517241379309E-3</v>
          </cell>
          <cell r="I313">
            <v>3</v>
          </cell>
          <cell r="J313">
            <v>1</v>
          </cell>
        </row>
        <row r="314">
          <cell r="A314">
            <v>1562250300</v>
          </cell>
          <cell r="B314">
            <v>1562</v>
          </cell>
          <cell r="C314" t="str">
            <v>Northwest Mississippi Community College</v>
          </cell>
          <cell r="D314" t="str">
            <v>MS</v>
          </cell>
          <cell r="E314">
            <v>4395</v>
          </cell>
          <cell r="F314">
            <v>1300</v>
          </cell>
          <cell r="G314">
            <v>1300</v>
          </cell>
          <cell r="H314">
            <v>0</v>
          </cell>
          <cell r="I314">
            <v>3</v>
          </cell>
          <cell r="J314">
            <v>1</v>
          </cell>
        </row>
        <row r="315">
          <cell r="A315">
            <v>1576211600</v>
          </cell>
          <cell r="B315">
            <v>1576</v>
          </cell>
          <cell r="C315" t="str">
            <v>Northeast Alabama Community College</v>
          </cell>
          <cell r="D315" t="str">
            <v>AL</v>
          </cell>
          <cell r="E315">
            <v>1006</v>
          </cell>
          <cell r="F315">
            <v>2700</v>
          </cell>
          <cell r="G315">
            <v>2280</v>
          </cell>
          <cell r="H315">
            <v>0.18421052631578946</v>
          </cell>
          <cell r="I315">
            <v>3</v>
          </cell>
          <cell r="J315">
            <v>1</v>
          </cell>
        </row>
        <row r="316">
          <cell r="A316">
            <v>1620024200</v>
          </cell>
          <cell r="B316">
            <v>1620</v>
          </cell>
          <cell r="C316" t="str">
            <v>West Kentucky Community and Technical College</v>
          </cell>
          <cell r="D316" t="str">
            <v>KY</v>
          </cell>
          <cell r="E316">
            <v>3077</v>
          </cell>
          <cell r="F316">
            <v>2760</v>
          </cell>
          <cell r="G316">
            <v>2370</v>
          </cell>
          <cell r="H316">
            <v>0.16455696202531644</v>
          </cell>
          <cell r="I316">
            <v>3</v>
          </cell>
          <cell r="J316">
            <v>1</v>
          </cell>
        </row>
        <row r="317">
          <cell r="A317">
            <v>1622250400</v>
          </cell>
          <cell r="B317">
            <v>1622</v>
          </cell>
          <cell r="C317" t="str">
            <v>Pearl River Community College</v>
          </cell>
          <cell r="D317" t="str">
            <v>MS</v>
          </cell>
          <cell r="E317">
            <v>2487</v>
          </cell>
          <cell r="F317">
            <v>1602.259550371954</v>
          </cell>
          <cell r="G317">
            <v>1472</v>
          </cell>
          <cell r="H317">
            <v>8.8491542372251347E-2</v>
          </cell>
          <cell r="I317">
            <v>2</v>
          </cell>
          <cell r="J317">
            <v>1</v>
          </cell>
        </row>
        <row r="318">
          <cell r="A318">
            <v>1623249900</v>
          </cell>
          <cell r="B318">
            <v>1623</v>
          </cell>
          <cell r="C318" t="str">
            <v>Mississippi Gulf Coast Community College: Perkinst</v>
          </cell>
          <cell r="D318" t="str">
            <v>MS</v>
          </cell>
          <cell r="E318">
            <v>6055</v>
          </cell>
          <cell r="F318">
            <v>1602</v>
          </cell>
          <cell r="G318">
            <v>1372</v>
          </cell>
          <cell r="H318">
            <v>0.16763848396501457</v>
          </cell>
          <cell r="I318">
            <v>3</v>
          </cell>
          <cell r="J318">
            <v>1</v>
          </cell>
        </row>
        <row r="319">
          <cell r="A319">
            <v>1644211900</v>
          </cell>
          <cell r="B319">
            <v>1644</v>
          </cell>
          <cell r="C319" t="str">
            <v>Alabama Southern Community College</v>
          </cell>
          <cell r="D319" t="str">
            <v>AL</v>
          </cell>
          <cell r="E319">
            <v>488</v>
          </cell>
          <cell r="F319">
            <v>2700</v>
          </cell>
          <cell r="G319">
            <v>2520</v>
          </cell>
          <cell r="H319">
            <v>7.1428571428571425E-2</v>
          </cell>
          <cell r="I319">
            <v>3</v>
          </cell>
          <cell r="J319">
            <v>1</v>
          </cell>
        </row>
        <row r="320">
          <cell r="A320">
            <v>1648074300</v>
          </cell>
          <cell r="B320">
            <v>850</v>
          </cell>
          <cell r="C320" t="str">
            <v>Nashville State Community College</v>
          </cell>
          <cell r="D320" t="str">
            <v>TN</v>
          </cell>
          <cell r="E320">
            <v>1511</v>
          </cell>
          <cell r="F320">
            <v>2177</v>
          </cell>
          <cell r="G320">
            <v>2049</v>
          </cell>
          <cell r="H320">
            <v>6.2469497315763789E-2</v>
          </cell>
          <cell r="I320">
            <v>3</v>
          </cell>
          <cell r="J320">
            <v>1</v>
          </cell>
        </row>
        <row r="321">
          <cell r="A321">
            <v>1650240600</v>
          </cell>
          <cell r="B321">
            <v>869</v>
          </cell>
          <cell r="C321" t="str">
            <v>Big Sandy Community and Technical College</v>
          </cell>
          <cell r="D321" t="str">
            <v>KY</v>
          </cell>
          <cell r="E321">
            <v>1680</v>
          </cell>
          <cell r="F321">
            <v>2760</v>
          </cell>
          <cell r="G321">
            <v>2370</v>
          </cell>
          <cell r="H321">
            <v>0.16455696202531644</v>
          </cell>
          <cell r="I321">
            <v>3</v>
          </cell>
          <cell r="J321">
            <v>1</v>
          </cell>
        </row>
        <row r="322">
          <cell r="A322">
            <v>1656049500</v>
          </cell>
          <cell r="B322">
            <v>1656</v>
          </cell>
          <cell r="C322" t="str">
            <v>Roane State Community College</v>
          </cell>
          <cell r="D322" t="str">
            <v>TN</v>
          </cell>
          <cell r="E322">
            <v>2938</v>
          </cell>
          <cell r="F322">
            <v>2197</v>
          </cell>
          <cell r="G322">
            <v>2079</v>
          </cell>
          <cell r="H322">
            <v>5.6758056758056757E-2</v>
          </cell>
          <cell r="I322">
            <v>3</v>
          </cell>
          <cell r="J322">
            <v>1</v>
          </cell>
        </row>
        <row r="323">
          <cell r="A323">
            <v>1709000000</v>
          </cell>
          <cell r="B323">
            <v>1709</v>
          </cell>
          <cell r="C323" t="str">
            <v>Central Georgia Technical College</v>
          </cell>
          <cell r="D323" t="str">
            <v>GA</v>
          </cell>
          <cell r="E323">
            <v>2682</v>
          </cell>
          <cell r="F323">
            <v>1146</v>
          </cell>
          <cell r="G323">
            <v>1061</v>
          </cell>
          <cell r="H323">
            <v>8.0113100848256361E-2</v>
          </cell>
          <cell r="I323">
            <v>3</v>
          </cell>
          <cell r="J323">
            <v>1</v>
          </cell>
        </row>
        <row r="324">
          <cell r="A324">
            <v>1721212200</v>
          </cell>
          <cell r="B324">
            <v>1721</v>
          </cell>
          <cell r="C324" t="str">
            <v>Snead State Community College</v>
          </cell>
          <cell r="D324" t="str">
            <v>AL</v>
          </cell>
          <cell r="E324">
            <v>1089</v>
          </cell>
          <cell r="F324">
            <v>2700</v>
          </cell>
          <cell r="G324">
            <v>2520</v>
          </cell>
          <cell r="H324">
            <v>7.1428571428571425E-2</v>
          </cell>
          <cell r="I324">
            <v>3</v>
          </cell>
          <cell r="J324">
            <v>1</v>
          </cell>
        </row>
        <row r="325">
          <cell r="A325">
            <v>1728080100</v>
          </cell>
          <cell r="B325">
            <v>1728</v>
          </cell>
          <cell r="C325" t="str">
            <v>Southern Union State Community College</v>
          </cell>
          <cell r="D325" t="str">
            <v>AL</v>
          </cell>
          <cell r="E325">
            <v>3004</v>
          </cell>
          <cell r="F325">
            <v>2700</v>
          </cell>
          <cell r="G325">
            <v>2520</v>
          </cell>
          <cell r="H325">
            <v>7.1428571428571425E-2</v>
          </cell>
          <cell r="I325">
            <v>3</v>
          </cell>
          <cell r="J325">
            <v>1</v>
          </cell>
        </row>
        <row r="326">
          <cell r="A326">
            <v>1729250700</v>
          </cell>
          <cell r="B326">
            <v>1729</v>
          </cell>
          <cell r="C326" t="str">
            <v>Southwest Mississippi Community College</v>
          </cell>
          <cell r="D326" t="str">
            <v>MS</v>
          </cell>
          <cell r="E326">
            <v>1448</v>
          </cell>
          <cell r="F326">
            <v>1600</v>
          </cell>
          <cell r="G326">
            <v>1350</v>
          </cell>
          <cell r="H326">
            <v>0.18518518518518517</v>
          </cell>
          <cell r="I326">
            <v>3</v>
          </cell>
          <cell r="J326">
            <v>1</v>
          </cell>
        </row>
        <row r="327">
          <cell r="A327">
            <v>1742011000</v>
          </cell>
          <cell r="B327">
            <v>1742</v>
          </cell>
          <cell r="C327" t="str">
            <v>Mississippi Delta Community College</v>
          </cell>
          <cell r="D327" t="str">
            <v>MS</v>
          </cell>
          <cell r="E327">
            <v>2921</v>
          </cell>
          <cell r="F327">
            <v>1600</v>
          </cell>
          <cell r="G327">
            <v>1550</v>
          </cell>
          <cell r="H327">
            <v>3.2258064516129031E-2</v>
          </cell>
          <cell r="I327">
            <v>3</v>
          </cell>
          <cell r="J327">
            <v>1</v>
          </cell>
        </row>
        <row r="328">
          <cell r="A328">
            <v>1746052600</v>
          </cell>
          <cell r="B328">
            <v>274</v>
          </cell>
          <cell r="C328" t="str">
            <v>Southwest Tennessee Community College</v>
          </cell>
          <cell r="D328" t="str">
            <v>TN</v>
          </cell>
          <cell r="E328">
            <v>4452</v>
          </cell>
          <cell r="F328">
            <v>2183</v>
          </cell>
          <cell r="G328">
            <v>2075</v>
          </cell>
          <cell r="H328">
            <v>5.2048192771084335E-2</v>
          </cell>
          <cell r="I328">
            <v>3</v>
          </cell>
          <cell r="J328">
            <v>1</v>
          </cell>
        </row>
        <row r="329">
          <cell r="A329">
            <v>1770034400</v>
          </cell>
          <cell r="B329">
            <v>1770</v>
          </cell>
          <cell r="C329" t="str">
            <v>Southeast Community College</v>
          </cell>
          <cell r="D329" t="str">
            <v>KY</v>
          </cell>
          <cell r="E329">
            <v>1906</v>
          </cell>
          <cell r="F329">
            <v>2780</v>
          </cell>
          <cell r="G329">
            <v>2370</v>
          </cell>
          <cell r="H329">
            <v>0.1729957805907173</v>
          </cell>
          <cell r="I329">
            <v>3</v>
          </cell>
          <cell r="J329">
            <v>1</v>
          </cell>
        </row>
        <row r="330">
          <cell r="A330">
            <v>1779033000</v>
          </cell>
          <cell r="B330">
            <v>1779</v>
          </cell>
          <cell r="C330" t="str">
            <v>Somerset Community College</v>
          </cell>
          <cell r="D330" t="str">
            <v>KY</v>
          </cell>
          <cell r="E330">
            <v>2990</v>
          </cell>
          <cell r="F330">
            <v>2780</v>
          </cell>
          <cell r="G330">
            <v>2370</v>
          </cell>
          <cell r="H330">
            <v>0.1729957805907173</v>
          </cell>
          <cell r="I330">
            <v>3</v>
          </cell>
          <cell r="J330">
            <v>1</v>
          </cell>
        </row>
        <row r="331">
          <cell r="A331">
            <v>1795308500</v>
          </cell>
          <cell r="B331">
            <v>319</v>
          </cell>
          <cell r="C331" t="str">
            <v>Pellissippi State Technical Community College</v>
          </cell>
          <cell r="D331" t="str">
            <v>TN</v>
          </cell>
          <cell r="E331">
            <v>2959</v>
          </cell>
          <cell r="F331">
            <v>2224</v>
          </cell>
          <cell r="G331">
            <v>2096</v>
          </cell>
          <cell r="H331">
            <v>6.1068702290076333E-2</v>
          </cell>
          <cell r="I331">
            <v>3</v>
          </cell>
          <cell r="J331">
            <v>1</v>
          </cell>
        </row>
        <row r="332">
          <cell r="A332">
            <v>1881186400</v>
          </cell>
          <cell r="B332">
            <v>1881</v>
          </cell>
          <cell r="C332" t="str">
            <v>Volunteer State Community College</v>
          </cell>
          <cell r="D332" t="str">
            <v>TN</v>
          </cell>
          <cell r="E332">
            <v>3017</v>
          </cell>
          <cell r="F332">
            <v>2189</v>
          </cell>
          <cell r="G332">
            <v>2065</v>
          </cell>
          <cell r="H332">
            <v>6.0048426150121063E-2</v>
          </cell>
          <cell r="I332">
            <v>3</v>
          </cell>
          <cell r="J332">
            <v>1</v>
          </cell>
        </row>
        <row r="333">
          <cell r="A333">
            <v>1893281900</v>
          </cell>
          <cell r="B333">
            <v>1893</v>
          </cell>
          <cell r="C333" t="str">
            <v>Walters State Community College</v>
          </cell>
          <cell r="D333" t="str">
            <v>TN</v>
          </cell>
          <cell r="E333">
            <v>3242</v>
          </cell>
          <cell r="F333">
            <v>2187</v>
          </cell>
          <cell r="G333">
            <v>2062</v>
          </cell>
          <cell r="H333">
            <v>6.0620756547041708E-2</v>
          </cell>
          <cell r="I333">
            <v>3</v>
          </cell>
          <cell r="J333">
            <v>1</v>
          </cell>
        </row>
        <row r="334">
          <cell r="A334">
            <v>1933081500</v>
          </cell>
          <cell r="B334">
            <v>1933</v>
          </cell>
          <cell r="C334" t="str">
            <v>Lawson State Community College</v>
          </cell>
          <cell r="D334" t="str">
            <v>AL</v>
          </cell>
          <cell r="E334">
            <v>1413</v>
          </cell>
          <cell r="F334">
            <v>2700</v>
          </cell>
          <cell r="G334">
            <v>2530</v>
          </cell>
          <cell r="H334">
            <v>6.7193675889328064E-2</v>
          </cell>
          <cell r="I334">
            <v>3</v>
          </cell>
          <cell r="J334">
            <v>1</v>
          </cell>
        </row>
        <row r="335">
          <cell r="A335">
            <v>1939210600</v>
          </cell>
          <cell r="B335">
            <v>1939</v>
          </cell>
          <cell r="C335" t="str">
            <v>James H. Faulkner State Community College</v>
          </cell>
          <cell r="D335" t="str">
            <v>AL</v>
          </cell>
          <cell r="E335">
            <v>1925</v>
          </cell>
          <cell r="F335">
            <v>2790</v>
          </cell>
          <cell r="G335">
            <v>2610</v>
          </cell>
          <cell r="H335">
            <v>6.8965517241379309E-2</v>
          </cell>
          <cell r="I335">
            <v>3</v>
          </cell>
          <cell r="J335">
            <v>1</v>
          </cell>
        </row>
        <row r="336">
          <cell r="A336">
            <v>1981081100</v>
          </cell>
          <cell r="B336">
            <v>2848</v>
          </cell>
          <cell r="C336" t="str">
            <v>Cleveland State Community College</v>
          </cell>
          <cell r="D336" t="str">
            <v>TN</v>
          </cell>
          <cell r="E336">
            <v>1576</v>
          </cell>
          <cell r="F336">
            <v>2195</v>
          </cell>
          <cell r="G336">
            <v>2077</v>
          </cell>
          <cell r="H336">
            <v>5.6812710640346653E-2</v>
          </cell>
          <cell r="I336">
            <v>3</v>
          </cell>
          <cell r="J336">
            <v>1</v>
          </cell>
        </row>
        <row r="337">
          <cell r="A337">
            <v>2622000000</v>
          </cell>
          <cell r="B337">
            <v>2620</v>
          </cell>
          <cell r="C337" t="str">
            <v>Augusta Technical Institute</v>
          </cell>
          <cell r="D337" t="str">
            <v>GA</v>
          </cell>
          <cell r="E337">
            <v>1813</v>
          </cell>
          <cell r="F337">
            <v>1140</v>
          </cell>
          <cell r="G337">
            <v>1086</v>
          </cell>
          <cell r="H337">
            <v>4.9723756906077346E-2</v>
          </cell>
          <cell r="I337">
            <v>3</v>
          </cell>
          <cell r="J337">
            <v>1</v>
          </cell>
        </row>
        <row r="338">
          <cell r="A338">
            <v>3146210900</v>
          </cell>
          <cell r="B338">
            <v>3146</v>
          </cell>
          <cell r="C338" t="str">
            <v>George C. Wallace State Community College at Selma</v>
          </cell>
          <cell r="D338" t="str">
            <v>AL</v>
          </cell>
          <cell r="E338">
            <v>1084</v>
          </cell>
          <cell r="F338">
            <v>2700</v>
          </cell>
          <cell r="G338">
            <v>2280</v>
          </cell>
          <cell r="H338">
            <v>0.18421052631578946</v>
          </cell>
          <cell r="I338">
            <v>3</v>
          </cell>
          <cell r="J338">
            <v>1</v>
          </cell>
        </row>
        <row r="339">
          <cell r="A339">
            <v>3226102500</v>
          </cell>
          <cell r="B339">
            <v>3226</v>
          </cell>
          <cell r="C339" t="str">
            <v>DeKalb Technical College</v>
          </cell>
          <cell r="D339" t="str">
            <v>GA</v>
          </cell>
          <cell r="E339">
            <v>5303</v>
          </cell>
          <cell r="F339">
            <v>1194</v>
          </cell>
          <cell r="G339">
            <v>1119</v>
          </cell>
          <cell r="H339">
            <v>6.7024128686327081E-2</v>
          </cell>
          <cell r="I339">
            <v>3</v>
          </cell>
          <cell r="J339">
            <v>1</v>
          </cell>
        </row>
        <row r="340">
          <cell r="A340">
            <v>3338250000</v>
          </cell>
          <cell r="B340">
            <v>3338</v>
          </cell>
          <cell r="C340" t="str">
            <v>Shelton State Community College</v>
          </cell>
          <cell r="D340" t="str">
            <v>AL</v>
          </cell>
          <cell r="E340">
            <v>3320</v>
          </cell>
          <cell r="F340">
            <v>2715</v>
          </cell>
          <cell r="G340">
            <v>2280</v>
          </cell>
          <cell r="H340">
            <v>0.19078947368421054</v>
          </cell>
          <cell r="I340">
            <v>3</v>
          </cell>
          <cell r="J340">
            <v>1</v>
          </cell>
        </row>
        <row r="341">
          <cell r="A341">
            <v>3627000000</v>
          </cell>
          <cell r="B341">
            <v>3627</v>
          </cell>
          <cell r="C341" t="str">
            <v>Southwest Georgia Technical College</v>
          </cell>
          <cell r="D341" t="str">
            <v>GA</v>
          </cell>
          <cell r="E341">
            <v>203</v>
          </cell>
          <cell r="F341">
            <v>1146</v>
          </cell>
          <cell r="G341">
            <v>1098</v>
          </cell>
          <cell r="H341">
            <v>4.3715846994535519E-2</v>
          </cell>
          <cell r="I341">
            <v>3</v>
          </cell>
          <cell r="J341">
            <v>1</v>
          </cell>
        </row>
        <row r="342">
          <cell r="A342">
            <v>3632000000</v>
          </cell>
          <cell r="B342">
            <v>3632</v>
          </cell>
          <cell r="C342" t="str">
            <v>West Georgia Technical College</v>
          </cell>
          <cell r="D342" t="str">
            <v>GA</v>
          </cell>
          <cell r="E342">
            <v>810</v>
          </cell>
          <cell r="F342">
            <v>1146</v>
          </cell>
          <cell r="G342">
            <v>1110</v>
          </cell>
          <cell r="H342">
            <v>3.2432432432432434E-2</v>
          </cell>
          <cell r="I342">
            <v>3</v>
          </cell>
          <cell r="J342">
            <v>1</v>
          </cell>
        </row>
        <row r="343">
          <cell r="A343">
            <v>3741000000</v>
          </cell>
          <cell r="B343">
            <v>3741</v>
          </cell>
          <cell r="C343" t="str">
            <v>Savannah Technical College</v>
          </cell>
          <cell r="D343" t="str">
            <v>GA</v>
          </cell>
          <cell r="E343">
            <v>1084</v>
          </cell>
          <cell r="F343">
            <v>1146</v>
          </cell>
          <cell r="G343">
            <v>1392</v>
          </cell>
          <cell r="H343">
            <v>-0.17672413793103448</v>
          </cell>
          <cell r="I343">
            <v>3</v>
          </cell>
          <cell r="J343">
            <v>1</v>
          </cell>
        </row>
        <row r="344">
          <cell r="A344">
            <v>5001084300</v>
          </cell>
          <cell r="B344">
            <v>5001</v>
          </cell>
          <cell r="C344" t="str">
            <v>Abraham Baldwin Agricultural College</v>
          </cell>
          <cell r="D344" t="str">
            <v>GA</v>
          </cell>
          <cell r="E344">
            <v>1954</v>
          </cell>
          <cell r="F344">
            <v>1922</v>
          </cell>
          <cell r="G344">
            <v>1836</v>
          </cell>
          <cell r="H344">
            <v>4.6840958605664486E-2</v>
          </cell>
          <cell r="I344">
            <v>3</v>
          </cell>
          <cell r="J344">
            <v>1</v>
          </cell>
        </row>
        <row r="345">
          <cell r="A345">
            <v>5020057000</v>
          </cell>
          <cell r="B345">
            <v>457</v>
          </cell>
          <cell r="C345" t="str">
            <v>South Piedmont Community College</v>
          </cell>
          <cell r="D345" t="str">
            <v>NC</v>
          </cell>
          <cell r="E345">
            <v>687</v>
          </cell>
          <cell r="F345">
            <v>1271</v>
          </cell>
          <cell r="G345">
            <v>1191</v>
          </cell>
          <cell r="H345">
            <v>6.7170445004198151E-2</v>
          </cell>
          <cell r="I345">
            <v>3</v>
          </cell>
          <cell r="J345">
            <v>1</v>
          </cell>
        </row>
        <row r="346">
          <cell r="A346">
            <v>5026008600</v>
          </cell>
          <cell r="B346">
            <v>5026</v>
          </cell>
          <cell r="C346" t="str">
            <v>Darton College</v>
          </cell>
          <cell r="D346" t="str">
            <v>GA</v>
          </cell>
          <cell r="E346">
            <v>1767</v>
          </cell>
          <cell r="F346">
            <v>1740</v>
          </cell>
          <cell r="G346">
            <v>1662</v>
          </cell>
          <cell r="H346">
            <v>4.6931407942238268E-2</v>
          </cell>
          <cell r="I346">
            <v>3</v>
          </cell>
          <cell r="J346">
            <v>1</v>
          </cell>
        </row>
        <row r="347">
          <cell r="A347">
            <v>5033264600</v>
          </cell>
          <cell r="B347">
            <v>5033</v>
          </cell>
          <cell r="C347" t="str">
            <v>Asheville Buncombe Technical Community College</v>
          </cell>
          <cell r="D347" t="str">
            <v>NC</v>
          </cell>
          <cell r="E347">
            <v>1808</v>
          </cell>
          <cell r="F347">
            <v>1246</v>
          </cell>
          <cell r="G347">
            <v>1166</v>
          </cell>
          <cell r="H347">
            <v>6.86106346483705E-2</v>
          </cell>
          <cell r="I347">
            <v>3</v>
          </cell>
          <cell r="J347">
            <v>1</v>
          </cell>
        </row>
        <row r="348">
          <cell r="A348">
            <v>5037278000</v>
          </cell>
          <cell r="B348">
            <v>5037</v>
          </cell>
          <cell r="C348" t="str">
            <v>Aiken Technical College</v>
          </cell>
          <cell r="D348" t="str">
            <v>SC</v>
          </cell>
          <cell r="E348">
            <v>1232</v>
          </cell>
          <cell r="F348">
            <v>2836</v>
          </cell>
          <cell r="G348">
            <v>2600</v>
          </cell>
          <cell r="H348">
            <v>9.0769230769230769E-2</v>
          </cell>
          <cell r="I348">
            <v>3</v>
          </cell>
          <cell r="J348">
            <v>1</v>
          </cell>
        </row>
        <row r="349">
          <cell r="A349">
            <v>5043264900</v>
          </cell>
          <cell r="B349">
            <v>5644</v>
          </cell>
          <cell r="C349" t="str">
            <v>Blue Ridge Community College</v>
          </cell>
          <cell r="D349" t="str">
            <v>NC</v>
          </cell>
          <cell r="E349">
            <v>865</v>
          </cell>
          <cell r="F349">
            <v>1283</v>
          </cell>
          <cell r="G349">
            <v>1167</v>
          </cell>
          <cell r="H349">
            <v>9.9400171379605828E-2</v>
          </cell>
          <cell r="I349">
            <v>3</v>
          </cell>
          <cell r="J349">
            <v>1</v>
          </cell>
        </row>
        <row r="350">
          <cell r="A350">
            <v>5044264800</v>
          </cell>
          <cell r="B350">
            <v>3082</v>
          </cell>
          <cell r="C350" t="str">
            <v>Bladen Community College</v>
          </cell>
          <cell r="D350" t="str">
            <v>NC</v>
          </cell>
          <cell r="E350">
            <v>806</v>
          </cell>
          <cell r="F350">
            <v>1282</v>
          </cell>
          <cell r="G350">
            <v>1184</v>
          </cell>
          <cell r="H350">
            <v>8.2770270270270271E-2</v>
          </cell>
          <cell r="I350">
            <v>3</v>
          </cell>
          <cell r="J350">
            <v>1</v>
          </cell>
        </row>
        <row r="351">
          <cell r="A351">
            <v>5047308100</v>
          </cell>
          <cell r="B351">
            <v>5047</v>
          </cell>
          <cell r="C351" t="str">
            <v>Technical College of the Lowcountry</v>
          </cell>
          <cell r="D351" t="str">
            <v>SC</v>
          </cell>
          <cell r="E351">
            <v>344</v>
          </cell>
          <cell r="F351">
            <v>2900</v>
          </cell>
          <cell r="G351">
            <v>2600</v>
          </cell>
          <cell r="H351">
            <v>0.11538461538461539</v>
          </cell>
          <cell r="I351">
            <v>3</v>
          </cell>
          <cell r="J351">
            <v>1</v>
          </cell>
        </row>
        <row r="352">
          <cell r="A352">
            <v>5049034100</v>
          </cell>
          <cell r="B352">
            <v>5049</v>
          </cell>
          <cell r="C352" t="str">
            <v>Trident Technical College</v>
          </cell>
          <cell r="D352" t="str">
            <v>SC</v>
          </cell>
          <cell r="E352">
            <v>3428</v>
          </cell>
          <cell r="F352">
            <v>2688</v>
          </cell>
          <cell r="G352">
            <v>2446</v>
          </cell>
          <cell r="H352">
            <v>9.8937040065412915E-2</v>
          </cell>
          <cell r="I352">
            <v>3</v>
          </cell>
          <cell r="J352">
            <v>1</v>
          </cell>
        </row>
        <row r="353">
          <cell r="A353">
            <v>5050563600</v>
          </cell>
          <cell r="B353">
            <v>3921</v>
          </cell>
          <cell r="C353" t="str">
            <v>Albany Technical College</v>
          </cell>
          <cell r="D353" t="str">
            <v>GA</v>
          </cell>
          <cell r="E353">
            <v>1394</v>
          </cell>
          <cell r="F353">
            <v>1146</v>
          </cell>
          <cell r="G353">
            <v>1112</v>
          </cell>
          <cell r="H353">
            <v>3.0575539568345324E-2</v>
          </cell>
          <cell r="I353">
            <v>3</v>
          </cell>
          <cell r="J353">
            <v>1</v>
          </cell>
        </row>
        <row r="354">
          <cell r="A354">
            <v>5062102600</v>
          </cell>
          <cell r="B354">
            <v>5062</v>
          </cell>
          <cell r="C354" t="str">
            <v>Bainbridge College</v>
          </cell>
          <cell r="D354" t="str">
            <v>GA</v>
          </cell>
          <cell r="E354">
            <v>1007</v>
          </cell>
          <cell r="F354">
            <v>1596</v>
          </cell>
          <cell r="G354">
            <v>1522</v>
          </cell>
          <cell r="H354">
            <v>4.862023653088042E-2</v>
          </cell>
          <cell r="I354">
            <v>3</v>
          </cell>
          <cell r="J354">
            <v>1</v>
          </cell>
        </row>
        <row r="355">
          <cell r="A355">
            <v>5073018300</v>
          </cell>
          <cell r="B355">
            <v>5073</v>
          </cell>
          <cell r="C355" t="str">
            <v>Brevard Community College</v>
          </cell>
          <cell r="D355" t="str">
            <v>FL</v>
          </cell>
          <cell r="E355">
            <v>5212</v>
          </cell>
          <cell r="F355">
            <v>1799</v>
          </cell>
          <cell r="G355">
            <v>1695</v>
          </cell>
          <cell r="H355">
            <v>6.135693215339233E-2</v>
          </cell>
          <cell r="I355">
            <v>3</v>
          </cell>
          <cell r="J355">
            <v>1</v>
          </cell>
        </row>
        <row r="356">
          <cell r="A356">
            <v>5074099500</v>
          </cell>
          <cell r="B356">
            <v>5074</v>
          </cell>
          <cell r="C356" t="str">
            <v>Broward Community College</v>
          </cell>
          <cell r="D356" t="str">
            <v>FL</v>
          </cell>
          <cell r="E356">
            <v>5896</v>
          </cell>
          <cell r="F356">
            <v>1755</v>
          </cell>
          <cell r="G356">
            <v>1646</v>
          </cell>
          <cell r="H356">
            <v>6.6221142162818949E-2</v>
          </cell>
          <cell r="I356">
            <v>3</v>
          </cell>
          <cell r="J356">
            <v>1</v>
          </cell>
        </row>
        <row r="357">
          <cell r="A357">
            <v>5078102400</v>
          </cell>
          <cell r="B357">
            <v>5078</v>
          </cell>
          <cell r="C357" t="str">
            <v>Coastal Georgia Community College</v>
          </cell>
          <cell r="D357" t="str">
            <v>GA</v>
          </cell>
          <cell r="E357">
            <v>1988</v>
          </cell>
          <cell r="F357">
            <v>1680</v>
          </cell>
          <cell r="G357">
            <v>1610</v>
          </cell>
          <cell r="H357">
            <v>4.3478260869565216E-2</v>
          </cell>
          <cell r="I357">
            <v>3</v>
          </cell>
          <cell r="J357">
            <v>1</v>
          </cell>
        </row>
        <row r="358">
          <cell r="A358">
            <v>5083286600</v>
          </cell>
          <cell r="B358">
            <v>5083</v>
          </cell>
          <cell r="C358" t="str">
            <v>Blue Ridge Community College</v>
          </cell>
          <cell r="D358" t="str">
            <v>VA</v>
          </cell>
          <cell r="E358">
            <v>1366</v>
          </cell>
          <cell r="F358">
            <v>2039</v>
          </cell>
          <cell r="G358">
            <v>1934</v>
          </cell>
          <cell r="H358">
            <v>5.4291623578076528E-2</v>
          </cell>
          <cell r="I358">
            <v>3</v>
          </cell>
          <cell r="J358">
            <v>1</v>
          </cell>
        </row>
        <row r="359">
          <cell r="A359">
            <v>5086041100</v>
          </cell>
          <cell r="B359">
            <v>7307</v>
          </cell>
          <cell r="C359" t="str">
            <v>Beaufort County Community College</v>
          </cell>
          <cell r="D359" t="str">
            <v>NC</v>
          </cell>
          <cell r="E359">
            <v>757</v>
          </cell>
          <cell r="F359">
            <v>1244</v>
          </cell>
          <cell r="G359">
            <v>1164</v>
          </cell>
          <cell r="H359">
            <v>6.8728522336769765E-2</v>
          </cell>
          <cell r="I359">
            <v>3</v>
          </cell>
          <cell r="J359">
            <v>1</v>
          </cell>
        </row>
        <row r="360">
          <cell r="A360">
            <v>5088297400</v>
          </cell>
          <cell r="B360">
            <v>5140</v>
          </cell>
          <cell r="C360" t="str">
            <v>Cleveland Community College</v>
          </cell>
          <cell r="D360" t="str">
            <v>NC</v>
          </cell>
          <cell r="E360">
            <v>836</v>
          </cell>
          <cell r="F360">
            <v>1254</v>
          </cell>
          <cell r="G360">
            <v>1174</v>
          </cell>
          <cell r="H360">
            <v>6.8143100511073251E-2</v>
          </cell>
          <cell r="I360">
            <v>3</v>
          </cell>
          <cell r="J360">
            <v>1</v>
          </cell>
        </row>
        <row r="361">
          <cell r="A361">
            <v>5092164900</v>
          </cell>
          <cell r="B361">
            <v>5092</v>
          </cell>
          <cell r="C361" t="str">
            <v>Carteret Community College</v>
          </cell>
          <cell r="D361" t="str">
            <v>NC</v>
          </cell>
          <cell r="E361">
            <v>677</v>
          </cell>
          <cell r="F361">
            <v>1263</v>
          </cell>
          <cell r="G361">
            <v>1180</v>
          </cell>
          <cell r="H361">
            <v>7.0338983050847459E-2</v>
          </cell>
          <cell r="I361">
            <v>3</v>
          </cell>
          <cell r="J361">
            <v>1</v>
          </cell>
        </row>
        <row r="362">
          <cell r="A362">
            <v>5094265100</v>
          </cell>
          <cell r="B362">
            <v>5094</v>
          </cell>
          <cell r="C362" t="str">
            <v>Cape Fear Community College</v>
          </cell>
          <cell r="D362" t="str">
            <v>NC</v>
          </cell>
          <cell r="E362">
            <v>3138</v>
          </cell>
          <cell r="F362">
            <v>1286</v>
          </cell>
          <cell r="G362">
            <v>1204</v>
          </cell>
          <cell r="H362">
            <v>6.8106312292358806E-2</v>
          </cell>
          <cell r="I362">
            <v>3</v>
          </cell>
          <cell r="J362">
            <v>1</v>
          </cell>
        </row>
        <row r="363">
          <cell r="A363">
            <v>5095064500</v>
          </cell>
          <cell r="B363">
            <v>5095</v>
          </cell>
          <cell r="C363" t="str">
            <v>Northeastern Technical College</v>
          </cell>
          <cell r="D363" t="str">
            <v>SC</v>
          </cell>
          <cell r="E363">
            <v>518</v>
          </cell>
          <cell r="F363">
            <v>2346</v>
          </cell>
          <cell r="G363">
            <v>2343</v>
          </cell>
          <cell r="H363">
            <v>1.2804097311139564E-3</v>
          </cell>
          <cell r="I363">
            <v>3</v>
          </cell>
          <cell r="J363">
            <v>1</v>
          </cell>
        </row>
        <row r="364">
          <cell r="A364">
            <v>5098165100</v>
          </cell>
          <cell r="B364">
            <v>5098</v>
          </cell>
          <cell r="C364" t="str">
            <v>Catawba Valley Community College</v>
          </cell>
          <cell r="D364" t="str">
            <v>NC</v>
          </cell>
          <cell r="E364">
            <v>2108</v>
          </cell>
          <cell r="F364">
            <v>1262</v>
          </cell>
          <cell r="G364">
            <v>1160</v>
          </cell>
          <cell r="H364">
            <v>8.7931034482758616E-2</v>
          </cell>
          <cell r="I364">
            <v>3</v>
          </cell>
          <cell r="J364">
            <v>1</v>
          </cell>
        </row>
        <row r="365">
          <cell r="A365">
            <v>5102265200</v>
          </cell>
          <cell r="B365">
            <v>5102</v>
          </cell>
          <cell r="C365" t="str">
            <v>Central Piedmont Community College</v>
          </cell>
          <cell r="D365" t="str">
            <v>NC</v>
          </cell>
          <cell r="E365">
            <v>4092</v>
          </cell>
          <cell r="F365">
            <v>1386</v>
          </cell>
          <cell r="G365">
            <v>1219</v>
          </cell>
          <cell r="H365">
            <v>0.13699753896636588</v>
          </cell>
          <cell r="I365">
            <v>3</v>
          </cell>
          <cell r="J365">
            <v>1</v>
          </cell>
        </row>
        <row r="366">
          <cell r="A366">
            <v>5106018900</v>
          </cell>
          <cell r="B366">
            <v>5106</v>
          </cell>
          <cell r="C366" t="str">
            <v>Chipola Junior College</v>
          </cell>
          <cell r="D366" t="str">
            <v>FL</v>
          </cell>
          <cell r="E366">
            <v>957</v>
          </cell>
          <cell r="F366">
            <v>1702</v>
          </cell>
          <cell r="G366">
            <v>1695</v>
          </cell>
          <cell r="H366">
            <v>4.1297935103244837E-3</v>
          </cell>
          <cell r="I366">
            <v>3</v>
          </cell>
          <cell r="J366">
            <v>1</v>
          </cell>
        </row>
        <row r="367">
          <cell r="A367">
            <v>5127226200</v>
          </cell>
          <cell r="B367">
            <v>5127</v>
          </cell>
          <cell r="C367" t="str">
            <v>Central Florida Community College</v>
          </cell>
          <cell r="D367" t="str">
            <v>FL</v>
          </cell>
          <cell r="E367">
            <v>2114</v>
          </cell>
          <cell r="F367">
            <v>1813</v>
          </cell>
          <cell r="G367">
            <v>1727</v>
          </cell>
          <cell r="H367">
            <v>4.9797336421540245E-2</v>
          </cell>
          <cell r="I367">
            <v>3</v>
          </cell>
          <cell r="J367">
            <v>1</v>
          </cell>
        </row>
        <row r="368">
          <cell r="A368">
            <v>5133265300</v>
          </cell>
          <cell r="B368">
            <v>5133</v>
          </cell>
          <cell r="C368" t="str">
            <v>College of the Albemarle</v>
          </cell>
          <cell r="D368" t="str">
            <v>NC</v>
          </cell>
          <cell r="E368">
            <v>636</v>
          </cell>
          <cell r="F368">
            <v>1286</v>
          </cell>
          <cell r="G368">
            <v>1206</v>
          </cell>
          <cell r="H368">
            <v>6.633499170812604E-2</v>
          </cell>
          <cell r="I368">
            <v>3</v>
          </cell>
          <cell r="J368">
            <v>1</v>
          </cell>
        </row>
        <row r="369">
          <cell r="A369">
            <v>5134116500</v>
          </cell>
          <cell r="B369">
            <v>5134</v>
          </cell>
          <cell r="C369" t="str">
            <v>Coastal Carolina Community College</v>
          </cell>
          <cell r="D369" t="str">
            <v>NC</v>
          </cell>
          <cell r="E369">
            <v>2047</v>
          </cell>
          <cell r="F369">
            <v>1246</v>
          </cell>
          <cell r="G369">
            <v>1166</v>
          </cell>
          <cell r="H369">
            <v>6.86106346483705E-2</v>
          </cell>
          <cell r="I369">
            <v>3</v>
          </cell>
          <cell r="J369">
            <v>1</v>
          </cell>
        </row>
        <row r="370">
          <cell r="A370">
            <v>5139000500</v>
          </cell>
          <cell r="B370">
            <v>5139</v>
          </cell>
          <cell r="C370" t="str">
            <v>Dabney S. Lancaster Community College</v>
          </cell>
          <cell r="D370" t="str">
            <v>VA</v>
          </cell>
          <cell r="E370">
            <v>423</v>
          </cell>
          <cell r="F370">
            <v>2042</v>
          </cell>
          <cell r="G370">
            <v>1919</v>
          </cell>
          <cell r="H370">
            <v>6.4095883272537776E-2</v>
          </cell>
          <cell r="I370">
            <v>3</v>
          </cell>
          <cell r="J370">
            <v>1</v>
          </cell>
        </row>
        <row r="371">
          <cell r="A371">
            <v>5141036100</v>
          </cell>
          <cell r="B371">
            <v>5141</v>
          </cell>
          <cell r="C371" t="str">
            <v>Central Virginia Community College</v>
          </cell>
          <cell r="D371" t="str">
            <v>VA</v>
          </cell>
          <cell r="E371">
            <v>1154</v>
          </cell>
          <cell r="F371">
            <v>2036</v>
          </cell>
          <cell r="G371">
            <v>1928</v>
          </cell>
          <cell r="H371">
            <v>5.6016597510373446E-2</v>
          </cell>
          <cell r="I371">
            <v>3</v>
          </cell>
          <cell r="J371">
            <v>1</v>
          </cell>
        </row>
        <row r="372">
          <cell r="A372">
            <v>5146265000</v>
          </cell>
          <cell r="B372">
            <v>5146</v>
          </cell>
          <cell r="C372" t="str">
            <v>Caldwell Community College and Technical Institute</v>
          </cell>
          <cell r="D372" t="str">
            <v>NC</v>
          </cell>
          <cell r="E372">
            <v>1180</v>
          </cell>
          <cell r="F372">
            <v>1256</v>
          </cell>
          <cell r="G372">
            <v>1168</v>
          </cell>
          <cell r="H372">
            <v>7.5342465753424653E-2</v>
          </cell>
          <cell r="I372">
            <v>3</v>
          </cell>
          <cell r="J372">
            <v>1</v>
          </cell>
        </row>
        <row r="373">
          <cell r="A373">
            <v>5146695600</v>
          </cell>
          <cell r="B373">
            <v>5035</v>
          </cell>
          <cell r="C373" t="str">
            <v>Middle Georgia Technical College</v>
          </cell>
          <cell r="D373" t="str">
            <v>GA</v>
          </cell>
          <cell r="E373">
            <v>1317</v>
          </cell>
          <cell r="F373">
            <v>1054</v>
          </cell>
          <cell r="G373">
            <v>0</v>
          </cell>
          <cell r="H373" t="e">
            <v>#DIV/0!</v>
          </cell>
          <cell r="I373">
            <v>3</v>
          </cell>
          <cell r="J373">
            <v>1</v>
          </cell>
        </row>
        <row r="374">
          <cell r="A374">
            <v>5147162700</v>
          </cell>
          <cell r="B374">
            <v>5147</v>
          </cell>
          <cell r="C374" t="str">
            <v>Central Carolina Community College</v>
          </cell>
          <cell r="D374" t="str">
            <v>NC</v>
          </cell>
          <cell r="E374">
            <v>1647</v>
          </cell>
          <cell r="F374">
            <v>1252</v>
          </cell>
          <cell r="G374">
            <v>1172</v>
          </cell>
          <cell r="H374">
            <v>6.8259385665529013E-2</v>
          </cell>
          <cell r="I374">
            <v>3</v>
          </cell>
          <cell r="J374">
            <v>1</v>
          </cell>
        </row>
        <row r="375">
          <cell r="A375">
            <v>5148051600</v>
          </cell>
          <cell r="B375">
            <v>5148</v>
          </cell>
          <cell r="C375" t="str">
            <v>Craven Community College</v>
          </cell>
          <cell r="D375" t="str">
            <v>NC</v>
          </cell>
          <cell r="E375">
            <v>824</v>
          </cell>
          <cell r="F375">
            <v>1286</v>
          </cell>
          <cell r="G375">
            <v>1164</v>
          </cell>
          <cell r="H375">
            <v>0.10481099656357389</v>
          </cell>
          <cell r="I375">
            <v>3</v>
          </cell>
          <cell r="J375">
            <v>1</v>
          </cell>
        </row>
        <row r="376">
          <cell r="A376">
            <v>5159055100</v>
          </cell>
          <cell r="B376">
            <v>5159</v>
          </cell>
          <cell r="C376" t="str">
            <v>Daytona Beach Community College</v>
          </cell>
          <cell r="D376" t="str">
            <v>FL</v>
          </cell>
          <cell r="E376">
            <v>4643</v>
          </cell>
          <cell r="F376">
            <v>1825</v>
          </cell>
          <cell r="G376">
            <v>1739</v>
          </cell>
          <cell r="H376">
            <v>4.9453709028177112E-2</v>
          </cell>
          <cell r="I376">
            <v>3</v>
          </cell>
          <cell r="J376">
            <v>1</v>
          </cell>
        </row>
        <row r="377">
          <cell r="A377">
            <v>5163027500</v>
          </cell>
          <cell r="B377">
            <v>5163</v>
          </cell>
          <cell r="C377" t="str">
            <v>Danville Community College</v>
          </cell>
          <cell r="D377" t="str">
            <v>VA</v>
          </cell>
          <cell r="E377">
            <v>1293</v>
          </cell>
          <cell r="F377">
            <v>2051</v>
          </cell>
          <cell r="G377">
            <v>1898</v>
          </cell>
          <cell r="H377">
            <v>8.0611169652265544E-2</v>
          </cell>
          <cell r="I377">
            <v>3</v>
          </cell>
          <cell r="J377">
            <v>1</v>
          </cell>
        </row>
        <row r="378">
          <cell r="A378">
            <v>5165026900</v>
          </cell>
          <cell r="B378">
            <v>5711</v>
          </cell>
          <cell r="C378" t="str">
            <v>Georgia Perimeter College</v>
          </cell>
          <cell r="D378" t="str">
            <v>GA</v>
          </cell>
          <cell r="E378">
            <v>7116</v>
          </cell>
          <cell r="F378">
            <v>1724</v>
          </cell>
          <cell r="G378">
            <v>1642</v>
          </cell>
          <cell r="H378">
            <v>4.9939098660170524E-2</v>
          </cell>
          <cell r="I378">
            <v>3</v>
          </cell>
          <cell r="J378">
            <v>1</v>
          </cell>
        </row>
        <row r="379">
          <cell r="A379">
            <v>5168000000</v>
          </cell>
          <cell r="B379">
            <v>5168</v>
          </cell>
          <cell r="C379" t="str">
            <v>Gwinnett Technical Institute</v>
          </cell>
          <cell r="D379" t="str">
            <v>GA</v>
          </cell>
          <cell r="E379">
            <v>2407</v>
          </cell>
          <cell r="F379">
            <v>1164</v>
          </cell>
          <cell r="G379">
            <v>1047.8485413043479</v>
          </cell>
          <cell r="H379">
            <v>0.11084756443051234</v>
          </cell>
          <cell r="I379">
            <v>3</v>
          </cell>
          <cell r="J379">
            <v>1</v>
          </cell>
        </row>
        <row r="380">
          <cell r="A380">
            <v>5170015300</v>
          </cell>
          <cell r="B380">
            <v>2860</v>
          </cell>
          <cell r="C380" t="str">
            <v>Northwestern Technical College</v>
          </cell>
          <cell r="D380" t="str">
            <v>GA</v>
          </cell>
          <cell r="E380">
            <v>1009</v>
          </cell>
          <cell r="F380">
            <v>1146</v>
          </cell>
          <cell r="G380">
            <v>1030.3924543478263</v>
          </cell>
          <cell r="H380">
            <v>0.11219758565229986</v>
          </cell>
          <cell r="I380">
            <v>3</v>
          </cell>
          <cell r="J380">
            <v>1</v>
          </cell>
        </row>
        <row r="381">
          <cell r="A381">
            <v>5170162800</v>
          </cell>
          <cell r="B381">
            <v>5170</v>
          </cell>
          <cell r="C381" t="str">
            <v>Davidson County Community College</v>
          </cell>
          <cell r="D381" t="str">
            <v>NC</v>
          </cell>
          <cell r="E381">
            <v>1118</v>
          </cell>
          <cell r="F381">
            <v>1257</v>
          </cell>
          <cell r="G381">
            <v>1177</v>
          </cell>
          <cell r="H381">
            <v>6.7969413763806288E-2</v>
          </cell>
          <cell r="I381">
            <v>3</v>
          </cell>
          <cell r="J381">
            <v>1</v>
          </cell>
        </row>
        <row r="382">
          <cell r="A382">
            <v>5172003800</v>
          </cell>
          <cell r="B382">
            <v>5172</v>
          </cell>
          <cell r="C382" t="str">
            <v>Durham Technical Community College</v>
          </cell>
          <cell r="D382" t="str">
            <v>NC</v>
          </cell>
          <cell r="E382">
            <v>1011</v>
          </cell>
          <cell r="F382">
            <v>1261</v>
          </cell>
          <cell r="G382">
            <v>1168</v>
          </cell>
          <cell r="H382">
            <v>7.9623287671232876E-2</v>
          </cell>
          <cell r="I382">
            <v>3</v>
          </cell>
          <cell r="J382">
            <v>1</v>
          </cell>
        </row>
        <row r="383">
          <cell r="A383">
            <v>5191099600</v>
          </cell>
          <cell r="B383">
            <v>5191</v>
          </cell>
          <cell r="C383" t="str">
            <v>Edison Community College</v>
          </cell>
          <cell r="D383" t="str">
            <v>FL</v>
          </cell>
          <cell r="E383">
            <v>3297</v>
          </cell>
          <cell r="F383">
            <v>1848</v>
          </cell>
          <cell r="G383">
            <v>1747</v>
          </cell>
          <cell r="H383">
            <v>5.7813394390383514E-2</v>
          </cell>
          <cell r="I383">
            <v>3</v>
          </cell>
          <cell r="J383">
            <v>1</v>
          </cell>
        </row>
        <row r="384">
          <cell r="A384">
            <v>5199265500</v>
          </cell>
          <cell r="B384">
            <v>5199</v>
          </cell>
          <cell r="C384" t="str">
            <v>Edgecombe Community College</v>
          </cell>
          <cell r="D384" t="str">
            <v>NC</v>
          </cell>
          <cell r="E384">
            <v>848</v>
          </cell>
          <cell r="F384">
            <v>1240</v>
          </cell>
          <cell r="G384">
            <v>1160</v>
          </cell>
          <cell r="H384">
            <v>6.8965517241379309E-2</v>
          </cell>
          <cell r="I384">
            <v>3</v>
          </cell>
          <cell r="J384">
            <v>1</v>
          </cell>
        </row>
        <row r="385">
          <cell r="A385">
            <v>5200102300</v>
          </cell>
          <cell r="B385">
            <v>5200</v>
          </cell>
          <cell r="C385" t="str">
            <v>East Georgia College</v>
          </cell>
          <cell r="D385" t="str">
            <v>GA</v>
          </cell>
          <cell r="E385">
            <v>863</v>
          </cell>
          <cell r="F385">
            <v>1600</v>
          </cell>
          <cell r="G385">
            <v>1524</v>
          </cell>
          <cell r="H385">
            <v>4.9868766404199474E-2</v>
          </cell>
          <cell r="I385">
            <v>3</v>
          </cell>
          <cell r="J385">
            <v>1</v>
          </cell>
        </row>
        <row r="386">
          <cell r="A386">
            <v>5207278600</v>
          </cell>
          <cell r="B386">
            <v>5207</v>
          </cell>
          <cell r="C386" t="str">
            <v>Florence-Darlington Technical College</v>
          </cell>
          <cell r="D386" t="str">
            <v>SC</v>
          </cell>
          <cell r="E386">
            <v>2104</v>
          </cell>
          <cell r="F386">
            <v>2986</v>
          </cell>
          <cell r="G386">
            <v>2530</v>
          </cell>
          <cell r="H386">
            <v>0.18023715415019761</v>
          </cell>
          <cell r="I386">
            <v>3</v>
          </cell>
          <cell r="J386">
            <v>1</v>
          </cell>
        </row>
        <row r="387">
          <cell r="A387">
            <v>5208034600</v>
          </cell>
          <cell r="B387">
            <v>5208</v>
          </cell>
          <cell r="C387" t="str">
            <v>Fayetteville Technical Community College</v>
          </cell>
          <cell r="D387" t="str">
            <v>NC</v>
          </cell>
          <cell r="E387">
            <v>4276</v>
          </cell>
          <cell r="F387">
            <v>1244</v>
          </cell>
          <cell r="G387">
            <v>1155</v>
          </cell>
          <cell r="H387">
            <v>7.7056277056277059E-2</v>
          </cell>
          <cell r="I387">
            <v>3</v>
          </cell>
          <cell r="J387">
            <v>1</v>
          </cell>
        </row>
        <row r="388">
          <cell r="A388">
            <v>5226287800</v>
          </cell>
          <cell r="B388">
            <v>5226</v>
          </cell>
          <cell r="C388" t="str">
            <v>Tidewater Community College</v>
          </cell>
          <cell r="D388" t="str">
            <v>VA</v>
          </cell>
          <cell r="E388">
            <v>6422</v>
          </cell>
          <cell r="F388">
            <v>2166</v>
          </cell>
          <cell r="G388">
            <v>2043</v>
          </cell>
          <cell r="H388">
            <v>6.0205580029368579E-2</v>
          </cell>
          <cell r="I388">
            <v>3</v>
          </cell>
          <cell r="J388">
            <v>1</v>
          </cell>
        </row>
        <row r="389">
          <cell r="A389">
            <v>5232101400</v>
          </cell>
          <cell r="B389">
            <v>5232</v>
          </cell>
          <cell r="C389" t="str">
            <v>Florida Community College at Jacksonville</v>
          </cell>
          <cell r="D389" t="str">
            <v>FL</v>
          </cell>
          <cell r="E389">
            <v>5445</v>
          </cell>
          <cell r="F389">
            <v>1808</v>
          </cell>
          <cell r="G389">
            <v>1707</v>
          </cell>
          <cell r="H389">
            <v>5.9168131224370243E-2</v>
          </cell>
          <cell r="I389">
            <v>3</v>
          </cell>
          <cell r="J389">
            <v>1</v>
          </cell>
        </row>
        <row r="390">
          <cell r="A390">
            <v>5234007200</v>
          </cell>
          <cell r="B390">
            <v>5234</v>
          </cell>
          <cell r="C390" t="str">
            <v>Forsyth Technical Community College</v>
          </cell>
          <cell r="D390" t="str">
            <v>NC</v>
          </cell>
          <cell r="E390">
            <v>1963</v>
          </cell>
          <cell r="F390">
            <v>1244</v>
          </cell>
          <cell r="G390">
            <v>1136</v>
          </cell>
          <cell r="H390">
            <v>9.5070422535211266E-2</v>
          </cell>
          <cell r="I390">
            <v>3</v>
          </cell>
          <cell r="J390">
            <v>1</v>
          </cell>
        </row>
        <row r="391">
          <cell r="A391">
            <v>5236098400</v>
          </cell>
          <cell r="B391">
            <v>5236</v>
          </cell>
          <cell r="C391" t="str">
            <v>Florida Keys Community College</v>
          </cell>
          <cell r="D391" t="str">
            <v>FL</v>
          </cell>
          <cell r="E391">
            <v>232</v>
          </cell>
          <cell r="F391">
            <v>1850</v>
          </cell>
          <cell r="G391">
            <v>1766</v>
          </cell>
          <cell r="H391">
            <v>4.7565118912797279E-2</v>
          </cell>
          <cell r="I391">
            <v>3</v>
          </cell>
          <cell r="J391">
            <v>1</v>
          </cell>
        </row>
        <row r="392">
          <cell r="A392">
            <v>5237229400</v>
          </cell>
          <cell r="B392">
            <v>5237</v>
          </cell>
          <cell r="C392" t="str">
            <v>Floyd College</v>
          </cell>
          <cell r="D392" t="str">
            <v>GA</v>
          </cell>
          <cell r="E392">
            <v>1554</v>
          </cell>
          <cell r="F392">
            <v>1652</v>
          </cell>
          <cell r="G392">
            <v>1582</v>
          </cell>
          <cell r="H392">
            <v>4.4247787610619468E-2</v>
          </cell>
          <cell r="I392">
            <v>3</v>
          </cell>
          <cell r="J392">
            <v>1</v>
          </cell>
        </row>
        <row r="393">
          <cell r="A393">
            <v>5249229600</v>
          </cell>
          <cell r="B393">
            <v>5249</v>
          </cell>
          <cell r="C393" t="str">
            <v>Georgia Military College</v>
          </cell>
          <cell r="D393" t="str">
            <v>GA</v>
          </cell>
          <cell r="E393">
            <v>2739</v>
          </cell>
          <cell r="F393">
            <v>11325</v>
          </cell>
          <cell r="G393">
            <v>11070</v>
          </cell>
          <cell r="H393">
            <v>2.3035230352303523E-2</v>
          </cell>
          <cell r="I393">
            <v>3</v>
          </cell>
          <cell r="J393">
            <v>1</v>
          </cell>
        </row>
        <row r="394">
          <cell r="A394">
            <v>5256229700</v>
          </cell>
          <cell r="B394">
            <v>5256</v>
          </cell>
          <cell r="C394" t="str">
            <v>Gordon College</v>
          </cell>
          <cell r="D394" t="str">
            <v>GA</v>
          </cell>
          <cell r="E394">
            <v>2201</v>
          </cell>
          <cell r="F394">
            <v>1656</v>
          </cell>
          <cell r="G394">
            <v>1578</v>
          </cell>
          <cell r="H394">
            <v>4.9429657794676805E-2</v>
          </cell>
          <cell r="I394">
            <v>3</v>
          </cell>
          <cell r="J394">
            <v>1</v>
          </cell>
        </row>
        <row r="395">
          <cell r="A395">
            <v>5262161600</v>
          </cell>
          <cell r="B395">
            <v>5262</v>
          </cell>
          <cell r="C395" t="str">
            <v>Gaston College</v>
          </cell>
          <cell r="D395" t="str">
            <v>NC</v>
          </cell>
          <cell r="E395">
            <v>1533</v>
          </cell>
          <cell r="F395">
            <v>1242</v>
          </cell>
          <cell r="G395">
            <v>1171</v>
          </cell>
          <cell r="H395">
            <v>6.0631938514090523E-2</v>
          </cell>
          <cell r="I395">
            <v>3</v>
          </cell>
          <cell r="J395">
            <v>1</v>
          </cell>
        </row>
        <row r="396">
          <cell r="A396">
            <v>5271101900</v>
          </cell>
          <cell r="B396">
            <v>5271</v>
          </cell>
          <cell r="C396" t="str">
            <v>Gulf Coast Community College</v>
          </cell>
          <cell r="D396" t="str">
            <v>FL</v>
          </cell>
          <cell r="E396">
            <v>2186</v>
          </cell>
          <cell r="F396">
            <v>1755</v>
          </cell>
          <cell r="G396">
            <v>1672</v>
          </cell>
          <cell r="H396">
            <v>4.9641148325358854E-2</v>
          </cell>
          <cell r="I396">
            <v>3</v>
          </cell>
          <cell r="J396">
            <v>1</v>
          </cell>
        </row>
        <row r="397">
          <cell r="A397">
            <v>5273123700</v>
          </cell>
          <cell r="B397">
            <v>5273</v>
          </cell>
          <cell r="C397" t="str">
            <v>Gainesville College</v>
          </cell>
          <cell r="D397" t="str">
            <v>GA</v>
          </cell>
          <cell r="E397">
            <v>2236</v>
          </cell>
          <cell r="F397">
            <v>1612</v>
          </cell>
          <cell r="G397">
            <v>1536</v>
          </cell>
          <cell r="H397">
            <v>4.9479166666666664E-2</v>
          </cell>
          <cell r="I397">
            <v>3</v>
          </cell>
          <cell r="J397">
            <v>1</v>
          </cell>
        </row>
        <row r="398">
          <cell r="A398">
            <v>5275265800</v>
          </cell>
          <cell r="B398">
            <v>5275</v>
          </cell>
          <cell r="C398" t="str">
            <v>Guilford Technical Community College</v>
          </cell>
          <cell r="D398" t="str">
            <v>NC</v>
          </cell>
          <cell r="E398">
            <v>4468</v>
          </cell>
          <cell r="F398">
            <v>1291</v>
          </cell>
          <cell r="G398">
            <v>1179</v>
          </cell>
          <cell r="H398">
            <v>9.4995759117896525E-2</v>
          </cell>
          <cell r="I398">
            <v>3</v>
          </cell>
          <cell r="J398">
            <v>1</v>
          </cell>
        </row>
        <row r="399">
          <cell r="A399">
            <v>5276191100</v>
          </cell>
          <cell r="B399">
            <v>5276</v>
          </cell>
          <cell r="C399" t="str">
            <v>Germanna Community College</v>
          </cell>
          <cell r="D399" t="str">
            <v>VA</v>
          </cell>
          <cell r="E399">
            <v>1313</v>
          </cell>
          <cell r="F399">
            <v>2051</v>
          </cell>
          <cell r="G399">
            <v>1913</v>
          </cell>
          <cell r="H399">
            <v>7.2138003136434925E-2</v>
          </cell>
          <cell r="I399">
            <v>3</v>
          </cell>
          <cell r="J399">
            <v>1</v>
          </cell>
        </row>
        <row r="400">
          <cell r="A400">
            <v>5278047000</v>
          </cell>
          <cell r="B400">
            <v>5278</v>
          </cell>
          <cell r="C400" t="str">
            <v>Greenville Technical College</v>
          </cell>
          <cell r="D400" t="str">
            <v>SC</v>
          </cell>
          <cell r="E400">
            <v>3818</v>
          </cell>
          <cell r="F400">
            <v>2900</v>
          </cell>
          <cell r="G400">
            <v>2600</v>
          </cell>
          <cell r="H400">
            <v>0.11538461538461539</v>
          </cell>
          <cell r="I400">
            <v>3</v>
          </cell>
          <cell r="J400">
            <v>1</v>
          </cell>
        </row>
        <row r="401">
          <cell r="A401">
            <v>5289151000</v>
          </cell>
          <cell r="B401">
            <v>5289</v>
          </cell>
          <cell r="C401" t="str">
            <v>Haywood Community College</v>
          </cell>
          <cell r="D401" t="str">
            <v>NC</v>
          </cell>
          <cell r="E401">
            <v>876</v>
          </cell>
          <cell r="F401">
            <v>1271</v>
          </cell>
          <cell r="G401">
            <v>1164</v>
          </cell>
          <cell r="H401">
            <v>9.192439862542956E-2</v>
          </cell>
          <cell r="I401">
            <v>3</v>
          </cell>
          <cell r="J401">
            <v>1</v>
          </cell>
        </row>
        <row r="402">
          <cell r="A402">
            <v>5300102100</v>
          </cell>
          <cell r="B402">
            <v>7314</v>
          </cell>
          <cell r="C402" t="str">
            <v>Brunswick Community College</v>
          </cell>
          <cell r="D402" t="str">
            <v>NC</v>
          </cell>
          <cell r="E402">
            <v>521</v>
          </cell>
          <cell r="F402">
            <v>1286</v>
          </cell>
          <cell r="G402">
            <v>1206</v>
          </cell>
          <cell r="H402">
            <v>6.633499170812604E-2</v>
          </cell>
          <cell r="I402">
            <v>3</v>
          </cell>
          <cell r="J402">
            <v>1</v>
          </cell>
        </row>
        <row r="403">
          <cell r="A403">
            <v>5304101500</v>
          </cell>
          <cell r="B403">
            <v>5304</v>
          </cell>
          <cell r="C403" t="str">
            <v>Hillsborough Community College</v>
          </cell>
          <cell r="D403" t="str">
            <v>FL</v>
          </cell>
          <cell r="E403">
            <v>6667</v>
          </cell>
          <cell r="F403">
            <v>1833</v>
          </cell>
          <cell r="G403">
            <v>1747</v>
          </cell>
          <cell r="H403">
            <v>4.9227246708643389E-2</v>
          </cell>
          <cell r="I403">
            <v>3</v>
          </cell>
          <cell r="J403">
            <v>1</v>
          </cell>
        </row>
        <row r="404">
          <cell r="A404">
            <v>5305278800</v>
          </cell>
          <cell r="B404">
            <v>5305</v>
          </cell>
          <cell r="C404" t="str">
            <v>Horry-Georgetown Technical College</v>
          </cell>
          <cell r="D404" t="str">
            <v>SC</v>
          </cell>
          <cell r="E404">
            <v>2200</v>
          </cell>
          <cell r="F404">
            <v>2720</v>
          </cell>
          <cell r="G404">
            <v>2394</v>
          </cell>
          <cell r="H404">
            <v>0.13617376775271511</v>
          </cell>
          <cell r="I404">
            <v>3</v>
          </cell>
          <cell r="J404">
            <v>1</v>
          </cell>
        </row>
        <row r="405">
          <cell r="A405">
            <v>5319018600</v>
          </cell>
          <cell r="B405">
            <v>5319</v>
          </cell>
          <cell r="C405" t="str">
            <v>Isothermal Community College</v>
          </cell>
          <cell r="D405" t="str">
            <v>NC</v>
          </cell>
          <cell r="E405">
            <v>778</v>
          </cell>
          <cell r="F405">
            <v>1244</v>
          </cell>
          <cell r="G405">
            <v>1168</v>
          </cell>
          <cell r="H405">
            <v>6.5068493150684928E-2</v>
          </cell>
          <cell r="I405">
            <v>3</v>
          </cell>
          <cell r="J405">
            <v>1</v>
          </cell>
        </row>
        <row r="406">
          <cell r="A406">
            <v>5322026000</v>
          </cell>
          <cell r="B406">
            <v>5322</v>
          </cell>
          <cell r="C406" t="str">
            <v>Indian River Community College</v>
          </cell>
          <cell r="D406" t="str">
            <v>FL</v>
          </cell>
          <cell r="E406">
            <v>2536</v>
          </cell>
          <cell r="F406">
            <v>1740</v>
          </cell>
          <cell r="G406">
            <v>1656</v>
          </cell>
          <cell r="H406">
            <v>5.0724637681159424E-2</v>
          </cell>
          <cell r="I406">
            <v>3</v>
          </cell>
          <cell r="J406">
            <v>1</v>
          </cell>
        </row>
        <row r="407">
          <cell r="A407">
            <v>5342287000</v>
          </cell>
          <cell r="B407">
            <v>5342</v>
          </cell>
          <cell r="C407" t="str">
            <v>John Tyler Community College</v>
          </cell>
          <cell r="D407" t="str">
            <v>VA</v>
          </cell>
          <cell r="E407">
            <v>1146</v>
          </cell>
          <cell r="F407">
            <v>2056</v>
          </cell>
          <cell r="G407">
            <v>1928</v>
          </cell>
          <cell r="H407">
            <v>6.6390041493775934E-2</v>
          </cell>
          <cell r="I407">
            <v>3</v>
          </cell>
          <cell r="J407">
            <v>1</v>
          </cell>
        </row>
        <row r="408">
          <cell r="A408">
            <v>5350162900</v>
          </cell>
          <cell r="B408">
            <v>6256</v>
          </cell>
          <cell r="C408" t="str">
            <v>James Sprunt Community College</v>
          </cell>
          <cell r="D408" t="str">
            <v>NC</v>
          </cell>
          <cell r="E408">
            <v>595</v>
          </cell>
          <cell r="F408">
            <v>1286</v>
          </cell>
          <cell r="G408">
            <v>1174</v>
          </cell>
          <cell r="H408">
            <v>9.540034071550256E-2</v>
          </cell>
          <cell r="I408">
            <v>3</v>
          </cell>
          <cell r="J408">
            <v>1</v>
          </cell>
        </row>
        <row r="409">
          <cell r="A409">
            <v>5351035300</v>
          </cell>
          <cell r="B409">
            <v>727</v>
          </cell>
          <cell r="C409" t="str">
            <v>Johnston Community College</v>
          </cell>
          <cell r="D409" t="str">
            <v>NC</v>
          </cell>
          <cell r="E409">
            <v>1657</v>
          </cell>
          <cell r="F409">
            <v>1286</v>
          </cell>
          <cell r="G409">
            <v>1174</v>
          </cell>
          <cell r="H409">
            <v>9.540034071550256E-2</v>
          </cell>
          <cell r="I409">
            <v>3</v>
          </cell>
          <cell r="J409">
            <v>1</v>
          </cell>
        </row>
        <row r="410">
          <cell r="A410">
            <v>5376018100</v>
          </cell>
          <cell r="B410">
            <v>5376</v>
          </cell>
          <cell r="C410" t="str">
            <v>Lake-Sumter Community College</v>
          </cell>
          <cell r="D410" t="str">
            <v>FL</v>
          </cell>
          <cell r="E410">
            <v>992</v>
          </cell>
          <cell r="F410">
            <v>1815</v>
          </cell>
          <cell r="G410">
            <v>1701</v>
          </cell>
          <cell r="H410">
            <v>6.7019400352733682E-2</v>
          </cell>
          <cell r="I410">
            <v>3</v>
          </cell>
          <cell r="J410">
            <v>1</v>
          </cell>
        </row>
        <row r="411">
          <cell r="A411">
            <v>5377082500</v>
          </cell>
          <cell r="B411">
            <v>5377</v>
          </cell>
          <cell r="C411" t="str">
            <v>Lake City Community College</v>
          </cell>
          <cell r="D411" t="str">
            <v>FL</v>
          </cell>
          <cell r="E411">
            <v>1006</v>
          </cell>
          <cell r="F411">
            <v>1755</v>
          </cell>
          <cell r="G411">
            <v>1666</v>
          </cell>
          <cell r="H411">
            <v>5.3421368547418968E-2</v>
          </cell>
          <cell r="I411">
            <v>3</v>
          </cell>
          <cell r="J411">
            <v>1</v>
          </cell>
        </row>
        <row r="412">
          <cell r="A412">
            <v>5378266000</v>
          </cell>
          <cell r="B412">
            <v>5378</v>
          </cell>
          <cell r="C412" t="str">
            <v>Lenoir Community College</v>
          </cell>
          <cell r="D412" t="str">
            <v>NC</v>
          </cell>
          <cell r="E412">
            <v>1225</v>
          </cell>
          <cell r="F412">
            <v>1291</v>
          </cell>
          <cell r="G412">
            <v>1174</v>
          </cell>
          <cell r="H412">
            <v>9.9659284497444628E-2</v>
          </cell>
          <cell r="I412">
            <v>3</v>
          </cell>
          <cell r="J412">
            <v>1</v>
          </cell>
        </row>
        <row r="413">
          <cell r="A413">
            <v>5381287100</v>
          </cell>
          <cell r="B413">
            <v>5381</v>
          </cell>
          <cell r="C413" t="str">
            <v>Lord Fairfax Community College</v>
          </cell>
          <cell r="D413" t="str">
            <v>VA</v>
          </cell>
          <cell r="E413">
            <v>914</v>
          </cell>
          <cell r="F413">
            <v>2126</v>
          </cell>
          <cell r="G413">
            <v>1923</v>
          </cell>
          <cell r="H413">
            <v>0.10556422256890276</v>
          </cell>
          <cell r="I413">
            <v>3</v>
          </cell>
          <cell r="J413">
            <v>1</v>
          </cell>
        </row>
        <row r="414">
          <cell r="A414">
            <v>5402485000</v>
          </cell>
          <cell r="B414">
            <v>6023</v>
          </cell>
          <cell r="C414" t="str">
            <v>Baton Rouge Community College</v>
          </cell>
          <cell r="D414" t="str">
            <v>LA</v>
          </cell>
          <cell r="E414">
            <v>3296</v>
          </cell>
          <cell r="F414">
            <v>1596</v>
          </cell>
          <cell r="G414">
            <v>1488</v>
          </cell>
          <cell r="H414">
            <v>7.2580645161290328E-2</v>
          </cell>
          <cell r="I414">
            <v>3</v>
          </cell>
          <cell r="J414">
            <v>1</v>
          </cell>
        </row>
        <row r="415">
          <cell r="A415">
            <v>5411026500</v>
          </cell>
          <cell r="B415">
            <v>5411</v>
          </cell>
          <cell r="C415" t="str">
            <v>Middle Georgia College</v>
          </cell>
          <cell r="D415" t="str">
            <v>GA</v>
          </cell>
          <cell r="E415">
            <v>1572</v>
          </cell>
          <cell r="F415">
            <v>1961</v>
          </cell>
          <cell r="G415">
            <v>1802</v>
          </cell>
          <cell r="H415">
            <v>8.8235294117647065E-2</v>
          </cell>
          <cell r="I415">
            <v>3</v>
          </cell>
          <cell r="J415">
            <v>1</v>
          </cell>
        </row>
        <row r="416">
          <cell r="A416">
            <v>5412163500</v>
          </cell>
          <cell r="B416">
            <v>5412</v>
          </cell>
          <cell r="C416" t="str">
            <v>Mitchell Community College</v>
          </cell>
          <cell r="D416" t="str">
            <v>NC</v>
          </cell>
          <cell r="E416">
            <v>902</v>
          </cell>
          <cell r="F416">
            <v>1276</v>
          </cell>
          <cell r="G416">
            <v>1168</v>
          </cell>
          <cell r="H416">
            <v>9.2465753424657529E-2</v>
          </cell>
          <cell r="I416">
            <v>3</v>
          </cell>
          <cell r="J416">
            <v>1</v>
          </cell>
        </row>
        <row r="417">
          <cell r="A417">
            <v>5427227500</v>
          </cell>
          <cell r="B417">
            <v>5427</v>
          </cell>
          <cell r="C417" t="str">
            <v>Manatee Community College</v>
          </cell>
          <cell r="D417" t="str">
            <v>FL</v>
          </cell>
          <cell r="E417">
            <v>3409</v>
          </cell>
          <cell r="F417">
            <v>1833</v>
          </cell>
          <cell r="G417">
            <v>1741</v>
          </cell>
          <cell r="H417">
            <v>5.2843193566915567E-2</v>
          </cell>
          <cell r="I417">
            <v>3</v>
          </cell>
          <cell r="J417">
            <v>1</v>
          </cell>
        </row>
        <row r="418">
          <cell r="A418">
            <v>5441000000</v>
          </cell>
          <cell r="B418">
            <v>5441</v>
          </cell>
          <cell r="C418" t="str">
            <v>Chattahoochee Technical College</v>
          </cell>
          <cell r="D418" t="str">
            <v>GA</v>
          </cell>
          <cell r="E418">
            <v>1368</v>
          </cell>
          <cell r="F418">
            <v>1167</v>
          </cell>
          <cell r="G418">
            <v>1050.7578891304349</v>
          </cell>
          <cell r="H418">
            <v>0.11062692183616378</v>
          </cell>
          <cell r="I418">
            <v>3</v>
          </cell>
          <cell r="J418">
            <v>1</v>
          </cell>
        </row>
        <row r="419">
          <cell r="A419">
            <v>5445266100</v>
          </cell>
          <cell r="B419">
            <v>5445</v>
          </cell>
          <cell r="C419" t="str">
            <v>Martin Community College</v>
          </cell>
          <cell r="D419" t="str">
            <v>NC</v>
          </cell>
          <cell r="E419">
            <v>525</v>
          </cell>
          <cell r="F419">
            <v>1254</v>
          </cell>
          <cell r="G419">
            <v>1174</v>
          </cell>
          <cell r="H419">
            <v>6.8143100511073251E-2</v>
          </cell>
          <cell r="I419">
            <v>3</v>
          </cell>
          <cell r="J419">
            <v>1</v>
          </cell>
        </row>
        <row r="420">
          <cell r="A420">
            <v>5451191300</v>
          </cell>
          <cell r="B420">
            <v>5451</v>
          </cell>
          <cell r="C420" t="str">
            <v>Mountain Empire Community College</v>
          </cell>
          <cell r="D420" t="str">
            <v>VA</v>
          </cell>
          <cell r="E420">
            <v>1028</v>
          </cell>
          <cell r="F420">
            <v>2186</v>
          </cell>
          <cell r="G420">
            <v>1973</v>
          </cell>
          <cell r="H420">
            <v>0.10795742524075012</v>
          </cell>
          <cell r="I420">
            <v>3</v>
          </cell>
          <cell r="J420">
            <v>1</v>
          </cell>
        </row>
        <row r="421">
          <cell r="A421">
            <v>5453293400</v>
          </cell>
          <cell r="B421">
            <v>785</v>
          </cell>
          <cell r="C421" t="str">
            <v>Montgomery Community College</v>
          </cell>
          <cell r="D421" t="str">
            <v>NC</v>
          </cell>
          <cell r="E421">
            <v>385</v>
          </cell>
          <cell r="F421">
            <v>1273</v>
          </cell>
          <cell r="G421">
            <v>1193</v>
          </cell>
          <cell r="H421">
            <v>6.7057837384744343E-2</v>
          </cell>
          <cell r="I421">
            <v>3</v>
          </cell>
          <cell r="J421">
            <v>1</v>
          </cell>
        </row>
        <row r="422">
          <cell r="A422">
            <v>5454153600</v>
          </cell>
          <cell r="B422">
            <v>789</v>
          </cell>
          <cell r="C422" t="str">
            <v>McDowell Technical Community College</v>
          </cell>
          <cell r="D422" t="str">
            <v>NC</v>
          </cell>
          <cell r="E422">
            <v>462</v>
          </cell>
          <cell r="F422">
            <v>1234</v>
          </cell>
          <cell r="G422">
            <v>1154</v>
          </cell>
          <cell r="H422">
            <v>6.9324090121317156E-2</v>
          </cell>
          <cell r="I422">
            <v>3</v>
          </cell>
          <cell r="J422">
            <v>1</v>
          </cell>
        </row>
        <row r="423">
          <cell r="A423">
            <v>5457099400</v>
          </cell>
          <cell r="B423">
            <v>5458</v>
          </cell>
          <cell r="C423" t="str">
            <v>Miami Dade College</v>
          </cell>
          <cell r="D423" t="str">
            <v>FL</v>
          </cell>
          <cell r="E423">
            <v>20789</v>
          </cell>
          <cell r="F423">
            <v>1765</v>
          </cell>
          <cell r="G423">
            <v>1695</v>
          </cell>
          <cell r="H423">
            <v>4.1297935103244837E-2</v>
          </cell>
          <cell r="I423">
            <v>3</v>
          </cell>
          <cell r="J423">
            <v>1</v>
          </cell>
        </row>
        <row r="424">
          <cell r="A424">
            <v>5459015200</v>
          </cell>
          <cell r="B424">
            <v>795</v>
          </cell>
          <cell r="C424" t="str">
            <v>Mayland Community College</v>
          </cell>
          <cell r="D424" t="str">
            <v>NC</v>
          </cell>
          <cell r="E424">
            <v>562</v>
          </cell>
          <cell r="F424">
            <v>1261</v>
          </cell>
          <cell r="G424">
            <v>1164</v>
          </cell>
          <cell r="H424">
            <v>8.3333333333333329E-2</v>
          </cell>
          <cell r="I424">
            <v>3</v>
          </cell>
          <cell r="J424">
            <v>1</v>
          </cell>
        </row>
        <row r="425">
          <cell r="A425">
            <v>5491266200</v>
          </cell>
          <cell r="B425">
            <v>5881</v>
          </cell>
          <cell r="C425" t="str">
            <v>Nash Community College</v>
          </cell>
          <cell r="D425" t="str">
            <v>NC</v>
          </cell>
          <cell r="E425">
            <v>719</v>
          </cell>
          <cell r="F425">
            <v>1248</v>
          </cell>
          <cell r="G425">
            <v>1166</v>
          </cell>
          <cell r="H425">
            <v>7.0325900514579764E-2</v>
          </cell>
          <cell r="I425">
            <v>3</v>
          </cell>
          <cell r="J425">
            <v>1</v>
          </cell>
        </row>
        <row r="426">
          <cell r="A426">
            <v>5503227600</v>
          </cell>
          <cell r="B426">
            <v>5503</v>
          </cell>
          <cell r="C426" t="str">
            <v>North Florida Community College</v>
          </cell>
          <cell r="D426" t="str">
            <v>FL</v>
          </cell>
          <cell r="E426">
            <v>877</v>
          </cell>
          <cell r="F426">
            <v>1740</v>
          </cell>
          <cell r="G426">
            <v>1671</v>
          </cell>
          <cell r="H426">
            <v>4.1292639138240578E-2</v>
          </cell>
          <cell r="I426">
            <v>3</v>
          </cell>
          <cell r="J426">
            <v>1</v>
          </cell>
        </row>
        <row r="427">
          <cell r="A427">
            <v>5510191500</v>
          </cell>
          <cell r="B427">
            <v>5515</v>
          </cell>
          <cell r="C427" t="str">
            <v>Northern Virginia Community College</v>
          </cell>
          <cell r="D427" t="str">
            <v>VA</v>
          </cell>
          <cell r="E427">
            <v>10478</v>
          </cell>
          <cell r="F427">
            <v>2031</v>
          </cell>
          <cell r="G427">
            <v>1907</v>
          </cell>
          <cell r="H427">
            <v>6.502359727320399E-2</v>
          </cell>
          <cell r="I427">
            <v>3</v>
          </cell>
          <cell r="J427">
            <v>1</v>
          </cell>
        </row>
        <row r="428">
          <cell r="A428">
            <v>5513287300</v>
          </cell>
          <cell r="B428">
            <v>5513</v>
          </cell>
          <cell r="C428" t="str">
            <v>New River Community College</v>
          </cell>
          <cell r="D428" t="str">
            <v>VA</v>
          </cell>
          <cell r="E428">
            <v>1455</v>
          </cell>
          <cell r="F428">
            <v>2055</v>
          </cell>
          <cell r="G428">
            <v>1932</v>
          </cell>
          <cell r="H428">
            <v>6.3664596273291921E-2</v>
          </cell>
          <cell r="I428">
            <v>3</v>
          </cell>
          <cell r="J428">
            <v>1</v>
          </cell>
        </row>
        <row r="429">
          <cell r="A429">
            <v>5518040200</v>
          </cell>
          <cell r="B429">
            <v>5518</v>
          </cell>
          <cell r="C429" t="str">
            <v>Piedmont Community College</v>
          </cell>
          <cell r="D429" t="str">
            <v>NC</v>
          </cell>
          <cell r="E429">
            <v>890</v>
          </cell>
          <cell r="F429">
            <v>1249</v>
          </cell>
          <cell r="G429">
            <v>1169</v>
          </cell>
          <cell r="H429">
            <v>6.8434559452523525E-2</v>
          </cell>
          <cell r="I429">
            <v>3</v>
          </cell>
          <cell r="J429">
            <v>1</v>
          </cell>
        </row>
        <row r="430">
          <cell r="A430">
            <v>5526227700</v>
          </cell>
          <cell r="B430">
            <v>5526</v>
          </cell>
          <cell r="C430" t="str">
            <v>Okaloosa-Walton Community College</v>
          </cell>
          <cell r="D430" t="str">
            <v>FL</v>
          </cell>
          <cell r="E430">
            <v>1665</v>
          </cell>
          <cell r="F430">
            <v>1536</v>
          </cell>
          <cell r="G430">
            <v>1454</v>
          </cell>
          <cell r="H430">
            <v>5.6396148555708389E-2</v>
          </cell>
          <cell r="I430">
            <v>3</v>
          </cell>
          <cell r="J430">
            <v>1</v>
          </cell>
        </row>
        <row r="431">
          <cell r="A431">
            <v>5527279300</v>
          </cell>
          <cell r="B431">
            <v>5527</v>
          </cell>
          <cell r="C431" t="str">
            <v>Orangeburg-Calhoun Technical College</v>
          </cell>
          <cell r="D431" t="str">
            <v>SC</v>
          </cell>
          <cell r="E431">
            <v>1377</v>
          </cell>
          <cell r="F431">
            <v>2640</v>
          </cell>
          <cell r="G431">
            <v>2415</v>
          </cell>
          <cell r="H431">
            <v>9.3167701863354033E-2</v>
          </cell>
          <cell r="I431">
            <v>3</v>
          </cell>
          <cell r="J431">
            <v>1</v>
          </cell>
        </row>
        <row r="432">
          <cell r="A432">
            <v>5529051500</v>
          </cell>
          <cell r="B432">
            <v>864</v>
          </cell>
          <cell r="C432" t="str">
            <v>Pamlico Community College</v>
          </cell>
          <cell r="D432" t="str">
            <v>NC</v>
          </cell>
          <cell r="E432">
            <v>339</v>
          </cell>
          <cell r="F432">
            <v>1231</v>
          </cell>
          <cell r="G432">
            <v>1151</v>
          </cell>
          <cell r="H432">
            <v>6.9504778453518684E-2</v>
          </cell>
          <cell r="I432">
            <v>3</v>
          </cell>
          <cell r="J432">
            <v>1</v>
          </cell>
        </row>
        <row r="433">
          <cell r="A433">
            <v>5531101700</v>
          </cell>
          <cell r="B433">
            <v>5531</v>
          </cell>
          <cell r="C433" t="str">
            <v>Palm Beach Community College</v>
          </cell>
          <cell r="D433" t="str">
            <v>FL</v>
          </cell>
          <cell r="E433">
            <v>5308</v>
          </cell>
          <cell r="F433">
            <v>1740</v>
          </cell>
          <cell r="G433">
            <v>1650</v>
          </cell>
          <cell r="H433">
            <v>5.4545454545454543E-2</v>
          </cell>
          <cell r="I433">
            <v>3</v>
          </cell>
          <cell r="J433">
            <v>1</v>
          </cell>
        </row>
        <row r="434">
          <cell r="A434">
            <v>5535099200</v>
          </cell>
          <cell r="B434">
            <v>5535</v>
          </cell>
          <cell r="C434" t="str">
            <v>Pensacola Junior College</v>
          </cell>
          <cell r="D434" t="str">
            <v>FL</v>
          </cell>
          <cell r="E434">
            <v>2910</v>
          </cell>
          <cell r="F434">
            <v>1755</v>
          </cell>
          <cell r="G434">
            <v>1671</v>
          </cell>
          <cell r="H434">
            <v>5.0269299820466788E-2</v>
          </cell>
          <cell r="I434">
            <v>3</v>
          </cell>
          <cell r="J434">
            <v>1</v>
          </cell>
        </row>
        <row r="435">
          <cell r="A435">
            <v>5548108100</v>
          </cell>
          <cell r="B435">
            <v>5548</v>
          </cell>
          <cell r="C435" t="str">
            <v>Polk Community College</v>
          </cell>
          <cell r="D435" t="str">
            <v>FL</v>
          </cell>
          <cell r="E435">
            <v>1902</v>
          </cell>
          <cell r="F435">
            <v>1740</v>
          </cell>
          <cell r="G435">
            <v>1672</v>
          </cell>
          <cell r="H435">
            <v>4.0669856459330141E-2</v>
          </cell>
          <cell r="I435">
            <v>3</v>
          </cell>
          <cell r="J435">
            <v>1</v>
          </cell>
        </row>
        <row r="436">
          <cell r="A436">
            <v>5549006000</v>
          </cell>
          <cell r="B436">
            <v>5549</v>
          </cell>
          <cell r="C436" t="str">
            <v>Patrick Henry Community College</v>
          </cell>
          <cell r="D436" t="str">
            <v>VA</v>
          </cell>
          <cell r="E436">
            <v>1133</v>
          </cell>
          <cell r="F436">
            <v>2016</v>
          </cell>
          <cell r="G436">
            <v>1913</v>
          </cell>
          <cell r="H436">
            <v>5.3842132775744907E-2</v>
          </cell>
          <cell r="I436">
            <v>3</v>
          </cell>
          <cell r="J436">
            <v>1</v>
          </cell>
        </row>
        <row r="437">
          <cell r="A437">
            <v>5550016900</v>
          </cell>
          <cell r="B437">
            <v>5550</v>
          </cell>
          <cell r="C437" t="str">
            <v>Piedmont Technical College</v>
          </cell>
          <cell r="D437" t="str">
            <v>SC</v>
          </cell>
          <cell r="E437">
            <v>1288</v>
          </cell>
          <cell r="F437">
            <v>2740</v>
          </cell>
          <cell r="G437">
            <v>2596</v>
          </cell>
          <cell r="H437">
            <v>5.5469953775038522E-2</v>
          </cell>
          <cell r="I437">
            <v>3</v>
          </cell>
          <cell r="J437">
            <v>1</v>
          </cell>
        </row>
        <row r="438">
          <cell r="A438">
            <v>5556000800</v>
          </cell>
          <cell r="B438">
            <v>5556</v>
          </cell>
          <cell r="C438" t="str">
            <v>Pitt Community College</v>
          </cell>
          <cell r="D438" t="str">
            <v>NC</v>
          </cell>
          <cell r="E438">
            <v>3020</v>
          </cell>
          <cell r="F438">
            <v>1289</v>
          </cell>
          <cell r="G438">
            <v>1181</v>
          </cell>
          <cell r="H438">
            <v>9.1447925486875525E-2</v>
          </cell>
          <cell r="I438">
            <v>3</v>
          </cell>
          <cell r="J438">
            <v>1</v>
          </cell>
        </row>
        <row r="439">
          <cell r="A439">
            <v>5557007300</v>
          </cell>
          <cell r="B439">
            <v>5557</v>
          </cell>
          <cell r="C439" t="str">
            <v>Paul D. Camp Community College</v>
          </cell>
          <cell r="D439" t="str">
            <v>VA</v>
          </cell>
          <cell r="E439">
            <v>293</v>
          </cell>
          <cell r="F439">
            <v>2006</v>
          </cell>
          <cell r="G439">
            <v>1883</v>
          </cell>
          <cell r="H439">
            <v>6.5321295804567178E-2</v>
          </cell>
          <cell r="I439">
            <v>3</v>
          </cell>
          <cell r="J439">
            <v>1</v>
          </cell>
        </row>
        <row r="440">
          <cell r="A440">
            <v>5561072100</v>
          </cell>
          <cell r="B440">
            <v>5561</v>
          </cell>
          <cell r="C440" t="str">
            <v>Piedmont Virginia Community College</v>
          </cell>
          <cell r="D440" t="str">
            <v>VA</v>
          </cell>
          <cell r="E440">
            <v>912</v>
          </cell>
          <cell r="F440">
            <v>2045</v>
          </cell>
          <cell r="G440">
            <v>1922</v>
          </cell>
          <cell r="H440">
            <v>6.3995837669094696E-2</v>
          </cell>
          <cell r="I440">
            <v>3</v>
          </cell>
          <cell r="J440">
            <v>1</v>
          </cell>
        </row>
        <row r="441">
          <cell r="A441">
            <v>5562064100</v>
          </cell>
          <cell r="B441">
            <v>5562</v>
          </cell>
          <cell r="C441" t="str">
            <v>Pasco-Hernando Community College</v>
          </cell>
          <cell r="D441" t="str">
            <v>FL</v>
          </cell>
          <cell r="E441">
            <v>2044</v>
          </cell>
          <cell r="F441">
            <v>1722</v>
          </cell>
          <cell r="G441">
            <v>1646</v>
          </cell>
          <cell r="H441">
            <v>4.6172539489671933E-2</v>
          </cell>
          <cell r="I441">
            <v>3</v>
          </cell>
          <cell r="J441">
            <v>1</v>
          </cell>
        </row>
        <row r="442">
          <cell r="A442">
            <v>5564266400</v>
          </cell>
          <cell r="B442">
            <v>5564</v>
          </cell>
          <cell r="C442" t="str">
            <v>Roanoke-Chowan Community College</v>
          </cell>
          <cell r="D442" t="str">
            <v>NC</v>
          </cell>
          <cell r="E442">
            <v>502</v>
          </cell>
          <cell r="F442">
            <v>1286</v>
          </cell>
          <cell r="G442">
            <v>1173</v>
          </cell>
          <cell r="H442">
            <v>9.6334185848252346E-2</v>
          </cell>
          <cell r="I442">
            <v>3</v>
          </cell>
          <cell r="J442">
            <v>1</v>
          </cell>
        </row>
        <row r="443">
          <cell r="A443">
            <v>5574181100</v>
          </cell>
          <cell r="B443">
            <v>5574</v>
          </cell>
          <cell r="C443" t="str">
            <v>Richard Bland College</v>
          </cell>
          <cell r="D443" t="str">
            <v>VA</v>
          </cell>
          <cell r="E443">
            <v>778</v>
          </cell>
          <cell r="F443">
            <v>2364</v>
          </cell>
          <cell r="G443">
            <v>2080</v>
          </cell>
          <cell r="H443">
            <v>0.13653846153846153</v>
          </cell>
          <cell r="I443">
            <v>3</v>
          </cell>
          <cell r="J443">
            <v>1</v>
          </cell>
        </row>
        <row r="444">
          <cell r="A444">
            <v>5582266600</v>
          </cell>
          <cell r="B444">
            <v>5582</v>
          </cell>
          <cell r="C444" t="str">
            <v>Rockingham Community College</v>
          </cell>
          <cell r="D444" t="str">
            <v>NC</v>
          </cell>
          <cell r="E444">
            <v>958</v>
          </cell>
          <cell r="F444">
            <v>1305</v>
          </cell>
          <cell r="G444">
            <v>1225</v>
          </cell>
          <cell r="H444">
            <v>6.5306122448979598E-2</v>
          </cell>
          <cell r="I444">
            <v>3</v>
          </cell>
          <cell r="J444">
            <v>1</v>
          </cell>
        </row>
        <row r="445">
          <cell r="A445">
            <v>5584279100</v>
          </cell>
          <cell r="B445">
            <v>5584</v>
          </cell>
          <cell r="C445" t="str">
            <v>Midlands Technical College</v>
          </cell>
          <cell r="D445" t="str">
            <v>SC</v>
          </cell>
          <cell r="E445">
            <v>4799</v>
          </cell>
          <cell r="F445">
            <v>2908</v>
          </cell>
          <cell r="G445">
            <v>2761</v>
          </cell>
          <cell r="H445">
            <v>5.3241579137993482E-2</v>
          </cell>
          <cell r="I445">
            <v>3</v>
          </cell>
          <cell r="J445">
            <v>1</v>
          </cell>
        </row>
        <row r="446">
          <cell r="A446">
            <v>5585266300</v>
          </cell>
          <cell r="B446">
            <v>5585</v>
          </cell>
          <cell r="C446" t="str">
            <v>Randolph Community College</v>
          </cell>
          <cell r="D446" t="str">
            <v>NC</v>
          </cell>
          <cell r="E446">
            <v>1919</v>
          </cell>
          <cell r="F446">
            <v>1280</v>
          </cell>
          <cell r="G446">
            <v>1166</v>
          </cell>
          <cell r="H446">
            <v>9.7770154373927956E-2</v>
          </cell>
          <cell r="I446">
            <v>3</v>
          </cell>
          <cell r="J446">
            <v>1</v>
          </cell>
        </row>
        <row r="447">
          <cell r="A447">
            <v>5588031600</v>
          </cell>
          <cell r="B447">
            <v>5588</v>
          </cell>
          <cell r="C447" t="str">
            <v>Richmond Community College</v>
          </cell>
          <cell r="D447" t="str">
            <v>NC</v>
          </cell>
          <cell r="E447">
            <v>463</v>
          </cell>
          <cell r="F447">
            <v>1254</v>
          </cell>
          <cell r="G447">
            <v>1174</v>
          </cell>
          <cell r="H447">
            <v>6.8143100511073251E-2</v>
          </cell>
          <cell r="I447">
            <v>3</v>
          </cell>
          <cell r="J447">
            <v>1</v>
          </cell>
        </row>
        <row r="448">
          <cell r="A448">
            <v>5589266700</v>
          </cell>
          <cell r="B448">
            <v>5589</v>
          </cell>
          <cell r="C448" t="str">
            <v>Rowan-Cabarrus Community College</v>
          </cell>
          <cell r="D448" t="str">
            <v>NC</v>
          </cell>
          <cell r="E448">
            <v>2255</v>
          </cell>
          <cell r="F448">
            <v>1280</v>
          </cell>
          <cell r="G448">
            <v>1168</v>
          </cell>
          <cell r="H448">
            <v>9.5890410958904104E-2</v>
          </cell>
          <cell r="I448">
            <v>3</v>
          </cell>
          <cell r="J448">
            <v>1</v>
          </cell>
        </row>
        <row r="449">
          <cell r="A449">
            <v>5590287500</v>
          </cell>
          <cell r="B449">
            <v>5590</v>
          </cell>
          <cell r="C449" t="str">
            <v>Rappahannock Community College</v>
          </cell>
          <cell r="D449" t="str">
            <v>VA</v>
          </cell>
          <cell r="E449">
            <v>414</v>
          </cell>
          <cell r="F449">
            <v>2036</v>
          </cell>
          <cell r="G449">
            <v>1909</v>
          </cell>
          <cell r="H449">
            <v>6.6526977475117863E-2</v>
          </cell>
          <cell r="I449">
            <v>3</v>
          </cell>
          <cell r="J449">
            <v>1</v>
          </cell>
        </row>
        <row r="450">
          <cell r="A450">
            <v>5594266500</v>
          </cell>
          <cell r="B450">
            <v>5594</v>
          </cell>
          <cell r="C450" t="str">
            <v>Robeson Community College</v>
          </cell>
          <cell r="D450" t="str">
            <v>NC</v>
          </cell>
          <cell r="E450">
            <v>1254</v>
          </cell>
          <cell r="F450">
            <v>1276</v>
          </cell>
          <cell r="G450">
            <v>1164</v>
          </cell>
          <cell r="H450">
            <v>9.6219931271477668E-2</v>
          </cell>
          <cell r="I450">
            <v>3</v>
          </cell>
          <cell r="J450">
            <v>1</v>
          </cell>
        </row>
        <row r="451">
          <cell r="A451">
            <v>5606016400</v>
          </cell>
          <cell r="B451">
            <v>5606</v>
          </cell>
          <cell r="C451" t="str">
            <v>St. Petersburg College</v>
          </cell>
          <cell r="D451" t="str">
            <v>FL</v>
          </cell>
          <cell r="E451">
            <v>7394</v>
          </cell>
          <cell r="F451">
            <v>1833</v>
          </cell>
          <cell r="G451">
            <v>1747</v>
          </cell>
          <cell r="H451">
            <v>4.9227246708643389E-2</v>
          </cell>
          <cell r="I451">
            <v>3</v>
          </cell>
          <cell r="J451">
            <v>1</v>
          </cell>
        </row>
        <row r="452">
          <cell r="A452">
            <v>5619230400</v>
          </cell>
          <cell r="B452">
            <v>5619</v>
          </cell>
          <cell r="C452" t="str">
            <v>South Georgia College</v>
          </cell>
          <cell r="D452" t="str">
            <v>GA</v>
          </cell>
          <cell r="E452">
            <v>1431</v>
          </cell>
          <cell r="F452">
            <v>1756</v>
          </cell>
          <cell r="G452">
            <v>1654</v>
          </cell>
          <cell r="H452">
            <v>6.1668681983071343E-2</v>
          </cell>
          <cell r="I452">
            <v>3</v>
          </cell>
          <cell r="J452">
            <v>1</v>
          </cell>
        </row>
        <row r="453">
          <cell r="A453">
            <v>5641099700</v>
          </cell>
          <cell r="B453">
            <v>5641</v>
          </cell>
          <cell r="C453" t="str">
            <v>St. Johns River Community College</v>
          </cell>
          <cell r="D453" t="str">
            <v>FL</v>
          </cell>
          <cell r="E453">
            <v>1496</v>
          </cell>
          <cell r="F453">
            <v>1860</v>
          </cell>
          <cell r="G453">
            <v>1694</v>
          </cell>
          <cell r="H453">
            <v>9.7992916174734351E-2</v>
          </cell>
          <cell r="I453">
            <v>3</v>
          </cell>
          <cell r="J453">
            <v>1</v>
          </cell>
        </row>
        <row r="454">
          <cell r="A454">
            <v>5644267100</v>
          </cell>
          <cell r="B454">
            <v>496</v>
          </cell>
          <cell r="C454" t="str">
            <v>Stanly Community College</v>
          </cell>
          <cell r="D454" t="str">
            <v>NC</v>
          </cell>
          <cell r="E454">
            <v>798</v>
          </cell>
          <cell r="F454">
            <v>1286</v>
          </cell>
          <cell r="G454">
            <v>1194</v>
          </cell>
          <cell r="H454">
            <v>7.705192629815745E-2</v>
          </cell>
          <cell r="I454">
            <v>3</v>
          </cell>
          <cell r="J454">
            <v>1</v>
          </cell>
        </row>
        <row r="455">
          <cell r="A455">
            <v>5649266900</v>
          </cell>
          <cell r="B455">
            <v>5649</v>
          </cell>
          <cell r="C455" t="str">
            <v>Sandhills Community College</v>
          </cell>
          <cell r="D455" t="str">
            <v>NC</v>
          </cell>
          <cell r="E455">
            <v>1745</v>
          </cell>
          <cell r="F455">
            <v>1286</v>
          </cell>
          <cell r="G455">
            <v>1166</v>
          </cell>
          <cell r="H455">
            <v>0.10291595197255575</v>
          </cell>
          <cell r="I455">
            <v>3</v>
          </cell>
          <cell r="J455">
            <v>1</v>
          </cell>
        </row>
        <row r="456">
          <cell r="A456">
            <v>5651158500</v>
          </cell>
          <cell r="B456">
            <v>5651</v>
          </cell>
          <cell r="C456" t="str">
            <v>Southeastern Community College</v>
          </cell>
          <cell r="D456" t="str">
            <v>NC</v>
          </cell>
          <cell r="E456">
            <v>936</v>
          </cell>
          <cell r="F456">
            <v>1280</v>
          </cell>
          <cell r="G456">
            <v>1199</v>
          </cell>
          <cell r="H456">
            <v>6.7556296914095079E-2</v>
          </cell>
          <cell r="I456">
            <v>3</v>
          </cell>
          <cell r="J456">
            <v>1</v>
          </cell>
        </row>
        <row r="457">
          <cell r="A457">
            <v>5653228000</v>
          </cell>
          <cell r="B457">
            <v>5653</v>
          </cell>
          <cell r="C457" t="str">
            <v>Santa Fe Community College</v>
          </cell>
          <cell r="D457" t="str">
            <v>FL</v>
          </cell>
          <cell r="E457">
            <v>6186</v>
          </cell>
          <cell r="F457">
            <v>1740</v>
          </cell>
          <cell r="G457">
            <v>1672</v>
          </cell>
          <cell r="H457">
            <v>4.0669856459330141E-2</v>
          </cell>
          <cell r="I457">
            <v>3</v>
          </cell>
          <cell r="J457">
            <v>1</v>
          </cell>
        </row>
        <row r="458">
          <cell r="A458">
            <v>5656001000</v>
          </cell>
          <cell r="B458">
            <v>5656</v>
          </cell>
          <cell r="C458" t="str">
            <v>Surry Community College</v>
          </cell>
          <cell r="D458" t="str">
            <v>NC</v>
          </cell>
          <cell r="E458">
            <v>1280</v>
          </cell>
          <cell r="F458">
            <v>1290</v>
          </cell>
          <cell r="G458">
            <v>1164</v>
          </cell>
          <cell r="H458">
            <v>0.10824742268041238</v>
          </cell>
          <cell r="I458">
            <v>3</v>
          </cell>
          <cell r="J458">
            <v>1</v>
          </cell>
        </row>
        <row r="459">
          <cell r="A459">
            <v>5659192600</v>
          </cell>
          <cell r="B459">
            <v>5659</v>
          </cell>
          <cell r="C459" t="str">
            <v>Southwest Virginia Community College</v>
          </cell>
          <cell r="D459" t="str">
            <v>VA</v>
          </cell>
          <cell r="E459">
            <v>1669</v>
          </cell>
          <cell r="F459">
            <v>2051</v>
          </cell>
          <cell r="G459">
            <v>1928</v>
          </cell>
          <cell r="H459">
            <v>6.3796680497925307E-2</v>
          </cell>
          <cell r="I459">
            <v>3</v>
          </cell>
          <cell r="J459">
            <v>1</v>
          </cell>
        </row>
        <row r="460">
          <cell r="A460">
            <v>5660049200</v>
          </cell>
          <cell r="B460">
            <v>5660</v>
          </cell>
          <cell r="C460" t="str">
            <v>Southside Virginia Community College</v>
          </cell>
          <cell r="D460" t="str">
            <v>VA</v>
          </cell>
          <cell r="E460">
            <v>1146</v>
          </cell>
          <cell r="F460">
            <v>2066</v>
          </cell>
          <cell r="G460">
            <v>1942</v>
          </cell>
          <cell r="H460">
            <v>6.3851699279093718E-2</v>
          </cell>
          <cell r="I460">
            <v>3</v>
          </cell>
          <cell r="J460">
            <v>1</v>
          </cell>
        </row>
        <row r="461">
          <cell r="A461">
            <v>5661163300</v>
          </cell>
          <cell r="B461">
            <v>505</v>
          </cell>
          <cell r="C461" t="str">
            <v>Sampson Community College</v>
          </cell>
          <cell r="D461" t="str">
            <v>NC</v>
          </cell>
          <cell r="E461">
            <v>491</v>
          </cell>
          <cell r="F461">
            <v>1285</v>
          </cell>
          <cell r="G461">
            <v>1165</v>
          </cell>
          <cell r="H461">
            <v>0.10300429184549356</v>
          </cell>
          <cell r="I461">
            <v>3</v>
          </cell>
          <cell r="J461">
            <v>1</v>
          </cell>
        </row>
        <row r="462">
          <cell r="A462">
            <v>5662228200</v>
          </cell>
          <cell r="B462">
            <v>5662</v>
          </cell>
          <cell r="C462" t="str">
            <v>Seminole Community College</v>
          </cell>
          <cell r="D462" t="str">
            <v>FL</v>
          </cell>
          <cell r="E462">
            <v>4089</v>
          </cell>
          <cell r="F462">
            <v>1931</v>
          </cell>
          <cell r="G462">
            <v>1747</v>
          </cell>
          <cell r="H462">
            <v>0.10532341156267888</v>
          </cell>
          <cell r="I462">
            <v>3</v>
          </cell>
          <cell r="J462">
            <v>1</v>
          </cell>
        </row>
        <row r="463">
          <cell r="A463">
            <v>5665014800</v>
          </cell>
          <cell r="B463">
            <v>5665</v>
          </cell>
          <cell r="C463" t="str">
            <v>Central Carolina Technical College</v>
          </cell>
          <cell r="D463" t="str">
            <v>SC</v>
          </cell>
          <cell r="E463">
            <v>662</v>
          </cell>
          <cell r="F463">
            <v>2600</v>
          </cell>
          <cell r="G463">
            <v>2350</v>
          </cell>
          <cell r="H463">
            <v>0.10638297872340426</v>
          </cell>
          <cell r="I463">
            <v>3</v>
          </cell>
          <cell r="J463">
            <v>1</v>
          </cell>
        </row>
        <row r="464">
          <cell r="A464">
            <v>5666009200</v>
          </cell>
          <cell r="B464">
            <v>5666</v>
          </cell>
          <cell r="C464" t="str">
            <v>South Florida Community College</v>
          </cell>
          <cell r="D464" t="str">
            <v>FL</v>
          </cell>
          <cell r="E464">
            <v>693</v>
          </cell>
          <cell r="F464">
            <v>1820</v>
          </cell>
          <cell r="G464">
            <v>1968</v>
          </cell>
          <cell r="H464">
            <v>-7.5203252032520332E-2</v>
          </cell>
          <cell r="I464">
            <v>3</v>
          </cell>
          <cell r="J464">
            <v>1</v>
          </cell>
        </row>
        <row r="465">
          <cell r="A465">
            <v>5667165000</v>
          </cell>
          <cell r="B465">
            <v>5667</v>
          </cell>
          <cell r="C465" t="str">
            <v>Southwestern Community College</v>
          </cell>
          <cell r="D465" t="str">
            <v>NC</v>
          </cell>
          <cell r="E465">
            <v>910</v>
          </cell>
          <cell r="F465">
            <v>1280</v>
          </cell>
          <cell r="G465">
            <v>1168</v>
          </cell>
          <cell r="H465">
            <v>9.5890410958904104E-2</v>
          </cell>
          <cell r="I465">
            <v>3</v>
          </cell>
          <cell r="J465">
            <v>1</v>
          </cell>
        </row>
        <row r="466">
          <cell r="A466">
            <v>5668279500</v>
          </cell>
          <cell r="B466">
            <v>5668</v>
          </cell>
          <cell r="C466" t="str">
            <v>Spartanburg Technical College</v>
          </cell>
          <cell r="D466" t="str">
            <v>SC</v>
          </cell>
          <cell r="E466">
            <v>2091</v>
          </cell>
          <cell r="F466">
            <v>2806</v>
          </cell>
          <cell r="G466">
            <v>2660</v>
          </cell>
          <cell r="H466">
            <v>5.4887218045112783E-2</v>
          </cell>
          <cell r="I466">
            <v>3</v>
          </cell>
          <cell r="J466">
            <v>1</v>
          </cell>
        </row>
        <row r="467">
          <cell r="A467">
            <v>5670000000</v>
          </cell>
          <cell r="B467">
            <v>5670</v>
          </cell>
          <cell r="C467" t="str">
            <v>Griffin Technical College</v>
          </cell>
          <cell r="D467" t="str">
            <v>GA</v>
          </cell>
          <cell r="E467">
            <v>925</v>
          </cell>
          <cell r="F467">
            <v>1146</v>
          </cell>
          <cell r="G467">
            <v>1110</v>
          </cell>
          <cell r="H467">
            <v>3.2432432432432434E-2</v>
          </cell>
          <cell r="I467">
            <v>3</v>
          </cell>
          <cell r="J467">
            <v>1</v>
          </cell>
        </row>
        <row r="468">
          <cell r="A468">
            <v>5676036600</v>
          </cell>
          <cell r="B468">
            <v>5676</v>
          </cell>
          <cell r="C468" t="str">
            <v>J. Sargeant Reynolds Community College</v>
          </cell>
          <cell r="D468" t="str">
            <v>VA</v>
          </cell>
          <cell r="E468">
            <v>2475</v>
          </cell>
          <cell r="F468">
            <v>2213</v>
          </cell>
          <cell r="G468">
            <v>2000</v>
          </cell>
          <cell r="H468">
            <v>0.1065</v>
          </cell>
          <cell r="I468">
            <v>3</v>
          </cell>
          <cell r="J468">
            <v>1</v>
          </cell>
        </row>
        <row r="469">
          <cell r="A469">
            <v>5725229100</v>
          </cell>
          <cell r="B469">
            <v>5725</v>
          </cell>
          <cell r="C469" t="str">
            <v>Atlanta Metropolitan College</v>
          </cell>
          <cell r="D469" t="str">
            <v>GA</v>
          </cell>
          <cell r="E469">
            <v>831</v>
          </cell>
          <cell r="F469">
            <v>1678</v>
          </cell>
          <cell r="G469">
            <v>1598</v>
          </cell>
          <cell r="H469">
            <v>5.0062578222778473E-2</v>
          </cell>
          <cell r="I469">
            <v>3</v>
          </cell>
          <cell r="J469">
            <v>1</v>
          </cell>
        </row>
        <row r="470">
          <cell r="A470">
            <v>5744316700</v>
          </cell>
          <cell r="B470">
            <v>5744</v>
          </cell>
          <cell r="C470" t="str">
            <v>Denmark Technical College</v>
          </cell>
          <cell r="D470" t="str">
            <v>SC</v>
          </cell>
          <cell r="E470">
            <v>724</v>
          </cell>
          <cell r="F470">
            <v>2278</v>
          </cell>
          <cell r="G470">
            <v>2248</v>
          </cell>
          <cell r="H470">
            <v>1.3345195729537367E-2</v>
          </cell>
          <cell r="I470">
            <v>3</v>
          </cell>
          <cell r="J470">
            <v>1</v>
          </cell>
        </row>
        <row r="471">
          <cell r="A471">
            <v>5752000000</v>
          </cell>
          <cell r="B471">
            <v>462</v>
          </cell>
          <cell r="C471" t="str">
            <v>Athens Technical College</v>
          </cell>
          <cell r="D471" t="str">
            <v>GA</v>
          </cell>
          <cell r="E471">
            <v>1111</v>
          </cell>
          <cell r="F471">
            <v>1146</v>
          </cell>
          <cell r="G471">
            <v>1353</v>
          </cell>
          <cell r="H471">
            <v>-0.15299334811529933</v>
          </cell>
          <cell r="I471">
            <v>3</v>
          </cell>
          <cell r="J471">
            <v>1</v>
          </cell>
        </row>
        <row r="472">
          <cell r="A472">
            <v>5785267200</v>
          </cell>
          <cell r="B472">
            <v>5785</v>
          </cell>
          <cell r="C472" t="str">
            <v>Tri-County Community College</v>
          </cell>
          <cell r="D472" t="str">
            <v>NC</v>
          </cell>
          <cell r="E472">
            <v>0</v>
          </cell>
          <cell r="F472">
            <v>1275</v>
          </cell>
          <cell r="G472">
            <v>1165</v>
          </cell>
          <cell r="H472">
            <v>9.4420600858369105E-2</v>
          </cell>
          <cell r="I472">
            <v>3</v>
          </cell>
          <cell r="J472">
            <v>1</v>
          </cell>
        </row>
        <row r="473">
          <cell r="A473">
            <v>5789279600</v>
          </cell>
          <cell r="B473">
            <v>5789</v>
          </cell>
          <cell r="C473" t="str">
            <v>Tri-County Technical College</v>
          </cell>
          <cell r="D473" t="str">
            <v>SC</v>
          </cell>
          <cell r="E473">
            <v>2115</v>
          </cell>
          <cell r="F473">
            <v>2546</v>
          </cell>
          <cell r="G473">
            <v>2465</v>
          </cell>
          <cell r="H473">
            <v>3.2860040567951318E-2</v>
          </cell>
          <cell r="I473">
            <v>3</v>
          </cell>
          <cell r="J473">
            <v>1</v>
          </cell>
        </row>
        <row r="474">
          <cell r="A474">
            <v>5790151100</v>
          </cell>
          <cell r="B474">
            <v>5790</v>
          </cell>
          <cell r="C474" t="str">
            <v>Alamance Community College</v>
          </cell>
          <cell r="D474" t="str">
            <v>NC</v>
          </cell>
          <cell r="E474">
            <v>1570</v>
          </cell>
          <cell r="F474">
            <v>1246</v>
          </cell>
          <cell r="G474">
            <v>1166</v>
          </cell>
          <cell r="H474">
            <v>6.86106346483705E-2</v>
          </cell>
          <cell r="I474">
            <v>3</v>
          </cell>
          <cell r="J474">
            <v>1</v>
          </cell>
        </row>
        <row r="475">
          <cell r="A475">
            <v>5793287700</v>
          </cell>
          <cell r="B475">
            <v>5793</v>
          </cell>
          <cell r="C475" t="str">
            <v>Thomas Nelson Community College</v>
          </cell>
          <cell r="D475" t="str">
            <v>VA</v>
          </cell>
          <cell r="E475">
            <v>2647</v>
          </cell>
          <cell r="F475">
            <v>2047</v>
          </cell>
          <cell r="G475">
            <v>1908</v>
          </cell>
          <cell r="H475">
            <v>7.2851153039832278E-2</v>
          </cell>
          <cell r="I475">
            <v>3</v>
          </cell>
          <cell r="J475">
            <v>1</v>
          </cell>
        </row>
        <row r="476">
          <cell r="A476">
            <v>5794228300</v>
          </cell>
          <cell r="B476">
            <v>5794</v>
          </cell>
          <cell r="C476" t="str">
            <v>Tallahassee Community College</v>
          </cell>
          <cell r="D476" t="str">
            <v>FL</v>
          </cell>
          <cell r="E476">
            <v>5703</v>
          </cell>
          <cell r="F476">
            <v>1650</v>
          </cell>
          <cell r="G476">
            <v>1520</v>
          </cell>
          <cell r="H476">
            <v>8.5526315789473686E-2</v>
          </cell>
          <cell r="I476">
            <v>3</v>
          </cell>
          <cell r="J476">
            <v>1</v>
          </cell>
        </row>
        <row r="477">
          <cell r="A477">
            <v>5821294300</v>
          </cell>
          <cell r="B477">
            <v>5821</v>
          </cell>
          <cell r="C477" t="str">
            <v>University of South Carolina at Sumter</v>
          </cell>
          <cell r="D477" t="str">
            <v>SC</v>
          </cell>
          <cell r="E477">
            <v>588</v>
          </cell>
          <cell r="F477">
            <v>4128</v>
          </cell>
          <cell r="G477">
            <v>3656</v>
          </cell>
          <cell r="H477">
            <v>0.12910284463894967</v>
          </cell>
          <cell r="I477">
            <v>3</v>
          </cell>
          <cell r="J477">
            <v>1</v>
          </cell>
        </row>
        <row r="478">
          <cell r="A478">
            <v>5844286700</v>
          </cell>
          <cell r="B478">
            <v>5844</v>
          </cell>
          <cell r="C478" t="str">
            <v>Eastern Shore Community College</v>
          </cell>
          <cell r="D478" t="str">
            <v>VA</v>
          </cell>
          <cell r="E478">
            <v>237</v>
          </cell>
          <cell r="F478">
            <v>2051</v>
          </cell>
          <cell r="G478">
            <v>1928</v>
          </cell>
          <cell r="H478">
            <v>6.3796680497925307E-2</v>
          </cell>
          <cell r="I478">
            <v>3</v>
          </cell>
          <cell r="J478">
            <v>1</v>
          </cell>
        </row>
        <row r="479">
          <cell r="A479">
            <v>5845279800</v>
          </cell>
          <cell r="B479">
            <v>5845</v>
          </cell>
          <cell r="C479" t="str">
            <v>University of South Carolina at Beaufort</v>
          </cell>
          <cell r="D479" t="str">
            <v>SC</v>
          </cell>
          <cell r="E479">
            <v>486</v>
          </cell>
          <cell r="F479">
            <v>4740</v>
          </cell>
          <cell r="G479">
            <v>4258</v>
          </cell>
          <cell r="H479">
            <v>0.11319868482855801</v>
          </cell>
          <cell r="I479">
            <v>3</v>
          </cell>
          <cell r="J479">
            <v>1</v>
          </cell>
        </row>
        <row r="480">
          <cell r="A480">
            <v>5846279900</v>
          </cell>
          <cell r="B480">
            <v>5846</v>
          </cell>
          <cell r="C480" t="str">
            <v>University of South Carolina at Union</v>
          </cell>
          <cell r="D480" t="str">
            <v>SC</v>
          </cell>
          <cell r="E480">
            <v>100</v>
          </cell>
          <cell r="F480">
            <v>4108</v>
          </cell>
          <cell r="G480">
            <v>3606</v>
          </cell>
          <cell r="H480">
            <v>0.13921242373821408</v>
          </cell>
          <cell r="I480">
            <v>3</v>
          </cell>
          <cell r="J480">
            <v>1</v>
          </cell>
        </row>
        <row r="481">
          <cell r="A481">
            <v>5847279700</v>
          </cell>
          <cell r="B481">
            <v>5847</v>
          </cell>
          <cell r="C481" t="str">
            <v>University of South Carolina: Salkehatchie Regiona</v>
          </cell>
          <cell r="D481" t="str">
            <v>SC</v>
          </cell>
          <cell r="E481">
            <v>0</v>
          </cell>
          <cell r="F481">
            <v>4128</v>
          </cell>
          <cell r="G481">
            <v>3706</v>
          </cell>
          <cell r="H481">
            <v>0.11386940097139774</v>
          </cell>
          <cell r="I481">
            <v>3</v>
          </cell>
          <cell r="J481">
            <v>1</v>
          </cell>
        </row>
        <row r="482">
          <cell r="A482">
            <v>5849061200</v>
          </cell>
          <cell r="B482">
            <v>5849</v>
          </cell>
          <cell r="C482" t="str">
            <v>University of South Carolina at Lancaster</v>
          </cell>
          <cell r="D482" t="str">
            <v>SC</v>
          </cell>
          <cell r="E482">
            <v>79</v>
          </cell>
          <cell r="F482">
            <v>4128</v>
          </cell>
          <cell r="G482">
            <v>3706</v>
          </cell>
          <cell r="H482">
            <v>0.11386940097139774</v>
          </cell>
          <cell r="I482">
            <v>3</v>
          </cell>
          <cell r="J482">
            <v>1</v>
          </cell>
        </row>
        <row r="483">
          <cell r="A483">
            <v>5868017200</v>
          </cell>
          <cell r="B483">
            <v>5868</v>
          </cell>
          <cell r="C483" t="str">
            <v>Virginia Western Community College</v>
          </cell>
          <cell r="D483" t="str">
            <v>VA</v>
          </cell>
          <cell r="E483">
            <v>2529</v>
          </cell>
          <cell r="F483">
            <v>2053</v>
          </cell>
          <cell r="G483">
            <v>1930</v>
          </cell>
          <cell r="H483">
            <v>6.373056994818653E-2</v>
          </cell>
          <cell r="I483">
            <v>3</v>
          </cell>
          <cell r="J483">
            <v>1</v>
          </cell>
        </row>
        <row r="484">
          <cell r="A484">
            <v>5869228800</v>
          </cell>
          <cell r="B484">
            <v>5869</v>
          </cell>
          <cell r="C484" t="str">
            <v>Valencia Community College</v>
          </cell>
          <cell r="D484" t="str">
            <v>FL</v>
          </cell>
          <cell r="E484">
            <v>9731</v>
          </cell>
          <cell r="F484">
            <v>1814</v>
          </cell>
          <cell r="G484">
            <v>1729</v>
          </cell>
          <cell r="H484">
            <v>4.9161364950838636E-2</v>
          </cell>
          <cell r="I484">
            <v>3</v>
          </cell>
          <cell r="J484">
            <v>1</v>
          </cell>
        </row>
        <row r="485">
          <cell r="A485">
            <v>5876066100</v>
          </cell>
          <cell r="B485">
            <v>617</v>
          </cell>
          <cell r="C485" t="str">
            <v>Vance-Granville Community College</v>
          </cell>
          <cell r="D485" t="str">
            <v>NC</v>
          </cell>
          <cell r="E485">
            <v>3083</v>
          </cell>
          <cell r="F485">
            <v>1254</v>
          </cell>
          <cell r="G485">
            <v>1174</v>
          </cell>
          <cell r="H485">
            <v>6.8143100511073251E-2</v>
          </cell>
          <cell r="I485">
            <v>3</v>
          </cell>
          <cell r="J485">
            <v>1</v>
          </cell>
        </row>
        <row r="486">
          <cell r="A486">
            <v>5889230600</v>
          </cell>
          <cell r="B486">
            <v>5889</v>
          </cell>
          <cell r="C486" t="str">
            <v>Waycross College</v>
          </cell>
          <cell r="D486" t="str">
            <v>GA</v>
          </cell>
          <cell r="E486">
            <v>326</v>
          </cell>
          <cell r="F486">
            <v>1622</v>
          </cell>
          <cell r="G486">
            <v>1552</v>
          </cell>
          <cell r="H486">
            <v>4.5103092783505154E-2</v>
          </cell>
          <cell r="I486">
            <v>3</v>
          </cell>
          <cell r="J486">
            <v>1</v>
          </cell>
        </row>
        <row r="487">
          <cell r="A487">
            <v>5892317000</v>
          </cell>
          <cell r="B487">
            <v>5892</v>
          </cell>
          <cell r="C487" t="str">
            <v>Williamsburg Technical College</v>
          </cell>
          <cell r="D487" t="str">
            <v>SC</v>
          </cell>
          <cell r="E487">
            <v>70</v>
          </cell>
          <cell r="F487">
            <v>2692</v>
          </cell>
          <cell r="G487">
            <v>2730</v>
          </cell>
          <cell r="H487">
            <v>-1.391941391941392E-2</v>
          </cell>
          <cell r="I487">
            <v>3</v>
          </cell>
          <cell r="J487">
            <v>1</v>
          </cell>
        </row>
        <row r="488">
          <cell r="A488">
            <v>5917192700</v>
          </cell>
          <cell r="B488">
            <v>5917</v>
          </cell>
          <cell r="C488" t="str">
            <v>Wytheville Community College</v>
          </cell>
          <cell r="D488" t="str">
            <v>VA</v>
          </cell>
          <cell r="E488">
            <v>841</v>
          </cell>
          <cell r="F488">
            <v>2036</v>
          </cell>
          <cell r="G488">
            <v>1913</v>
          </cell>
          <cell r="H488">
            <v>6.4296915838996341E-2</v>
          </cell>
          <cell r="I488">
            <v>3</v>
          </cell>
          <cell r="J488">
            <v>1</v>
          </cell>
        </row>
        <row r="489">
          <cell r="A489">
            <v>5921011700</v>
          </cell>
          <cell r="B489">
            <v>5921</v>
          </cell>
          <cell r="C489" t="str">
            <v>Wilkes Community College</v>
          </cell>
          <cell r="D489" t="str">
            <v>NC</v>
          </cell>
          <cell r="E489">
            <v>1424</v>
          </cell>
          <cell r="F489">
            <v>1261</v>
          </cell>
          <cell r="G489">
            <v>1181</v>
          </cell>
          <cell r="H489">
            <v>6.7739204064352243E-2</v>
          </cell>
          <cell r="I489">
            <v>3</v>
          </cell>
          <cell r="J489">
            <v>1</v>
          </cell>
        </row>
        <row r="490">
          <cell r="A490">
            <v>5922104600</v>
          </cell>
          <cell r="B490">
            <v>5922</v>
          </cell>
          <cell r="C490" t="str">
            <v>Western Piedmont Community College</v>
          </cell>
          <cell r="D490" t="str">
            <v>NC</v>
          </cell>
          <cell r="E490">
            <v>1221</v>
          </cell>
          <cell r="F490">
            <v>1243</v>
          </cell>
          <cell r="G490">
            <v>1190</v>
          </cell>
          <cell r="H490">
            <v>4.4537815126050422E-2</v>
          </cell>
          <cell r="I490">
            <v>3</v>
          </cell>
          <cell r="J490">
            <v>1</v>
          </cell>
        </row>
        <row r="491">
          <cell r="A491">
            <v>5926036300</v>
          </cell>
          <cell r="B491">
            <v>5926</v>
          </cell>
          <cell r="C491" t="str">
            <v>Wayne Community College</v>
          </cell>
          <cell r="D491" t="str">
            <v>NC</v>
          </cell>
          <cell r="E491">
            <v>968</v>
          </cell>
          <cell r="F491">
            <v>1248</v>
          </cell>
          <cell r="G491">
            <v>1168</v>
          </cell>
          <cell r="H491">
            <v>6.8493150684931503E-2</v>
          </cell>
          <cell r="I491">
            <v>3</v>
          </cell>
          <cell r="J491">
            <v>1</v>
          </cell>
        </row>
        <row r="492">
          <cell r="A492">
            <v>5927288100</v>
          </cell>
          <cell r="B492">
            <v>5927</v>
          </cell>
          <cell r="C492" t="str">
            <v>Virginia Highlands Community College</v>
          </cell>
          <cell r="D492" t="str">
            <v>VA</v>
          </cell>
          <cell r="E492">
            <v>956</v>
          </cell>
          <cell r="F492">
            <v>2038</v>
          </cell>
          <cell r="G492">
            <v>1905</v>
          </cell>
          <cell r="H492">
            <v>6.9816272965879264E-2</v>
          </cell>
          <cell r="I492">
            <v>3</v>
          </cell>
          <cell r="J492">
            <v>1</v>
          </cell>
        </row>
        <row r="493">
          <cell r="A493">
            <v>5928267300</v>
          </cell>
          <cell r="B493">
            <v>5928</v>
          </cell>
          <cell r="C493" t="str">
            <v>Wake Technical Community College</v>
          </cell>
          <cell r="D493" t="str">
            <v>NC</v>
          </cell>
          <cell r="E493">
            <v>2278</v>
          </cell>
          <cell r="F493">
            <v>1276</v>
          </cell>
          <cell r="G493">
            <v>1202</v>
          </cell>
          <cell r="H493">
            <v>6.156405990016639E-2</v>
          </cell>
          <cell r="I493">
            <v>3</v>
          </cell>
          <cell r="J493">
            <v>1</v>
          </cell>
        </row>
        <row r="494">
          <cell r="A494">
            <v>5930012300</v>
          </cell>
          <cell r="B494">
            <v>5930</v>
          </cell>
          <cell r="C494" t="str">
            <v>Wilson Technical Community College</v>
          </cell>
          <cell r="D494" t="str">
            <v>NC</v>
          </cell>
          <cell r="E494">
            <v>896</v>
          </cell>
          <cell r="F494">
            <v>1254</v>
          </cell>
          <cell r="G494">
            <v>1160</v>
          </cell>
          <cell r="H494">
            <v>8.1034482758620685E-2</v>
          </cell>
          <cell r="I494">
            <v>3</v>
          </cell>
          <cell r="J494">
            <v>1</v>
          </cell>
        </row>
        <row r="495">
          <cell r="A495">
            <v>5989280000</v>
          </cell>
          <cell r="B495">
            <v>5989</v>
          </cell>
          <cell r="C495" t="str">
            <v>York Technical College</v>
          </cell>
          <cell r="D495" t="str">
            <v>SC</v>
          </cell>
          <cell r="E495">
            <v>1257</v>
          </cell>
          <cell r="F495">
            <v>2886</v>
          </cell>
          <cell r="G495">
            <v>2736</v>
          </cell>
          <cell r="H495">
            <v>5.4824561403508769E-2</v>
          </cell>
          <cell r="I495">
            <v>3</v>
          </cell>
          <cell r="J495">
            <v>1</v>
          </cell>
        </row>
        <row r="496">
          <cell r="A496">
            <v>6073292600</v>
          </cell>
          <cell r="B496">
            <v>787</v>
          </cell>
          <cell r="C496" t="str">
            <v>Bossier Parish Community College</v>
          </cell>
          <cell r="D496" t="str">
            <v>LA</v>
          </cell>
          <cell r="E496">
            <v>1984</v>
          </cell>
          <cell r="F496">
            <v>1682</v>
          </cell>
          <cell r="G496">
            <v>1596</v>
          </cell>
          <cell r="H496">
            <v>5.3884711779448619E-2</v>
          </cell>
          <cell r="I496">
            <v>3</v>
          </cell>
          <cell r="J496">
            <v>1</v>
          </cell>
        </row>
        <row r="497">
          <cell r="A497">
            <v>6176241000</v>
          </cell>
          <cell r="B497">
            <v>6176</v>
          </cell>
          <cell r="C497" t="str">
            <v>Delgado Community College</v>
          </cell>
          <cell r="D497" t="str">
            <v>LA</v>
          </cell>
          <cell r="E497">
            <v>7043</v>
          </cell>
          <cell r="F497">
            <v>1651</v>
          </cell>
          <cell r="G497">
            <v>1582</v>
          </cell>
          <cell r="H497">
            <v>4.3615676359039193E-2</v>
          </cell>
          <cell r="I497">
            <v>3</v>
          </cell>
          <cell r="J497">
            <v>1</v>
          </cell>
        </row>
        <row r="498">
          <cell r="A498">
            <v>6211000000</v>
          </cell>
          <cell r="B498">
            <v>6211</v>
          </cell>
          <cell r="C498" t="str">
            <v>Carolinas College of Health Sciences</v>
          </cell>
          <cell r="D498" t="str">
            <v>NC</v>
          </cell>
          <cell r="E498">
            <v>121</v>
          </cell>
          <cell r="F498">
            <v>3915</v>
          </cell>
          <cell r="G498">
            <v>3715.720497826087</v>
          </cell>
          <cell r="H498">
            <v>5.3631456480782963E-2</v>
          </cell>
          <cell r="I498">
            <v>3</v>
          </cell>
          <cell r="J498">
            <v>1</v>
          </cell>
        </row>
        <row r="499">
          <cell r="A499">
            <v>6386023300</v>
          </cell>
          <cell r="B499">
            <v>6386</v>
          </cell>
          <cell r="C499" t="str">
            <v>Louisiana State University at Eunice</v>
          </cell>
          <cell r="D499" t="str">
            <v>LA</v>
          </cell>
          <cell r="E499">
            <v>1871</v>
          </cell>
          <cell r="F499">
            <v>1988</v>
          </cell>
          <cell r="G499">
            <v>1764</v>
          </cell>
          <cell r="H499">
            <v>0.12698412698412698</v>
          </cell>
          <cell r="I499">
            <v>3</v>
          </cell>
          <cell r="J499">
            <v>1</v>
          </cell>
        </row>
        <row r="500">
          <cell r="A500">
            <v>6715241600</v>
          </cell>
          <cell r="B500">
            <v>295</v>
          </cell>
          <cell r="C500" t="str">
            <v>Nunez Community College</v>
          </cell>
          <cell r="D500" t="str">
            <v>LA</v>
          </cell>
          <cell r="E500">
            <v>1232</v>
          </cell>
          <cell r="F500">
            <v>1718</v>
          </cell>
          <cell r="G500">
            <v>1604</v>
          </cell>
          <cell r="H500">
            <v>7.1072319201995013E-2</v>
          </cell>
          <cell r="I500">
            <v>3</v>
          </cell>
          <cell r="J500">
            <v>1</v>
          </cell>
        </row>
        <row r="501">
          <cell r="A501">
            <v>6719241700</v>
          </cell>
          <cell r="B501">
            <v>322</v>
          </cell>
          <cell r="C501" t="str">
            <v>Southern University in Shreveport</v>
          </cell>
          <cell r="D501" t="str">
            <v>LA</v>
          </cell>
          <cell r="E501">
            <v>783</v>
          </cell>
          <cell r="F501">
            <v>2188</v>
          </cell>
          <cell r="G501">
            <v>1964</v>
          </cell>
          <cell r="H501">
            <v>0.11405295315682282</v>
          </cell>
          <cell r="I501">
            <v>3</v>
          </cell>
          <cell r="J501">
            <v>1</v>
          </cell>
        </row>
        <row r="502">
          <cell r="A502">
            <v>7157308900</v>
          </cell>
          <cell r="B502">
            <v>1175</v>
          </cell>
          <cell r="C502" t="str">
            <v>Community College of the Air Force</v>
          </cell>
          <cell r="D502" t="str">
            <v>AL</v>
          </cell>
          <cell r="E502">
            <v>0</v>
          </cell>
          <cell r="F502">
            <v>0</v>
          </cell>
          <cell r="G502">
            <v>0</v>
          </cell>
          <cell r="H502" t="e">
            <v>#DIV/0!</v>
          </cell>
          <cell r="I502">
            <v>3</v>
          </cell>
          <cell r="J502">
            <v>1</v>
          </cell>
        </row>
        <row r="503">
          <cell r="A503">
            <v>7189210300</v>
          </cell>
          <cell r="B503">
            <v>1187</v>
          </cell>
          <cell r="C503" t="str">
            <v>Chattahoochee Valley Community College</v>
          </cell>
          <cell r="D503" t="str">
            <v>AL</v>
          </cell>
          <cell r="E503">
            <v>958</v>
          </cell>
          <cell r="F503">
            <v>2700</v>
          </cell>
          <cell r="G503">
            <v>2520</v>
          </cell>
          <cell r="H503">
            <v>7.1428571428571425E-2</v>
          </cell>
          <cell r="I503">
            <v>3</v>
          </cell>
          <cell r="J503">
            <v>1</v>
          </cell>
        </row>
        <row r="504">
          <cell r="A504">
            <v>8685210800</v>
          </cell>
          <cell r="B504">
            <v>528</v>
          </cell>
          <cell r="C504" t="str">
            <v>Wallace State Community College at Hanceville</v>
          </cell>
          <cell r="D504" t="str">
            <v>AL</v>
          </cell>
          <cell r="E504">
            <v>2748</v>
          </cell>
          <cell r="F504">
            <v>2700</v>
          </cell>
          <cell r="G504">
            <v>2520</v>
          </cell>
          <cell r="H504">
            <v>7.1428571428571425E-2</v>
          </cell>
          <cell r="I504">
            <v>3</v>
          </cell>
          <cell r="J504">
            <v>1</v>
          </cell>
        </row>
        <row r="505">
          <cell r="A505">
            <v>8777158900</v>
          </cell>
          <cell r="B505">
            <v>621</v>
          </cell>
          <cell r="C505" t="str">
            <v>Halifax Community College</v>
          </cell>
          <cell r="D505" t="str">
            <v>NC</v>
          </cell>
          <cell r="E505">
            <v>838</v>
          </cell>
          <cell r="F505">
            <v>1296</v>
          </cell>
          <cell r="G505">
            <v>1158</v>
          </cell>
          <cell r="H505">
            <v>0.11917098445595854</v>
          </cell>
          <cell r="I505">
            <v>3</v>
          </cell>
          <cell r="J505">
            <v>1</v>
          </cell>
        </row>
        <row r="506">
          <cell r="A506">
            <v>9868000000</v>
          </cell>
          <cell r="B506">
            <v>7005</v>
          </cell>
          <cell r="C506" t="str">
            <v>Columbus Technical College</v>
          </cell>
          <cell r="D506" t="str">
            <v>GA</v>
          </cell>
          <cell r="E506">
            <v>1529</v>
          </cell>
          <cell r="F506">
            <v>1600</v>
          </cell>
          <cell r="G506">
            <v>1388</v>
          </cell>
          <cell r="H506">
            <v>0.15273775216138327</v>
          </cell>
          <cell r="I506">
            <v>3</v>
          </cell>
          <cell r="J506">
            <v>1</v>
          </cell>
        </row>
        <row r="507">
          <cell r="A507">
            <v>9946102800</v>
          </cell>
          <cell r="B507">
            <v>453</v>
          </cell>
          <cell r="C507" t="str">
            <v>Northeast State Technical Community College</v>
          </cell>
          <cell r="D507" t="str">
            <v>TN</v>
          </cell>
          <cell r="E507">
            <v>2284</v>
          </cell>
          <cell r="F507">
            <v>2203</v>
          </cell>
          <cell r="G507">
            <v>2086</v>
          </cell>
          <cell r="H507">
            <v>5.6088207094918505E-2</v>
          </cell>
          <cell r="I507">
            <v>3</v>
          </cell>
          <cell r="J507">
            <v>1</v>
          </cell>
        </row>
        <row r="508">
          <cell r="A508">
            <v>335000000</v>
          </cell>
          <cell r="B508">
            <v>168</v>
          </cell>
          <cell r="C508" t="str">
            <v>St. Charles Community College</v>
          </cell>
          <cell r="D508" t="str">
            <v>MO</v>
          </cell>
          <cell r="E508">
            <v>2725</v>
          </cell>
          <cell r="F508">
            <v>1950</v>
          </cell>
          <cell r="G508">
            <v>1740</v>
          </cell>
          <cell r="H508">
            <v>0.1206896551724138</v>
          </cell>
          <cell r="I508">
            <v>3</v>
          </cell>
          <cell r="J508">
            <v>1</v>
          </cell>
        </row>
        <row r="509">
          <cell r="A509">
            <v>379000000</v>
          </cell>
          <cell r="B509">
            <v>7054</v>
          </cell>
          <cell r="C509" t="str">
            <v>Southeast Technical Institute</v>
          </cell>
          <cell r="D509" t="str">
            <v>SD</v>
          </cell>
          <cell r="E509">
            <v>1840</v>
          </cell>
          <cell r="F509">
            <v>2921</v>
          </cell>
          <cell r="G509">
            <v>3115</v>
          </cell>
          <cell r="H509">
            <v>-6.2279293739967899E-2</v>
          </cell>
          <cell r="I509">
            <v>3</v>
          </cell>
          <cell r="J509">
            <v>1</v>
          </cell>
        </row>
        <row r="510">
          <cell r="A510">
            <v>534310100</v>
          </cell>
          <cell r="B510">
            <v>534</v>
          </cell>
          <cell r="C510" t="str">
            <v>St. Paul College - A Community and Technical Colle</v>
          </cell>
          <cell r="D510" t="str">
            <v>MN</v>
          </cell>
          <cell r="E510">
            <v>1483</v>
          </cell>
          <cell r="F510">
            <v>3499</v>
          </cell>
          <cell r="G510">
            <v>3202</v>
          </cell>
          <cell r="H510">
            <v>9.2754528419737664E-2</v>
          </cell>
          <cell r="I510">
            <v>3</v>
          </cell>
          <cell r="J510">
            <v>1</v>
          </cell>
        </row>
        <row r="511">
          <cell r="A511">
            <v>717000000</v>
          </cell>
          <cell r="B511">
            <v>717</v>
          </cell>
          <cell r="C511" t="str">
            <v>Lake Area Technical Institute</v>
          </cell>
          <cell r="D511" t="str">
            <v>SD</v>
          </cell>
          <cell r="E511">
            <v>1170</v>
          </cell>
          <cell r="F511">
            <v>3200</v>
          </cell>
          <cell r="G511">
            <v>3022.3259326086959</v>
          </cell>
          <cell r="H511">
            <v>5.8787196137362392E-2</v>
          </cell>
          <cell r="I511">
            <v>3</v>
          </cell>
          <cell r="J511">
            <v>1</v>
          </cell>
        </row>
        <row r="512">
          <cell r="A512">
            <v>805331900</v>
          </cell>
          <cell r="B512">
            <v>7149</v>
          </cell>
          <cell r="C512" t="str">
            <v>Dakota County Technical College</v>
          </cell>
          <cell r="D512" t="str">
            <v>MN</v>
          </cell>
          <cell r="E512">
            <v>1383</v>
          </cell>
          <cell r="F512">
            <v>3974</v>
          </cell>
          <cell r="G512">
            <v>3521</v>
          </cell>
          <cell r="H512">
            <v>0.128656631638739</v>
          </cell>
          <cell r="I512">
            <v>3</v>
          </cell>
          <cell r="J512">
            <v>1</v>
          </cell>
        </row>
        <row r="513">
          <cell r="A513">
            <v>1011065200</v>
          </cell>
          <cell r="B513">
            <v>1011</v>
          </cell>
          <cell r="C513" t="str">
            <v>Alpena Community College</v>
          </cell>
          <cell r="D513" t="str">
            <v>MI</v>
          </cell>
          <cell r="E513">
            <v>977</v>
          </cell>
          <cell r="F513">
            <v>2532</v>
          </cell>
          <cell r="G513">
            <v>2470</v>
          </cell>
          <cell r="H513">
            <v>2.5101214574898785E-2</v>
          </cell>
          <cell r="I513">
            <v>3</v>
          </cell>
          <cell r="J513">
            <v>1</v>
          </cell>
        </row>
        <row r="514">
          <cell r="A514">
            <v>1043041900</v>
          </cell>
          <cell r="B514">
            <v>7319</v>
          </cell>
          <cell r="C514" t="str">
            <v>Blackhawk Technical College</v>
          </cell>
          <cell r="D514" t="str">
            <v>WI</v>
          </cell>
          <cell r="E514">
            <v>1015</v>
          </cell>
          <cell r="F514">
            <v>2394</v>
          </cell>
          <cell r="G514">
            <v>2240.6811499999999</v>
          </cell>
          <cell r="H514">
            <v>6.842510814178096E-2</v>
          </cell>
          <cell r="I514">
            <v>3</v>
          </cell>
          <cell r="J514">
            <v>1</v>
          </cell>
        </row>
        <row r="515">
          <cell r="A515">
            <v>1045164700</v>
          </cell>
          <cell r="B515">
            <v>749</v>
          </cell>
          <cell r="C515" t="str">
            <v>Bowling Green State University: Firelands College</v>
          </cell>
          <cell r="D515" t="str">
            <v>OH</v>
          </cell>
          <cell r="E515">
            <v>872</v>
          </cell>
          <cell r="F515">
            <v>3960</v>
          </cell>
          <cell r="G515">
            <v>3790</v>
          </cell>
          <cell r="H515">
            <v>4.4854881266490766E-2</v>
          </cell>
          <cell r="I515">
            <v>3</v>
          </cell>
          <cell r="J515">
            <v>1</v>
          </cell>
        </row>
        <row r="516">
          <cell r="A516">
            <v>1049245400</v>
          </cell>
          <cell r="B516">
            <v>1049</v>
          </cell>
          <cell r="C516" t="str">
            <v>Bay de Noc Community College</v>
          </cell>
          <cell r="D516" t="str">
            <v>MI</v>
          </cell>
          <cell r="E516">
            <v>1392</v>
          </cell>
          <cell r="F516">
            <v>2013</v>
          </cell>
          <cell r="G516">
            <v>1871.1939760869566</v>
          </cell>
          <cell r="H516">
            <v>7.5783711216080532E-2</v>
          </cell>
          <cell r="I516">
            <v>3</v>
          </cell>
          <cell r="J516">
            <v>1</v>
          </cell>
        </row>
        <row r="517">
          <cell r="A517">
            <v>1057231500</v>
          </cell>
          <cell r="B517">
            <v>1057</v>
          </cell>
          <cell r="C517" t="str">
            <v>Southwestern Illinois College</v>
          </cell>
          <cell r="D517" t="str">
            <v>IL</v>
          </cell>
          <cell r="E517">
            <v>4602</v>
          </cell>
          <cell r="F517">
            <v>1650</v>
          </cell>
          <cell r="G517">
            <v>1519.1628891304349</v>
          </cell>
          <cell r="H517">
            <v>8.6124478030434201E-2</v>
          </cell>
          <cell r="I517">
            <v>3</v>
          </cell>
          <cell r="J517">
            <v>1</v>
          </cell>
        </row>
        <row r="518">
          <cell r="A518">
            <v>1072267900</v>
          </cell>
          <cell r="B518">
            <v>1072</v>
          </cell>
          <cell r="C518" t="str">
            <v>Belmont Technical College</v>
          </cell>
          <cell r="D518" t="str">
            <v>OH</v>
          </cell>
          <cell r="E518">
            <v>1000</v>
          </cell>
          <cell r="F518">
            <v>3386</v>
          </cell>
          <cell r="G518">
            <v>3210</v>
          </cell>
          <cell r="H518">
            <v>5.4828660436137072E-2</v>
          </cell>
          <cell r="I518">
            <v>3</v>
          </cell>
          <cell r="J518">
            <v>1</v>
          </cell>
        </row>
        <row r="519">
          <cell r="A519">
            <v>1077234500</v>
          </cell>
          <cell r="B519">
            <v>1077</v>
          </cell>
          <cell r="C519" t="str">
            <v>Prairie State College</v>
          </cell>
          <cell r="D519" t="str">
            <v>IL</v>
          </cell>
          <cell r="E519">
            <v>4697</v>
          </cell>
          <cell r="F519">
            <v>2300</v>
          </cell>
          <cell r="G519">
            <v>2120</v>
          </cell>
          <cell r="H519">
            <v>8.4905660377358486E-2</v>
          </cell>
          <cell r="I519">
            <v>3</v>
          </cell>
          <cell r="J519">
            <v>1</v>
          </cell>
        </row>
        <row r="520">
          <cell r="A520">
            <v>1083112800</v>
          </cell>
          <cell r="B520">
            <v>1083</v>
          </cell>
          <cell r="C520" t="str">
            <v>College of DuPage</v>
          </cell>
          <cell r="D520" t="str">
            <v>IL</v>
          </cell>
          <cell r="E520">
            <v>10151</v>
          </cell>
          <cell r="F520">
            <v>2250</v>
          </cell>
          <cell r="G520">
            <v>2070</v>
          </cell>
          <cell r="H520">
            <v>8.6956521739130432E-2</v>
          </cell>
          <cell r="I520">
            <v>3</v>
          </cell>
          <cell r="J520">
            <v>1</v>
          </cell>
        </row>
        <row r="521">
          <cell r="A521">
            <v>1086060000</v>
          </cell>
          <cell r="B521">
            <v>7331</v>
          </cell>
          <cell r="C521" t="str">
            <v>Central Ohio Technical College</v>
          </cell>
          <cell r="D521" t="str">
            <v>OH</v>
          </cell>
          <cell r="E521">
            <v>1149</v>
          </cell>
          <cell r="F521">
            <v>3456</v>
          </cell>
          <cell r="G521">
            <v>3144</v>
          </cell>
          <cell r="H521">
            <v>9.9236641221374045E-2</v>
          </cell>
          <cell r="I521">
            <v>3</v>
          </cell>
          <cell r="J521">
            <v>1</v>
          </cell>
        </row>
        <row r="522">
          <cell r="A522">
            <v>1087291300</v>
          </cell>
          <cell r="B522">
            <v>1087</v>
          </cell>
          <cell r="C522" t="str">
            <v>Western Wisconsin Technical College</v>
          </cell>
          <cell r="D522" t="str">
            <v>WI</v>
          </cell>
          <cell r="E522">
            <v>1999</v>
          </cell>
          <cell r="F522">
            <v>2442</v>
          </cell>
          <cell r="G522">
            <v>2331</v>
          </cell>
          <cell r="H522">
            <v>4.7619047619047616E-2</v>
          </cell>
          <cell r="I522">
            <v>3</v>
          </cell>
          <cell r="J522">
            <v>1</v>
          </cell>
        </row>
        <row r="523">
          <cell r="A523">
            <v>1089232100</v>
          </cell>
          <cell r="B523">
            <v>1089</v>
          </cell>
          <cell r="C523" t="str">
            <v>City Colleges of Chicago: Harold Washington Colleg</v>
          </cell>
          <cell r="D523" t="str">
            <v>IL</v>
          </cell>
          <cell r="E523">
            <v>3263</v>
          </cell>
          <cell r="F523">
            <v>2110</v>
          </cell>
          <cell r="G523">
            <v>1810</v>
          </cell>
          <cell r="H523">
            <v>0.16574585635359115</v>
          </cell>
          <cell r="I523">
            <v>3</v>
          </cell>
          <cell r="J523">
            <v>1</v>
          </cell>
        </row>
        <row r="524">
          <cell r="A524">
            <v>1093302200</v>
          </cell>
          <cell r="B524">
            <v>1093</v>
          </cell>
          <cell r="C524" t="str">
            <v>City Colleges of Chicago: Richard J. Daley College</v>
          </cell>
          <cell r="D524" t="str">
            <v>IL</v>
          </cell>
          <cell r="E524">
            <v>1737</v>
          </cell>
          <cell r="F524">
            <v>2110</v>
          </cell>
          <cell r="G524">
            <v>1810</v>
          </cell>
          <cell r="H524">
            <v>0.16574585635359115</v>
          </cell>
          <cell r="I524">
            <v>3</v>
          </cell>
          <cell r="J524">
            <v>1</v>
          </cell>
        </row>
        <row r="525">
          <cell r="A525">
            <v>1108122900</v>
          </cell>
          <cell r="B525">
            <v>1108</v>
          </cell>
          <cell r="C525" t="str">
            <v>Kaskaskia College</v>
          </cell>
          <cell r="D525" t="str">
            <v>IL</v>
          </cell>
          <cell r="E525">
            <v>1609</v>
          </cell>
          <cell r="F525">
            <v>1650</v>
          </cell>
          <cell r="G525">
            <v>1570</v>
          </cell>
          <cell r="H525">
            <v>5.0955414012738856E-2</v>
          </cell>
          <cell r="I525">
            <v>3</v>
          </cell>
          <cell r="J525">
            <v>1</v>
          </cell>
        </row>
        <row r="526">
          <cell r="A526">
            <v>1111232300</v>
          </cell>
          <cell r="B526">
            <v>1111</v>
          </cell>
          <cell r="C526" t="str">
            <v>City Colleges of Chicago: Harry S. Truman College</v>
          </cell>
          <cell r="D526" t="str">
            <v>IL</v>
          </cell>
          <cell r="E526">
            <v>1716</v>
          </cell>
          <cell r="F526">
            <v>2110</v>
          </cell>
          <cell r="G526">
            <v>1810</v>
          </cell>
          <cell r="H526">
            <v>0.16574585635359115</v>
          </cell>
          <cell r="I526">
            <v>3</v>
          </cell>
          <cell r="J526">
            <v>1</v>
          </cell>
        </row>
        <row r="527">
          <cell r="A527">
            <v>1127033700</v>
          </cell>
          <cell r="B527">
            <v>777</v>
          </cell>
          <cell r="C527" t="str">
            <v>Clark State Community College</v>
          </cell>
          <cell r="D527" t="str">
            <v>OH</v>
          </cell>
          <cell r="E527">
            <v>3309</v>
          </cell>
          <cell r="F527">
            <v>3150</v>
          </cell>
          <cell r="G527">
            <v>2967</v>
          </cell>
          <cell r="H527">
            <v>6.167846309403438E-2</v>
          </cell>
          <cell r="I527">
            <v>3</v>
          </cell>
          <cell r="J527">
            <v>1</v>
          </cell>
        </row>
        <row r="528">
          <cell r="A528">
            <v>1137147300</v>
          </cell>
          <cell r="B528">
            <v>1137</v>
          </cell>
          <cell r="C528" t="str">
            <v>Lake Michigan College</v>
          </cell>
          <cell r="D528" t="str">
            <v>MI</v>
          </cell>
          <cell r="E528">
            <v>1001</v>
          </cell>
          <cell r="F528">
            <v>2280</v>
          </cell>
          <cell r="G528">
            <v>2280</v>
          </cell>
          <cell r="H528">
            <v>0</v>
          </cell>
          <cell r="I528">
            <v>3</v>
          </cell>
          <cell r="J528">
            <v>1</v>
          </cell>
        </row>
        <row r="529">
          <cell r="A529">
            <v>1144232200</v>
          </cell>
          <cell r="B529">
            <v>1144</v>
          </cell>
          <cell r="C529" t="str">
            <v>City Colleges of Chicago: Malcolm X College</v>
          </cell>
          <cell r="D529" t="str">
            <v>IL</v>
          </cell>
          <cell r="E529">
            <v>1751</v>
          </cell>
          <cell r="F529">
            <v>2110</v>
          </cell>
          <cell r="G529">
            <v>1810</v>
          </cell>
          <cell r="H529">
            <v>0.16574585635359115</v>
          </cell>
          <cell r="I529">
            <v>3</v>
          </cell>
          <cell r="J529">
            <v>1</v>
          </cell>
        </row>
        <row r="530">
          <cell r="A530">
            <v>1148164600</v>
          </cell>
          <cell r="B530">
            <v>1148</v>
          </cell>
          <cell r="C530" t="str">
            <v>Columbus State Community College</v>
          </cell>
          <cell r="D530" t="str">
            <v>OH</v>
          </cell>
          <cell r="E530">
            <v>7525</v>
          </cell>
          <cell r="F530">
            <v>2880</v>
          </cell>
          <cell r="G530">
            <v>3105</v>
          </cell>
          <cell r="H530">
            <v>-7.2463768115942032E-2</v>
          </cell>
          <cell r="I530">
            <v>3</v>
          </cell>
          <cell r="J530">
            <v>1</v>
          </cell>
        </row>
        <row r="531">
          <cell r="A531">
            <v>1154235400</v>
          </cell>
          <cell r="B531">
            <v>1154</v>
          </cell>
          <cell r="C531" t="str">
            <v>Spoon River College</v>
          </cell>
          <cell r="D531" t="str">
            <v>IL</v>
          </cell>
          <cell r="E531">
            <v>1016</v>
          </cell>
          <cell r="F531">
            <v>1965</v>
          </cell>
          <cell r="G531">
            <v>1824.6444108695653</v>
          </cell>
          <cell r="H531">
            <v>7.692215989829268E-2</v>
          </cell>
          <cell r="I531">
            <v>3</v>
          </cell>
          <cell r="J531">
            <v>1</v>
          </cell>
        </row>
        <row r="532">
          <cell r="A532">
            <v>1158179200</v>
          </cell>
          <cell r="B532">
            <v>1985</v>
          </cell>
          <cell r="C532" t="str">
            <v>Cuyahoga Community College: Western Campus</v>
          </cell>
          <cell r="D532" t="str">
            <v>OH</v>
          </cell>
          <cell r="E532">
            <v>2235</v>
          </cell>
          <cell r="F532">
            <v>2192</v>
          </cell>
          <cell r="G532">
            <v>2088</v>
          </cell>
          <cell r="H532">
            <v>4.9808429118773943E-2</v>
          </cell>
          <cell r="I532">
            <v>3</v>
          </cell>
          <cell r="J532">
            <v>1</v>
          </cell>
        </row>
        <row r="533">
          <cell r="A533">
            <v>1159179100</v>
          </cell>
          <cell r="B533">
            <v>1159</v>
          </cell>
          <cell r="C533" t="str">
            <v>Cuyahoga Community College: Metropolitan Campus</v>
          </cell>
          <cell r="D533" t="str">
            <v>OH</v>
          </cell>
          <cell r="E533">
            <v>1708</v>
          </cell>
          <cell r="F533">
            <v>2192</v>
          </cell>
          <cell r="G533">
            <v>2088</v>
          </cell>
          <cell r="H533">
            <v>4.9808429118773943E-2</v>
          </cell>
          <cell r="I533">
            <v>3</v>
          </cell>
          <cell r="J533">
            <v>1</v>
          </cell>
        </row>
        <row r="534">
          <cell r="A534">
            <v>1160232800</v>
          </cell>
          <cell r="B534">
            <v>1160</v>
          </cell>
          <cell r="C534" t="str">
            <v>Danville Area Community College</v>
          </cell>
          <cell r="D534" t="str">
            <v>IL</v>
          </cell>
          <cell r="E534">
            <v>1232</v>
          </cell>
          <cell r="F534">
            <v>1680</v>
          </cell>
          <cell r="G534">
            <v>1620</v>
          </cell>
          <cell r="H534">
            <v>3.7037037037037035E-2</v>
          </cell>
          <cell r="I534">
            <v>3</v>
          </cell>
          <cell r="J534">
            <v>1</v>
          </cell>
        </row>
        <row r="535">
          <cell r="A535">
            <v>1172289900</v>
          </cell>
          <cell r="B535">
            <v>786</v>
          </cell>
          <cell r="C535" t="str">
            <v>Chippewa Valley Technical College</v>
          </cell>
          <cell r="D535" t="str">
            <v>WI</v>
          </cell>
          <cell r="E535">
            <v>2085</v>
          </cell>
          <cell r="F535">
            <v>2396</v>
          </cell>
          <cell r="G535">
            <v>2216</v>
          </cell>
          <cell r="H535">
            <v>8.1227436823104696E-2</v>
          </cell>
          <cell r="I535">
            <v>3</v>
          </cell>
          <cell r="J535">
            <v>1</v>
          </cell>
        </row>
        <row r="536">
          <cell r="A536">
            <v>1191154300</v>
          </cell>
          <cell r="B536">
            <v>1191</v>
          </cell>
          <cell r="C536" t="str">
            <v>Edison State Community College</v>
          </cell>
          <cell r="D536" t="str">
            <v>OH</v>
          </cell>
          <cell r="E536">
            <v>1177</v>
          </cell>
          <cell r="F536">
            <v>3090</v>
          </cell>
          <cell r="G536">
            <v>2926</v>
          </cell>
          <cell r="H536">
            <v>5.6049213943950786E-2</v>
          </cell>
          <cell r="I536">
            <v>3</v>
          </cell>
          <cell r="J536">
            <v>1</v>
          </cell>
        </row>
        <row r="537">
          <cell r="A537">
            <v>1203113900</v>
          </cell>
          <cell r="B537">
            <v>1203</v>
          </cell>
          <cell r="C537" t="str">
            <v>Elgin Community College</v>
          </cell>
          <cell r="D537" t="str">
            <v>IL</v>
          </cell>
          <cell r="E537">
            <v>2506</v>
          </cell>
          <cell r="F537">
            <v>2100</v>
          </cell>
          <cell r="G537">
            <v>1955.5650630434784</v>
          </cell>
          <cell r="H537">
            <v>7.3858415496406496E-2</v>
          </cell>
          <cell r="I537">
            <v>3</v>
          </cell>
          <cell r="J537">
            <v>1</v>
          </cell>
        </row>
        <row r="538">
          <cell r="A538">
            <v>1217197900</v>
          </cell>
          <cell r="B538">
            <v>747</v>
          </cell>
          <cell r="C538" t="str">
            <v>Fox Valley Technical College</v>
          </cell>
          <cell r="D538" t="str">
            <v>WI</v>
          </cell>
          <cell r="E538">
            <v>1624</v>
          </cell>
          <cell r="F538">
            <v>2640</v>
          </cell>
          <cell r="G538">
            <v>2325</v>
          </cell>
          <cell r="H538">
            <v>0.13548387096774195</v>
          </cell>
          <cell r="I538">
            <v>3</v>
          </cell>
          <cell r="J538">
            <v>1</v>
          </cell>
        </row>
        <row r="539">
          <cell r="A539">
            <v>1225245500</v>
          </cell>
          <cell r="B539">
            <v>1225</v>
          </cell>
          <cell r="C539" t="str">
            <v>Mott Community College</v>
          </cell>
          <cell r="D539" t="str">
            <v>MI</v>
          </cell>
          <cell r="E539">
            <v>2543</v>
          </cell>
          <cell r="F539">
            <v>2212</v>
          </cell>
          <cell r="G539">
            <v>2163</v>
          </cell>
          <cell r="H539">
            <v>2.2653721682847898E-2</v>
          </cell>
          <cell r="I539">
            <v>3</v>
          </cell>
          <cell r="J539">
            <v>1</v>
          </cell>
        </row>
        <row r="540">
          <cell r="A540">
            <v>1233111000</v>
          </cell>
          <cell r="B540">
            <v>1233</v>
          </cell>
          <cell r="C540" t="str">
            <v>Highland Community College</v>
          </cell>
          <cell r="D540" t="str">
            <v>IL</v>
          </cell>
          <cell r="E540">
            <v>1147</v>
          </cell>
          <cell r="F540">
            <v>1920</v>
          </cell>
          <cell r="G540">
            <v>1710</v>
          </cell>
          <cell r="H540">
            <v>0.12280701754385964</v>
          </cell>
          <cell r="I540">
            <v>3</v>
          </cell>
          <cell r="J540">
            <v>1</v>
          </cell>
        </row>
        <row r="541">
          <cell r="A541">
            <v>1235270000</v>
          </cell>
          <cell r="B541">
            <v>1235</v>
          </cell>
          <cell r="C541" t="str">
            <v>Northwest State Community College</v>
          </cell>
          <cell r="D541" t="str">
            <v>OH</v>
          </cell>
          <cell r="E541">
            <v>901</v>
          </cell>
          <cell r="F541">
            <v>3540</v>
          </cell>
          <cell r="G541">
            <v>3380</v>
          </cell>
          <cell r="H541">
            <v>4.7337278106508875E-2</v>
          </cell>
          <cell r="I541">
            <v>3</v>
          </cell>
          <cell r="J541">
            <v>1</v>
          </cell>
        </row>
        <row r="542">
          <cell r="A542">
            <v>1241269500</v>
          </cell>
          <cell r="B542">
            <v>754</v>
          </cell>
          <cell r="C542" t="str">
            <v>James A. Rhodes State College</v>
          </cell>
          <cell r="D542" t="str">
            <v>OH</v>
          </cell>
          <cell r="E542">
            <v>1462</v>
          </cell>
          <cell r="F542">
            <v>3758</v>
          </cell>
          <cell r="G542">
            <v>3465</v>
          </cell>
          <cell r="H542">
            <v>8.4559884559884557E-2</v>
          </cell>
          <cell r="I542">
            <v>3</v>
          </cell>
          <cell r="J542">
            <v>1</v>
          </cell>
        </row>
        <row r="543">
          <cell r="A543">
            <v>1242232900</v>
          </cell>
          <cell r="B543">
            <v>758</v>
          </cell>
          <cell r="C543" t="str">
            <v>Illinois Eastern Community Colleges: Lincoln Trail</v>
          </cell>
          <cell r="D543" t="str">
            <v>IL</v>
          </cell>
          <cell r="E543">
            <v>443</v>
          </cell>
          <cell r="F543">
            <v>1530</v>
          </cell>
          <cell r="G543">
            <v>1450</v>
          </cell>
          <cell r="H543">
            <v>5.5172413793103448E-2</v>
          </cell>
          <cell r="I543">
            <v>3</v>
          </cell>
          <cell r="J543">
            <v>1</v>
          </cell>
        </row>
        <row r="544">
          <cell r="A544">
            <v>1243187500</v>
          </cell>
          <cell r="B544">
            <v>761</v>
          </cell>
          <cell r="C544" t="str">
            <v>Gateway Technical College</v>
          </cell>
          <cell r="D544" t="str">
            <v>WI</v>
          </cell>
          <cell r="E544">
            <v>1171</v>
          </cell>
          <cell r="F544">
            <v>2394</v>
          </cell>
          <cell r="G544">
            <v>2205</v>
          </cell>
          <cell r="H544">
            <v>8.5714285714285715E-2</v>
          </cell>
          <cell r="I544">
            <v>3</v>
          </cell>
          <cell r="J544">
            <v>1</v>
          </cell>
        </row>
        <row r="545">
          <cell r="A545">
            <v>1254024600</v>
          </cell>
          <cell r="B545">
            <v>1254</v>
          </cell>
          <cell r="C545" t="str">
            <v>Grand Rapids Community College</v>
          </cell>
          <cell r="D545" t="str">
            <v>MI</v>
          </cell>
          <cell r="E545">
            <v>5807</v>
          </cell>
          <cell r="F545">
            <v>2070</v>
          </cell>
          <cell r="G545">
            <v>2030</v>
          </cell>
          <cell r="H545">
            <v>1.9704433497536946E-2</v>
          </cell>
          <cell r="I545">
            <v>3</v>
          </cell>
          <cell r="J545">
            <v>1</v>
          </cell>
        </row>
        <row r="546">
          <cell r="A546">
            <v>1261246100</v>
          </cell>
          <cell r="B546">
            <v>1261</v>
          </cell>
          <cell r="C546" t="str">
            <v>Glen Oaks Community College</v>
          </cell>
          <cell r="D546" t="str">
            <v>MI</v>
          </cell>
          <cell r="E546">
            <v>592</v>
          </cell>
          <cell r="F546">
            <v>2025</v>
          </cell>
          <cell r="G546">
            <v>2090</v>
          </cell>
          <cell r="H546">
            <v>-3.1100478468899521E-2</v>
          </cell>
          <cell r="I546">
            <v>3</v>
          </cell>
          <cell r="J546">
            <v>1</v>
          </cell>
        </row>
        <row r="547">
          <cell r="A547">
            <v>1273302800</v>
          </cell>
          <cell r="B547">
            <v>1273</v>
          </cell>
          <cell r="C547" t="str">
            <v>Ivy Tech State College: South Central</v>
          </cell>
          <cell r="D547" t="str">
            <v>IN</v>
          </cell>
          <cell r="E547">
            <v>788</v>
          </cell>
          <cell r="F547">
            <v>2469</v>
          </cell>
          <cell r="G547">
            <v>2378</v>
          </cell>
          <cell r="H547">
            <v>3.8267451640033645E-2</v>
          </cell>
          <cell r="I547">
            <v>3</v>
          </cell>
          <cell r="J547">
            <v>1</v>
          </cell>
        </row>
        <row r="548">
          <cell r="A548">
            <v>1277022500</v>
          </cell>
          <cell r="B548">
            <v>1277</v>
          </cell>
          <cell r="C548" t="str">
            <v>Ivy Tech State College: Southwest</v>
          </cell>
          <cell r="D548" t="str">
            <v>IN</v>
          </cell>
          <cell r="E548">
            <v>1335</v>
          </cell>
          <cell r="F548">
            <v>2469</v>
          </cell>
          <cell r="G548">
            <v>2378</v>
          </cell>
          <cell r="H548">
            <v>3.8267451640033645E-2</v>
          </cell>
          <cell r="I548">
            <v>3</v>
          </cell>
          <cell r="J548">
            <v>1</v>
          </cell>
        </row>
        <row r="549">
          <cell r="A549">
            <v>1278236400</v>
          </cell>
          <cell r="B549">
            <v>1278</v>
          </cell>
          <cell r="C549" t="str">
            <v>Ivy Tech State College: Northeast</v>
          </cell>
          <cell r="D549" t="str">
            <v>IN</v>
          </cell>
          <cell r="E549">
            <v>1500</v>
          </cell>
          <cell r="F549">
            <v>2469</v>
          </cell>
          <cell r="G549">
            <v>2378</v>
          </cell>
          <cell r="H549">
            <v>3.8267451640033645E-2</v>
          </cell>
          <cell r="I549">
            <v>3</v>
          </cell>
          <cell r="J549">
            <v>1</v>
          </cell>
        </row>
        <row r="550">
          <cell r="A550">
            <v>1279325000</v>
          </cell>
          <cell r="B550">
            <v>1279</v>
          </cell>
          <cell r="C550" t="str">
            <v>Ivy Tech State College: East Central</v>
          </cell>
          <cell r="D550" t="str">
            <v>IN</v>
          </cell>
          <cell r="E550">
            <v>2353</v>
          </cell>
          <cell r="F550">
            <v>2469</v>
          </cell>
          <cell r="G550">
            <v>2378</v>
          </cell>
          <cell r="H550">
            <v>3.8267451640033645E-2</v>
          </cell>
          <cell r="I550">
            <v>3</v>
          </cell>
          <cell r="J550">
            <v>1</v>
          </cell>
        </row>
        <row r="551">
          <cell r="A551">
            <v>1280017600</v>
          </cell>
          <cell r="B551">
            <v>1280</v>
          </cell>
          <cell r="C551" t="str">
            <v>Ivy Tech State College: North Central</v>
          </cell>
          <cell r="D551" t="str">
            <v>IN</v>
          </cell>
          <cell r="E551">
            <v>1121</v>
          </cell>
          <cell r="F551">
            <v>2469</v>
          </cell>
          <cell r="G551">
            <v>2378</v>
          </cell>
          <cell r="H551">
            <v>3.8267451640033645E-2</v>
          </cell>
          <cell r="I551">
            <v>3</v>
          </cell>
          <cell r="J551">
            <v>1</v>
          </cell>
        </row>
        <row r="552">
          <cell r="A552">
            <v>1281324900</v>
          </cell>
          <cell r="B552">
            <v>1281</v>
          </cell>
          <cell r="C552" t="str">
            <v>Ivy Tech State College: Northwest</v>
          </cell>
          <cell r="D552" t="str">
            <v>IN</v>
          </cell>
          <cell r="E552">
            <v>1741</v>
          </cell>
          <cell r="F552">
            <v>2469</v>
          </cell>
          <cell r="G552">
            <v>2378</v>
          </cell>
          <cell r="H552">
            <v>3.8267451640033645E-2</v>
          </cell>
          <cell r="I552">
            <v>3</v>
          </cell>
          <cell r="J552">
            <v>1</v>
          </cell>
        </row>
        <row r="553">
          <cell r="A553">
            <v>1282236500</v>
          </cell>
          <cell r="B553">
            <v>1282</v>
          </cell>
          <cell r="C553" t="str">
            <v>Ivy Tech State College: Lafayette</v>
          </cell>
          <cell r="D553" t="str">
            <v>IN</v>
          </cell>
          <cell r="E553">
            <v>1907</v>
          </cell>
          <cell r="F553">
            <v>2469</v>
          </cell>
          <cell r="G553">
            <v>2378</v>
          </cell>
          <cell r="H553">
            <v>3.8267451640033645E-2</v>
          </cell>
          <cell r="I553">
            <v>3</v>
          </cell>
          <cell r="J553">
            <v>1</v>
          </cell>
        </row>
        <row r="554">
          <cell r="A554">
            <v>1283324700</v>
          </cell>
          <cell r="B554">
            <v>1283</v>
          </cell>
          <cell r="C554" t="str">
            <v>Ivy Tech State College: Whitewater</v>
          </cell>
          <cell r="D554" t="str">
            <v>IN</v>
          </cell>
          <cell r="E554">
            <v>416</v>
          </cell>
          <cell r="F554">
            <v>2469</v>
          </cell>
          <cell r="G554">
            <v>2378</v>
          </cell>
          <cell r="H554">
            <v>3.8267451640033645E-2</v>
          </cell>
          <cell r="I554">
            <v>3</v>
          </cell>
          <cell r="J554">
            <v>1</v>
          </cell>
        </row>
        <row r="555">
          <cell r="A555">
            <v>1284236600</v>
          </cell>
          <cell r="B555">
            <v>1284</v>
          </cell>
          <cell r="C555" t="str">
            <v>Ivy Tech State College: Wabash Valley</v>
          </cell>
          <cell r="D555" t="str">
            <v>IN</v>
          </cell>
          <cell r="E555">
            <v>1735</v>
          </cell>
          <cell r="F555">
            <v>2469</v>
          </cell>
          <cell r="G555">
            <v>2378</v>
          </cell>
          <cell r="H555">
            <v>3.8267451640033645E-2</v>
          </cell>
          <cell r="I555">
            <v>3</v>
          </cell>
          <cell r="J555">
            <v>1</v>
          </cell>
        </row>
        <row r="556">
          <cell r="A556">
            <v>1286236300</v>
          </cell>
          <cell r="B556">
            <v>1286</v>
          </cell>
          <cell r="C556" t="str">
            <v>Ivy Tech State College: Columbus</v>
          </cell>
          <cell r="D556" t="str">
            <v>IN</v>
          </cell>
          <cell r="E556">
            <v>514</v>
          </cell>
          <cell r="F556">
            <v>2469</v>
          </cell>
          <cell r="G556">
            <v>2378</v>
          </cell>
          <cell r="H556">
            <v>3.8267451640033645E-2</v>
          </cell>
          <cell r="I556">
            <v>3</v>
          </cell>
          <cell r="J556">
            <v>1</v>
          </cell>
        </row>
        <row r="557">
          <cell r="A557">
            <v>1293246400</v>
          </cell>
          <cell r="B557">
            <v>1293</v>
          </cell>
          <cell r="C557" t="str">
            <v>Henry Ford Community College</v>
          </cell>
          <cell r="D557" t="str">
            <v>MI</v>
          </cell>
          <cell r="E557">
            <v>3454</v>
          </cell>
          <cell r="F557">
            <v>2112</v>
          </cell>
          <cell r="G557">
            <v>2112</v>
          </cell>
          <cell r="H557">
            <v>0</v>
          </cell>
          <cell r="I557">
            <v>3</v>
          </cell>
          <cell r="J557">
            <v>1</v>
          </cell>
        </row>
        <row r="558">
          <cell r="A558">
            <v>1305000000</v>
          </cell>
          <cell r="B558">
            <v>1305</v>
          </cell>
          <cell r="C558" t="str">
            <v>Nebraska College of Technical Agriculture</v>
          </cell>
          <cell r="D558" t="str">
            <v>NE</v>
          </cell>
          <cell r="E558">
            <v>199</v>
          </cell>
          <cell r="F558">
            <v>2878</v>
          </cell>
          <cell r="G558">
            <v>2515</v>
          </cell>
          <cell r="H558">
            <v>0.14433399602385685</v>
          </cell>
          <cell r="I558">
            <v>3</v>
          </cell>
          <cell r="J558">
            <v>1</v>
          </cell>
        </row>
        <row r="559">
          <cell r="A559">
            <v>1311009600</v>
          </cell>
          <cell r="B559">
            <v>1311</v>
          </cell>
          <cell r="C559" t="str">
            <v>Ivy Tech State College: Central Indiana</v>
          </cell>
          <cell r="D559" t="str">
            <v>IN</v>
          </cell>
          <cell r="E559">
            <v>2700</v>
          </cell>
          <cell r="F559">
            <v>2469</v>
          </cell>
          <cell r="G559">
            <v>2378</v>
          </cell>
          <cell r="H559">
            <v>3.8267451640033645E-2</v>
          </cell>
          <cell r="I559">
            <v>3</v>
          </cell>
          <cell r="J559">
            <v>1</v>
          </cell>
        </row>
        <row r="560">
          <cell r="A560">
            <v>1312119200</v>
          </cell>
          <cell r="B560">
            <v>1312</v>
          </cell>
          <cell r="C560" t="str">
            <v>Illinois Central College</v>
          </cell>
          <cell r="D560" t="str">
            <v>IL</v>
          </cell>
          <cell r="E560">
            <v>4725</v>
          </cell>
          <cell r="F560">
            <v>1800</v>
          </cell>
          <cell r="G560">
            <v>1620</v>
          </cell>
          <cell r="H560">
            <v>0.1111111111111111</v>
          </cell>
          <cell r="I560">
            <v>3</v>
          </cell>
          <cell r="J560">
            <v>1</v>
          </cell>
        </row>
        <row r="561">
          <cell r="A561">
            <v>1329012700</v>
          </cell>
          <cell r="B561">
            <v>1329</v>
          </cell>
          <cell r="C561" t="str">
            <v>Ivy Tech State College: Kokomo</v>
          </cell>
          <cell r="D561" t="str">
            <v>IN</v>
          </cell>
          <cell r="E561">
            <v>795</v>
          </cell>
          <cell r="F561">
            <v>2469</v>
          </cell>
          <cell r="G561">
            <v>2378</v>
          </cell>
          <cell r="H561">
            <v>3.8267451640033645E-2</v>
          </cell>
          <cell r="I561">
            <v>3</v>
          </cell>
          <cell r="J561">
            <v>1</v>
          </cell>
        </row>
        <row r="562">
          <cell r="A562">
            <v>1333164500</v>
          </cell>
          <cell r="B562">
            <v>2264</v>
          </cell>
          <cell r="C562" t="str">
            <v>Jefferson Community College</v>
          </cell>
          <cell r="D562" t="str">
            <v>OH</v>
          </cell>
          <cell r="E562">
            <v>851</v>
          </cell>
          <cell r="F562">
            <v>2430</v>
          </cell>
          <cell r="G562">
            <v>2310</v>
          </cell>
          <cell r="H562">
            <v>5.1948051948051951E-2</v>
          </cell>
          <cell r="I562">
            <v>3</v>
          </cell>
          <cell r="J562">
            <v>1</v>
          </cell>
        </row>
        <row r="563">
          <cell r="A563">
            <v>1334324800</v>
          </cell>
          <cell r="B563">
            <v>1334</v>
          </cell>
          <cell r="C563" t="str">
            <v>Ivy Tech State College: Southeast</v>
          </cell>
          <cell r="D563" t="str">
            <v>IN</v>
          </cell>
          <cell r="E563">
            <v>545</v>
          </cell>
          <cell r="F563">
            <v>2469</v>
          </cell>
          <cell r="G563">
            <v>2378</v>
          </cell>
          <cell r="H563">
            <v>3.8267451640033645E-2</v>
          </cell>
          <cell r="I563">
            <v>3</v>
          </cell>
          <cell r="J563">
            <v>1</v>
          </cell>
        </row>
        <row r="564">
          <cell r="A564">
            <v>1340145900</v>
          </cell>
          <cell r="B564">
            <v>1340</v>
          </cell>
          <cell r="C564" t="str">
            <v>Jackson Community College</v>
          </cell>
          <cell r="D564" t="str">
            <v>MI</v>
          </cell>
          <cell r="E564">
            <v>1973</v>
          </cell>
          <cell r="F564">
            <v>2268</v>
          </cell>
          <cell r="G564">
            <v>2220</v>
          </cell>
          <cell r="H564">
            <v>2.1621621621621623E-2</v>
          </cell>
          <cell r="I564">
            <v>3</v>
          </cell>
          <cell r="J564">
            <v>1</v>
          </cell>
        </row>
        <row r="565">
          <cell r="A565">
            <v>1346155000</v>
          </cell>
          <cell r="B565">
            <v>1346</v>
          </cell>
          <cell r="C565" t="str">
            <v>Joliet Junior College</v>
          </cell>
          <cell r="D565" t="str">
            <v>IL</v>
          </cell>
          <cell r="E565">
            <v>4421</v>
          </cell>
          <cell r="F565">
            <v>2040</v>
          </cell>
          <cell r="G565">
            <v>1897.3781065217393</v>
          </cell>
          <cell r="H565">
            <v>7.5167881925081462E-2</v>
          </cell>
          <cell r="I565">
            <v>3</v>
          </cell>
          <cell r="J565">
            <v>1</v>
          </cell>
        </row>
        <row r="566">
          <cell r="A566">
            <v>1357233400</v>
          </cell>
          <cell r="B566">
            <v>1357</v>
          </cell>
          <cell r="C566" t="str">
            <v>John A. Logan College</v>
          </cell>
          <cell r="D566" t="str">
            <v>IL</v>
          </cell>
          <cell r="E566">
            <v>2483</v>
          </cell>
          <cell r="F566">
            <v>1710</v>
          </cell>
          <cell r="G566">
            <v>1577.3498456521741</v>
          </cell>
          <cell r="H566">
            <v>8.4096850621607128E-2</v>
          </cell>
          <cell r="I566">
            <v>3</v>
          </cell>
          <cell r="J566">
            <v>1</v>
          </cell>
        </row>
        <row r="567">
          <cell r="A567">
            <v>1361000000</v>
          </cell>
          <cell r="B567">
            <v>1361</v>
          </cell>
          <cell r="C567" t="str">
            <v>Heartland Community College</v>
          </cell>
          <cell r="D567" t="str">
            <v>IL</v>
          </cell>
          <cell r="E567">
            <v>1963</v>
          </cell>
          <cell r="F567">
            <v>1800</v>
          </cell>
          <cell r="G567">
            <v>1650</v>
          </cell>
          <cell r="H567">
            <v>9.0909090909090912E-2</v>
          </cell>
          <cell r="I567">
            <v>3</v>
          </cell>
          <cell r="J567">
            <v>1</v>
          </cell>
        </row>
        <row r="568">
          <cell r="A568">
            <v>1362005400</v>
          </cell>
          <cell r="B568">
            <v>585</v>
          </cell>
          <cell r="C568" t="str">
            <v>Kent State University: Stark Campus</v>
          </cell>
          <cell r="D568" t="str">
            <v>OH</v>
          </cell>
          <cell r="E568">
            <v>2039</v>
          </cell>
          <cell r="F568">
            <v>4326</v>
          </cell>
          <cell r="G568">
            <v>3968</v>
          </cell>
          <cell r="H568">
            <v>9.022177419354839E-2</v>
          </cell>
          <cell r="I568">
            <v>3</v>
          </cell>
          <cell r="J568">
            <v>1</v>
          </cell>
        </row>
        <row r="569">
          <cell r="A569">
            <v>1374233500</v>
          </cell>
          <cell r="B569">
            <v>1374</v>
          </cell>
          <cell r="C569" t="str">
            <v>John Wood Community College</v>
          </cell>
          <cell r="D569" t="str">
            <v>IL</v>
          </cell>
          <cell r="E569">
            <v>1043</v>
          </cell>
          <cell r="F569">
            <v>2400</v>
          </cell>
          <cell r="G569">
            <v>2130</v>
          </cell>
          <cell r="H569">
            <v>0.12676056338028169</v>
          </cell>
          <cell r="I569">
            <v>3</v>
          </cell>
          <cell r="J569">
            <v>1</v>
          </cell>
        </row>
        <row r="570">
          <cell r="A570">
            <v>1375246500</v>
          </cell>
          <cell r="B570">
            <v>1375</v>
          </cell>
          <cell r="C570" t="str">
            <v>Kellogg Community College</v>
          </cell>
          <cell r="D570" t="str">
            <v>MI</v>
          </cell>
          <cell r="E570">
            <v>1472</v>
          </cell>
          <cell r="F570">
            <v>1920</v>
          </cell>
          <cell r="G570">
            <v>1883</v>
          </cell>
          <cell r="H570">
            <v>1.9649495485926712E-2</v>
          </cell>
          <cell r="I570">
            <v>3</v>
          </cell>
          <cell r="J570">
            <v>1</v>
          </cell>
        </row>
        <row r="571">
          <cell r="A571">
            <v>1378046800</v>
          </cell>
          <cell r="B571">
            <v>1378</v>
          </cell>
          <cell r="C571" t="str">
            <v>Kalamazoo Valley Community College</v>
          </cell>
          <cell r="D571" t="str">
            <v>MI</v>
          </cell>
          <cell r="E571">
            <v>3510</v>
          </cell>
          <cell r="F571">
            <v>1565</v>
          </cell>
          <cell r="G571">
            <v>1530</v>
          </cell>
          <cell r="H571">
            <v>2.2875816993464051E-2</v>
          </cell>
          <cell r="I571">
            <v>3</v>
          </cell>
          <cell r="J571">
            <v>1</v>
          </cell>
        </row>
        <row r="572">
          <cell r="A572">
            <v>1380233600</v>
          </cell>
          <cell r="B572">
            <v>1380</v>
          </cell>
          <cell r="C572" t="str">
            <v>Kankakee Community College</v>
          </cell>
          <cell r="D572" t="str">
            <v>IL</v>
          </cell>
          <cell r="E572">
            <v>977</v>
          </cell>
          <cell r="F572">
            <v>1800</v>
          </cell>
          <cell r="G572">
            <v>1664.6302804347827</v>
          </cell>
          <cell r="H572">
            <v>8.13211925532559E-2</v>
          </cell>
          <cell r="I572">
            <v>3</v>
          </cell>
          <cell r="J572">
            <v>1</v>
          </cell>
        </row>
        <row r="573">
          <cell r="A573">
            <v>1381269100</v>
          </cell>
          <cell r="B573">
            <v>593</v>
          </cell>
          <cell r="C573" t="str">
            <v>Kent State University: Trumbull Campus</v>
          </cell>
          <cell r="D573" t="str">
            <v>OH</v>
          </cell>
          <cell r="E573">
            <v>967</v>
          </cell>
          <cell r="F573">
            <v>4326</v>
          </cell>
          <cell r="G573">
            <v>3968</v>
          </cell>
          <cell r="H573">
            <v>9.022177419354839E-2</v>
          </cell>
          <cell r="I573">
            <v>3</v>
          </cell>
          <cell r="J573">
            <v>1</v>
          </cell>
        </row>
        <row r="574">
          <cell r="A574">
            <v>1382146600</v>
          </cell>
          <cell r="B574">
            <v>1382</v>
          </cell>
          <cell r="C574" t="str">
            <v>Kirtland Community College</v>
          </cell>
          <cell r="D574" t="str">
            <v>MI</v>
          </cell>
          <cell r="E574">
            <v>576</v>
          </cell>
          <cell r="F574">
            <v>2153</v>
          </cell>
          <cell r="G574">
            <v>2111</v>
          </cell>
          <cell r="H574">
            <v>1.9895783988630979E-2</v>
          </cell>
          <cell r="I574">
            <v>3</v>
          </cell>
          <cell r="J574">
            <v>1</v>
          </cell>
        </row>
        <row r="575">
          <cell r="A575">
            <v>1385233700</v>
          </cell>
          <cell r="B575">
            <v>511</v>
          </cell>
          <cell r="C575" t="str">
            <v>Kishwaukee College</v>
          </cell>
          <cell r="D575" t="str">
            <v>IL</v>
          </cell>
          <cell r="E575">
            <v>1853</v>
          </cell>
          <cell r="F575">
            <v>2150</v>
          </cell>
          <cell r="G575">
            <v>1830</v>
          </cell>
          <cell r="H575">
            <v>0.17486338797814208</v>
          </cell>
          <cell r="I575">
            <v>3</v>
          </cell>
          <cell r="J575">
            <v>1</v>
          </cell>
        </row>
        <row r="576">
          <cell r="A576">
            <v>1396185000</v>
          </cell>
          <cell r="B576">
            <v>618</v>
          </cell>
          <cell r="C576" t="str">
            <v>Lakeshore Technical College</v>
          </cell>
          <cell r="D576" t="str">
            <v>WI</v>
          </cell>
          <cell r="E576">
            <v>807</v>
          </cell>
          <cell r="F576">
            <v>2405</v>
          </cell>
          <cell r="G576">
            <v>2216</v>
          </cell>
          <cell r="H576">
            <v>8.5288808664259932E-2</v>
          </cell>
          <cell r="I576">
            <v>3</v>
          </cell>
          <cell r="J576">
            <v>1</v>
          </cell>
        </row>
        <row r="577">
          <cell r="A577">
            <v>1397031800</v>
          </cell>
          <cell r="B577">
            <v>1397</v>
          </cell>
          <cell r="C577" t="str">
            <v>Illinois Valley Community College</v>
          </cell>
          <cell r="D577" t="str">
            <v>IL</v>
          </cell>
          <cell r="E577">
            <v>1500</v>
          </cell>
          <cell r="F577">
            <v>1742</v>
          </cell>
          <cell r="G577">
            <v>1608.3828891304349</v>
          </cell>
          <cell r="H577">
            <v>8.3075436683987952E-2</v>
          </cell>
          <cell r="I577">
            <v>3</v>
          </cell>
          <cell r="J577">
            <v>1</v>
          </cell>
        </row>
        <row r="578">
          <cell r="A578">
            <v>1414246600</v>
          </cell>
          <cell r="B578">
            <v>1414</v>
          </cell>
          <cell r="C578" t="str">
            <v>Lansing Community College</v>
          </cell>
          <cell r="D578" t="str">
            <v>MI</v>
          </cell>
          <cell r="E578">
            <v>3273</v>
          </cell>
          <cell r="F578">
            <v>1705</v>
          </cell>
          <cell r="G578">
            <v>1675</v>
          </cell>
          <cell r="H578">
            <v>1.7910447761194031E-2</v>
          </cell>
          <cell r="I578">
            <v>3</v>
          </cell>
          <cell r="J578">
            <v>1</v>
          </cell>
        </row>
        <row r="579">
          <cell r="A579">
            <v>1417073300</v>
          </cell>
          <cell r="B579">
            <v>1417</v>
          </cell>
          <cell r="C579" t="str">
            <v>Lorain County Community College</v>
          </cell>
          <cell r="D579" t="str">
            <v>OH</v>
          </cell>
          <cell r="E579">
            <v>3560</v>
          </cell>
          <cell r="F579">
            <v>2217</v>
          </cell>
          <cell r="G579">
            <v>2130</v>
          </cell>
          <cell r="H579">
            <v>4.0845070422535212E-2</v>
          </cell>
          <cell r="I579">
            <v>3</v>
          </cell>
          <cell r="J579">
            <v>1</v>
          </cell>
        </row>
        <row r="580">
          <cell r="A580">
            <v>1422269400</v>
          </cell>
          <cell r="B580">
            <v>1422</v>
          </cell>
          <cell r="C580" t="str">
            <v>Lakeland Community College</v>
          </cell>
          <cell r="D580" t="str">
            <v>OH</v>
          </cell>
          <cell r="E580">
            <v>2500</v>
          </cell>
          <cell r="F580">
            <v>2432</v>
          </cell>
          <cell r="G580">
            <v>2312</v>
          </cell>
          <cell r="H580">
            <v>5.1903114186851208E-2</v>
          </cell>
          <cell r="I580">
            <v>3</v>
          </cell>
          <cell r="J580">
            <v>1</v>
          </cell>
        </row>
        <row r="581">
          <cell r="A581">
            <v>1424106100</v>
          </cell>
          <cell r="B581">
            <v>1424</v>
          </cell>
          <cell r="C581" t="str">
            <v>Lake Land College</v>
          </cell>
          <cell r="D581" t="str">
            <v>IL</v>
          </cell>
          <cell r="E581">
            <v>3177</v>
          </cell>
          <cell r="F581">
            <v>1904</v>
          </cell>
          <cell r="G581">
            <v>1770</v>
          </cell>
          <cell r="H581">
            <v>7.5706214689265541E-2</v>
          </cell>
          <cell r="I581">
            <v>3</v>
          </cell>
          <cell r="J581">
            <v>1</v>
          </cell>
        </row>
        <row r="582">
          <cell r="A582">
            <v>1428127400</v>
          </cell>
          <cell r="B582">
            <v>1428</v>
          </cell>
          <cell r="C582" t="str">
            <v>Lincoln Land Community College</v>
          </cell>
          <cell r="D582" t="str">
            <v>IL</v>
          </cell>
          <cell r="E582">
            <v>2261</v>
          </cell>
          <cell r="F582">
            <v>1770</v>
          </cell>
          <cell r="G582">
            <v>1575</v>
          </cell>
          <cell r="H582">
            <v>0.12380952380952381</v>
          </cell>
          <cell r="I582">
            <v>3</v>
          </cell>
          <cell r="J582">
            <v>1</v>
          </cell>
        </row>
        <row r="583">
          <cell r="A583">
            <v>1430233800</v>
          </cell>
          <cell r="B583">
            <v>623</v>
          </cell>
          <cell r="C583" t="str">
            <v>Lewis and Clark Community College</v>
          </cell>
          <cell r="D583" t="str">
            <v>IL</v>
          </cell>
          <cell r="E583">
            <v>1844</v>
          </cell>
          <cell r="F583">
            <v>2010</v>
          </cell>
          <cell r="G583">
            <v>1890</v>
          </cell>
          <cell r="H583">
            <v>6.3492063492063489E-2</v>
          </cell>
          <cell r="I583">
            <v>3</v>
          </cell>
          <cell r="J583">
            <v>1</v>
          </cell>
        </row>
        <row r="584">
          <cell r="A584">
            <v>1436290000</v>
          </cell>
          <cell r="B584">
            <v>635</v>
          </cell>
          <cell r="C584" t="str">
            <v>Mid-State Technical College</v>
          </cell>
          <cell r="D584" t="str">
            <v>WI</v>
          </cell>
          <cell r="E584">
            <v>920</v>
          </cell>
          <cell r="F584">
            <v>2394</v>
          </cell>
          <cell r="G584">
            <v>2240.6811499999999</v>
          </cell>
          <cell r="H584">
            <v>6.842510814178096E-2</v>
          </cell>
          <cell r="I584">
            <v>3</v>
          </cell>
          <cell r="J584">
            <v>1</v>
          </cell>
        </row>
        <row r="585">
          <cell r="A585">
            <v>1455020000</v>
          </cell>
          <cell r="B585">
            <v>1455</v>
          </cell>
          <cell r="C585" t="str">
            <v>Ivy Tech State College: Bloomington</v>
          </cell>
          <cell r="D585" t="str">
            <v>IN</v>
          </cell>
          <cell r="E585">
            <v>1143</v>
          </cell>
          <cell r="F585">
            <v>2469</v>
          </cell>
          <cell r="G585">
            <v>2378</v>
          </cell>
          <cell r="H585">
            <v>3.8267451640033645E-2</v>
          </cell>
          <cell r="I585">
            <v>3</v>
          </cell>
          <cell r="J585">
            <v>1</v>
          </cell>
        </row>
        <row r="586">
          <cell r="A586">
            <v>1475100200</v>
          </cell>
          <cell r="B586">
            <v>1475</v>
          </cell>
          <cell r="C586" t="str">
            <v>Milwaukee Area Technical College</v>
          </cell>
          <cell r="D586" t="str">
            <v>WI</v>
          </cell>
          <cell r="E586">
            <v>2124</v>
          </cell>
          <cell r="F586">
            <v>2511</v>
          </cell>
          <cell r="G586">
            <v>2340</v>
          </cell>
          <cell r="H586">
            <v>7.3076923076923081E-2</v>
          </cell>
          <cell r="I586">
            <v>3</v>
          </cell>
          <cell r="J586">
            <v>1</v>
          </cell>
        </row>
        <row r="587">
          <cell r="A587">
            <v>1483297200</v>
          </cell>
          <cell r="B587">
            <v>1483</v>
          </cell>
          <cell r="C587" t="str">
            <v>Black Hawk College</v>
          </cell>
          <cell r="D587" t="str">
            <v>IL</v>
          </cell>
          <cell r="E587">
            <v>3017</v>
          </cell>
          <cell r="F587">
            <v>1920</v>
          </cell>
          <cell r="G587">
            <v>1740</v>
          </cell>
          <cell r="H587">
            <v>0.10344827586206896</v>
          </cell>
          <cell r="I587">
            <v>3</v>
          </cell>
          <cell r="J587">
            <v>1</v>
          </cell>
        </row>
        <row r="588">
          <cell r="A588">
            <v>1489234200</v>
          </cell>
          <cell r="B588">
            <v>1489</v>
          </cell>
          <cell r="C588" t="str">
            <v>Morton College</v>
          </cell>
          <cell r="D588" t="str">
            <v>IL</v>
          </cell>
          <cell r="E588">
            <v>882</v>
          </cell>
          <cell r="F588">
            <v>1770</v>
          </cell>
          <cell r="G588">
            <v>1635.5368021739132</v>
          </cell>
          <cell r="H588">
            <v>8.2213495683717899E-2</v>
          </cell>
          <cell r="I588">
            <v>3</v>
          </cell>
          <cell r="J588">
            <v>1</v>
          </cell>
        </row>
        <row r="589">
          <cell r="A589">
            <v>1495247000</v>
          </cell>
          <cell r="B589">
            <v>1495</v>
          </cell>
          <cell r="C589" t="str">
            <v>Muskegon Community College</v>
          </cell>
          <cell r="D589" t="str">
            <v>MI</v>
          </cell>
          <cell r="E589">
            <v>1382</v>
          </cell>
          <cell r="F589">
            <v>1760</v>
          </cell>
          <cell r="G589">
            <v>1730</v>
          </cell>
          <cell r="H589">
            <v>1.7341040462427744E-2</v>
          </cell>
          <cell r="I589">
            <v>3</v>
          </cell>
          <cell r="J589">
            <v>1</v>
          </cell>
        </row>
        <row r="590">
          <cell r="A590">
            <v>1499018200</v>
          </cell>
          <cell r="B590">
            <v>667</v>
          </cell>
          <cell r="C590" t="str">
            <v>Moraine Park Technical College</v>
          </cell>
          <cell r="D590" t="str">
            <v>WI</v>
          </cell>
          <cell r="E590">
            <v>1700</v>
          </cell>
          <cell r="F590">
            <v>2394</v>
          </cell>
          <cell r="G590">
            <v>2205</v>
          </cell>
          <cell r="H590">
            <v>8.5714285714285715E-2</v>
          </cell>
          <cell r="I590">
            <v>3</v>
          </cell>
          <cell r="J590">
            <v>1</v>
          </cell>
        </row>
        <row r="591">
          <cell r="A591">
            <v>1509013500</v>
          </cell>
          <cell r="B591">
            <v>1509</v>
          </cell>
          <cell r="C591" t="str">
            <v>Miami University: Middletown Campus</v>
          </cell>
          <cell r="D591" t="str">
            <v>OH</v>
          </cell>
          <cell r="E591">
            <v>1325</v>
          </cell>
          <cell r="F591">
            <v>3840</v>
          </cell>
          <cell r="G591">
            <v>3498</v>
          </cell>
          <cell r="H591">
            <v>9.7770154373927956E-2</v>
          </cell>
          <cell r="I591">
            <v>3</v>
          </cell>
          <cell r="J591">
            <v>1</v>
          </cell>
        </row>
        <row r="592">
          <cell r="A592">
            <v>1514246800</v>
          </cell>
          <cell r="B592">
            <v>1514</v>
          </cell>
          <cell r="C592" t="str">
            <v>Monroe County Community College</v>
          </cell>
          <cell r="D592" t="str">
            <v>MI</v>
          </cell>
          <cell r="E592">
            <v>618</v>
          </cell>
          <cell r="F592">
            <v>1850</v>
          </cell>
          <cell r="G592">
            <v>1758</v>
          </cell>
          <cell r="H592">
            <v>5.2332195676905571E-2</v>
          </cell>
          <cell r="I592">
            <v>3</v>
          </cell>
          <cell r="J592">
            <v>1</v>
          </cell>
        </row>
        <row r="593">
          <cell r="A593">
            <v>1521147100</v>
          </cell>
          <cell r="B593">
            <v>1722</v>
          </cell>
          <cell r="C593" t="str">
            <v>Macomb Community College</v>
          </cell>
          <cell r="D593" t="str">
            <v>MI</v>
          </cell>
          <cell r="E593">
            <v>4255</v>
          </cell>
          <cell r="F593">
            <v>1860</v>
          </cell>
          <cell r="G593">
            <v>1830</v>
          </cell>
          <cell r="H593">
            <v>1.6393442622950821E-2</v>
          </cell>
          <cell r="I593">
            <v>3</v>
          </cell>
          <cell r="J593">
            <v>1</v>
          </cell>
        </row>
        <row r="594">
          <cell r="A594">
            <v>1522036700</v>
          </cell>
          <cell r="B594">
            <v>1522</v>
          </cell>
          <cell r="C594" t="str">
            <v>Montcalm Community College</v>
          </cell>
          <cell r="D594" t="str">
            <v>MI</v>
          </cell>
          <cell r="E594">
            <v>425</v>
          </cell>
          <cell r="F594">
            <v>1995</v>
          </cell>
          <cell r="G594">
            <v>1900</v>
          </cell>
          <cell r="H594">
            <v>0.05</v>
          </cell>
          <cell r="I594">
            <v>3</v>
          </cell>
          <cell r="J594">
            <v>1</v>
          </cell>
        </row>
        <row r="595">
          <cell r="A595">
            <v>1523144300</v>
          </cell>
          <cell r="B595">
            <v>1523</v>
          </cell>
          <cell r="C595" t="str">
            <v>Mid Michigan Community College</v>
          </cell>
          <cell r="D595" t="str">
            <v>MI</v>
          </cell>
          <cell r="E595">
            <v>411</v>
          </cell>
          <cell r="F595">
            <v>1936</v>
          </cell>
          <cell r="G595">
            <v>1905</v>
          </cell>
          <cell r="H595">
            <v>1.6272965879265092E-2</v>
          </cell>
          <cell r="I595">
            <v>3</v>
          </cell>
          <cell r="J595">
            <v>1</v>
          </cell>
        </row>
        <row r="596">
          <cell r="A596">
            <v>1524234100</v>
          </cell>
          <cell r="B596">
            <v>1524</v>
          </cell>
          <cell r="C596" t="str">
            <v>Moraine Valley Community College</v>
          </cell>
          <cell r="D596" t="str">
            <v>IL</v>
          </cell>
          <cell r="E596">
            <v>6193</v>
          </cell>
          <cell r="F596">
            <v>1920</v>
          </cell>
          <cell r="G596">
            <v>1741</v>
          </cell>
          <cell r="H596">
            <v>0.10281447443997703</v>
          </cell>
          <cell r="I596">
            <v>3</v>
          </cell>
          <cell r="J596">
            <v>1</v>
          </cell>
        </row>
        <row r="597">
          <cell r="A597">
            <v>1525127300</v>
          </cell>
          <cell r="B597">
            <v>1525</v>
          </cell>
          <cell r="C597" t="str">
            <v>McHenry County College</v>
          </cell>
          <cell r="D597" t="str">
            <v>IL</v>
          </cell>
          <cell r="E597">
            <v>2047</v>
          </cell>
          <cell r="F597">
            <v>2024</v>
          </cell>
          <cell r="G597">
            <v>1874</v>
          </cell>
          <cell r="H597">
            <v>8.0042689434364989E-2</v>
          </cell>
          <cell r="I597">
            <v>3</v>
          </cell>
          <cell r="J597">
            <v>1</v>
          </cell>
        </row>
        <row r="598">
          <cell r="A598">
            <v>1526165300</v>
          </cell>
          <cell r="B598">
            <v>1526</v>
          </cell>
          <cell r="C598" t="str">
            <v>Miami University: Hamilton Campus</v>
          </cell>
          <cell r="D598" t="str">
            <v>OH</v>
          </cell>
          <cell r="E598">
            <v>1383</v>
          </cell>
          <cell r="F598">
            <v>3840</v>
          </cell>
          <cell r="G598">
            <v>3498</v>
          </cell>
          <cell r="H598">
            <v>9.7770154373927956E-2</v>
          </cell>
          <cell r="I598">
            <v>3</v>
          </cell>
          <cell r="J598">
            <v>1</v>
          </cell>
        </row>
        <row r="599">
          <cell r="A599">
            <v>1529079000</v>
          </cell>
          <cell r="B599">
            <v>683</v>
          </cell>
          <cell r="C599" t="str">
            <v>Kent State University: Salem Regional Campus</v>
          </cell>
          <cell r="D599" t="str">
            <v>OH</v>
          </cell>
          <cell r="E599">
            <v>642</v>
          </cell>
          <cell r="F599">
            <v>4326</v>
          </cell>
          <cell r="G599">
            <v>3968</v>
          </cell>
          <cell r="H599">
            <v>9.022177419354839E-2</v>
          </cell>
          <cell r="I599">
            <v>3</v>
          </cell>
          <cell r="J599">
            <v>1</v>
          </cell>
        </row>
        <row r="600">
          <cell r="A600">
            <v>1535269800</v>
          </cell>
          <cell r="B600">
            <v>1535</v>
          </cell>
          <cell r="C600" t="str">
            <v>Zane State College</v>
          </cell>
          <cell r="D600" t="str">
            <v>OH</v>
          </cell>
          <cell r="E600">
            <v>903</v>
          </cell>
          <cell r="F600">
            <v>3420</v>
          </cell>
          <cell r="G600">
            <v>3240</v>
          </cell>
          <cell r="H600">
            <v>5.5555555555555552E-2</v>
          </cell>
          <cell r="I600">
            <v>3</v>
          </cell>
          <cell r="J600">
            <v>1</v>
          </cell>
        </row>
        <row r="601">
          <cell r="A601">
            <v>1536187600</v>
          </cell>
          <cell r="B601">
            <v>1536</v>
          </cell>
          <cell r="C601" t="str">
            <v>Madison Area Technical College</v>
          </cell>
          <cell r="D601" t="str">
            <v>WI</v>
          </cell>
          <cell r="E601">
            <v>4610</v>
          </cell>
          <cell r="F601">
            <v>2280</v>
          </cell>
          <cell r="G601">
            <v>2295</v>
          </cell>
          <cell r="H601">
            <v>-6.5359477124183009E-3</v>
          </cell>
          <cell r="I601">
            <v>3</v>
          </cell>
          <cell r="J601">
            <v>1</v>
          </cell>
        </row>
        <row r="602">
          <cell r="A602">
            <v>1537127100</v>
          </cell>
          <cell r="B602">
            <v>690</v>
          </cell>
          <cell r="C602" t="str">
            <v>Black Hawk College: East Campus</v>
          </cell>
          <cell r="D602" t="str">
            <v>IL</v>
          </cell>
          <cell r="E602">
            <v>520</v>
          </cell>
          <cell r="F602">
            <v>1920</v>
          </cell>
          <cell r="G602">
            <v>1740</v>
          </cell>
          <cell r="H602">
            <v>0.10344827586206896</v>
          </cell>
          <cell r="I602">
            <v>3</v>
          </cell>
          <cell r="J602">
            <v>1</v>
          </cell>
        </row>
        <row r="603">
          <cell r="A603">
            <v>1546269700</v>
          </cell>
          <cell r="B603">
            <v>699</v>
          </cell>
          <cell r="C603" t="str">
            <v>Marion Technical College</v>
          </cell>
          <cell r="D603" t="str">
            <v>OH</v>
          </cell>
          <cell r="E603">
            <v>594</v>
          </cell>
          <cell r="F603">
            <v>3300</v>
          </cell>
          <cell r="G603">
            <v>3120</v>
          </cell>
          <cell r="H603">
            <v>5.7692307692307696E-2</v>
          </cell>
          <cell r="I603">
            <v>3</v>
          </cell>
          <cell r="J603">
            <v>1</v>
          </cell>
        </row>
        <row r="604">
          <cell r="A604">
            <v>1549000200</v>
          </cell>
          <cell r="B604">
            <v>713</v>
          </cell>
          <cell r="C604" t="str">
            <v>Nicolet Area Technical College</v>
          </cell>
          <cell r="D604" t="str">
            <v>WI</v>
          </cell>
          <cell r="E604">
            <v>466</v>
          </cell>
          <cell r="F604">
            <v>2370</v>
          </cell>
          <cell r="G604">
            <v>2184</v>
          </cell>
          <cell r="H604">
            <v>8.5164835164835168E-2</v>
          </cell>
          <cell r="I604">
            <v>3</v>
          </cell>
          <cell r="J604">
            <v>1</v>
          </cell>
        </row>
        <row r="605">
          <cell r="A605">
            <v>1564065100</v>
          </cell>
          <cell r="B605">
            <v>1564</v>
          </cell>
          <cell r="C605" t="str">
            <v>Northwestern Michigan College</v>
          </cell>
          <cell r="D605" t="str">
            <v>MI</v>
          </cell>
          <cell r="E605">
            <v>1618</v>
          </cell>
          <cell r="F605">
            <v>2245</v>
          </cell>
          <cell r="G605">
            <v>2151</v>
          </cell>
          <cell r="H605">
            <v>4.3700604370060438E-2</v>
          </cell>
          <cell r="I605">
            <v>3</v>
          </cell>
          <cell r="J605">
            <v>1</v>
          </cell>
        </row>
        <row r="606">
          <cell r="A606">
            <v>1569007500</v>
          </cell>
          <cell r="B606">
            <v>1569</v>
          </cell>
          <cell r="C606" t="str">
            <v>North Central Michigan College</v>
          </cell>
          <cell r="D606" t="str">
            <v>MI</v>
          </cell>
          <cell r="E606">
            <v>567</v>
          </cell>
          <cell r="F606">
            <v>1929</v>
          </cell>
          <cell r="G606">
            <v>1890</v>
          </cell>
          <cell r="H606">
            <v>2.0634920634920634E-2</v>
          </cell>
          <cell r="I606">
            <v>3</v>
          </cell>
          <cell r="J606">
            <v>1</v>
          </cell>
        </row>
        <row r="607">
          <cell r="A607">
            <v>1573008900</v>
          </cell>
          <cell r="B607">
            <v>1573</v>
          </cell>
          <cell r="C607" t="str">
            <v>Oakton Community College</v>
          </cell>
          <cell r="D607" t="str">
            <v>IL</v>
          </cell>
          <cell r="E607">
            <v>3199</v>
          </cell>
          <cell r="F607">
            <v>1993</v>
          </cell>
          <cell r="G607">
            <v>1851.7983239130435</v>
          </cell>
          <cell r="H607">
            <v>7.6251109131896477E-2</v>
          </cell>
          <cell r="I607">
            <v>3</v>
          </cell>
          <cell r="J607">
            <v>1</v>
          </cell>
        </row>
        <row r="608">
          <cell r="A608">
            <v>1575269900</v>
          </cell>
          <cell r="B608">
            <v>721</v>
          </cell>
          <cell r="C608" t="str">
            <v>North Central State College</v>
          </cell>
          <cell r="D608" t="str">
            <v>OH</v>
          </cell>
          <cell r="E608">
            <v>808</v>
          </cell>
          <cell r="F608">
            <v>3299</v>
          </cell>
          <cell r="G608">
            <v>3003</v>
          </cell>
          <cell r="H608">
            <v>9.8568098568098575E-2</v>
          </cell>
          <cell r="I608">
            <v>3</v>
          </cell>
          <cell r="J608">
            <v>1</v>
          </cell>
        </row>
        <row r="609">
          <cell r="A609">
            <v>1579290100</v>
          </cell>
          <cell r="B609">
            <v>735</v>
          </cell>
          <cell r="C609" t="str">
            <v>Northcentral Technical College</v>
          </cell>
          <cell r="D609" t="str">
            <v>WI</v>
          </cell>
          <cell r="E609">
            <v>1043</v>
          </cell>
          <cell r="F609">
            <v>2280</v>
          </cell>
          <cell r="G609">
            <v>2234</v>
          </cell>
          <cell r="H609">
            <v>2.0590868397493287E-2</v>
          </cell>
          <cell r="I609">
            <v>3</v>
          </cell>
          <cell r="J609">
            <v>1</v>
          </cell>
        </row>
        <row r="610">
          <cell r="A610">
            <v>1584232400</v>
          </cell>
          <cell r="B610">
            <v>1584</v>
          </cell>
          <cell r="C610" t="str">
            <v>City Colleges of Chicago: Olive-Harvey College</v>
          </cell>
          <cell r="D610" t="str">
            <v>IL</v>
          </cell>
          <cell r="E610">
            <v>3342</v>
          </cell>
          <cell r="F610">
            <v>2110</v>
          </cell>
          <cell r="G610">
            <v>1810</v>
          </cell>
          <cell r="H610">
            <v>0.16574585635359115</v>
          </cell>
          <cell r="I610">
            <v>3</v>
          </cell>
          <cell r="J610">
            <v>1</v>
          </cell>
        </row>
        <row r="611">
          <cell r="A611">
            <v>1610270700</v>
          </cell>
          <cell r="B611">
            <v>826</v>
          </cell>
          <cell r="C611" t="str">
            <v>Ohio University: Lancaster Campus</v>
          </cell>
          <cell r="D611" t="str">
            <v>OH</v>
          </cell>
          <cell r="E611">
            <v>880</v>
          </cell>
          <cell r="F611">
            <v>4248</v>
          </cell>
          <cell r="G611">
            <v>4008</v>
          </cell>
          <cell r="H611">
            <v>5.9880239520958084E-2</v>
          </cell>
          <cell r="I611">
            <v>3</v>
          </cell>
          <cell r="J611">
            <v>1</v>
          </cell>
        </row>
        <row r="612">
          <cell r="A612">
            <v>1613233000</v>
          </cell>
          <cell r="B612">
            <v>827</v>
          </cell>
          <cell r="C612" t="str">
            <v>Illinois Eastern Community Colleges: Olney Central</v>
          </cell>
          <cell r="D612" t="str">
            <v>IL</v>
          </cell>
          <cell r="E612">
            <v>824</v>
          </cell>
          <cell r="F612">
            <v>1530</v>
          </cell>
          <cell r="G612">
            <v>1450</v>
          </cell>
          <cell r="H612">
            <v>5.5172413793103448E-2</v>
          </cell>
          <cell r="I612">
            <v>3</v>
          </cell>
          <cell r="J612">
            <v>1</v>
          </cell>
        </row>
        <row r="613">
          <cell r="A613">
            <v>1619234400</v>
          </cell>
          <cell r="B613">
            <v>1619</v>
          </cell>
          <cell r="C613" t="str">
            <v>Parkland College</v>
          </cell>
          <cell r="D613" t="str">
            <v>IL</v>
          </cell>
          <cell r="E613">
            <v>4676</v>
          </cell>
          <cell r="F613">
            <v>2010</v>
          </cell>
          <cell r="G613">
            <v>1860</v>
          </cell>
          <cell r="H613">
            <v>8.0645161290322578E-2</v>
          </cell>
          <cell r="I613">
            <v>3</v>
          </cell>
          <cell r="J613">
            <v>1</v>
          </cell>
        </row>
        <row r="614">
          <cell r="A614">
            <v>1628146300</v>
          </cell>
          <cell r="B614">
            <v>1628</v>
          </cell>
          <cell r="C614" t="str">
            <v>St. Clair County Community College</v>
          </cell>
          <cell r="D614" t="str">
            <v>MI</v>
          </cell>
          <cell r="E614">
            <v>1485</v>
          </cell>
          <cell r="F614">
            <v>2097</v>
          </cell>
          <cell r="G614">
            <v>2075</v>
          </cell>
          <cell r="H614">
            <v>1.0602409638554217E-2</v>
          </cell>
          <cell r="I614">
            <v>3</v>
          </cell>
          <cell r="J614">
            <v>1</v>
          </cell>
        </row>
        <row r="615">
          <cell r="A615">
            <v>1643164800</v>
          </cell>
          <cell r="B615">
            <v>1643</v>
          </cell>
          <cell r="C615" t="str">
            <v>Owens Community College: Toledo</v>
          </cell>
          <cell r="D615" t="str">
            <v>OH</v>
          </cell>
          <cell r="E615">
            <v>5751</v>
          </cell>
          <cell r="F615">
            <v>2640</v>
          </cell>
          <cell r="G615">
            <v>2438</v>
          </cell>
          <cell r="H615">
            <v>8.2854799015586553E-2</v>
          </cell>
          <cell r="I615">
            <v>3</v>
          </cell>
          <cell r="J615">
            <v>1</v>
          </cell>
        </row>
        <row r="616">
          <cell r="A616">
            <v>1662014400</v>
          </cell>
          <cell r="B616">
            <v>1662</v>
          </cell>
          <cell r="C616" t="str">
            <v>University of Wisconsin-Richland</v>
          </cell>
          <cell r="D616" t="str">
            <v>WI</v>
          </cell>
          <cell r="E616">
            <v>338</v>
          </cell>
          <cell r="F616">
            <v>4078</v>
          </cell>
          <cell r="G616">
            <v>3561</v>
          </cell>
          <cell r="H616">
            <v>0.14518393709632127</v>
          </cell>
          <cell r="I616">
            <v>3</v>
          </cell>
          <cell r="J616">
            <v>1</v>
          </cell>
        </row>
        <row r="617">
          <cell r="A617">
            <v>1673006300</v>
          </cell>
          <cell r="B617">
            <v>1673</v>
          </cell>
          <cell r="C617" t="str">
            <v>Rend Lake College</v>
          </cell>
          <cell r="D617" t="str">
            <v>IL</v>
          </cell>
          <cell r="E617">
            <v>1403</v>
          </cell>
          <cell r="F617">
            <v>1710</v>
          </cell>
          <cell r="G617">
            <v>1536</v>
          </cell>
          <cell r="H617">
            <v>0.11328125</v>
          </cell>
          <cell r="I617">
            <v>3</v>
          </cell>
          <cell r="J617">
            <v>1</v>
          </cell>
        </row>
        <row r="618">
          <cell r="A618">
            <v>1674234600</v>
          </cell>
          <cell r="B618">
            <v>1674</v>
          </cell>
          <cell r="C618" t="str">
            <v>Rock Valley College</v>
          </cell>
          <cell r="D618" t="str">
            <v>IL</v>
          </cell>
          <cell r="E618">
            <v>1681</v>
          </cell>
          <cell r="F618">
            <v>1786</v>
          </cell>
          <cell r="G618">
            <v>1560</v>
          </cell>
          <cell r="H618">
            <v>0.14487179487179488</v>
          </cell>
          <cell r="I618">
            <v>3</v>
          </cell>
          <cell r="J618">
            <v>1</v>
          </cell>
        </row>
        <row r="619">
          <cell r="A619">
            <v>1683235000</v>
          </cell>
          <cell r="B619">
            <v>882</v>
          </cell>
          <cell r="C619" t="str">
            <v>Shawnee Community College</v>
          </cell>
          <cell r="D619" t="str">
            <v>IL</v>
          </cell>
          <cell r="E619">
            <v>903</v>
          </cell>
          <cell r="F619">
            <v>1463</v>
          </cell>
          <cell r="G619">
            <v>1350</v>
          </cell>
          <cell r="H619">
            <v>8.3703703703703697E-2</v>
          </cell>
          <cell r="I619">
            <v>3</v>
          </cell>
          <cell r="J619">
            <v>1</v>
          </cell>
        </row>
        <row r="620">
          <cell r="A620">
            <v>1688154400</v>
          </cell>
          <cell r="B620">
            <v>1688</v>
          </cell>
          <cell r="C620" t="str">
            <v>Stark State College of Technology</v>
          </cell>
          <cell r="D620" t="str">
            <v>OH</v>
          </cell>
          <cell r="E620">
            <v>1221</v>
          </cell>
          <cell r="F620">
            <v>2940</v>
          </cell>
          <cell r="G620">
            <v>3240</v>
          </cell>
          <cell r="H620">
            <v>-9.2592592592592587E-2</v>
          </cell>
          <cell r="I620">
            <v>3</v>
          </cell>
          <cell r="J620">
            <v>1</v>
          </cell>
        </row>
        <row r="621">
          <cell r="A621">
            <v>1694198100</v>
          </cell>
          <cell r="B621">
            <v>900</v>
          </cell>
          <cell r="C621" t="str">
            <v>Southwest Wisconsin Technical College</v>
          </cell>
          <cell r="D621" t="str">
            <v>WI</v>
          </cell>
          <cell r="E621">
            <v>796</v>
          </cell>
          <cell r="F621">
            <v>2337</v>
          </cell>
          <cell r="G621">
            <v>2151</v>
          </cell>
          <cell r="H621">
            <v>8.6471408647140868E-2</v>
          </cell>
          <cell r="I621">
            <v>3</v>
          </cell>
          <cell r="J621">
            <v>1</v>
          </cell>
        </row>
        <row r="622">
          <cell r="A622">
            <v>1720149800</v>
          </cell>
          <cell r="B622">
            <v>1720</v>
          </cell>
          <cell r="C622" t="str">
            <v>Sinclair Community College</v>
          </cell>
          <cell r="D622" t="str">
            <v>OH</v>
          </cell>
          <cell r="E622">
            <v>6937</v>
          </cell>
          <cell r="F622">
            <v>1802</v>
          </cell>
          <cell r="G622">
            <v>1620</v>
          </cell>
          <cell r="H622">
            <v>0.11234567901234568</v>
          </cell>
          <cell r="I622">
            <v>3</v>
          </cell>
          <cell r="J622">
            <v>1</v>
          </cell>
        </row>
        <row r="623">
          <cell r="A623">
            <v>1722127200</v>
          </cell>
          <cell r="B623">
            <v>1607</v>
          </cell>
          <cell r="C623" t="str">
            <v>Oakland Community College</v>
          </cell>
          <cell r="D623" t="str">
            <v>MI</v>
          </cell>
          <cell r="E623">
            <v>2841</v>
          </cell>
          <cell r="F623">
            <v>1681</v>
          </cell>
          <cell r="G623">
            <v>1549.2261500000002</v>
          </cell>
          <cell r="H623">
            <v>8.5057852915792695E-2</v>
          </cell>
          <cell r="I623">
            <v>3</v>
          </cell>
          <cell r="J623">
            <v>1</v>
          </cell>
        </row>
        <row r="624">
          <cell r="A624">
            <v>1752312000</v>
          </cell>
          <cell r="B624">
            <v>1752</v>
          </cell>
          <cell r="C624" t="str">
            <v>Southern State Community College</v>
          </cell>
          <cell r="D624" t="str">
            <v>OH</v>
          </cell>
          <cell r="E624">
            <v>1103</v>
          </cell>
          <cell r="F624">
            <v>3120</v>
          </cell>
          <cell r="G624">
            <v>3015</v>
          </cell>
          <cell r="H624">
            <v>3.482587064676617E-2</v>
          </cell>
          <cell r="I624">
            <v>3</v>
          </cell>
          <cell r="J624">
            <v>1</v>
          </cell>
        </row>
        <row r="625">
          <cell r="A625">
            <v>1764071100</v>
          </cell>
          <cell r="B625">
            <v>1764</v>
          </cell>
          <cell r="C625" t="str">
            <v>Schoolcraft College</v>
          </cell>
          <cell r="D625" t="str">
            <v>MI</v>
          </cell>
          <cell r="E625">
            <v>2836</v>
          </cell>
          <cell r="F625">
            <v>1940</v>
          </cell>
          <cell r="G625">
            <v>1940</v>
          </cell>
          <cell r="H625">
            <v>0</v>
          </cell>
          <cell r="I625">
            <v>3</v>
          </cell>
          <cell r="J625">
            <v>1</v>
          </cell>
        </row>
        <row r="626">
          <cell r="A626">
            <v>1772290400</v>
          </cell>
          <cell r="B626">
            <v>1772</v>
          </cell>
          <cell r="C626" t="str">
            <v>University of Wisconsin-Barron County</v>
          </cell>
          <cell r="D626" t="str">
            <v>WI</v>
          </cell>
          <cell r="E626">
            <v>325</v>
          </cell>
          <cell r="F626">
            <v>3950</v>
          </cell>
          <cell r="G626">
            <v>3528</v>
          </cell>
          <cell r="H626">
            <v>0.11961451247165533</v>
          </cell>
          <cell r="I626">
            <v>3</v>
          </cell>
          <cell r="J626">
            <v>1</v>
          </cell>
        </row>
        <row r="627">
          <cell r="A627">
            <v>1777028700</v>
          </cell>
          <cell r="B627">
            <v>1777</v>
          </cell>
          <cell r="C627" t="str">
            <v>Southeastern Illinois College</v>
          </cell>
          <cell r="D627" t="str">
            <v>IL</v>
          </cell>
          <cell r="E627">
            <v>1152</v>
          </cell>
          <cell r="F627">
            <v>0</v>
          </cell>
          <cell r="G627">
            <v>1470</v>
          </cell>
          <cell r="H627">
            <v>-1</v>
          </cell>
          <cell r="I627">
            <v>3</v>
          </cell>
          <cell r="J627">
            <v>1</v>
          </cell>
        </row>
        <row r="628">
          <cell r="A628">
            <v>1780234900</v>
          </cell>
          <cell r="B628">
            <v>1780</v>
          </cell>
          <cell r="C628" t="str">
            <v>Sauk Valley Community College</v>
          </cell>
          <cell r="D628" t="str">
            <v>IL</v>
          </cell>
          <cell r="E628">
            <v>1102</v>
          </cell>
          <cell r="F628">
            <v>1980</v>
          </cell>
          <cell r="G628">
            <v>1839.1911500000001</v>
          </cell>
          <cell r="H628">
            <v>7.6560204196284815E-2</v>
          </cell>
          <cell r="I628">
            <v>3</v>
          </cell>
          <cell r="J628">
            <v>1</v>
          </cell>
        </row>
        <row r="629">
          <cell r="A629">
            <v>1783130000</v>
          </cell>
          <cell r="B629">
            <v>1783</v>
          </cell>
          <cell r="C629" t="str">
            <v>Southwestern Michigan College</v>
          </cell>
          <cell r="D629" t="str">
            <v>MI</v>
          </cell>
          <cell r="E629">
            <v>1047</v>
          </cell>
          <cell r="F629">
            <v>2370</v>
          </cell>
          <cell r="G629">
            <v>2258</v>
          </cell>
          <cell r="H629">
            <v>4.9601417183348095E-2</v>
          </cell>
          <cell r="I629">
            <v>3</v>
          </cell>
          <cell r="J629">
            <v>1</v>
          </cell>
        </row>
        <row r="630">
          <cell r="A630">
            <v>1806235600</v>
          </cell>
          <cell r="B630">
            <v>1806</v>
          </cell>
          <cell r="C630" t="str">
            <v>South Suburban College of Cook County</v>
          </cell>
          <cell r="D630" t="str">
            <v>IL</v>
          </cell>
          <cell r="E630">
            <v>2371</v>
          </cell>
          <cell r="F630">
            <v>2340</v>
          </cell>
          <cell r="G630">
            <v>2040</v>
          </cell>
          <cell r="H630">
            <v>0.14705882352941177</v>
          </cell>
          <cell r="I630">
            <v>3</v>
          </cell>
          <cell r="J630">
            <v>1</v>
          </cell>
        </row>
        <row r="631">
          <cell r="A631">
            <v>1814268900</v>
          </cell>
          <cell r="B631">
            <v>328</v>
          </cell>
          <cell r="C631" t="str">
            <v>Kent State University: East Liverpool Regional Cam</v>
          </cell>
          <cell r="D631" t="str">
            <v>OH</v>
          </cell>
          <cell r="E631">
            <v>337</v>
          </cell>
          <cell r="F631">
            <v>4326</v>
          </cell>
          <cell r="G631">
            <v>3968</v>
          </cell>
          <cell r="H631">
            <v>9.022177419354839E-2</v>
          </cell>
          <cell r="I631">
            <v>3</v>
          </cell>
          <cell r="J631">
            <v>1</v>
          </cell>
        </row>
        <row r="632">
          <cell r="A632">
            <v>1816245700</v>
          </cell>
          <cell r="B632">
            <v>1816</v>
          </cell>
          <cell r="C632" t="str">
            <v>Delta College</v>
          </cell>
          <cell r="D632" t="str">
            <v>MI</v>
          </cell>
          <cell r="E632">
            <v>2580</v>
          </cell>
          <cell r="F632">
            <v>2330</v>
          </cell>
          <cell r="G632">
            <v>2178.6150630434781</v>
          </cell>
          <cell r="H632">
            <v>6.9486776036993145E-2</v>
          </cell>
          <cell r="I632">
            <v>3</v>
          </cell>
          <cell r="J632">
            <v>1</v>
          </cell>
        </row>
        <row r="633">
          <cell r="A633">
            <v>1821118500</v>
          </cell>
          <cell r="B633">
            <v>1821</v>
          </cell>
          <cell r="C633" t="str">
            <v>Triton College</v>
          </cell>
          <cell r="D633" t="str">
            <v>IL</v>
          </cell>
          <cell r="E633">
            <v>3172</v>
          </cell>
          <cell r="F633">
            <v>1980</v>
          </cell>
          <cell r="G633">
            <v>1839.1911500000001</v>
          </cell>
          <cell r="H633">
            <v>7.6560204196284815E-2</v>
          </cell>
          <cell r="I633">
            <v>3</v>
          </cell>
          <cell r="J633">
            <v>1</v>
          </cell>
        </row>
        <row r="634">
          <cell r="A634">
            <v>1822268700</v>
          </cell>
          <cell r="B634">
            <v>1822</v>
          </cell>
          <cell r="C634" t="str">
            <v>Hocking Technical College</v>
          </cell>
          <cell r="D634" t="str">
            <v>OH</v>
          </cell>
          <cell r="E634">
            <v>3450</v>
          </cell>
          <cell r="F634">
            <v>3168</v>
          </cell>
          <cell r="G634">
            <v>3024</v>
          </cell>
          <cell r="H634">
            <v>4.7619047619047616E-2</v>
          </cell>
          <cell r="I634">
            <v>3</v>
          </cell>
          <cell r="J634">
            <v>1</v>
          </cell>
        </row>
        <row r="635">
          <cell r="A635">
            <v>1823161200</v>
          </cell>
          <cell r="B635">
            <v>1892</v>
          </cell>
          <cell r="C635" t="str">
            <v>University of Akron: Wayne College</v>
          </cell>
          <cell r="D635" t="str">
            <v>OH</v>
          </cell>
          <cell r="E635">
            <v>1163</v>
          </cell>
          <cell r="F635">
            <v>4745</v>
          </cell>
          <cell r="G635">
            <v>4317</v>
          </cell>
          <cell r="H635">
            <v>9.9142923326384066E-2</v>
          </cell>
          <cell r="I635">
            <v>3</v>
          </cell>
          <cell r="J635">
            <v>1</v>
          </cell>
        </row>
        <row r="636">
          <cell r="A636">
            <v>1849031400</v>
          </cell>
          <cell r="B636">
            <v>354</v>
          </cell>
          <cell r="C636" t="str">
            <v>University of Cincinnati: Raymond Walters College</v>
          </cell>
          <cell r="D636" t="str">
            <v>OH</v>
          </cell>
          <cell r="E636">
            <v>1948</v>
          </cell>
          <cell r="F636">
            <v>4659</v>
          </cell>
          <cell r="G636">
            <v>4335</v>
          </cell>
          <cell r="H636">
            <v>7.4740484429065737E-2</v>
          </cell>
          <cell r="I636">
            <v>3</v>
          </cell>
          <cell r="J636">
            <v>1</v>
          </cell>
        </row>
        <row r="637">
          <cell r="A637">
            <v>1877065000</v>
          </cell>
          <cell r="B637">
            <v>1877</v>
          </cell>
          <cell r="C637" t="str">
            <v>Vincennes University</v>
          </cell>
          <cell r="D637" t="str">
            <v>IN</v>
          </cell>
          <cell r="E637">
            <v>4197</v>
          </cell>
          <cell r="F637">
            <v>3124</v>
          </cell>
          <cell r="G637">
            <v>2948.6224543478261</v>
          </cell>
          <cell r="H637">
            <v>5.9477789499152334E-2</v>
          </cell>
          <cell r="I637">
            <v>3</v>
          </cell>
          <cell r="J637">
            <v>1</v>
          </cell>
        </row>
        <row r="638">
          <cell r="A638">
            <v>1885159500</v>
          </cell>
          <cell r="B638">
            <v>365</v>
          </cell>
          <cell r="C638" t="str">
            <v>Terra State Community College</v>
          </cell>
          <cell r="D638" t="str">
            <v>OH</v>
          </cell>
          <cell r="E638">
            <v>1543</v>
          </cell>
          <cell r="F638">
            <v>3227</v>
          </cell>
          <cell r="G638">
            <v>3003</v>
          </cell>
          <cell r="H638">
            <v>7.4592074592074592E-2</v>
          </cell>
          <cell r="I638">
            <v>3</v>
          </cell>
          <cell r="J638">
            <v>1</v>
          </cell>
        </row>
        <row r="639">
          <cell r="A639">
            <v>1889290500</v>
          </cell>
          <cell r="B639">
            <v>1889</v>
          </cell>
          <cell r="C639" t="str">
            <v>University of Wisconsin-Fox Valley</v>
          </cell>
          <cell r="D639" t="str">
            <v>WI</v>
          </cell>
          <cell r="E639">
            <v>910</v>
          </cell>
          <cell r="F639">
            <v>3924</v>
          </cell>
          <cell r="G639">
            <v>3412</v>
          </cell>
          <cell r="H639">
            <v>0.15005861664712777</v>
          </cell>
          <cell r="I639">
            <v>3</v>
          </cell>
          <cell r="J639">
            <v>1</v>
          </cell>
        </row>
        <row r="640">
          <cell r="A640">
            <v>1890290600</v>
          </cell>
          <cell r="B640">
            <v>1890</v>
          </cell>
          <cell r="C640" t="str">
            <v>University of Wisconsin-Manitowoc</v>
          </cell>
          <cell r="D640" t="str">
            <v>WI</v>
          </cell>
          <cell r="E640">
            <v>451</v>
          </cell>
          <cell r="F640">
            <v>3878</v>
          </cell>
          <cell r="G640">
            <v>3368</v>
          </cell>
          <cell r="H640">
            <v>0.15142517814726841</v>
          </cell>
          <cell r="I640">
            <v>3</v>
          </cell>
          <cell r="J640">
            <v>1</v>
          </cell>
        </row>
        <row r="641">
          <cell r="A641">
            <v>1891032800</v>
          </cell>
          <cell r="B641">
            <v>1891</v>
          </cell>
          <cell r="C641" t="str">
            <v>University of Wisconsin-Marinette</v>
          </cell>
          <cell r="D641" t="str">
            <v>WI</v>
          </cell>
          <cell r="E641">
            <v>277</v>
          </cell>
          <cell r="F641">
            <v>3868</v>
          </cell>
          <cell r="G641">
            <v>3367</v>
          </cell>
          <cell r="H641">
            <v>0.14879714879714881</v>
          </cell>
          <cell r="I641">
            <v>3</v>
          </cell>
          <cell r="J641">
            <v>1</v>
          </cell>
        </row>
        <row r="642">
          <cell r="A642">
            <v>1897154700</v>
          </cell>
          <cell r="B642">
            <v>381</v>
          </cell>
          <cell r="C642" t="str">
            <v>Washington State Community College</v>
          </cell>
          <cell r="D642" t="str">
            <v>OH</v>
          </cell>
          <cell r="E642">
            <v>1045</v>
          </cell>
          <cell r="F642">
            <v>3375</v>
          </cell>
          <cell r="G642">
            <v>3195</v>
          </cell>
          <cell r="H642">
            <v>5.6338028169014086E-2</v>
          </cell>
          <cell r="I642">
            <v>3</v>
          </cell>
          <cell r="J642">
            <v>1</v>
          </cell>
        </row>
        <row r="643">
          <cell r="A643">
            <v>1910232000</v>
          </cell>
          <cell r="B643">
            <v>1910</v>
          </cell>
          <cell r="C643" t="str">
            <v>City Colleges of Chicago: Kennedy-King College</v>
          </cell>
          <cell r="D643" t="str">
            <v>IL</v>
          </cell>
          <cell r="E643">
            <v>2095</v>
          </cell>
          <cell r="F643">
            <v>2110</v>
          </cell>
          <cell r="G643">
            <v>1810</v>
          </cell>
          <cell r="H643">
            <v>0.16574585635359115</v>
          </cell>
          <cell r="I643">
            <v>3</v>
          </cell>
          <cell r="J643">
            <v>1</v>
          </cell>
        </row>
        <row r="644">
          <cell r="A644">
            <v>1925232600</v>
          </cell>
          <cell r="B644">
            <v>1925</v>
          </cell>
          <cell r="C644" t="str">
            <v>City Colleges of Chicago: Wright College</v>
          </cell>
          <cell r="D644" t="str">
            <v>IL</v>
          </cell>
          <cell r="E644">
            <v>2385</v>
          </cell>
          <cell r="F644">
            <v>2110</v>
          </cell>
          <cell r="G644">
            <v>1810</v>
          </cell>
          <cell r="H644">
            <v>0.16574585635359115</v>
          </cell>
          <cell r="I644">
            <v>3</v>
          </cell>
          <cell r="J644">
            <v>1</v>
          </cell>
        </row>
        <row r="645">
          <cell r="A645">
            <v>1932020300</v>
          </cell>
          <cell r="B645">
            <v>1932</v>
          </cell>
          <cell r="C645" t="str">
            <v>William Rainey Harper College</v>
          </cell>
          <cell r="D645" t="str">
            <v>IL</v>
          </cell>
          <cell r="E645">
            <v>5303</v>
          </cell>
          <cell r="F645">
            <v>2544</v>
          </cell>
          <cell r="G645">
            <v>2292</v>
          </cell>
          <cell r="H645">
            <v>0.1099476439790576</v>
          </cell>
          <cell r="I645">
            <v>3</v>
          </cell>
          <cell r="J645">
            <v>1</v>
          </cell>
        </row>
        <row r="646">
          <cell r="A646">
            <v>1935147000</v>
          </cell>
          <cell r="B646">
            <v>1935</v>
          </cell>
          <cell r="C646" t="str">
            <v>Washtenaw Community College</v>
          </cell>
          <cell r="D646" t="str">
            <v>MI</v>
          </cell>
          <cell r="E646">
            <v>3139</v>
          </cell>
          <cell r="F646">
            <v>2040</v>
          </cell>
          <cell r="G646">
            <v>1966</v>
          </cell>
          <cell r="H646">
            <v>3.7639877924720247E-2</v>
          </cell>
          <cell r="I646">
            <v>3</v>
          </cell>
          <cell r="J646">
            <v>1</v>
          </cell>
        </row>
        <row r="647">
          <cell r="A647">
            <v>1936233100</v>
          </cell>
          <cell r="B647">
            <v>1936</v>
          </cell>
          <cell r="C647" t="str">
            <v>Illinois Eastern Community Colleges: Wabash Valley</v>
          </cell>
          <cell r="D647" t="str">
            <v>IL</v>
          </cell>
          <cell r="E647">
            <v>634</v>
          </cell>
          <cell r="F647">
            <v>1530</v>
          </cell>
          <cell r="G647">
            <v>1450</v>
          </cell>
          <cell r="H647">
            <v>5.5172413793103448E-2</v>
          </cell>
          <cell r="I647">
            <v>3</v>
          </cell>
          <cell r="J647">
            <v>1</v>
          </cell>
        </row>
        <row r="648">
          <cell r="A648">
            <v>1937247400</v>
          </cell>
          <cell r="B648">
            <v>1937</v>
          </cell>
          <cell r="C648" t="str">
            <v>Wayne County Community College</v>
          </cell>
          <cell r="D648" t="str">
            <v>MI</v>
          </cell>
          <cell r="E648">
            <v>2817</v>
          </cell>
          <cell r="F648">
            <v>1710</v>
          </cell>
          <cell r="G648">
            <v>1710</v>
          </cell>
          <cell r="H648">
            <v>0</v>
          </cell>
          <cell r="I648">
            <v>3</v>
          </cell>
          <cell r="J648">
            <v>1</v>
          </cell>
        </row>
        <row r="649">
          <cell r="A649">
            <v>1938236000</v>
          </cell>
          <cell r="B649">
            <v>1938</v>
          </cell>
          <cell r="C649" t="str">
            <v>Waubonsee Community College</v>
          </cell>
          <cell r="D649" t="str">
            <v>IL</v>
          </cell>
          <cell r="E649">
            <v>2389</v>
          </cell>
          <cell r="F649">
            <v>1663</v>
          </cell>
          <cell r="G649">
            <v>1566</v>
          </cell>
          <cell r="H649">
            <v>6.194125159642401E-2</v>
          </cell>
          <cell r="I649">
            <v>3</v>
          </cell>
          <cell r="J649">
            <v>1</v>
          </cell>
        </row>
        <row r="650">
          <cell r="A650">
            <v>1941058400</v>
          </cell>
          <cell r="B650">
            <v>1941</v>
          </cell>
          <cell r="C650" t="str">
            <v>West Shore Community College</v>
          </cell>
          <cell r="D650" t="str">
            <v>MI</v>
          </cell>
          <cell r="E650">
            <v>482</v>
          </cell>
          <cell r="F650">
            <v>2025</v>
          </cell>
          <cell r="G650">
            <v>1980</v>
          </cell>
          <cell r="H650">
            <v>2.2727272727272728E-2</v>
          </cell>
          <cell r="I650">
            <v>3</v>
          </cell>
          <cell r="J650">
            <v>1</v>
          </cell>
        </row>
        <row r="651">
          <cell r="A651">
            <v>1942198200</v>
          </cell>
          <cell r="B651">
            <v>1942</v>
          </cell>
          <cell r="C651" t="str">
            <v>University of Wisconsin-Fond du Lac</v>
          </cell>
          <cell r="D651" t="str">
            <v>WI</v>
          </cell>
          <cell r="E651">
            <v>554</v>
          </cell>
          <cell r="F651">
            <v>3950</v>
          </cell>
          <cell r="G651">
            <v>3438</v>
          </cell>
          <cell r="H651">
            <v>0.14892379290285049</v>
          </cell>
          <cell r="I651">
            <v>3</v>
          </cell>
          <cell r="J651">
            <v>1</v>
          </cell>
        </row>
        <row r="652">
          <cell r="A652">
            <v>1944291200</v>
          </cell>
          <cell r="B652">
            <v>724</v>
          </cell>
          <cell r="C652" t="str">
            <v>Waukesha County Technical College</v>
          </cell>
          <cell r="D652" t="str">
            <v>WI</v>
          </cell>
          <cell r="E652">
            <v>1306</v>
          </cell>
          <cell r="F652">
            <v>2402</v>
          </cell>
          <cell r="G652">
            <v>2222</v>
          </cell>
          <cell r="H652">
            <v>8.1008100810081002E-2</v>
          </cell>
          <cell r="I652">
            <v>3</v>
          </cell>
          <cell r="J652">
            <v>1</v>
          </cell>
        </row>
        <row r="653">
          <cell r="A653">
            <v>1947271700</v>
          </cell>
          <cell r="B653">
            <v>1947</v>
          </cell>
          <cell r="C653" t="str">
            <v>Wright State University: Lake Campus</v>
          </cell>
          <cell r="D653" t="str">
            <v>OH</v>
          </cell>
          <cell r="E653">
            <v>584</v>
          </cell>
          <cell r="F653">
            <v>4356</v>
          </cell>
          <cell r="G653">
            <v>3978</v>
          </cell>
          <cell r="H653">
            <v>9.5022624434389136E-2</v>
          </cell>
          <cell r="I653">
            <v>3</v>
          </cell>
          <cell r="J653">
            <v>1</v>
          </cell>
        </row>
        <row r="654">
          <cell r="A654">
            <v>1976302600</v>
          </cell>
          <cell r="B654">
            <v>738</v>
          </cell>
          <cell r="C654" t="str">
            <v>Richland Community College</v>
          </cell>
          <cell r="D654" t="str">
            <v>IL</v>
          </cell>
          <cell r="E654">
            <v>1195</v>
          </cell>
          <cell r="F654">
            <v>1665</v>
          </cell>
          <cell r="G654">
            <v>1635</v>
          </cell>
          <cell r="H654">
            <v>1.834862385321101E-2</v>
          </cell>
          <cell r="I654">
            <v>3</v>
          </cell>
          <cell r="J654">
            <v>1</v>
          </cell>
        </row>
        <row r="655">
          <cell r="A655">
            <v>1978179300</v>
          </cell>
          <cell r="B655">
            <v>1978</v>
          </cell>
          <cell r="C655" t="str">
            <v>Cuyahoga Community College: Eastern Campus</v>
          </cell>
          <cell r="D655" t="str">
            <v>OH</v>
          </cell>
          <cell r="E655">
            <v>1247</v>
          </cell>
          <cell r="F655">
            <v>2192</v>
          </cell>
          <cell r="G655">
            <v>2088</v>
          </cell>
          <cell r="H655">
            <v>4.9808429118773943E-2</v>
          </cell>
          <cell r="I655">
            <v>3</v>
          </cell>
          <cell r="J655">
            <v>1</v>
          </cell>
        </row>
        <row r="656">
          <cell r="A656">
            <v>1982231800</v>
          </cell>
          <cell r="B656">
            <v>1982</v>
          </cell>
          <cell r="C656" t="str">
            <v>Carl Sandburg College</v>
          </cell>
          <cell r="D656" t="str">
            <v>IL</v>
          </cell>
          <cell r="E656">
            <v>988</v>
          </cell>
          <cell r="F656">
            <v>2670</v>
          </cell>
          <cell r="G656">
            <v>2640</v>
          </cell>
          <cell r="H656">
            <v>1.1363636363636364E-2</v>
          </cell>
          <cell r="I656">
            <v>3</v>
          </cell>
          <cell r="J656">
            <v>1</v>
          </cell>
        </row>
        <row r="657">
          <cell r="A657">
            <v>1983127200</v>
          </cell>
          <cell r="B657">
            <v>1983</v>
          </cell>
          <cell r="C657" t="str">
            <v>College of Lake County</v>
          </cell>
          <cell r="D657" t="str">
            <v>IL</v>
          </cell>
          <cell r="E657">
            <v>2914</v>
          </cell>
          <cell r="F657">
            <v>1921</v>
          </cell>
          <cell r="G657">
            <v>1757</v>
          </cell>
          <cell r="H657">
            <v>9.3340922026180995E-2</v>
          </cell>
          <cell r="I657">
            <v>3</v>
          </cell>
          <cell r="J657">
            <v>1</v>
          </cell>
        </row>
        <row r="658">
          <cell r="A658">
            <v>1984268300</v>
          </cell>
          <cell r="B658">
            <v>1984</v>
          </cell>
          <cell r="C658" t="str">
            <v>Cincinnati State Technical and Community College</v>
          </cell>
          <cell r="D658" t="str">
            <v>OH</v>
          </cell>
          <cell r="E658">
            <v>2851</v>
          </cell>
          <cell r="F658">
            <v>3316</v>
          </cell>
          <cell r="G658">
            <v>3018</v>
          </cell>
          <cell r="H658">
            <v>9.8740888005301522E-2</v>
          </cell>
          <cell r="I658">
            <v>3</v>
          </cell>
          <cell r="J658">
            <v>1</v>
          </cell>
        </row>
        <row r="659">
          <cell r="A659">
            <v>1986000000</v>
          </cell>
          <cell r="B659">
            <v>1986</v>
          </cell>
          <cell r="C659" t="str">
            <v>St. Cloud Technical College</v>
          </cell>
          <cell r="D659" t="str">
            <v>MN</v>
          </cell>
          <cell r="E659">
            <v>2111</v>
          </cell>
          <cell r="F659">
            <v>3810</v>
          </cell>
          <cell r="G659">
            <v>3336</v>
          </cell>
          <cell r="H659">
            <v>0.1420863309352518</v>
          </cell>
          <cell r="I659">
            <v>3</v>
          </cell>
          <cell r="J659">
            <v>1</v>
          </cell>
        </row>
        <row r="660">
          <cell r="A660">
            <v>1993202200</v>
          </cell>
          <cell r="B660">
            <v>1993</v>
          </cell>
          <cell r="C660" t="str">
            <v>University of Wisconsin-Washington County</v>
          </cell>
          <cell r="D660" t="str">
            <v>WI</v>
          </cell>
          <cell r="E660">
            <v>604</v>
          </cell>
          <cell r="F660">
            <v>3947</v>
          </cell>
          <cell r="G660">
            <v>3439</v>
          </cell>
          <cell r="H660">
            <v>0.14771735969758651</v>
          </cell>
          <cell r="I660">
            <v>3</v>
          </cell>
          <cell r="J660">
            <v>1</v>
          </cell>
        </row>
        <row r="661">
          <cell r="A661">
            <v>1994291000</v>
          </cell>
          <cell r="B661">
            <v>1994</v>
          </cell>
          <cell r="C661" t="str">
            <v>University of Wisconsin-Sheboygan</v>
          </cell>
          <cell r="D661" t="str">
            <v>WI</v>
          </cell>
          <cell r="E661">
            <v>0</v>
          </cell>
          <cell r="F661">
            <v>3952</v>
          </cell>
          <cell r="G661">
            <v>3431</v>
          </cell>
          <cell r="H661">
            <v>0.15185077236957156</v>
          </cell>
          <cell r="I661">
            <v>3</v>
          </cell>
          <cell r="J661">
            <v>1</v>
          </cell>
        </row>
        <row r="662">
          <cell r="A662">
            <v>1995290700</v>
          </cell>
          <cell r="B662">
            <v>1995</v>
          </cell>
          <cell r="C662" t="str">
            <v>University of Wisconsin-Marathon County</v>
          </cell>
          <cell r="D662" t="str">
            <v>WI</v>
          </cell>
          <cell r="E662">
            <v>780</v>
          </cell>
          <cell r="F662">
            <v>3914</v>
          </cell>
          <cell r="G662">
            <v>3406</v>
          </cell>
          <cell r="H662">
            <v>0.14914856136230181</v>
          </cell>
          <cell r="I662">
            <v>3</v>
          </cell>
          <cell r="J662">
            <v>1</v>
          </cell>
        </row>
        <row r="663">
          <cell r="A663">
            <v>1996290300</v>
          </cell>
          <cell r="B663">
            <v>1996</v>
          </cell>
          <cell r="C663" t="str">
            <v>University of Wisconsin-Baraboo/Sauk County</v>
          </cell>
          <cell r="D663" t="str">
            <v>WI</v>
          </cell>
          <cell r="E663">
            <v>328</v>
          </cell>
          <cell r="F663">
            <v>3981</v>
          </cell>
          <cell r="G663">
            <v>3458</v>
          </cell>
          <cell r="H663">
            <v>0.1512434933487565</v>
          </cell>
          <cell r="I663">
            <v>3</v>
          </cell>
          <cell r="J663">
            <v>1</v>
          </cell>
        </row>
        <row r="664">
          <cell r="A664">
            <v>1997290800</v>
          </cell>
          <cell r="B664">
            <v>1997</v>
          </cell>
          <cell r="C664" t="str">
            <v>University of Wisconsin-Marshfield/Wood County</v>
          </cell>
          <cell r="D664" t="str">
            <v>WI</v>
          </cell>
          <cell r="E664">
            <v>0</v>
          </cell>
          <cell r="F664">
            <v>3921</v>
          </cell>
          <cell r="G664">
            <v>3419</v>
          </cell>
          <cell r="H664">
            <v>0.14682655747294532</v>
          </cell>
          <cell r="I664">
            <v>3</v>
          </cell>
          <cell r="J664">
            <v>1</v>
          </cell>
        </row>
        <row r="665">
          <cell r="A665">
            <v>1998029300</v>
          </cell>
          <cell r="B665">
            <v>1998</v>
          </cell>
          <cell r="C665" t="str">
            <v>University of Wisconsin-Rock County</v>
          </cell>
          <cell r="D665" t="str">
            <v>WI</v>
          </cell>
          <cell r="E665">
            <v>0</v>
          </cell>
          <cell r="F665">
            <v>3913</v>
          </cell>
          <cell r="G665">
            <v>3401</v>
          </cell>
          <cell r="H665">
            <v>0.1505439576595119</v>
          </cell>
          <cell r="I665">
            <v>3</v>
          </cell>
          <cell r="J665">
            <v>1</v>
          </cell>
        </row>
        <row r="666">
          <cell r="A666">
            <v>1999291100</v>
          </cell>
          <cell r="B666">
            <v>1999</v>
          </cell>
          <cell r="C666" t="str">
            <v>University of Wisconsin-Waukesha</v>
          </cell>
          <cell r="D666" t="str">
            <v>WI</v>
          </cell>
          <cell r="E666">
            <v>1273</v>
          </cell>
          <cell r="F666">
            <v>3919</v>
          </cell>
          <cell r="G666">
            <v>3394</v>
          </cell>
          <cell r="H666">
            <v>0.15468473777253977</v>
          </cell>
          <cell r="I666">
            <v>3</v>
          </cell>
          <cell r="J666">
            <v>1</v>
          </cell>
        </row>
        <row r="667">
          <cell r="A667">
            <v>2101039500</v>
          </cell>
          <cell r="B667">
            <v>2101</v>
          </cell>
          <cell r="C667" t="str">
            <v>Bay Mills Community College</v>
          </cell>
          <cell r="D667" t="str">
            <v>MI</v>
          </cell>
          <cell r="E667">
            <v>152</v>
          </cell>
          <cell r="F667">
            <v>2830</v>
          </cell>
          <cell r="G667">
            <v>2663.5063673913046</v>
          </cell>
          <cell r="H667">
            <v>6.2509192636833397E-2</v>
          </cell>
          <cell r="I667">
            <v>3</v>
          </cell>
          <cell r="J667">
            <v>1</v>
          </cell>
        </row>
        <row r="668">
          <cell r="A668">
            <v>2583030800</v>
          </cell>
          <cell r="B668">
            <v>2583</v>
          </cell>
          <cell r="C668" t="str">
            <v>Ozarks Technical Community College</v>
          </cell>
          <cell r="D668" t="str">
            <v>MO</v>
          </cell>
          <cell r="E668">
            <v>4114</v>
          </cell>
          <cell r="F668">
            <v>2550</v>
          </cell>
          <cell r="G668">
            <v>2430</v>
          </cell>
          <cell r="H668">
            <v>4.9382716049382713E-2</v>
          </cell>
          <cell r="I668">
            <v>3</v>
          </cell>
          <cell r="J668">
            <v>1</v>
          </cell>
        </row>
        <row r="669">
          <cell r="A669">
            <v>2816280000</v>
          </cell>
          <cell r="B669">
            <v>3403</v>
          </cell>
          <cell r="C669" t="str">
            <v>Sisseton Wahpeton College</v>
          </cell>
          <cell r="D669" t="str">
            <v>SD</v>
          </cell>
          <cell r="E669">
            <v>162</v>
          </cell>
          <cell r="F669">
            <v>3370</v>
          </cell>
          <cell r="G669">
            <v>3370</v>
          </cell>
          <cell r="H669">
            <v>0</v>
          </cell>
          <cell r="I669">
            <v>3</v>
          </cell>
          <cell r="J669">
            <v>1</v>
          </cell>
        </row>
        <row r="670">
          <cell r="A670">
            <v>3183712300</v>
          </cell>
          <cell r="B670">
            <v>771</v>
          </cell>
          <cell r="C670" t="str">
            <v>Alexandria Technical College</v>
          </cell>
          <cell r="D670" t="str">
            <v>MN</v>
          </cell>
          <cell r="E670">
            <v>1565</v>
          </cell>
          <cell r="F670">
            <v>3608</v>
          </cell>
          <cell r="G670">
            <v>3223</v>
          </cell>
          <cell r="H670">
            <v>0.11945392491467577</v>
          </cell>
          <cell r="I670">
            <v>3</v>
          </cell>
          <cell r="J670">
            <v>1</v>
          </cell>
        </row>
        <row r="671">
          <cell r="A671">
            <v>3626059700</v>
          </cell>
          <cell r="B671">
            <v>3626</v>
          </cell>
          <cell r="C671" t="str">
            <v>Northwest Technical College</v>
          </cell>
          <cell r="D671" t="str">
            <v>MN</v>
          </cell>
          <cell r="E671">
            <v>3317</v>
          </cell>
          <cell r="F671">
            <v>3901</v>
          </cell>
          <cell r="G671">
            <v>3428</v>
          </cell>
          <cell r="H671">
            <v>0.13798133022170361</v>
          </cell>
          <cell r="I671">
            <v>3</v>
          </cell>
          <cell r="J671">
            <v>1</v>
          </cell>
        </row>
        <row r="672">
          <cell r="A672">
            <v>3837020000</v>
          </cell>
          <cell r="B672">
            <v>3837</v>
          </cell>
          <cell r="C672" t="str">
            <v>Eastern West Virginia Community and Technical Coll</v>
          </cell>
          <cell r="D672" t="str">
            <v>WV</v>
          </cell>
          <cell r="E672">
            <v>48</v>
          </cell>
          <cell r="F672">
            <v>1634</v>
          </cell>
          <cell r="G672">
            <v>1560</v>
          </cell>
          <cell r="H672">
            <v>4.7435897435897434E-2</v>
          </cell>
          <cell r="I672">
            <v>3</v>
          </cell>
          <cell r="J672">
            <v>1</v>
          </cell>
        </row>
        <row r="673">
          <cell r="A673">
            <v>4167050400</v>
          </cell>
          <cell r="B673">
            <v>1009</v>
          </cell>
          <cell r="C673" t="str">
            <v>Ohio State University Agricultural Technical Insti</v>
          </cell>
          <cell r="D673" t="str">
            <v>OH</v>
          </cell>
          <cell r="E673">
            <v>730</v>
          </cell>
          <cell r="F673">
            <v>5115</v>
          </cell>
          <cell r="G673">
            <v>4452</v>
          </cell>
          <cell r="H673">
            <v>0.14892183288409702</v>
          </cell>
          <cell r="I673">
            <v>3</v>
          </cell>
          <cell r="J673">
            <v>1</v>
          </cell>
        </row>
        <row r="674">
          <cell r="A674">
            <v>4190003700</v>
          </cell>
          <cell r="B674">
            <v>4190</v>
          </cell>
          <cell r="C674" t="str">
            <v>Northeast Wisconsin Technical College</v>
          </cell>
          <cell r="D674" t="str">
            <v>WI</v>
          </cell>
          <cell r="E674">
            <v>2078</v>
          </cell>
          <cell r="F674">
            <v>2372</v>
          </cell>
          <cell r="G674">
            <v>2192</v>
          </cell>
          <cell r="H674">
            <v>8.211678832116788E-2</v>
          </cell>
          <cell r="I674">
            <v>3</v>
          </cell>
          <cell r="J674">
            <v>1</v>
          </cell>
        </row>
        <row r="675">
          <cell r="A675">
            <v>5398685400</v>
          </cell>
          <cell r="B675">
            <v>2616</v>
          </cell>
          <cell r="C675" t="str">
            <v>North Central Kansas Technical College</v>
          </cell>
          <cell r="D675" t="str">
            <v>KS</v>
          </cell>
          <cell r="E675">
            <v>112</v>
          </cell>
          <cell r="F675">
            <v>0</v>
          </cell>
          <cell r="G675">
            <v>0</v>
          </cell>
          <cell r="H675" t="e">
            <v>#DIV/0!</v>
          </cell>
          <cell r="I675">
            <v>3</v>
          </cell>
          <cell r="J675">
            <v>1</v>
          </cell>
        </row>
        <row r="676">
          <cell r="A676">
            <v>5446289600</v>
          </cell>
          <cell r="B676">
            <v>770</v>
          </cell>
          <cell r="C676" t="str">
            <v>Southern West Virginia Community and Technical Col</v>
          </cell>
          <cell r="D676" t="str">
            <v>WV</v>
          </cell>
          <cell r="E676">
            <v>1552</v>
          </cell>
          <cell r="F676">
            <v>1634</v>
          </cell>
          <cell r="G676">
            <v>1560</v>
          </cell>
          <cell r="H676">
            <v>4.7435897435897434E-2</v>
          </cell>
          <cell r="I676">
            <v>3</v>
          </cell>
          <cell r="J676">
            <v>1</v>
          </cell>
        </row>
        <row r="677">
          <cell r="A677">
            <v>5487000000</v>
          </cell>
          <cell r="B677">
            <v>5487</v>
          </cell>
          <cell r="C677" t="str">
            <v>Owens Community College: Findlay Campus</v>
          </cell>
          <cell r="D677" t="str">
            <v>OH</v>
          </cell>
          <cell r="E677">
            <v>1117</v>
          </cell>
          <cell r="F677">
            <v>2640</v>
          </cell>
          <cell r="G677">
            <v>2438</v>
          </cell>
          <cell r="H677">
            <v>8.2854799015586553E-2</v>
          </cell>
          <cell r="I677">
            <v>3</v>
          </cell>
          <cell r="J677">
            <v>1</v>
          </cell>
        </row>
        <row r="678">
          <cell r="A678">
            <v>5539199900</v>
          </cell>
          <cell r="B678">
            <v>5539</v>
          </cell>
          <cell r="C678" t="str">
            <v>Potomac State College of West Virginia University</v>
          </cell>
          <cell r="D678" t="str">
            <v>WV</v>
          </cell>
          <cell r="E678">
            <v>842</v>
          </cell>
          <cell r="F678">
            <v>2238</v>
          </cell>
          <cell r="G678">
            <v>2238</v>
          </cell>
          <cell r="H678">
            <v>0</v>
          </cell>
          <cell r="I678">
            <v>3</v>
          </cell>
          <cell r="J678">
            <v>1</v>
          </cell>
        </row>
        <row r="679">
          <cell r="A679">
            <v>5654474800</v>
          </cell>
          <cell r="B679">
            <v>352</v>
          </cell>
          <cell r="C679" t="str">
            <v>Turtle Mountain Community College</v>
          </cell>
          <cell r="D679" t="str">
            <v>ND</v>
          </cell>
          <cell r="E679">
            <v>556</v>
          </cell>
          <cell r="F679">
            <v>1776</v>
          </cell>
          <cell r="G679">
            <v>1776</v>
          </cell>
          <cell r="H679">
            <v>0</v>
          </cell>
          <cell r="I679">
            <v>3</v>
          </cell>
          <cell r="J679">
            <v>1</v>
          </cell>
        </row>
        <row r="680">
          <cell r="A680">
            <v>5942193500</v>
          </cell>
          <cell r="B680">
            <v>674</v>
          </cell>
          <cell r="C680" t="str">
            <v>West Virginia Northern Community College</v>
          </cell>
          <cell r="D680" t="str">
            <v>WV</v>
          </cell>
          <cell r="E680">
            <v>1209</v>
          </cell>
          <cell r="F680">
            <v>1752</v>
          </cell>
          <cell r="G680">
            <v>1680</v>
          </cell>
          <cell r="H680">
            <v>4.2857142857142858E-2</v>
          </cell>
          <cell r="I680">
            <v>3</v>
          </cell>
          <cell r="J680">
            <v>1</v>
          </cell>
        </row>
        <row r="681">
          <cell r="A681">
            <v>6008239000</v>
          </cell>
          <cell r="B681">
            <v>6008</v>
          </cell>
          <cell r="C681" t="str">
            <v>Cowley County Community College</v>
          </cell>
          <cell r="D681" t="str">
            <v>KS</v>
          </cell>
          <cell r="E681">
            <v>1586</v>
          </cell>
          <cell r="F681">
            <v>1800</v>
          </cell>
          <cell r="G681">
            <v>1740</v>
          </cell>
          <cell r="H681">
            <v>3.4482758620689655E-2</v>
          </cell>
          <cell r="I681">
            <v>3</v>
          </cell>
          <cell r="J681">
            <v>1</v>
          </cell>
        </row>
        <row r="682">
          <cell r="A682">
            <v>6017156700</v>
          </cell>
          <cell r="B682">
            <v>6017</v>
          </cell>
          <cell r="C682" t="str">
            <v>Riverland Community College: A Technical and Commu</v>
          </cell>
          <cell r="D682" t="str">
            <v>MN</v>
          </cell>
          <cell r="E682">
            <v>1786</v>
          </cell>
          <cell r="F682">
            <v>3871</v>
          </cell>
          <cell r="G682">
            <v>3473</v>
          </cell>
          <cell r="H682">
            <v>0.11459832997408581</v>
          </cell>
          <cell r="I682">
            <v>3</v>
          </cell>
          <cell r="J682">
            <v>1</v>
          </cell>
        </row>
        <row r="683">
          <cell r="A683">
            <v>6024024700</v>
          </cell>
          <cell r="B683">
            <v>6024</v>
          </cell>
          <cell r="C683" t="str">
            <v>Anoka-Ramsey Community College</v>
          </cell>
          <cell r="D683" t="str">
            <v>MN</v>
          </cell>
          <cell r="E683">
            <v>2615</v>
          </cell>
          <cell r="F683">
            <v>3456</v>
          </cell>
          <cell r="G683">
            <v>3170</v>
          </cell>
          <cell r="H683">
            <v>9.022082018927445E-2</v>
          </cell>
          <cell r="I683">
            <v>3</v>
          </cell>
          <cell r="J683">
            <v>1</v>
          </cell>
        </row>
        <row r="684">
          <cell r="A684">
            <v>6027013400</v>
          </cell>
          <cell r="B684">
            <v>6027</v>
          </cell>
          <cell r="C684" t="str">
            <v>Kirkwood Community College</v>
          </cell>
          <cell r="D684" t="str">
            <v>IA</v>
          </cell>
          <cell r="E684">
            <v>8319</v>
          </cell>
          <cell r="F684">
            <v>2400</v>
          </cell>
          <cell r="G684">
            <v>2246.4998456521739</v>
          </cell>
          <cell r="H684">
            <v>6.8328584417624988E-2</v>
          </cell>
          <cell r="I684">
            <v>3</v>
          </cell>
          <cell r="J684">
            <v>1</v>
          </cell>
        </row>
        <row r="685">
          <cell r="A685">
            <v>6041024500</v>
          </cell>
          <cell r="B685">
            <v>6041</v>
          </cell>
          <cell r="C685" t="str">
            <v>Bismarck State College</v>
          </cell>
          <cell r="D685" t="str">
            <v>ND</v>
          </cell>
          <cell r="E685">
            <v>2287</v>
          </cell>
          <cell r="F685">
            <v>3128</v>
          </cell>
          <cell r="G685">
            <v>2628</v>
          </cell>
          <cell r="H685">
            <v>0.19025875190258751</v>
          </cell>
          <cell r="I685">
            <v>3</v>
          </cell>
          <cell r="J685">
            <v>1</v>
          </cell>
        </row>
        <row r="686">
          <cell r="A686">
            <v>6045030300</v>
          </cell>
          <cell r="B686">
            <v>6045</v>
          </cell>
          <cell r="C686" t="str">
            <v>Central Lakes College</v>
          </cell>
          <cell r="D686" t="str">
            <v>MN</v>
          </cell>
          <cell r="E686">
            <v>1497</v>
          </cell>
          <cell r="F686">
            <v>3712</v>
          </cell>
          <cell r="G686">
            <v>3242</v>
          </cell>
          <cell r="H686">
            <v>0.14497223935842074</v>
          </cell>
          <cell r="I686">
            <v>3</v>
          </cell>
          <cell r="J686">
            <v>1</v>
          </cell>
        </row>
        <row r="687">
          <cell r="A687">
            <v>6048238100</v>
          </cell>
          <cell r="B687">
            <v>6048</v>
          </cell>
          <cell r="C687" t="str">
            <v>Southeastern Community College: North Campus</v>
          </cell>
          <cell r="D687" t="str">
            <v>IA</v>
          </cell>
          <cell r="E687">
            <v>1529</v>
          </cell>
          <cell r="F687">
            <v>2790</v>
          </cell>
          <cell r="G687">
            <v>2624.7150630434785</v>
          </cell>
          <cell r="H687">
            <v>6.2972525773851415E-2</v>
          </cell>
          <cell r="I687">
            <v>3</v>
          </cell>
          <cell r="J687">
            <v>1</v>
          </cell>
        </row>
        <row r="688">
          <cell r="A688">
            <v>6060020000</v>
          </cell>
          <cell r="B688">
            <v>6060</v>
          </cell>
          <cell r="C688" t="str">
            <v>Blue River Community College</v>
          </cell>
          <cell r="D688" t="str">
            <v>MO</v>
          </cell>
          <cell r="E688">
            <v>898</v>
          </cell>
          <cell r="F688">
            <v>2220</v>
          </cell>
          <cell r="G688">
            <v>1980</v>
          </cell>
          <cell r="H688">
            <v>0.12121212121212122</v>
          </cell>
          <cell r="I688">
            <v>3</v>
          </cell>
          <cell r="J688">
            <v>1</v>
          </cell>
        </row>
        <row r="689">
          <cell r="A689">
            <v>6060138200</v>
          </cell>
          <cell r="B689">
            <v>784</v>
          </cell>
          <cell r="C689" t="str">
            <v>Barton County Community College</v>
          </cell>
          <cell r="D689" t="str">
            <v>KS</v>
          </cell>
          <cell r="E689">
            <v>834</v>
          </cell>
          <cell r="F689">
            <v>1890</v>
          </cell>
          <cell r="G689">
            <v>1770</v>
          </cell>
          <cell r="H689">
            <v>6.7796610169491525E-2</v>
          </cell>
          <cell r="I689">
            <v>3</v>
          </cell>
          <cell r="J689">
            <v>1</v>
          </cell>
        </row>
        <row r="690">
          <cell r="A690">
            <v>6084059700</v>
          </cell>
          <cell r="B690">
            <v>6084</v>
          </cell>
          <cell r="C690" t="str">
            <v>Anoka Technical College</v>
          </cell>
          <cell r="D690" t="str">
            <v>MN</v>
          </cell>
          <cell r="E690">
            <v>1040</v>
          </cell>
          <cell r="F690">
            <v>4053</v>
          </cell>
          <cell r="G690">
            <v>3565</v>
          </cell>
          <cell r="H690">
            <v>0.13688639551192147</v>
          </cell>
          <cell r="I690">
            <v>3</v>
          </cell>
          <cell r="J690">
            <v>1</v>
          </cell>
        </row>
        <row r="691">
          <cell r="A691">
            <v>6093139700</v>
          </cell>
          <cell r="B691">
            <v>6093</v>
          </cell>
          <cell r="C691" t="str">
            <v>Neosho County Community College</v>
          </cell>
          <cell r="D691" t="str">
            <v>KS</v>
          </cell>
          <cell r="E691">
            <v>623</v>
          </cell>
          <cell r="F691">
            <v>1650</v>
          </cell>
          <cell r="G691">
            <v>1650</v>
          </cell>
          <cell r="H691">
            <v>0</v>
          </cell>
          <cell r="I691">
            <v>3</v>
          </cell>
          <cell r="J691">
            <v>1</v>
          </cell>
        </row>
        <row r="692">
          <cell r="A692">
            <v>6100034200</v>
          </cell>
          <cell r="B692">
            <v>6100</v>
          </cell>
          <cell r="C692" t="str">
            <v>Clinton Community College</v>
          </cell>
          <cell r="D692" t="str">
            <v>IA</v>
          </cell>
          <cell r="E692">
            <v>587</v>
          </cell>
          <cell r="F692">
            <v>2550</v>
          </cell>
          <cell r="G692">
            <v>2250</v>
          </cell>
          <cell r="H692">
            <v>0.13333333333333333</v>
          </cell>
          <cell r="I692">
            <v>3</v>
          </cell>
          <cell r="J692">
            <v>1</v>
          </cell>
        </row>
        <row r="693">
          <cell r="A693">
            <v>6102238900</v>
          </cell>
          <cell r="B693">
            <v>6102</v>
          </cell>
          <cell r="C693" t="str">
            <v>Coffeyville Community College</v>
          </cell>
          <cell r="D693" t="str">
            <v>KS</v>
          </cell>
          <cell r="E693">
            <v>605</v>
          </cell>
          <cell r="F693">
            <v>1320</v>
          </cell>
          <cell r="G693">
            <v>1260</v>
          </cell>
          <cell r="H693">
            <v>4.7619047619047616E-2</v>
          </cell>
          <cell r="I693">
            <v>3</v>
          </cell>
          <cell r="J693">
            <v>1</v>
          </cell>
        </row>
        <row r="694">
          <cell r="A694">
            <v>6122238100</v>
          </cell>
          <cell r="B694">
            <v>6122</v>
          </cell>
          <cell r="C694" t="str">
            <v>Southwestern Community College</v>
          </cell>
          <cell r="D694" t="str">
            <v>IA</v>
          </cell>
          <cell r="E694">
            <v>718</v>
          </cell>
          <cell r="F694">
            <v>3090</v>
          </cell>
          <cell r="G694">
            <v>2910</v>
          </cell>
          <cell r="H694">
            <v>6.1855670103092786E-2</v>
          </cell>
          <cell r="I694">
            <v>3</v>
          </cell>
          <cell r="J694">
            <v>1</v>
          </cell>
        </row>
        <row r="695">
          <cell r="A695">
            <v>6129066700</v>
          </cell>
          <cell r="B695">
            <v>6129</v>
          </cell>
          <cell r="C695" t="str">
            <v>Colby Community College</v>
          </cell>
          <cell r="D695" t="str">
            <v>KS</v>
          </cell>
          <cell r="E695">
            <v>675</v>
          </cell>
          <cell r="F695">
            <v>1800</v>
          </cell>
          <cell r="G695">
            <v>1680</v>
          </cell>
          <cell r="H695">
            <v>7.1428571428571425E-2</v>
          </cell>
          <cell r="I695">
            <v>3</v>
          </cell>
          <cell r="J695">
            <v>1</v>
          </cell>
        </row>
        <row r="696">
          <cell r="A696">
            <v>6136252800</v>
          </cell>
          <cell r="B696">
            <v>6136</v>
          </cell>
          <cell r="C696" t="str">
            <v>Central Community College</v>
          </cell>
          <cell r="D696" t="str">
            <v>NE</v>
          </cell>
          <cell r="E696">
            <v>1704</v>
          </cell>
          <cell r="F696">
            <v>1740</v>
          </cell>
          <cell r="G696">
            <v>1620</v>
          </cell>
          <cell r="H696">
            <v>7.407407407407407E-2</v>
          </cell>
          <cell r="I696">
            <v>3</v>
          </cell>
          <cell r="J696">
            <v>1</v>
          </cell>
        </row>
        <row r="697">
          <cell r="A697">
            <v>6137238800</v>
          </cell>
          <cell r="B697">
            <v>6137</v>
          </cell>
          <cell r="C697" t="str">
            <v>Cloud County Community College</v>
          </cell>
          <cell r="D697" t="str">
            <v>KS</v>
          </cell>
          <cell r="E697">
            <v>796</v>
          </cell>
          <cell r="F697">
            <v>1950</v>
          </cell>
          <cell r="G697">
            <v>1860</v>
          </cell>
          <cell r="H697">
            <v>4.8387096774193547E-2</v>
          </cell>
          <cell r="I697">
            <v>3</v>
          </cell>
          <cell r="J697">
            <v>1</v>
          </cell>
        </row>
        <row r="698">
          <cell r="A698">
            <v>6138178900</v>
          </cell>
          <cell r="B698">
            <v>6138</v>
          </cell>
          <cell r="C698" t="str">
            <v>Crowder College</v>
          </cell>
          <cell r="D698" t="str">
            <v>MO</v>
          </cell>
          <cell r="E698">
            <v>1369</v>
          </cell>
          <cell r="F698">
            <v>1950</v>
          </cell>
          <cell r="G698">
            <v>1890</v>
          </cell>
          <cell r="H698">
            <v>3.1746031746031744E-2</v>
          </cell>
          <cell r="I698">
            <v>3</v>
          </cell>
          <cell r="J698">
            <v>1</v>
          </cell>
        </row>
        <row r="699">
          <cell r="A699">
            <v>6163022300</v>
          </cell>
          <cell r="B699">
            <v>6163</v>
          </cell>
          <cell r="C699" t="str">
            <v>Lake Region State College</v>
          </cell>
          <cell r="D699" t="str">
            <v>ND</v>
          </cell>
          <cell r="E699">
            <v>397</v>
          </cell>
          <cell r="F699">
            <v>3065</v>
          </cell>
          <cell r="G699">
            <v>2723</v>
          </cell>
          <cell r="H699">
            <v>0.12559676827029012</v>
          </cell>
          <cell r="I699">
            <v>3</v>
          </cell>
          <cell r="J699">
            <v>1</v>
          </cell>
        </row>
        <row r="700">
          <cell r="A700">
            <v>6166120200</v>
          </cell>
          <cell r="B700">
            <v>6166</v>
          </cell>
          <cell r="C700" t="str">
            <v>Dodge City Community College</v>
          </cell>
          <cell r="D700" t="str">
            <v>KS</v>
          </cell>
          <cell r="E700">
            <v>762</v>
          </cell>
          <cell r="F700">
            <v>1650</v>
          </cell>
          <cell r="G700">
            <v>1500</v>
          </cell>
          <cell r="H700">
            <v>0.1</v>
          </cell>
          <cell r="I700">
            <v>3</v>
          </cell>
          <cell r="J700">
            <v>1</v>
          </cell>
        </row>
        <row r="701">
          <cell r="A701">
            <v>6177132500</v>
          </cell>
          <cell r="B701">
            <v>6177</v>
          </cell>
          <cell r="C701" t="str">
            <v>Des Moines Area Community College</v>
          </cell>
          <cell r="D701" t="str">
            <v>IA</v>
          </cell>
          <cell r="E701">
            <v>6002</v>
          </cell>
          <cell r="F701">
            <v>2742</v>
          </cell>
          <cell r="G701">
            <v>2502</v>
          </cell>
          <cell r="H701">
            <v>9.5923261390887291E-2</v>
          </cell>
          <cell r="I701">
            <v>3</v>
          </cell>
          <cell r="J701">
            <v>1</v>
          </cell>
        </row>
        <row r="702">
          <cell r="A702">
            <v>6191238600</v>
          </cell>
          <cell r="B702">
            <v>6191</v>
          </cell>
          <cell r="C702" t="str">
            <v>Butler County Community College</v>
          </cell>
          <cell r="D702" t="str">
            <v>KS</v>
          </cell>
          <cell r="E702">
            <v>2825</v>
          </cell>
          <cell r="F702">
            <v>1763</v>
          </cell>
          <cell r="G702">
            <v>1688</v>
          </cell>
          <cell r="H702">
            <v>4.4431279620853081E-2</v>
          </cell>
          <cell r="I702">
            <v>3</v>
          </cell>
          <cell r="J702">
            <v>1</v>
          </cell>
        </row>
        <row r="703">
          <cell r="A703">
            <v>6193237100</v>
          </cell>
          <cell r="B703">
            <v>5528</v>
          </cell>
          <cell r="C703" t="str">
            <v>Ellsworth Community College</v>
          </cell>
          <cell r="D703" t="str">
            <v>IA</v>
          </cell>
          <cell r="E703">
            <v>647</v>
          </cell>
          <cell r="F703">
            <v>3525</v>
          </cell>
          <cell r="G703">
            <v>3330</v>
          </cell>
          <cell r="H703">
            <v>5.8558558558558557E-2</v>
          </cell>
          <cell r="I703">
            <v>3</v>
          </cell>
          <cell r="J703">
            <v>1</v>
          </cell>
        </row>
        <row r="704">
          <cell r="A704">
            <v>6194248300</v>
          </cell>
          <cell r="B704">
            <v>6194</v>
          </cell>
          <cell r="C704" t="str">
            <v>Vermilion Community College</v>
          </cell>
          <cell r="D704" t="str">
            <v>MN</v>
          </cell>
          <cell r="E704">
            <v>540</v>
          </cell>
          <cell r="F704">
            <v>4044</v>
          </cell>
          <cell r="G704">
            <v>3578</v>
          </cell>
          <cell r="H704">
            <v>0.13024035774175516</v>
          </cell>
          <cell r="I704">
            <v>3</v>
          </cell>
          <cell r="J704">
            <v>1</v>
          </cell>
        </row>
        <row r="705">
          <cell r="A705">
            <v>6196237500</v>
          </cell>
          <cell r="B705">
            <v>6196</v>
          </cell>
          <cell r="C705" t="str">
            <v>Iowa Lakes Community College</v>
          </cell>
          <cell r="D705" t="str">
            <v>IA</v>
          </cell>
          <cell r="E705">
            <v>1363</v>
          </cell>
          <cell r="F705">
            <v>3285</v>
          </cell>
          <cell r="G705">
            <v>3104.7574543478258</v>
          </cell>
          <cell r="H705">
            <v>5.8053663869867496E-2</v>
          </cell>
          <cell r="I705">
            <v>3</v>
          </cell>
          <cell r="J705">
            <v>1</v>
          </cell>
        </row>
        <row r="706">
          <cell r="A706">
            <v>6200251100</v>
          </cell>
          <cell r="B706">
            <v>845</v>
          </cell>
          <cell r="C706" t="str">
            <v>East Central College</v>
          </cell>
          <cell r="D706" t="str">
            <v>MO</v>
          </cell>
          <cell r="E706">
            <v>1492</v>
          </cell>
          <cell r="F706">
            <v>2070</v>
          </cell>
          <cell r="G706">
            <v>2070</v>
          </cell>
          <cell r="H706">
            <v>0</v>
          </cell>
          <cell r="I706">
            <v>3</v>
          </cell>
          <cell r="J706">
            <v>1</v>
          </cell>
        </row>
        <row r="707">
          <cell r="A707">
            <v>6213150000</v>
          </cell>
          <cell r="B707">
            <v>6795</v>
          </cell>
          <cell r="C707" t="str">
            <v>Southeast Community College: Beatrice Campus</v>
          </cell>
          <cell r="D707" t="str">
            <v>NE</v>
          </cell>
          <cell r="E707">
            <v>550</v>
          </cell>
          <cell r="F707">
            <v>1665</v>
          </cell>
          <cell r="G707">
            <v>1583</v>
          </cell>
          <cell r="H707">
            <v>5.1800379027163612E-2</v>
          </cell>
          <cell r="I707">
            <v>3</v>
          </cell>
          <cell r="J707">
            <v>1</v>
          </cell>
        </row>
        <row r="708">
          <cell r="A708">
            <v>6217237400</v>
          </cell>
          <cell r="B708">
            <v>6217</v>
          </cell>
          <cell r="C708" t="str">
            <v>Iowa Central Community College</v>
          </cell>
          <cell r="D708" t="str">
            <v>IA</v>
          </cell>
          <cell r="E708">
            <v>2056</v>
          </cell>
          <cell r="F708">
            <v>2910</v>
          </cell>
          <cell r="G708">
            <v>2741.0889760869568</v>
          </cell>
          <cell r="H708">
            <v>6.1621868310955834E-2</v>
          </cell>
          <cell r="I708">
            <v>3</v>
          </cell>
          <cell r="J708">
            <v>1</v>
          </cell>
        </row>
        <row r="709">
          <cell r="A709">
            <v>6219239100</v>
          </cell>
          <cell r="B709">
            <v>6219</v>
          </cell>
          <cell r="C709" t="str">
            <v>Fort Scott Community College</v>
          </cell>
          <cell r="D709" t="str">
            <v>KS</v>
          </cell>
          <cell r="E709">
            <v>763</v>
          </cell>
          <cell r="F709">
            <v>1680</v>
          </cell>
          <cell r="G709">
            <v>1620</v>
          </cell>
          <cell r="H709">
            <v>3.7037037037037035E-2</v>
          </cell>
          <cell r="I709">
            <v>3</v>
          </cell>
          <cell r="J709">
            <v>1</v>
          </cell>
        </row>
        <row r="710">
          <cell r="A710">
            <v>6225157500</v>
          </cell>
          <cell r="B710">
            <v>6225</v>
          </cell>
          <cell r="C710" t="str">
            <v>St. Louis Community College at Florissant Valley</v>
          </cell>
          <cell r="D710" t="str">
            <v>MO</v>
          </cell>
          <cell r="E710">
            <v>2457</v>
          </cell>
          <cell r="F710">
            <v>2160</v>
          </cell>
          <cell r="G710">
            <v>1920</v>
          </cell>
          <cell r="H710">
            <v>0.125</v>
          </cell>
          <cell r="I710">
            <v>3</v>
          </cell>
          <cell r="J710">
            <v>1</v>
          </cell>
        </row>
        <row r="711">
          <cell r="A711">
            <v>6226251300</v>
          </cell>
          <cell r="B711">
            <v>6226</v>
          </cell>
          <cell r="C711" t="str">
            <v>St. Louis Community College at Forest Park</v>
          </cell>
          <cell r="D711" t="str">
            <v>MO</v>
          </cell>
          <cell r="E711">
            <v>2284</v>
          </cell>
          <cell r="F711">
            <v>2160</v>
          </cell>
          <cell r="G711">
            <v>1920</v>
          </cell>
          <cell r="H711">
            <v>0.125</v>
          </cell>
          <cell r="I711">
            <v>3</v>
          </cell>
          <cell r="J711">
            <v>1</v>
          </cell>
        </row>
        <row r="712">
          <cell r="A712">
            <v>6227247500</v>
          </cell>
          <cell r="B712">
            <v>2110</v>
          </cell>
          <cell r="C712" t="str">
            <v>Minnesota State Community and Technical College -</v>
          </cell>
          <cell r="D712" t="str">
            <v>MN</v>
          </cell>
          <cell r="E712">
            <v>908</v>
          </cell>
          <cell r="F712">
            <v>4149</v>
          </cell>
          <cell r="G712">
            <v>3676</v>
          </cell>
          <cell r="H712">
            <v>0.12867247007616975</v>
          </cell>
          <cell r="I712">
            <v>3</v>
          </cell>
          <cell r="J712">
            <v>1</v>
          </cell>
        </row>
        <row r="713">
          <cell r="A713">
            <v>6246062700</v>
          </cell>
          <cell r="B713">
            <v>6246</v>
          </cell>
          <cell r="C713" t="str">
            <v>Garden City Community College</v>
          </cell>
          <cell r="D713" t="str">
            <v>KS</v>
          </cell>
          <cell r="E713">
            <v>910</v>
          </cell>
          <cell r="F713">
            <v>1740</v>
          </cell>
          <cell r="G713">
            <v>1680</v>
          </cell>
          <cell r="H713">
            <v>3.5714285714285712E-2</v>
          </cell>
          <cell r="I713">
            <v>3</v>
          </cell>
          <cell r="J713">
            <v>1</v>
          </cell>
        </row>
        <row r="714">
          <cell r="A714">
            <v>6275247600</v>
          </cell>
          <cell r="B714">
            <v>6275</v>
          </cell>
          <cell r="C714" t="str">
            <v>Hibbing Community College: A Technical and Communi</v>
          </cell>
          <cell r="D714" t="str">
            <v>MN</v>
          </cell>
          <cell r="E714">
            <v>1158</v>
          </cell>
          <cell r="F714">
            <v>3758</v>
          </cell>
          <cell r="G714">
            <v>3301</v>
          </cell>
          <cell r="H714">
            <v>0.13844289609209331</v>
          </cell>
          <cell r="I714">
            <v>3</v>
          </cell>
          <cell r="J714">
            <v>1</v>
          </cell>
        </row>
        <row r="715">
          <cell r="A715">
            <v>6276140300</v>
          </cell>
          <cell r="B715">
            <v>6276</v>
          </cell>
          <cell r="C715" t="str">
            <v>Highland Community College</v>
          </cell>
          <cell r="D715" t="str">
            <v>KS</v>
          </cell>
          <cell r="E715">
            <v>674</v>
          </cell>
          <cell r="F715">
            <v>2040</v>
          </cell>
          <cell r="G715">
            <v>1920</v>
          </cell>
          <cell r="H715">
            <v>6.25E-2</v>
          </cell>
          <cell r="I715">
            <v>3</v>
          </cell>
          <cell r="J715">
            <v>1</v>
          </cell>
        </row>
        <row r="716">
          <cell r="A716">
            <v>6281239200</v>
          </cell>
          <cell r="B716">
            <v>6281</v>
          </cell>
          <cell r="C716" t="str">
            <v>Hutchinson Community College</v>
          </cell>
          <cell r="D716" t="str">
            <v>KS</v>
          </cell>
          <cell r="E716">
            <v>2066</v>
          </cell>
          <cell r="F716">
            <v>1890</v>
          </cell>
          <cell r="G716">
            <v>1830</v>
          </cell>
          <cell r="H716">
            <v>3.2786885245901641E-2</v>
          </cell>
          <cell r="I716">
            <v>3</v>
          </cell>
          <cell r="J716">
            <v>1</v>
          </cell>
        </row>
        <row r="717">
          <cell r="A717">
            <v>6288237200</v>
          </cell>
          <cell r="B717">
            <v>6288</v>
          </cell>
          <cell r="C717" t="str">
            <v>Hawkeye Community College</v>
          </cell>
          <cell r="D717" t="str">
            <v>IA</v>
          </cell>
          <cell r="E717">
            <v>3999</v>
          </cell>
          <cell r="F717">
            <v>3090</v>
          </cell>
          <cell r="G717">
            <v>2910</v>
          </cell>
          <cell r="H717">
            <v>6.1855670103092786E-2</v>
          </cell>
          <cell r="I717">
            <v>3</v>
          </cell>
          <cell r="J717">
            <v>1</v>
          </cell>
        </row>
        <row r="718">
          <cell r="A718">
            <v>6290059700</v>
          </cell>
          <cell r="B718">
            <v>6290</v>
          </cell>
          <cell r="C718" t="str">
            <v>Hennepin Technical College</v>
          </cell>
          <cell r="D718" t="str">
            <v>MN</v>
          </cell>
          <cell r="E718">
            <v>1771</v>
          </cell>
          <cell r="F718">
            <v>3488</v>
          </cell>
          <cell r="G718">
            <v>3164</v>
          </cell>
          <cell r="H718">
            <v>0.10240202275600506</v>
          </cell>
          <cell r="I718">
            <v>3</v>
          </cell>
          <cell r="J718">
            <v>1</v>
          </cell>
        </row>
        <row r="719">
          <cell r="A719">
            <v>6302132200</v>
          </cell>
          <cell r="B719">
            <v>6302</v>
          </cell>
          <cell r="C719" t="str">
            <v>Iowa Western Community College</v>
          </cell>
          <cell r="D719" t="str">
            <v>IA</v>
          </cell>
          <cell r="E719">
            <v>2131</v>
          </cell>
          <cell r="F719">
            <v>3530</v>
          </cell>
          <cell r="G719">
            <v>3050</v>
          </cell>
          <cell r="H719">
            <v>0.15737704918032788</v>
          </cell>
          <cell r="I719">
            <v>3</v>
          </cell>
          <cell r="J719">
            <v>1</v>
          </cell>
        </row>
        <row r="720">
          <cell r="A720">
            <v>6304239300</v>
          </cell>
          <cell r="B720">
            <v>6304</v>
          </cell>
          <cell r="C720" t="str">
            <v>Independence Community College</v>
          </cell>
          <cell r="D720" t="str">
            <v>KS</v>
          </cell>
          <cell r="E720">
            <v>476</v>
          </cell>
          <cell r="F720">
            <v>1680</v>
          </cell>
          <cell r="G720">
            <v>1770</v>
          </cell>
          <cell r="H720">
            <v>-5.0847457627118647E-2</v>
          </cell>
          <cell r="I720">
            <v>3</v>
          </cell>
          <cell r="J720">
            <v>1</v>
          </cell>
        </row>
        <row r="721">
          <cell r="A721">
            <v>6305238400</v>
          </cell>
          <cell r="B721">
            <v>6305</v>
          </cell>
          <cell r="C721" t="str">
            <v>Allen County Community College</v>
          </cell>
          <cell r="D721" t="str">
            <v>KS</v>
          </cell>
          <cell r="E721">
            <v>968</v>
          </cell>
          <cell r="F721">
            <v>1470</v>
          </cell>
          <cell r="G721">
            <v>1410</v>
          </cell>
          <cell r="H721">
            <v>4.2553191489361701E-2</v>
          </cell>
          <cell r="I721">
            <v>3</v>
          </cell>
          <cell r="J721">
            <v>1</v>
          </cell>
        </row>
        <row r="722">
          <cell r="A722">
            <v>6309038400</v>
          </cell>
          <cell r="B722">
            <v>6309</v>
          </cell>
          <cell r="C722" t="str">
            <v>Itasca Community College</v>
          </cell>
          <cell r="D722" t="str">
            <v>MN</v>
          </cell>
          <cell r="E722">
            <v>837</v>
          </cell>
          <cell r="F722">
            <v>3925</v>
          </cell>
          <cell r="G722">
            <v>3548</v>
          </cell>
          <cell r="H722">
            <v>0.10625704622322435</v>
          </cell>
          <cell r="I722">
            <v>3</v>
          </cell>
          <cell r="J722">
            <v>1</v>
          </cell>
        </row>
        <row r="723">
          <cell r="A723">
            <v>6312237300</v>
          </cell>
          <cell r="B723">
            <v>6312</v>
          </cell>
          <cell r="C723" t="str">
            <v>Indian Hills Community College</v>
          </cell>
          <cell r="D723" t="str">
            <v>IA</v>
          </cell>
          <cell r="E723">
            <v>479</v>
          </cell>
          <cell r="F723">
            <v>2727</v>
          </cell>
          <cell r="G723">
            <v>2610</v>
          </cell>
          <cell r="H723">
            <v>4.4827586206896551E-2</v>
          </cell>
          <cell r="I723">
            <v>3</v>
          </cell>
          <cell r="J723">
            <v>1</v>
          </cell>
        </row>
        <row r="724">
          <cell r="A724">
            <v>6314157200</v>
          </cell>
          <cell r="B724">
            <v>6300</v>
          </cell>
          <cell r="C724" t="str">
            <v>Inver Hills Community College</v>
          </cell>
          <cell r="D724" t="str">
            <v>MN</v>
          </cell>
          <cell r="E724">
            <v>2117</v>
          </cell>
          <cell r="F724">
            <v>3925</v>
          </cell>
          <cell r="G724">
            <v>3526</v>
          </cell>
          <cell r="H724">
            <v>0.11315938740782756</v>
          </cell>
          <cell r="I724">
            <v>3</v>
          </cell>
          <cell r="J724">
            <v>1</v>
          </cell>
        </row>
        <row r="725">
          <cell r="A725">
            <v>6320011800</v>
          </cell>
          <cell r="B725">
            <v>6320</v>
          </cell>
          <cell r="C725" t="str">
            <v>Jefferson College</v>
          </cell>
          <cell r="D725" t="str">
            <v>MO</v>
          </cell>
          <cell r="E725">
            <v>2085</v>
          </cell>
          <cell r="F725">
            <v>1830</v>
          </cell>
          <cell r="G725">
            <v>1620</v>
          </cell>
          <cell r="H725">
            <v>0.12962962962962962</v>
          </cell>
          <cell r="I725">
            <v>3</v>
          </cell>
          <cell r="J725">
            <v>1</v>
          </cell>
        </row>
        <row r="726">
          <cell r="A726">
            <v>6323251800</v>
          </cell>
          <cell r="B726">
            <v>6323</v>
          </cell>
          <cell r="C726" t="str">
            <v>Mineral Area College</v>
          </cell>
          <cell r="D726" t="str">
            <v>MO</v>
          </cell>
          <cell r="E726">
            <v>1648</v>
          </cell>
          <cell r="F726">
            <v>1980</v>
          </cell>
          <cell r="G726">
            <v>1740</v>
          </cell>
          <cell r="H726">
            <v>0.13793103448275862</v>
          </cell>
          <cell r="I726">
            <v>3</v>
          </cell>
          <cell r="J726">
            <v>1</v>
          </cell>
        </row>
        <row r="727">
          <cell r="A727">
            <v>6324125400</v>
          </cell>
          <cell r="B727">
            <v>6324</v>
          </cell>
          <cell r="C727" t="str">
            <v>Penn Valley Community College</v>
          </cell>
          <cell r="D727" t="str">
            <v>MO</v>
          </cell>
          <cell r="E727">
            <v>1272</v>
          </cell>
          <cell r="F727">
            <v>2220</v>
          </cell>
          <cell r="G727">
            <v>1980</v>
          </cell>
          <cell r="H727">
            <v>0.12121212121212122</v>
          </cell>
          <cell r="I727">
            <v>3</v>
          </cell>
          <cell r="J727">
            <v>1</v>
          </cell>
        </row>
        <row r="728">
          <cell r="A728">
            <v>6325239400</v>
          </cell>
          <cell r="B728">
            <v>6325</v>
          </cell>
          <cell r="C728" t="str">
            <v>Johnson County Community College</v>
          </cell>
          <cell r="D728" t="str">
            <v>KS</v>
          </cell>
          <cell r="E728">
            <v>3984</v>
          </cell>
          <cell r="F728">
            <v>1860</v>
          </cell>
          <cell r="G728">
            <v>1740</v>
          </cell>
          <cell r="H728">
            <v>6.8965517241379309E-2</v>
          </cell>
          <cell r="I728">
            <v>3</v>
          </cell>
          <cell r="J728">
            <v>1</v>
          </cell>
        </row>
        <row r="729">
          <cell r="A729">
            <v>6333239500</v>
          </cell>
          <cell r="B729">
            <v>6333</v>
          </cell>
          <cell r="C729" t="str">
            <v>Kansas City Kansas Community College</v>
          </cell>
          <cell r="D729" t="str">
            <v>KS</v>
          </cell>
          <cell r="E729">
            <v>1596</v>
          </cell>
          <cell r="F729">
            <v>1740</v>
          </cell>
          <cell r="G729">
            <v>1680</v>
          </cell>
          <cell r="H729">
            <v>3.5714285714285712E-2</v>
          </cell>
          <cell r="I729">
            <v>3</v>
          </cell>
          <cell r="J729">
            <v>1</v>
          </cell>
        </row>
        <row r="730">
          <cell r="A730">
            <v>6340238000</v>
          </cell>
          <cell r="B730">
            <v>6340</v>
          </cell>
          <cell r="C730" t="str">
            <v>Southeastern Community College: South Campus</v>
          </cell>
          <cell r="D730" t="str">
            <v>IA</v>
          </cell>
          <cell r="E730">
            <v>0</v>
          </cell>
          <cell r="F730">
            <v>2790</v>
          </cell>
          <cell r="G730">
            <v>2550</v>
          </cell>
          <cell r="H730">
            <v>9.4117647058823528E-2</v>
          </cell>
          <cell r="I730">
            <v>3</v>
          </cell>
          <cell r="J730">
            <v>1</v>
          </cell>
        </row>
        <row r="731">
          <cell r="A731">
            <v>6349156200</v>
          </cell>
          <cell r="B731">
            <v>1189</v>
          </cell>
          <cell r="C731" t="str">
            <v>Southeast Community College: Lincoln Campus</v>
          </cell>
          <cell r="D731" t="str">
            <v>NE</v>
          </cell>
          <cell r="E731">
            <v>3395</v>
          </cell>
          <cell r="F731">
            <v>1665</v>
          </cell>
          <cell r="G731">
            <v>1553</v>
          </cell>
          <cell r="H731">
            <v>7.2118480360592402E-2</v>
          </cell>
          <cell r="I731">
            <v>3</v>
          </cell>
          <cell r="J731">
            <v>1</v>
          </cell>
        </row>
        <row r="732">
          <cell r="A732">
            <v>6352059700</v>
          </cell>
          <cell r="B732">
            <v>6352</v>
          </cell>
          <cell r="C732" t="str">
            <v>Lake Superior College: A Community and Technical C</v>
          </cell>
          <cell r="D732" t="str">
            <v>MN</v>
          </cell>
          <cell r="E732">
            <v>2136</v>
          </cell>
          <cell r="F732">
            <v>3478</v>
          </cell>
          <cell r="G732">
            <v>3196</v>
          </cell>
          <cell r="H732">
            <v>8.8235294117647065E-2</v>
          </cell>
          <cell r="I732">
            <v>3</v>
          </cell>
          <cell r="J732">
            <v>1</v>
          </cell>
        </row>
        <row r="733">
          <cell r="A733">
            <v>6359251600</v>
          </cell>
          <cell r="B733">
            <v>6359</v>
          </cell>
          <cell r="C733" t="str">
            <v>Longview Community College</v>
          </cell>
          <cell r="D733" t="str">
            <v>MO</v>
          </cell>
          <cell r="E733">
            <v>1808</v>
          </cell>
          <cell r="F733">
            <v>2220</v>
          </cell>
          <cell r="G733">
            <v>1980</v>
          </cell>
          <cell r="H733">
            <v>0.12121212121212122</v>
          </cell>
          <cell r="I733">
            <v>3</v>
          </cell>
          <cell r="J733">
            <v>1</v>
          </cell>
        </row>
        <row r="734">
          <cell r="A734">
            <v>6388247800</v>
          </cell>
          <cell r="B734">
            <v>6388</v>
          </cell>
          <cell r="C734" t="str">
            <v>Century Community and Technical College</v>
          </cell>
          <cell r="D734" t="str">
            <v>MN</v>
          </cell>
          <cell r="E734">
            <v>3915</v>
          </cell>
          <cell r="F734">
            <v>3618</v>
          </cell>
          <cell r="G734">
            <v>3292</v>
          </cell>
          <cell r="H734">
            <v>9.9027946537059541E-2</v>
          </cell>
          <cell r="I734">
            <v>3</v>
          </cell>
          <cell r="J734">
            <v>1</v>
          </cell>
        </row>
        <row r="735">
          <cell r="A735">
            <v>6393000000</v>
          </cell>
          <cell r="B735">
            <v>6393</v>
          </cell>
          <cell r="C735" t="str">
            <v>Western Dakota Technical Institute</v>
          </cell>
          <cell r="D735" t="str">
            <v>SD</v>
          </cell>
          <cell r="E735">
            <v>752</v>
          </cell>
          <cell r="F735">
            <v>3310</v>
          </cell>
          <cell r="G735">
            <v>0</v>
          </cell>
          <cell r="H735" t="e">
            <v>#DIV/0!</v>
          </cell>
          <cell r="I735">
            <v>3</v>
          </cell>
          <cell r="J735">
            <v>1</v>
          </cell>
        </row>
        <row r="736">
          <cell r="A736">
            <v>6394008400</v>
          </cell>
          <cell r="B736">
            <v>6394</v>
          </cell>
          <cell r="C736" t="str">
            <v>Marshalltown Community College</v>
          </cell>
          <cell r="D736" t="str">
            <v>IA</v>
          </cell>
          <cell r="E736">
            <v>903</v>
          </cell>
          <cell r="F736">
            <v>3510</v>
          </cell>
          <cell r="G736">
            <v>3075</v>
          </cell>
          <cell r="H736">
            <v>0.14146341463414633</v>
          </cell>
          <cell r="I736">
            <v>3</v>
          </cell>
          <cell r="J736">
            <v>1</v>
          </cell>
        </row>
        <row r="737">
          <cell r="A737">
            <v>6400126100</v>
          </cell>
          <cell r="B737">
            <v>6400</v>
          </cell>
          <cell r="C737" t="str">
            <v>North Iowa Area Community College</v>
          </cell>
          <cell r="D737" t="str">
            <v>IA</v>
          </cell>
          <cell r="E737">
            <v>1746</v>
          </cell>
          <cell r="F737">
            <v>3000</v>
          </cell>
          <cell r="G737">
            <v>2772</v>
          </cell>
          <cell r="H737">
            <v>8.2251082251082255E-2</v>
          </cell>
          <cell r="I737">
            <v>3</v>
          </cell>
          <cell r="J737">
            <v>1</v>
          </cell>
        </row>
        <row r="738">
          <cell r="A738">
            <v>6414251900</v>
          </cell>
          <cell r="B738">
            <v>6414</v>
          </cell>
          <cell r="C738" t="str">
            <v>Moberly Area Community College</v>
          </cell>
          <cell r="D738" t="str">
            <v>MO</v>
          </cell>
          <cell r="E738">
            <v>1680</v>
          </cell>
          <cell r="F738">
            <v>1830</v>
          </cell>
          <cell r="G738">
            <v>1650</v>
          </cell>
          <cell r="H738">
            <v>0.10909090909090909</v>
          </cell>
          <cell r="I738">
            <v>3</v>
          </cell>
          <cell r="J738">
            <v>1</v>
          </cell>
        </row>
        <row r="739">
          <cell r="A739">
            <v>6422102200</v>
          </cell>
          <cell r="B739">
            <v>6422</v>
          </cell>
          <cell r="C739" t="str">
            <v>Muscatine Community College</v>
          </cell>
          <cell r="D739" t="str">
            <v>IA</v>
          </cell>
          <cell r="E739">
            <v>509</v>
          </cell>
          <cell r="F739">
            <v>2550</v>
          </cell>
          <cell r="G739">
            <v>2400</v>
          </cell>
          <cell r="H739">
            <v>6.25E-2</v>
          </cell>
          <cell r="I739">
            <v>3</v>
          </cell>
          <cell r="J739">
            <v>1</v>
          </cell>
        </row>
        <row r="740">
          <cell r="A740">
            <v>6430024800</v>
          </cell>
          <cell r="B740">
            <v>6430</v>
          </cell>
          <cell r="C740" t="str">
            <v>St. Louis Community College at Meramec</v>
          </cell>
          <cell r="D740" t="str">
            <v>MO</v>
          </cell>
          <cell r="E740">
            <v>3860</v>
          </cell>
          <cell r="F740">
            <v>2160</v>
          </cell>
          <cell r="G740">
            <v>1920</v>
          </cell>
          <cell r="H740">
            <v>0.125</v>
          </cell>
          <cell r="I740">
            <v>3</v>
          </cell>
          <cell r="J740">
            <v>1</v>
          </cell>
        </row>
        <row r="741">
          <cell r="A741">
            <v>6432247900</v>
          </cell>
          <cell r="B741">
            <v>6432</v>
          </cell>
          <cell r="C741" t="str">
            <v>Mesabi Range Community and Technical College</v>
          </cell>
          <cell r="D741" t="str">
            <v>MN</v>
          </cell>
          <cell r="E741">
            <v>1544</v>
          </cell>
          <cell r="F741">
            <v>3461</v>
          </cell>
          <cell r="G741">
            <v>3437</v>
          </cell>
          <cell r="H741">
            <v>6.9828338667442535E-3</v>
          </cell>
          <cell r="I741">
            <v>3</v>
          </cell>
          <cell r="J741">
            <v>1</v>
          </cell>
        </row>
        <row r="742">
          <cell r="A742">
            <v>6434248000</v>
          </cell>
          <cell r="B742">
            <v>6434</v>
          </cell>
          <cell r="C742" t="str">
            <v>Minneapolis Community and Technical College</v>
          </cell>
          <cell r="D742" t="str">
            <v>MN</v>
          </cell>
          <cell r="E742">
            <v>1080</v>
          </cell>
          <cell r="F742">
            <v>3886</v>
          </cell>
          <cell r="G742">
            <v>3466</v>
          </cell>
          <cell r="H742">
            <v>0.12117714945181765</v>
          </cell>
          <cell r="I742">
            <v>3</v>
          </cell>
          <cell r="J742">
            <v>1</v>
          </cell>
        </row>
        <row r="743">
          <cell r="A743">
            <v>6436251700</v>
          </cell>
          <cell r="B743">
            <v>6436</v>
          </cell>
          <cell r="C743" t="str">
            <v>Maple Woods Community College</v>
          </cell>
          <cell r="D743" t="str">
            <v>MO</v>
          </cell>
          <cell r="E743">
            <v>1569</v>
          </cell>
          <cell r="F743">
            <v>2220</v>
          </cell>
          <cell r="G743">
            <v>1980</v>
          </cell>
          <cell r="H743">
            <v>0.12121212121212122</v>
          </cell>
          <cell r="I743">
            <v>3</v>
          </cell>
          <cell r="J743">
            <v>1</v>
          </cell>
        </row>
        <row r="744">
          <cell r="A744">
            <v>6458140400</v>
          </cell>
          <cell r="B744">
            <v>5755</v>
          </cell>
          <cell r="C744" t="str">
            <v>Metropolitan Community College</v>
          </cell>
          <cell r="D744" t="str">
            <v>NE</v>
          </cell>
          <cell r="E744">
            <v>2178</v>
          </cell>
          <cell r="F744">
            <v>1733</v>
          </cell>
          <cell r="G744">
            <v>1553</v>
          </cell>
          <cell r="H744">
            <v>0.1159047005795235</v>
          </cell>
          <cell r="I744">
            <v>3</v>
          </cell>
          <cell r="J744">
            <v>1</v>
          </cell>
        </row>
        <row r="745">
          <cell r="A745">
            <v>6463000000</v>
          </cell>
          <cell r="B745">
            <v>1306</v>
          </cell>
          <cell r="C745" t="str">
            <v>Cankdeska Cikana Community College</v>
          </cell>
          <cell r="D745" t="str">
            <v>ND</v>
          </cell>
          <cell r="E745">
            <v>0</v>
          </cell>
          <cell r="F745">
            <v>2140</v>
          </cell>
          <cell r="G745">
            <v>1994.3563673913045</v>
          </cell>
          <cell r="H745">
            <v>7.3027887588216253E-2</v>
          </cell>
          <cell r="I745">
            <v>3</v>
          </cell>
          <cell r="J745">
            <v>1</v>
          </cell>
        </row>
        <row r="746">
          <cell r="A746">
            <v>6473019100</v>
          </cell>
          <cell r="B746">
            <v>6473</v>
          </cell>
          <cell r="C746" t="str">
            <v>Northeast Community College</v>
          </cell>
          <cell r="D746" t="str">
            <v>NE</v>
          </cell>
          <cell r="E746">
            <v>1832</v>
          </cell>
          <cell r="F746">
            <v>1845</v>
          </cell>
          <cell r="G746">
            <v>1785</v>
          </cell>
          <cell r="H746">
            <v>3.3613445378151259E-2</v>
          </cell>
          <cell r="I746">
            <v>3</v>
          </cell>
          <cell r="J746">
            <v>1</v>
          </cell>
        </row>
        <row r="747">
          <cell r="A747">
            <v>6476163900</v>
          </cell>
          <cell r="B747">
            <v>6476</v>
          </cell>
          <cell r="C747" t="str">
            <v>North Dakota State College of Science</v>
          </cell>
          <cell r="D747" t="str">
            <v>ND</v>
          </cell>
          <cell r="E747">
            <v>1871</v>
          </cell>
          <cell r="F747">
            <v>3074</v>
          </cell>
          <cell r="G747">
            <v>2402</v>
          </cell>
          <cell r="H747">
            <v>0.279766860949209</v>
          </cell>
          <cell r="I747">
            <v>3</v>
          </cell>
          <cell r="J747">
            <v>1</v>
          </cell>
        </row>
        <row r="748">
          <cell r="A748">
            <v>6497304400</v>
          </cell>
          <cell r="B748">
            <v>6497</v>
          </cell>
          <cell r="C748" t="str">
            <v>Mid Plains Community College Area</v>
          </cell>
          <cell r="D748" t="str">
            <v>NE</v>
          </cell>
          <cell r="E748">
            <v>1058</v>
          </cell>
          <cell r="F748">
            <v>1800</v>
          </cell>
          <cell r="G748">
            <v>1710</v>
          </cell>
          <cell r="H748">
            <v>5.2631578947368418E-2</v>
          </cell>
          <cell r="I748">
            <v>3</v>
          </cell>
          <cell r="J748">
            <v>1</v>
          </cell>
        </row>
        <row r="749">
          <cell r="A749">
            <v>6498028500</v>
          </cell>
          <cell r="B749">
            <v>6498</v>
          </cell>
          <cell r="C749" t="str">
            <v>North Hennepin Community College</v>
          </cell>
          <cell r="D749" t="str">
            <v>MN</v>
          </cell>
          <cell r="E749">
            <v>2003</v>
          </cell>
          <cell r="F749">
            <v>3931</v>
          </cell>
          <cell r="G749">
            <v>3573</v>
          </cell>
          <cell r="H749">
            <v>0.10019591379792891</v>
          </cell>
          <cell r="I749">
            <v>3</v>
          </cell>
          <cell r="J749">
            <v>1</v>
          </cell>
        </row>
        <row r="750">
          <cell r="A750">
            <v>6500006800</v>
          </cell>
          <cell r="B750">
            <v>6500</v>
          </cell>
          <cell r="C750" t="str">
            <v>Northland Community &amp; Technical College</v>
          </cell>
          <cell r="D750" t="str">
            <v>MN</v>
          </cell>
          <cell r="E750">
            <v>998</v>
          </cell>
          <cell r="F750">
            <v>4096</v>
          </cell>
          <cell r="G750">
            <v>3599</v>
          </cell>
          <cell r="H750">
            <v>0.13809391497638232</v>
          </cell>
          <cell r="I750">
            <v>3</v>
          </cell>
          <cell r="J750">
            <v>1</v>
          </cell>
        </row>
        <row r="751">
          <cell r="A751">
            <v>6501152800</v>
          </cell>
          <cell r="B751">
            <v>6501</v>
          </cell>
          <cell r="C751" t="str">
            <v>Normandale Community College</v>
          </cell>
          <cell r="D751" t="str">
            <v>MN</v>
          </cell>
          <cell r="E751">
            <v>3248</v>
          </cell>
          <cell r="F751">
            <v>3675</v>
          </cell>
          <cell r="G751">
            <v>3545</v>
          </cell>
          <cell r="H751">
            <v>3.6671368124118475E-2</v>
          </cell>
          <cell r="I751">
            <v>3</v>
          </cell>
          <cell r="J751">
            <v>1</v>
          </cell>
        </row>
        <row r="752">
          <cell r="A752">
            <v>6502253100</v>
          </cell>
          <cell r="B752">
            <v>6502</v>
          </cell>
          <cell r="C752" t="str">
            <v>Southeast Community College: Milford Campus</v>
          </cell>
          <cell r="D752" t="str">
            <v>NE</v>
          </cell>
          <cell r="E752">
            <v>883</v>
          </cell>
          <cell r="F752">
            <v>1665</v>
          </cell>
          <cell r="G752">
            <v>1553</v>
          </cell>
          <cell r="H752">
            <v>7.2118480360592402E-2</v>
          </cell>
          <cell r="I752">
            <v>3</v>
          </cell>
          <cell r="J752">
            <v>1</v>
          </cell>
        </row>
        <row r="753">
          <cell r="A753">
            <v>6504004600</v>
          </cell>
          <cell r="B753">
            <v>1359</v>
          </cell>
          <cell r="C753" t="str">
            <v>Northwest Iowa Community College</v>
          </cell>
          <cell r="D753" t="str">
            <v>IA</v>
          </cell>
          <cell r="E753">
            <v>521</v>
          </cell>
          <cell r="F753">
            <v>2985</v>
          </cell>
          <cell r="G753">
            <v>2595</v>
          </cell>
          <cell r="H753">
            <v>0.15028901734104047</v>
          </cell>
          <cell r="I753">
            <v>3</v>
          </cell>
          <cell r="J753">
            <v>1</v>
          </cell>
        </row>
        <row r="754">
          <cell r="A754">
            <v>6525101800</v>
          </cell>
          <cell r="B754">
            <v>1431</v>
          </cell>
          <cell r="C754" t="str">
            <v>Nebraska Indian Community College</v>
          </cell>
          <cell r="D754" t="str">
            <v>NE</v>
          </cell>
          <cell r="E754">
            <v>97</v>
          </cell>
          <cell r="F754">
            <v>3028</v>
          </cell>
          <cell r="G754">
            <v>2935</v>
          </cell>
          <cell r="H754">
            <v>3.1686541737649065E-2</v>
          </cell>
          <cell r="I754">
            <v>2</v>
          </cell>
          <cell r="J754">
            <v>1</v>
          </cell>
        </row>
        <row r="755">
          <cell r="A755">
            <v>6576006400</v>
          </cell>
          <cell r="B755">
            <v>6576</v>
          </cell>
          <cell r="C755" t="str">
            <v>Labette Community College</v>
          </cell>
          <cell r="D755" t="str">
            <v>KS</v>
          </cell>
          <cell r="E755">
            <v>353</v>
          </cell>
          <cell r="F755">
            <v>2010</v>
          </cell>
          <cell r="G755">
            <v>1800</v>
          </cell>
          <cell r="H755">
            <v>0.11666666666666667</v>
          </cell>
          <cell r="I755">
            <v>3</v>
          </cell>
          <cell r="J755">
            <v>1</v>
          </cell>
        </row>
        <row r="756">
          <cell r="A756">
            <v>6581023600</v>
          </cell>
          <cell r="B756">
            <v>6581</v>
          </cell>
          <cell r="C756" t="str">
            <v>Pratt Community College</v>
          </cell>
          <cell r="D756" t="str">
            <v>KS</v>
          </cell>
          <cell r="E756">
            <v>568</v>
          </cell>
          <cell r="F756">
            <v>2040</v>
          </cell>
          <cell r="G756">
            <v>1800</v>
          </cell>
          <cell r="H756">
            <v>0.13333333333333333</v>
          </cell>
          <cell r="I756">
            <v>3</v>
          </cell>
          <cell r="J756">
            <v>1</v>
          </cell>
        </row>
        <row r="757">
          <cell r="A757">
            <v>6610083900</v>
          </cell>
          <cell r="B757">
            <v>6610</v>
          </cell>
          <cell r="C757" t="str">
            <v>Rochester Community and Technical College</v>
          </cell>
          <cell r="D757" t="str">
            <v>MN</v>
          </cell>
          <cell r="E757">
            <v>2956</v>
          </cell>
          <cell r="F757">
            <v>4013</v>
          </cell>
          <cell r="G757">
            <v>3529</v>
          </cell>
          <cell r="H757">
            <v>0.13714933408897706</v>
          </cell>
          <cell r="I757">
            <v>3</v>
          </cell>
          <cell r="J757">
            <v>1</v>
          </cell>
        </row>
        <row r="758">
          <cell r="A758">
            <v>6613036000</v>
          </cell>
          <cell r="B758">
            <v>1637</v>
          </cell>
          <cell r="C758" t="str">
            <v>Rainy River Community College</v>
          </cell>
          <cell r="D758" t="str">
            <v>MN</v>
          </cell>
          <cell r="E758">
            <v>251</v>
          </cell>
          <cell r="F758">
            <v>4003</v>
          </cell>
          <cell r="G758">
            <v>3546</v>
          </cell>
          <cell r="H758">
            <v>0.12887760857304004</v>
          </cell>
          <cell r="I758">
            <v>3</v>
          </cell>
          <cell r="J758">
            <v>1</v>
          </cell>
        </row>
        <row r="759">
          <cell r="A759">
            <v>6648008700</v>
          </cell>
          <cell r="B759">
            <v>6648</v>
          </cell>
          <cell r="C759" t="str">
            <v>Western Nebraska Community College</v>
          </cell>
          <cell r="D759" t="str">
            <v>NE</v>
          </cell>
          <cell r="E759">
            <v>995</v>
          </cell>
          <cell r="F759">
            <v>1770</v>
          </cell>
          <cell r="G759">
            <v>1635</v>
          </cell>
          <cell r="H759">
            <v>8.2568807339449546E-2</v>
          </cell>
          <cell r="I759">
            <v>3</v>
          </cell>
          <cell r="J759">
            <v>1</v>
          </cell>
        </row>
        <row r="760">
          <cell r="A760">
            <v>6662000000</v>
          </cell>
          <cell r="B760">
            <v>6662</v>
          </cell>
          <cell r="C760" t="str">
            <v>Southwest Missouri State University: West Plains C</v>
          </cell>
          <cell r="D760" t="str">
            <v>MO</v>
          </cell>
          <cell r="E760">
            <v>925</v>
          </cell>
          <cell r="F760">
            <v>3120</v>
          </cell>
          <cell r="G760">
            <v>2910</v>
          </cell>
          <cell r="H760">
            <v>7.2164948453608241E-2</v>
          </cell>
          <cell r="I760">
            <v>3</v>
          </cell>
          <cell r="J760">
            <v>1</v>
          </cell>
        </row>
        <row r="761">
          <cell r="A761">
            <v>6709114700</v>
          </cell>
          <cell r="B761">
            <v>6709</v>
          </cell>
          <cell r="C761" t="str">
            <v>State Fair Community College</v>
          </cell>
          <cell r="D761" t="str">
            <v>MO</v>
          </cell>
          <cell r="E761">
            <v>1306</v>
          </cell>
          <cell r="F761">
            <v>2100</v>
          </cell>
          <cell r="G761">
            <v>1980</v>
          </cell>
          <cell r="H761">
            <v>6.0606060606060608E-2</v>
          </cell>
          <cell r="I761">
            <v>3</v>
          </cell>
          <cell r="J761">
            <v>1</v>
          </cell>
        </row>
        <row r="762">
          <cell r="A762">
            <v>6712015700</v>
          </cell>
          <cell r="B762">
            <v>282</v>
          </cell>
          <cell r="C762" t="str">
            <v>Scott Community College</v>
          </cell>
          <cell r="D762" t="str">
            <v>IA</v>
          </cell>
          <cell r="E762">
            <v>1973</v>
          </cell>
          <cell r="F762">
            <v>2550</v>
          </cell>
          <cell r="G762">
            <v>2400</v>
          </cell>
          <cell r="H762">
            <v>6.25E-2</v>
          </cell>
          <cell r="I762">
            <v>3</v>
          </cell>
          <cell r="J762">
            <v>1</v>
          </cell>
        </row>
        <row r="763">
          <cell r="A763">
            <v>6714026600</v>
          </cell>
          <cell r="B763">
            <v>286</v>
          </cell>
          <cell r="C763" t="str">
            <v>Seward County Community College</v>
          </cell>
          <cell r="D763" t="str">
            <v>KS</v>
          </cell>
          <cell r="E763">
            <v>687</v>
          </cell>
          <cell r="F763">
            <v>1710</v>
          </cell>
          <cell r="G763">
            <v>1710</v>
          </cell>
          <cell r="H763">
            <v>0</v>
          </cell>
          <cell r="I763">
            <v>3</v>
          </cell>
          <cell r="J763">
            <v>1</v>
          </cell>
        </row>
        <row r="764">
          <cell r="A764">
            <v>6716316400</v>
          </cell>
          <cell r="B764">
            <v>310</v>
          </cell>
          <cell r="C764" t="str">
            <v>Sitting Bull College</v>
          </cell>
          <cell r="D764" t="str">
            <v>ND</v>
          </cell>
          <cell r="E764">
            <v>135</v>
          </cell>
          <cell r="F764">
            <v>2540</v>
          </cell>
          <cell r="G764">
            <v>2540</v>
          </cell>
          <cell r="H764">
            <v>0</v>
          </cell>
          <cell r="I764">
            <v>3</v>
          </cell>
          <cell r="J764">
            <v>1</v>
          </cell>
        </row>
        <row r="765">
          <cell r="A765">
            <v>6751237800</v>
          </cell>
          <cell r="B765">
            <v>6751</v>
          </cell>
          <cell r="C765" t="str">
            <v>Northeast Iowa Community College</v>
          </cell>
          <cell r="D765" t="str">
            <v>IA</v>
          </cell>
          <cell r="E765">
            <v>2196</v>
          </cell>
          <cell r="F765">
            <v>3360</v>
          </cell>
          <cell r="G765">
            <v>3150</v>
          </cell>
          <cell r="H765">
            <v>6.6666666666666666E-2</v>
          </cell>
          <cell r="I765">
            <v>3</v>
          </cell>
          <cell r="J765">
            <v>1</v>
          </cell>
        </row>
        <row r="766">
          <cell r="A766">
            <v>6830252300</v>
          </cell>
          <cell r="B766">
            <v>6830</v>
          </cell>
          <cell r="C766" t="str">
            <v>North Central Missouri College</v>
          </cell>
          <cell r="D766" t="str">
            <v>MO</v>
          </cell>
          <cell r="E766">
            <v>747</v>
          </cell>
          <cell r="F766">
            <v>2010</v>
          </cell>
          <cell r="G766">
            <v>1920</v>
          </cell>
          <cell r="H766">
            <v>4.6875E-2</v>
          </cell>
          <cell r="I766">
            <v>3</v>
          </cell>
          <cell r="J766">
            <v>1</v>
          </cell>
        </row>
        <row r="767">
          <cell r="A767">
            <v>6836252200</v>
          </cell>
          <cell r="B767">
            <v>6836</v>
          </cell>
          <cell r="C767" t="str">
            <v>Three Rivers Community College</v>
          </cell>
          <cell r="D767" t="str">
            <v>MO</v>
          </cell>
          <cell r="E767">
            <v>1657</v>
          </cell>
          <cell r="F767">
            <v>1980</v>
          </cell>
          <cell r="G767">
            <v>1860</v>
          </cell>
          <cell r="H767">
            <v>6.4516129032258063E-2</v>
          </cell>
          <cell r="I767">
            <v>3</v>
          </cell>
          <cell r="J767">
            <v>1</v>
          </cell>
        </row>
        <row r="768">
          <cell r="A768">
            <v>6905163700</v>
          </cell>
          <cell r="B768">
            <v>6905</v>
          </cell>
          <cell r="C768" t="str">
            <v>Williston State College</v>
          </cell>
          <cell r="D768" t="str">
            <v>ND</v>
          </cell>
          <cell r="E768">
            <v>601</v>
          </cell>
          <cell r="F768">
            <v>2580</v>
          </cell>
          <cell r="G768">
            <v>2374</v>
          </cell>
          <cell r="H768">
            <v>8.6773378264532436E-2</v>
          </cell>
          <cell r="I768">
            <v>3</v>
          </cell>
          <cell r="J768">
            <v>1</v>
          </cell>
        </row>
        <row r="769">
          <cell r="A769">
            <v>6906163700</v>
          </cell>
          <cell r="B769">
            <v>7304</v>
          </cell>
          <cell r="C769" t="str">
            <v>Fort Berthold Community College</v>
          </cell>
          <cell r="D769" t="str">
            <v>ND</v>
          </cell>
          <cell r="E769">
            <v>39</v>
          </cell>
          <cell r="F769">
            <v>2750</v>
          </cell>
          <cell r="G769">
            <v>3240</v>
          </cell>
          <cell r="H769">
            <v>-0.15123456790123457</v>
          </cell>
          <cell r="I769">
            <v>3</v>
          </cell>
          <cell r="J769">
            <v>1</v>
          </cell>
        </row>
        <row r="770">
          <cell r="A770">
            <v>6945066900</v>
          </cell>
          <cell r="B770">
            <v>6945</v>
          </cell>
          <cell r="C770" t="str">
            <v>Minnesota West Community and Technical College: Wo</v>
          </cell>
          <cell r="D770" t="str">
            <v>MN</v>
          </cell>
          <cell r="E770">
            <v>591</v>
          </cell>
          <cell r="F770">
            <v>3898</v>
          </cell>
          <cell r="G770">
            <v>3441</v>
          </cell>
          <cell r="H770">
            <v>0.13281022958442312</v>
          </cell>
          <cell r="I770">
            <v>3</v>
          </cell>
          <cell r="J770">
            <v>1</v>
          </cell>
        </row>
        <row r="771">
          <cell r="A771">
            <v>6949149100</v>
          </cell>
          <cell r="B771">
            <v>6949</v>
          </cell>
          <cell r="C771" t="str">
            <v>Ridgewater College: A Community and Technical Coll</v>
          </cell>
          <cell r="D771" t="str">
            <v>MN</v>
          </cell>
          <cell r="E771">
            <v>2611</v>
          </cell>
          <cell r="F771">
            <v>3991</v>
          </cell>
          <cell r="G771">
            <v>3571</v>
          </cell>
          <cell r="H771">
            <v>0.11761411369364323</v>
          </cell>
          <cell r="I771">
            <v>3</v>
          </cell>
          <cell r="J771">
            <v>1</v>
          </cell>
        </row>
        <row r="772">
          <cell r="A772">
            <v>6950238300</v>
          </cell>
          <cell r="B772">
            <v>6950</v>
          </cell>
          <cell r="C772" t="str">
            <v>Western Iowa Tech Community College</v>
          </cell>
          <cell r="D772" t="str">
            <v>IA</v>
          </cell>
          <cell r="E772">
            <v>1621</v>
          </cell>
          <cell r="F772">
            <v>3150</v>
          </cell>
          <cell r="G772">
            <v>2910</v>
          </cell>
          <cell r="H772">
            <v>8.247422680412371E-2</v>
          </cell>
          <cell r="I772">
            <v>3</v>
          </cell>
          <cell r="J772">
            <v>1</v>
          </cell>
        </row>
        <row r="773">
          <cell r="A773">
            <v>7038000000</v>
          </cell>
          <cell r="B773">
            <v>7038</v>
          </cell>
          <cell r="C773" t="str">
            <v>Mitchell Technical Institute</v>
          </cell>
          <cell r="D773" t="str">
            <v>SD</v>
          </cell>
          <cell r="E773">
            <v>653</v>
          </cell>
          <cell r="F773">
            <v>3000</v>
          </cell>
          <cell r="G773">
            <v>0</v>
          </cell>
          <cell r="H773" t="e">
            <v>#DIV/0!</v>
          </cell>
          <cell r="I773">
            <v>3</v>
          </cell>
          <cell r="J773">
            <v>1</v>
          </cell>
        </row>
        <row r="774">
          <cell r="A774">
            <v>7118030800</v>
          </cell>
          <cell r="B774">
            <v>7118</v>
          </cell>
          <cell r="C774" t="str">
            <v>Pine Technical College</v>
          </cell>
          <cell r="D774" t="str">
            <v>MN</v>
          </cell>
          <cell r="E774">
            <v>250</v>
          </cell>
          <cell r="F774">
            <v>3571</v>
          </cell>
          <cell r="G774">
            <v>3421</v>
          </cell>
          <cell r="H774">
            <v>4.3846828412744815E-2</v>
          </cell>
          <cell r="I774">
            <v>3</v>
          </cell>
          <cell r="J774">
            <v>1</v>
          </cell>
        </row>
        <row r="775">
          <cell r="A775">
            <v>7119030800</v>
          </cell>
          <cell r="B775">
            <v>7119</v>
          </cell>
          <cell r="C775" t="str">
            <v>Fond Du Lac Tribal and Community College</v>
          </cell>
          <cell r="D775" t="str">
            <v>MN</v>
          </cell>
          <cell r="E775">
            <v>723</v>
          </cell>
          <cell r="F775">
            <v>3750</v>
          </cell>
          <cell r="G775">
            <v>3368</v>
          </cell>
          <cell r="H775">
            <v>0.11342042755344418</v>
          </cell>
          <cell r="I775">
            <v>3</v>
          </cell>
          <cell r="J775">
            <v>1</v>
          </cell>
        </row>
        <row r="776">
          <cell r="A776">
            <v>7123030800</v>
          </cell>
          <cell r="B776">
            <v>7123</v>
          </cell>
          <cell r="C776" t="str">
            <v>Minnesota State College - Southeast Technical</v>
          </cell>
          <cell r="D776" t="str">
            <v>MN</v>
          </cell>
          <cell r="E776">
            <v>965</v>
          </cell>
          <cell r="F776">
            <v>3812</v>
          </cell>
          <cell r="G776">
            <v>3442</v>
          </cell>
          <cell r="H776">
            <v>0.10749564206856478</v>
          </cell>
          <cell r="I776">
            <v>3</v>
          </cell>
          <cell r="J776">
            <v>1</v>
          </cell>
        </row>
        <row r="777">
          <cell r="A777">
            <v>7124030800</v>
          </cell>
          <cell r="B777">
            <v>7124</v>
          </cell>
          <cell r="C777" t="str">
            <v>South Central Technical College</v>
          </cell>
          <cell r="D777" t="str">
            <v>MN</v>
          </cell>
          <cell r="E777">
            <v>1141</v>
          </cell>
          <cell r="F777">
            <v>3532</v>
          </cell>
          <cell r="G777">
            <v>3165</v>
          </cell>
          <cell r="H777">
            <v>0.11595576619273301</v>
          </cell>
          <cell r="I777">
            <v>3</v>
          </cell>
          <cell r="J777">
            <v>1</v>
          </cell>
        </row>
        <row r="778">
          <cell r="A778">
            <v>7318302800</v>
          </cell>
          <cell r="B778">
            <v>1894</v>
          </cell>
          <cell r="C778" t="str">
            <v>Illinois Eastern Community Colleges: Frontier Comm</v>
          </cell>
          <cell r="D778" t="str">
            <v>IL</v>
          </cell>
          <cell r="E778">
            <v>209</v>
          </cell>
          <cell r="F778">
            <v>1530</v>
          </cell>
          <cell r="G778">
            <v>1450</v>
          </cell>
          <cell r="H778">
            <v>5.5172413793103448E-2</v>
          </cell>
          <cell r="I778">
            <v>3</v>
          </cell>
          <cell r="J778">
            <v>1</v>
          </cell>
        </row>
        <row r="779">
          <cell r="A779">
            <v>7527269200</v>
          </cell>
          <cell r="B779">
            <v>1434</v>
          </cell>
          <cell r="C779" t="str">
            <v>Kent State University: Tuscarawas Campus</v>
          </cell>
          <cell r="D779" t="str">
            <v>OH</v>
          </cell>
          <cell r="E779">
            <v>1004</v>
          </cell>
          <cell r="F779">
            <v>4326</v>
          </cell>
          <cell r="G779">
            <v>3968</v>
          </cell>
          <cell r="H779">
            <v>9.022177419354839E-2</v>
          </cell>
          <cell r="I779">
            <v>3</v>
          </cell>
          <cell r="J779">
            <v>1</v>
          </cell>
        </row>
        <row r="780">
          <cell r="A780">
            <v>7528268800</v>
          </cell>
          <cell r="B780">
            <v>1485</v>
          </cell>
          <cell r="C780" t="str">
            <v>Kent State University: Ashtabula Regional Campus</v>
          </cell>
          <cell r="D780" t="str">
            <v>OH</v>
          </cell>
          <cell r="E780">
            <v>626</v>
          </cell>
          <cell r="F780">
            <v>4326</v>
          </cell>
          <cell r="G780">
            <v>3968</v>
          </cell>
          <cell r="H780">
            <v>9.022177419354839E-2</v>
          </cell>
          <cell r="I780">
            <v>3</v>
          </cell>
          <cell r="J780">
            <v>1</v>
          </cell>
        </row>
        <row r="781">
          <cell r="A781">
            <v>7666011600</v>
          </cell>
          <cell r="B781">
            <v>1540</v>
          </cell>
          <cell r="C781" t="str">
            <v>Minot State University: Bottineau Campus</v>
          </cell>
          <cell r="D781" t="str">
            <v>ND</v>
          </cell>
          <cell r="E781">
            <v>387</v>
          </cell>
          <cell r="F781">
            <v>2938</v>
          </cell>
          <cell r="G781">
            <v>2554</v>
          </cell>
          <cell r="H781">
            <v>0.15035238841033674</v>
          </cell>
          <cell r="I781">
            <v>3</v>
          </cell>
          <cell r="J781">
            <v>1</v>
          </cell>
        </row>
        <row r="782">
          <cell r="A782">
            <v>7887271300</v>
          </cell>
          <cell r="B782">
            <v>3073</v>
          </cell>
          <cell r="C782" t="str">
            <v>University of Cincinnati: Clermont College</v>
          </cell>
          <cell r="D782" t="str">
            <v>OH</v>
          </cell>
          <cell r="E782">
            <v>1406</v>
          </cell>
          <cell r="F782">
            <v>4056</v>
          </cell>
          <cell r="G782">
            <v>3765</v>
          </cell>
          <cell r="H782">
            <v>7.7290836653386458E-2</v>
          </cell>
          <cell r="I782">
            <v>3</v>
          </cell>
          <cell r="J782">
            <v>1</v>
          </cell>
        </row>
        <row r="783">
          <cell r="A783">
            <v>7955327700</v>
          </cell>
          <cell r="B783">
            <v>1580</v>
          </cell>
          <cell r="C783" t="str">
            <v>Wisconsin Indianhead Technical College</v>
          </cell>
          <cell r="D783" t="str">
            <v>WI</v>
          </cell>
          <cell r="E783">
            <v>1659</v>
          </cell>
          <cell r="F783">
            <v>2536</v>
          </cell>
          <cell r="G783">
            <v>2208</v>
          </cell>
          <cell r="H783">
            <v>0.14855072463768115</v>
          </cell>
          <cell r="I783">
            <v>3</v>
          </cell>
          <cell r="J783">
            <v>1</v>
          </cell>
        </row>
        <row r="784">
          <cell r="A784">
            <v>9857000000</v>
          </cell>
          <cell r="B784">
            <v>7351</v>
          </cell>
          <cell r="C784" t="str">
            <v>Lac Courte Oreilles Ojibwa Community College</v>
          </cell>
          <cell r="D784" t="str">
            <v>WI</v>
          </cell>
          <cell r="E784">
            <v>252</v>
          </cell>
          <cell r="F784">
            <v>3540</v>
          </cell>
          <cell r="G784">
            <v>3540</v>
          </cell>
          <cell r="H784">
            <v>0</v>
          </cell>
          <cell r="I784">
            <v>3</v>
          </cell>
          <cell r="J784">
            <v>1</v>
          </cell>
        </row>
        <row r="785">
          <cell r="A785">
            <v>226001500</v>
          </cell>
          <cell r="B785">
            <v>226</v>
          </cell>
          <cell r="C785" t="str">
            <v>Rich Mountain Community College</v>
          </cell>
          <cell r="D785" t="str">
            <v>AR</v>
          </cell>
          <cell r="E785">
            <v>441</v>
          </cell>
          <cell r="F785">
            <v>1290</v>
          </cell>
          <cell r="G785">
            <v>1170</v>
          </cell>
          <cell r="H785">
            <v>0.10256410256410256</v>
          </cell>
          <cell r="I785">
            <v>3</v>
          </cell>
          <cell r="J785">
            <v>1</v>
          </cell>
        </row>
        <row r="786">
          <cell r="A786">
            <v>1694030800</v>
          </cell>
          <cell r="B786">
            <v>1694</v>
          </cell>
          <cell r="C786" t="str">
            <v>Lamar State College at Orange</v>
          </cell>
          <cell r="D786" t="str">
            <v>TX</v>
          </cell>
          <cell r="E786">
            <v>918</v>
          </cell>
          <cell r="F786">
            <v>2930</v>
          </cell>
          <cell r="G786">
            <v>2810</v>
          </cell>
          <cell r="H786">
            <v>4.2704626334519574E-2</v>
          </cell>
          <cell r="I786">
            <v>3</v>
          </cell>
          <cell r="J786">
            <v>1</v>
          </cell>
        </row>
        <row r="787">
          <cell r="A787">
            <v>1951271800</v>
          </cell>
          <cell r="B787">
            <v>1951</v>
          </cell>
          <cell r="C787" t="str">
            <v>Collin County Community College District</v>
          </cell>
          <cell r="D787" t="str">
            <v>TX</v>
          </cell>
          <cell r="E787">
            <v>6562</v>
          </cell>
          <cell r="F787">
            <v>1054</v>
          </cell>
          <cell r="G787">
            <v>994</v>
          </cell>
          <cell r="H787">
            <v>6.0362173038229376E-2</v>
          </cell>
          <cell r="I787">
            <v>3</v>
          </cell>
          <cell r="J787">
            <v>1</v>
          </cell>
        </row>
        <row r="788">
          <cell r="A788">
            <v>2033822600</v>
          </cell>
          <cell r="B788">
            <v>3387</v>
          </cell>
          <cell r="C788" t="str">
            <v>Albuquerque Technical-Vocational Institute</v>
          </cell>
          <cell r="D788" t="str">
            <v>NM</v>
          </cell>
          <cell r="E788">
            <v>6356</v>
          </cell>
          <cell r="F788">
            <v>984</v>
          </cell>
          <cell r="G788">
            <v>940</v>
          </cell>
          <cell r="H788">
            <v>4.6808510638297871E-2</v>
          </cell>
          <cell r="I788">
            <v>3</v>
          </cell>
          <cell r="J788">
            <v>1</v>
          </cell>
        </row>
        <row r="789">
          <cell r="A789">
            <v>2591000000</v>
          </cell>
          <cell r="B789">
            <v>2591</v>
          </cell>
          <cell r="C789" t="str">
            <v>Luna Community College</v>
          </cell>
          <cell r="D789" t="str">
            <v>NM</v>
          </cell>
          <cell r="E789">
            <v>381</v>
          </cell>
          <cell r="F789">
            <v>644</v>
          </cell>
          <cell r="G789">
            <v>543.56158478260886</v>
          </cell>
          <cell r="H789">
            <v>0.18477835452179778</v>
          </cell>
          <cell r="I789">
            <v>3</v>
          </cell>
          <cell r="J789">
            <v>1</v>
          </cell>
        </row>
        <row r="790">
          <cell r="A790">
            <v>3613000000</v>
          </cell>
          <cell r="B790">
            <v>3613</v>
          </cell>
          <cell r="C790" t="str">
            <v>Cossatot Community College of the University of Ar</v>
          </cell>
          <cell r="D790" t="str">
            <v>AR</v>
          </cell>
          <cell r="E790">
            <v>332</v>
          </cell>
          <cell r="F790">
            <v>1396</v>
          </cell>
          <cell r="G790">
            <v>1274</v>
          </cell>
          <cell r="H790">
            <v>9.5761381475667193E-2</v>
          </cell>
          <cell r="I790">
            <v>3</v>
          </cell>
          <cell r="J790">
            <v>1</v>
          </cell>
        </row>
        <row r="791">
          <cell r="A791">
            <v>3618000000</v>
          </cell>
          <cell r="B791">
            <v>3618</v>
          </cell>
          <cell r="C791" t="str">
            <v>Mesalands Community College</v>
          </cell>
          <cell r="D791" t="str">
            <v>NM</v>
          </cell>
          <cell r="E791">
            <v>202</v>
          </cell>
          <cell r="F791">
            <v>1320</v>
          </cell>
          <cell r="G791">
            <v>1260</v>
          </cell>
          <cell r="H791">
            <v>4.7619047619047616E-2</v>
          </cell>
          <cell r="I791">
            <v>3</v>
          </cell>
          <cell r="J791">
            <v>1</v>
          </cell>
        </row>
        <row r="792">
          <cell r="A792">
            <v>3619000000</v>
          </cell>
          <cell r="B792">
            <v>3619</v>
          </cell>
          <cell r="C792" t="str">
            <v>Ouachita Technical College</v>
          </cell>
          <cell r="D792" t="str">
            <v>AR</v>
          </cell>
          <cell r="E792">
            <v>549</v>
          </cell>
          <cell r="F792">
            <v>1860</v>
          </cell>
          <cell r="G792">
            <v>1770</v>
          </cell>
          <cell r="H792">
            <v>5.0847457627118647E-2</v>
          </cell>
          <cell r="I792">
            <v>3</v>
          </cell>
          <cell r="J792">
            <v>1</v>
          </cell>
        </row>
        <row r="793">
          <cell r="A793">
            <v>3621000000</v>
          </cell>
          <cell r="B793">
            <v>3621</v>
          </cell>
          <cell r="C793" t="str">
            <v>Ozarka College</v>
          </cell>
          <cell r="D793" t="str">
            <v>AR</v>
          </cell>
          <cell r="E793">
            <v>513</v>
          </cell>
          <cell r="F793">
            <v>2162.2999087931712</v>
          </cell>
          <cell r="G793">
            <v>2015</v>
          </cell>
          <cell r="H793">
            <v>7.3101691708769831E-2</v>
          </cell>
          <cell r="I793">
            <v>2</v>
          </cell>
          <cell r="J793">
            <v>1</v>
          </cell>
        </row>
        <row r="794">
          <cell r="A794">
            <v>3622000000</v>
          </cell>
          <cell r="B794">
            <v>3622</v>
          </cell>
          <cell r="C794" t="str">
            <v>Pulaski Technical College</v>
          </cell>
          <cell r="D794" t="str">
            <v>AR</v>
          </cell>
          <cell r="E794">
            <v>601</v>
          </cell>
          <cell r="F794">
            <v>2160</v>
          </cell>
          <cell r="G794">
            <v>2010</v>
          </cell>
          <cell r="H794">
            <v>7.4626865671641784E-2</v>
          </cell>
          <cell r="I794">
            <v>3</v>
          </cell>
          <cell r="J794">
            <v>1</v>
          </cell>
        </row>
        <row r="795">
          <cell r="A795">
            <v>3624000000</v>
          </cell>
          <cell r="B795">
            <v>3624</v>
          </cell>
          <cell r="C795" t="str">
            <v>Southeast Arkansas College</v>
          </cell>
          <cell r="D795" t="str">
            <v>AR</v>
          </cell>
          <cell r="E795">
            <v>968</v>
          </cell>
          <cell r="F795">
            <v>1600</v>
          </cell>
          <cell r="G795">
            <v>1600</v>
          </cell>
          <cell r="H795">
            <v>0</v>
          </cell>
          <cell r="I795">
            <v>3</v>
          </cell>
          <cell r="J795">
            <v>1</v>
          </cell>
        </row>
        <row r="796">
          <cell r="A796">
            <v>3628000000</v>
          </cell>
          <cell r="B796">
            <v>3628</v>
          </cell>
          <cell r="C796" t="str">
            <v>University of Arkansas: Community College at Bates</v>
          </cell>
          <cell r="D796" t="str">
            <v>AR</v>
          </cell>
          <cell r="E796">
            <v>624</v>
          </cell>
          <cell r="F796">
            <v>1750</v>
          </cell>
          <cell r="G796">
            <v>1570</v>
          </cell>
          <cell r="H796">
            <v>0.11464968152866242</v>
          </cell>
          <cell r="I796">
            <v>3</v>
          </cell>
          <cell r="J796">
            <v>1</v>
          </cell>
        </row>
        <row r="797">
          <cell r="A797">
            <v>3629000000</v>
          </cell>
          <cell r="B797">
            <v>3629</v>
          </cell>
          <cell r="C797" t="str">
            <v>University of Arkansas: Community College at Hope</v>
          </cell>
          <cell r="D797" t="str">
            <v>AR</v>
          </cell>
          <cell r="E797">
            <v>545</v>
          </cell>
          <cell r="F797">
            <v>1690</v>
          </cell>
          <cell r="G797">
            <v>1690</v>
          </cell>
          <cell r="H797">
            <v>0</v>
          </cell>
          <cell r="I797">
            <v>3</v>
          </cell>
          <cell r="J797">
            <v>1</v>
          </cell>
        </row>
        <row r="798">
          <cell r="A798">
            <v>3730063200</v>
          </cell>
          <cell r="B798">
            <v>3730</v>
          </cell>
          <cell r="C798" t="str">
            <v>Palo Alto College</v>
          </cell>
          <cell r="D798" t="str">
            <v>TX</v>
          </cell>
          <cell r="E798">
            <v>2446</v>
          </cell>
          <cell r="F798">
            <v>1398</v>
          </cell>
          <cell r="G798">
            <v>1268</v>
          </cell>
          <cell r="H798">
            <v>0.10252365930599369</v>
          </cell>
          <cell r="I798">
            <v>3</v>
          </cell>
          <cell r="J798">
            <v>1</v>
          </cell>
        </row>
        <row r="799">
          <cell r="A799">
            <v>4012255100</v>
          </cell>
          <cell r="B799">
            <v>4012</v>
          </cell>
          <cell r="C799" t="str">
            <v>New Mexico State University at Alamogordo</v>
          </cell>
          <cell r="D799" t="str">
            <v>NM</v>
          </cell>
          <cell r="E799">
            <v>636</v>
          </cell>
          <cell r="F799">
            <v>1080</v>
          </cell>
          <cell r="G799">
            <v>984</v>
          </cell>
          <cell r="H799">
            <v>9.7560975609756101E-2</v>
          </cell>
          <cell r="I799">
            <v>3</v>
          </cell>
          <cell r="J799">
            <v>1</v>
          </cell>
        </row>
        <row r="800">
          <cell r="A800">
            <v>4148969700</v>
          </cell>
          <cell r="B800">
            <v>3879</v>
          </cell>
          <cell r="C800" t="str">
            <v>Black River Technical College</v>
          </cell>
          <cell r="D800" t="str">
            <v>AR</v>
          </cell>
          <cell r="E800">
            <v>573</v>
          </cell>
          <cell r="F800">
            <v>1650</v>
          </cell>
          <cell r="G800">
            <v>1650</v>
          </cell>
          <cell r="H800">
            <v>0</v>
          </cell>
          <cell r="I800">
            <v>3</v>
          </cell>
          <cell r="J800">
            <v>1</v>
          </cell>
        </row>
        <row r="801">
          <cell r="A801">
            <v>4281507800</v>
          </cell>
          <cell r="B801">
            <v>3880</v>
          </cell>
          <cell r="C801" t="str">
            <v>Mid-South Community College</v>
          </cell>
          <cell r="D801" t="str">
            <v>AR</v>
          </cell>
          <cell r="E801">
            <v>258</v>
          </cell>
          <cell r="F801">
            <v>1500</v>
          </cell>
          <cell r="G801">
            <v>1272</v>
          </cell>
          <cell r="H801">
            <v>0.17924528301886791</v>
          </cell>
          <cell r="I801">
            <v>3</v>
          </cell>
          <cell r="J801">
            <v>1</v>
          </cell>
        </row>
        <row r="802">
          <cell r="A802">
            <v>4340053400</v>
          </cell>
          <cell r="B802">
            <v>3881</v>
          </cell>
          <cell r="C802" t="str">
            <v>University of Arkansas Community College at Morril</v>
          </cell>
          <cell r="D802" t="str">
            <v>AR</v>
          </cell>
          <cell r="E802">
            <v>1089</v>
          </cell>
          <cell r="F802">
            <v>2048</v>
          </cell>
          <cell r="G802">
            <v>1810</v>
          </cell>
          <cell r="H802">
            <v>0.13149171270718232</v>
          </cell>
          <cell r="I802">
            <v>3</v>
          </cell>
          <cell r="J802">
            <v>1</v>
          </cell>
        </row>
        <row r="803">
          <cell r="A803">
            <v>4534065700</v>
          </cell>
          <cell r="B803">
            <v>4534</v>
          </cell>
          <cell r="C803" t="str">
            <v>New Mexico Military Institute</v>
          </cell>
          <cell r="D803" t="str">
            <v>NM</v>
          </cell>
          <cell r="E803">
            <v>408</v>
          </cell>
          <cell r="F803">
            <v>7669</v>
          </cell>
          <cell r="G803">
            <v>7541</v>
          </cell>
          <cell r="H803">
            <v>1.6973876143747513E-2</v>
          </cell>
          <cell r="I803">
            <v>3</v>
          </cell>
          <cell r="J803">
            <v>1</v>
          </cell>
        </row>
        <row r="804">
          <cell r="A804">
            <v>4547255200</v>
          </cell>
          <cell r="B804">
            <v>4547</v>
          </cell>
          <cell r="C804" t="str">
            <v>New Mexico State University at Carlsbad</v>
          </cell>
          <cell r="D804" t="str">
            <v>NM</v>
          </cell>
          <cell r="E804">
            <v>577</v>
          </cell>
          <cell r="F804">
            <v>1008</v>
          </cell>
          <cell r="G804">
            <v>1008</v>
          </cell>
          <cell r="H804">
            <v>0</v>
          </cell>
          <cell r="I804">
            <v>3</v>
          </cell>
          <cell r="J804">
            <v>1</v>
          </cell>
        </row>
        <row r="805">
          <cell r="A805">
            <v>4552255300</v>
          </cell>
          <cell r="B805">
            <v>461</v>
          </cell>
          <cell r="C805" t="str">
            <v>New Mexico State University at Grants</v>
          </cell>
          <cell r="D805" t="str">
            <v>NM</v>
          </cell>
          <cell r="E805">
            <v>254</v>
          </cell>
          <cell r="F805">
            <v>1032</v>
          </cell>
          <cell r="G805">
            <v>919.83723695652179</v>
          </cell>
          <cell r="H805">
            <v>0.1219376195451629</v>
          </cell>
          <cell r="I805">
            <v>3</v>
          </cell>
          <cell r="J805">
            <v>1</v>
          </cell>
        </row>
        <row r="806">
          <cell r="A806">
            <v>4553001400</v>
          </cell>
          <cell r="B806">
            <v>4553</v>
          </cell>
          <cell r="C806" t="str">
            <v>New Mexico Junior College</v>
          </cell>
          <cell r="D806" t="str">
            <v>NM</v>
          </cell>
          <cell r="E806">
            <v>1250</v>
          </cell>
          <cell r="F806">
            <v>458</v>
          </cell>
          <cell r="G806">
            <v>363.18201956521762</v>
          </cell>
          <cell r="H806">
            <v>0.26107564616853413</v>
          </cell>
          <cell r="I806">
            <v>3</v>
          </cell>
          <cell r="J806">
            <v>1</v>
          </cell>
        </row>
        <row r="807">
          <cell r="A807">
            <v>4662006100</v>
          </cell>
          <cell r="B807">
            <v>4662</v>
          </cell>
          <cell r="C807" t="str">
            <v>Eastern New Mexico University: Roswell Campus</v>
          </cell>
          <cell r="D807" t="str">
            <v>NM</v>
          </cell>
          <cell r="E807">
            <v>1197</v>
          </cell>
          <cell r="F807">
            <v>944</v>
          </cell>
          <cell r="G807">
            <v>834.49636739130437</v>
          </cell>
          <cell r="H807">
            <v>0.13122122143085158</v>
          </cell>
          <cell r="I807">
            <v>3</v>
          </cell>
          <cell r="J807">
            <v>1</v>
          </cell>
        </row>
        <row r="808">
          <cell r="A808">
            <v>4732255400</v>
          </cell>
          <cell r="B808">
            <v>4732</v>
          </cell>
          <cell r="C808" t="str">
            <v>San Juan College</v>
          </cell>
          <cell r="D808" t="str">
            <v>NM</v>
          </cell>
          <cell r="E808">
            <v>2403</v>
          </cell>
          <cell r="F808">
            <v>600</v>
          </cell>
          <cell r="G808">
            <v>600</v>
          </cell>
          <cell r="H808">
            <v>0</v>
          </cell>
          <cell r="I808">
            <v>3</v>
          </cell>
          <cell r="J808">
            <v>1</v>
          </cell>
        </row>
        <row r="809">
          <cell r="A809">
            <v>4816418700</v>
          </cell>
          <cell r="B809">
            <v>4816</v>
          </cell>
          <cell r="C809" t="str">
            <v>Santa Fe Community College</v>
          </cell>
          <cell r="D809" t="str">
            <v>NM</v>
          </cell>
          <cell r="E809">
            <v>453</v>
          </cell>
          <cell r="F809">
            <v>982</v>
          </cell>
          <cell r="G809">
            <v>929</v>
          </cell>
          <cell r="H809">
            <v>5.7050592034445638E-2</v>
          </cell>
          <cell r="I809">
            <v>3</v>
          </cell>
          <cell r="J809">
            <v>1</v>
          </cell>
        </row>
        <row r="810">
          <cell r="A810">
            <v>4921039300</v>
          </cell>
          <cell r="B810">
            <v>4921</v>
          </cell>
          <cell r="C810" t="str">
            <v>Clovis Community College</v>
          </cell>
          <cell r="D810" t="str">
            <v>NM</v>
          </cell>
          <cell r="E810">
            <v>1046</v>
          </cell>
          <cell r="F810">
            <v>640</v>
          </cell>
          <cell r="G810">
            <v>539.68245434782625</v>
          </cell>
          <cell r="H810">
            <v>0.18588254045316605</v>
          </cell>
          <cell r="I810">
            <v>3</v>
          </cell>
          <cell r="J810">
            <v>1</v>
          </cell>
        </row>
        <row r="811">
          <cell r="A811">
            <v>6005282000</v>
          </cell>
          <cell r="B811">
            <v>6005</v>
          </cell>
          <cell r="C811" t="str">
            <v>Alvin Community College</v>
          </cell>
          <cell r="D811" t="str">
            <v>TX</v>
          </cell>
          <cell r="E811">
            <v>1360</v>
          </cell>
          <cell r="F811">
            <v>1086</v>
          </cell>
          <cell r="G811">
            <v>900</v>
          </cell>
          <cell r="H811">
            <v>0.20666666666666667</v>
          </cell>
          <cell r="I811">
            <v>3</v>
          </cell>
          <cell r="J811">
            <v>1</v>
          </cell>
        </row>
        <row r="812">
          <cell r="A812">
            <v>6006185200</v>
          </cell>
          <cell r="B812">
            <v>6006</v>
          </cell>
          <cell r="C812" t="str">
            <v>Amarillo College</v>
          </cell>
          <cell r="D812" t="str">
            <v>TX</v>
          </cell>
          <cell r="E812">
            <v>3436</v>
          </cell>
          <cell r="F812">
            <v>1064</v>
          </cell>
          <cell r="G812">
            <v>890</v>
          </cell>
          <cell r="H812">
            <v>0.19550561797752808</v>
          </cell>
          <cell r="I812">
            <v>3</v>
          </cell>
          <cell r="J812">
            <v>1</v>
          </cell>
        </row>
        <row r="813">
          <cell r="A813">
            <v>6020179600</v>
          </cell>
          <cell r="B813">
            <v>6020</v>
          </cell>
          <cell r="C813" t="str">
            <v>Western Oklahoma State College</v>
          </cell>
          <cell r="D813" t="str">
            <v>OK</v>
          </cell>
          <cell r="E813">
            <v>920</v>
          </cell>
          <cell r="F813">
            <v>2061</v>
          </cell>
          <cell r="G813">
            <v>1943</v>
          </cell>
          <cell r="H813">
            <v>6.0730828615542971E-2</v>
          </cell>
          <cell r="I813">
            <v>3</v>
          </cell>
          <cell r="J813">
            <v>1</v>
          </cell>
        </row>
        <row r="814">
          <cell r="A814">
            <v>6025004000</v>
          </cell>
          <cell r="B814">
            <v>6025</v>
          </cell>
          <cell r="C814" t="str">
            <v>Angelina College</v>
          </cell>
          <cell r="D814" t="str">
            <v>TX</v>
          </cell>
          <cell r="E814">
            <v>2124</v>
          </cell>
          <cell r="F814">
            <v>960</v>
          </cell>
          <cell r="G814">
            <v>840</v>
          </cell>
          <cell r="H814">
            <v>0.14285714285714285</v>
          </cell>
          <cell r="I814">
            <v>3</v>
          </cell>
          <cell r="J814">
            <v>1</v>
          </cell>
        </row>
        <row r="815">
          <cell r="A815">
            <v>6026019000</v>
          </cell>
          <cell r="B815">
            <v>782</v>
          </cell>
          <cell r="C815" t="str">
            <v>Arkansas State University: Beebe</v>
          </cell>
          <cell r="D815" t="str">
            <v>AR</v>
          </cell>
          <cell r="E815">
            <v>1574</v>
          </cell>
          <cell r="F815">
            <v>2160</v>
          </cell>
          <cell r="G815">
            <v>1980</v>
          </cell>
          <cell r="H815">
            <v>9.0909090909090912E-2</v>
          </cell>
          <cell r="I815">
            <v>3</v>
          </cell>
          <cell r="J815">
            <v>1</v>
          </cell>
        </row>
        <row r="816">
          <cell r="A816">
            <v>6043282200</v>
          </cell>
          <cell r="B816">
            <v>6043</v>
          </cell>
          <cell r="C816" t="str">
            <v>Blinn College</v>
          </cell>
          <cell r="D816" t="str">
            <v>TX</v>
          </cell>
          <cell r="E816">
            <v>11500</v>
          </cell>
          <cell r="F816">
            <v>1530</v>
          </cell>
          <cell r="G816">
            <v>1470</v>
          </cell>
          <cell r="H816">
            <v>4.0816326530612242E-2</v>
          </cell>
          <cell r="I816">
            <v>3</v>
          </cell>
          <cell r="J816">
            <v>1</v>
          </cell>
        </row>
        <row r="817">
          <cell r="A817">
            <v>6054201500</v>
          </cell>
          <cell r="B817">
            <v>6054</v>
          </cell>
          <cell r="C817" t="str">
            <v>Brazosport College</v>
          </cell>
          <cell r="D817" t="str">
            <v>TX</v>
          </cell>
          <cell r="E817">
            <v>1061</v>
          </cell>
          <cell r="F817">
            <v>1020</v>
          </cell>
          <cell r="G817">
            <v>860</v>
          </cell>
          <cell r="H817">
            <v>0.18604651162790697</v>
          </cell>
          <cell r="I817">
            <v>3</v>
          </cell>
          <cell r="J817">
            <v>1</v>
          </cell>
        </row>
        <row r="818">
          <cell r="A818">
            <v>6055017900</v>
          </cell>
          <cell r="B818">
            <v>6055</v>
          </cell>
          <cell r="C818" t="str">
            <v>Coastal Bend College</v>
          </cell>
          <cell r="D818" t="str">
            <v>TX</v>
          </cell>
          <cell r="E818">
            <v>1774</v>
          </cell>
          <cell r="F818">
            <v>1520</v>
          </cell>
          <cell r="G818">
            <v>1345</v>
          </cell>
          <cell r="H818">
            <v>0.13011152416356878</v>
          </cell>
          <cell r="I818">
            <v>3</v>
          </cell>
          <cell r="J818">
            <v>1</v>
          </cell>
        </row>
        <row r="819">
          <cell r="A819">
            <v>6057059700</v>
          </cell>
          <cell r="B819">
            <v>6057</v>
          </cell>
          <cell r="C819" t="str">
            <v>Arkansas State University: Mountain Home</v>
          </cell>
          <cell r="D819" t="str">
            <v>AR</v>
          </cell>
          <cell r="E819">
            <v>543</v>
          </cell>
          <cell r="F819">
            <v>2160</v>
          </cell>
          <cell r="G819">
            <v>1920</v>
          </cell>
          <cell r="H819">
            <v>0.125</v>
          </cell>
          <cell r="I819">
            <v>3</v>
          </cell>
          <cell r="J819">
            <v>1</v>
          </cell>
        </row>
        <row r="820">
          <cell r="A820">
            <v>6070029100</v>
          </cell>
          <cell r="B820">
            <v>6070</v>
          </cell>
          <cell r="C820" t="str">
            <v>Brookhaven College</v>
          </cell>
          <cell r="D820" t="str">
            <v>TX</v>
          </cell>
          <cell r="E820">
            <v>2768</v>
          </cell>
          <cell r="F820">
            <v>900</v>
          </cell>
          <cell r="G820">
            <v>900</v>
          </cell>
          <cell r="H820">
            <v>0</v>
          </cell>
          <cell r="I820">
            <v>3</v>
          </cell>
          <cell r="J820">
            <v>1</v>
          </cell>
        </row>
        <row r="821">
          <cell r="A821">
            <v>6096188000</v>
          </cell>
          <cell r="B821">
            <v>6096</v>
          </cell>
          <cell r="C821" t="str">
            <v>Cisco Junior College</v>
          </cell>
          <cell r="D821" t="str">
            <v>TX</v>
          </cell>
          <cell r="E821">
            <v>1312</v>
          </cell>
          <cell r="F821">
            <v>2686</v>
          </cell>
          <cell r="G821">
            <v>3560</v>
          </cell>
          <cell r="H821">
            <v>-0.2455056179775281</v>
          </cell>
          <cell r="I821">
            <v>3</v>
          </cell>
          <cell r="J821">
            <v>1</v>
          </cell>
        </row>
        <row r="822">
          <cell r="A822">
            <v>6097282300</v>
          </cell>
          <cell r="B822">
            <v>6097</v>
          </cell>
          <cell r="C822" t="str">
            <v>Clarendon College</v>
          </cell>
          <cell r="D822" t="str">
            <v>TX</v>
          </cell>
          <cell r="E822">
            <v>329</v>
          </cell>
          <cell r="F822">
            <v>1980</v>
          </cell>
          <cell r="G822">
            <v>1530</v>
          </cell>
          <cell r="H822">
            <v>0.29411764705882354</v>
          </cell>
          <cell r="I822">
            <v>3</v>
          </cell>
          <cell r="J822">
            <v>1</v>
          </cell>
        </row>
        <row r="823">
          <cell r="A823">
            <v>6098728500</v>
          </cell>
          <cell r="B823">
            <v>6654</v>
          </cell>
          <cell r="C823" t="str">
            <v>South Texas Community College</v>
          </cell>
          <cell r="D823" t="str">
            <v>TX</v>
          </cell>
          <cell r="E823">
            <v>5799</v>
          </cell>
          <cell r="F823">
            <v>1795</v>
          </cell>
          <cell r="G823">
            <v>1659.7813673913045</v>
          </cell>
          <cell r="H823">
            <v>8.1467737417260003E-2</v>
          </cell>
          <cell r="I823">
            <v>3</v>
          </cell>
          <cell r="J823">
            <v>1</v>
          </cell>
        </row>
        <row r="824">
          <cell r="A824">
            <v>6117168800</v>
          </cell>
          <cell r="B824">
            <v>6117</v>
          </cell>
          <cell r="C824" t="str">
            <v>Connors State College</v>
          </cell>
          <cell r="D824" t="str">
            <v>OK</v>
          </cell>
          <cell r="E824">
            <v>1343</v>
          </cell>
          <cell r="F824">
            <v>2109</v>
          </cell>
          <cell r="G824">
            <v>1787</v>
          </cell>
          <cell r="H824">
            <v>0.18019026301063235</v>
          </cell>
          <cell r="I824">
            <v>3</v>
          </cell>
          <cell r="J824">
            <v>1</v>
          </cell>
        </row>
        <row r="825">
          <cell r="A825">
            <v>6130021500</v>
          </cell>
          <cell r="B825">
            <v>6130</v>
          </cell>
          <cell r="C825" t="str">
            <v>Central Texas College</v>
          </cell>
          <cell r="D825" t="str">
            <v>TX</v>
          </cell>
          <cell r="E825">
            <v>2906</v>
          </cell>
          <cell r="F825">
            <v>900</v>
          </cell>
          <cell r="G825">
            <v>1140</v>
          </cell>
          <cell r="H825">
            <v>-0.21052631578947367</v>
          </cell>
          <cell r="I825">
            <v>3</v>
          </cell>
          <cell r="J825">
            <v>1</v>
          </cell>
        </row>
        <row r="826">
          <cell r="A826">
            <v>6131335100</v>
          </cell>
          <cell r="B826">
            <v>6328</v>
          </cell>
          <cell r="C826" t="str">
            <v>Texas State Technical College: Marshall</v>
          </cell>
          <cell r="D826" t="str">
            <v>TX</v>
          </cell>
          <cell r="E826">
            <v>436</v>
          </cell>
          <cell r="F826">
            <v>2290</v>
          </cell>
          <cell r="G826">
            <v>2139.8237586956525</v>
          </cell>
          <cell r="H826">
            <v>7.018159355137206E-2</v>
          </cell>
          <cell r="I826">
            <v>3</v>
          </cell>
          <cell r="J826">
            <v>1</v>
          </cell>
        </row>
        <row r="827">
          <cell r="A827">
            <v>6133176900</v>
          </cell>
          <cell r="B827">
            <v>6133</v>
          </cell>
          <cell r="C827" t="str">
            <v>College of the Mainland</v>
          </cell>
          <cell r="D827" t="str">
            <v>TX</v>
          </cell>
          <cell r="E827">
            <v>1981</v>
          </cell>
          <cell r="F827">
            <v>803</v>
          </cell>
          <cell r="G827">
            <v>803</v>
          </cell>
          <cell r="H827">
            <v>0</v>
          </cell>
          <cell r="I827">
            <v>3</v>
          </cell>
          <cell r="J827">
            <v>1</v>
          </cell>
        </row>
        <row r="828">
          <cell r="A828">
            <v>6148308800</v>
          </cell>
          <cell r="B828">
            <v>6148</v>
          </cell>
          <cell r="C828" t="str">
            <v>Cedar Valley College</v>
          </cell>
          <cell r="D828" t="str">
            <v>TX</v>
          </cell>
          <cell r="E828">
            <v>1454</v>
          </cell>
          <cell r="F828">
            <v>900</v>
          </cell>
          <cell r="G828">
            <v>900</v>
          </cell>
          <cell r="H828">
            <v>0</v>
          </cell>
          <cell r="I828">
            <v>3</v>
          </cell>
          <cell r="J828">
            <v>1</v>
          </cell>
        </row>
        <row r="829">
          <cell r="A829">
            <v>6160282500</v>
          </cell>
          <cell r="B829">
            <v>6160</v>
          </cell>
          <cell r="C829" t="str">
            <v>Del Mar College</v>
          </cell>
          <cell r="D829" t="str">
            <v>TX</v>
          </cell>
          <cell r="E829">
            <v>3819</v>
          </cell>
          <cell r="F829">
            <v>1236</v>
          </cell>
          <cell r="G829">
            <v>1160</v>
          </cell>
          <cell r="H829">
            <v>6.5517241379310351E-2</v>
          </cell>
          <cell r="I829">
            <v>3</v>
          </cell>
          <cell r="J829">
            <v>1</v>
          </cell>
        </row>
        <row r="830">
          <cell r="A830">
            <v>6189170400</v>
          </cell>
          <cell r="B830">
            <v>6189</v>
          </cell>
          <cell r="C830" t="str">
            <v>Eastern Oklahoma State College</v>
          </cell>
          <cell r="D830" t="str">
            <v>OK</v>
          </cell>
          <cell r="E830">
            <v>1054</v>
          </cell>
          <cell r="F830">
            <v>2110</v>
          </cell>
          <cell r="G830">
            <v>1923</v>
          </cell>
          <cell r="H830">
            <v>9.7243889755590229E-2</v>
          </cell>
          <cell r="I830">
            <v>3</v>
          </cell>
          <cell r="J830">
            <v>1</v>
          </cell>
        </row>
        <row r="831">
          <cell r="A831">
            <v>6192172900</v>
          </cell>
          <cell r="B831">
            <v>7324</v>
          </cell>
          <cell r="C831" t="str">
            <v>Redlands Community College</v>
          </cell>
          <cell r="D831" t="str">
            <v>OK</v>
          </cell>
          <cell r="E831">
            <v>679</v>
          </cell>
          <cell r="F831">
            <v>2190</v>
          </cell>
          <cell r="G831">
            <v>1930</v>
          </cell>
          <cell r="H831">
            <v>0.13471502590673576</v>
          </cell>
          <cell r="I831">
            <v>3</v>
          </cell>
          <cell r="J831">
            <v>1</v>
          </cell>
        </row>
        <row r="832">
          <cell r="A832">
            <v>6199282600</v>
          </cell>
          <cell r="B832">
            <v>6199</v>
          </cell>
          <cell r="C832" t="str">
            <v>El Centro College</v>
          </cell>
          <cell r="D832" t="str">
            <v>TX</v>
          </cell>
          <cell r="E832">
            <v>1146</v>
          </cell>
          <cell r="F832">
            <v>900</v>
          </cell>
          <cell r="G832">
            <v>900</v>
          </cell>
          <cell r="H832">
            <v>0</v>
          </cell>
          <cell r="I832">
            <v>3</v>
          </cell>
          <cell r="J832">
            <v>1</v>
          </cell>
        </row>
        <row r="833">
          <cell r="A833">
            <v>6201026800</v>
          </cell>
          <cell r="B833">
            <v>6201</v>
          </cell>
          <cell r="C833" t="str">
            <v>Eastfield College</v>
          </cell>
          <cell r="D833" t="str">
            <v>TX</v>
          </cell>
          <cell r="E833">
            <v>2122</v>
          </cell>
          <cell r="F833">
            <v>900</v>
          </cell>
          <cell r="G833">
            <v>900</v>
          </cell>
          <cell r="H833">
            <v>0</v>
          </cell>
          <cell r="I833">
            <v>3</v>
          </cell>
          <cell r="J833">
            <v>1</v>
          </cell>
        </row>
        <row r="834">
          <cell r="A834">
            <v>6203005900</v>
          </cell>
          <cell r="B834">
            <v>6203</v>
          </cell>
          <cell r="C834" t="str">
            <v>El Paso Community College</v>
          </cell>
          <cell r="D834" t="str">
            <v>TX</v>
          </cell>
          <cell r="E834">
            <v>10287</v>
          </cell>
          <cell r="F834">
            <v>1516</v>
          </cell>
          <cell r="G834">
            <v>1312</v>
          </cell>
          <cell r="H834">
            <v>0.15548780487804878</v>
          </cell>
          <cell r="I834">
            <v>3</v>
          </cell>
          <cell r="J834">
            <v>1</v>
          </cell>
        </row>
        <row r="835">
          <cell r="A835">
            <v>6207311000</v>
          </cell>
          <cell r="B835">
            <v>847</v>
          </cell>
          <cell r="C835" t="str">
            <v>East Arkansas Community College</v>
          </cell>
          <cell r="D835" t="str">
            <v>AR</v>
          </cell>
          <cell r="E835">
            <v>0</v>
          </cell>
          <cell r="F835">
            <v>1440</v>
          </cell>
          <cell r="G835">
            <v>1380</v>
          </cell>
          <cell r="H835">
            <v>4.3478260869565216E-2</v>
          </cell>
          <cell r="I835">
            <v>3</v>
          </cell>
          <cell r="J835">
            <v>1</v>
          </cell>
        </row>
        <row r="836">
          <cell r="A836">
            <v>6222035600</v>
          </cell>
          <cell r="B836">
            <v>6222</v>
          </cell>
          <cell r="C836" t="str">
            <v>Frank Phillips College</v>
          </cell>
          <cell r="D836" t="str">
            <v>TX</v>
          </cell>
          <cell r="E836">
            <v>529</v>
          </cell>
          <cell r="F836">
            <v>1920</v>
          </cell>
          <cell r="G836">
            <v>1687</v>
          </cell>
          <cell r="H836">
            <v>0.13811499703615887</v>
          </cell>
          <cell r="I836">
            <v>3</v>
          </cell>
          <cell r="J836">
            <v>1</v>
          </cell>
        </row>
        <row r="837">
          <cell r="A837">
            <v>6243127000</v>
          </cell>
          <cell r="B837">
            <v>6243</v>
          </cell>
          <cell r="C837" t="str">
            <v>National Park Community College</v>
          </cell>
          <cell r="D837" t="str">
            <v>AR</v>
          </cell>
          <cell r="E837">
            <v>650</v>
          </cell>
          <cell r="F837">
            <v>1230</v>
          </cell>
          <cell r="G837">
            <v>1158</v>
          </cell>
          <cell r="H837">
            <v>6.2176165803108807E-2</v>
          </cell>
          <cell r="I837">
            <v>3</v>
          </cell>
          <cell r="J837">
            <v>1</v>
          </cell>
        </row>
        <row r="838">
          <cell r="A838">
            <v>6245177000</v>
          </cell>
          <cell r="B838">
            <v>6245</v>
          </cell>
          <cell r="C838" t="str">
            <v>North Central Texas College</v>
          </cell>
          <cell r="D838" t="str">
            <v>TX</v>
          </cell>
          <cell r="E838">
            <v>2675</v>
          </cell>
          <cell r="F838">
            <v>1260</v>
          </cell>
          <cell r="G838">
            <v>1140.9476717391308</v>
          </cell>
          <cell r="H838">
            <v>0.10434512573166427</v>
          </cell>
          <cell r="I838">
            <v>3</v>
          </cell>
          <cell r="J838">
            <v>1</v>
          </cell>
        </row>
        <row r="839">
          <cell r="A839">
            <v>6254282800</v>
          </cell>
          <cell r="B839">
            <v>6254</v>
          </cell>
          <cell r="C839" t="str">
            <v>Grayson County College</v>
          </cell>
          <cell r="D839" t="str">
            <v>TX</v>
          </cell>
          <cell r="E839">
            <v>1457</v>
          </cell>
          <cell r="F839">
            <v>1200</v>
          </cell>
          <cell r="G839">
            <v>1082.7607152173914</v>
          </cell>
          <cell r="H839">
            <v>0.10827811088350196</v>
          </cell>
          <cell r="I839">
            <v>3</v>
          </cell>
          <cell r="J839">
            <v>1</v>
          </cell>
        </row>
        <row r="840">
          <cell r="A840">
            <v>6255282700</v>
          </cell>
          <cell r="B840">
            <v>6255</v>
          </cell>
          <cell r="C840" t="str">
            <v>Galveston College</v>
          </cell>
          <cell r="D840" t="str">
            <v>TX</v>
          </cell>
          <cell r="E840">
            <v>831</v>
          </cell>
          <cell r="F840">
            <v>1330</v>
          </cell>
          <cell r="G840">
            <v>1330</v>
          </cell>
          <cell r="H840">
            <v>0</v>
          </cell>
          <cell r="I840">
            <v>3</v>
          </cell>
          <cell r="J840">
            <v>1</v>
          </cell>
        </row>
        <row r="841">
          <cell r="A841">
            <v>6271282900</v>
          </cell>
          <cell r="B841">
            <v>6271</v>
          </cell>
          <cell r="C841" t="str">
            <v>Trinity Valley Community College</v>
          </cell>
          <cell r="D841" t="str">
            <v>TX</v>
          </cell>
          <cell r="E841">
            <v>1862</v>
          </cell>
          <cell r="F841">
            <v>900</v>
          </cell>
          <cell r="G841">
            <v>900</v>
          </cell>
          <cell r="H841">
            <v>0</v>
          </cell>
          <cell r="I841">
            <v>3</v>
          </cell>
          <cell r="J841">
            <v>1</v>
          </cell>
        </row>
        <row r="842">
          <cell r="A842">
            <v>6277004700</v>
          </cell>
          <cell r="B842">
            <v>6277</v>
          </cell>
          <cell r="C842" t="str">
            <v>Howard College</v>
          </cell>
          <cell r="D842" t="str">
            <v>TX</v>
          </cell>
          <cell r="E842">
            <v>1115</v>
          </cell>
          <cell r="F842">
            <v>1312</v>
          </cell>
          <cell r="G842">
            <v>1312</v>
          </cell>
          <cell r="H842">
            <v>0</v>
          </cell>
          <cell r="I842">
            <v>3</v>
          </cell>
          <cell r="J842">
            <v>1</v>
          </cell>
        </row>
        <row r="843">
          <cell r="A843">
            <v>6285201600</v>
          </cell>
          <cell r="B843">
            <v>6285</v>
          </cell>
          <cell r="C843" t="str">
            <v>Hill College</v>
          </cell>
          <cell r="D843" t="str">
            <v>TX</v>
          </cell>
          <cell r="E843">
            <v>1500</v>
          </cell>
          <cell r="F843">
            <v>1310</v>
          </cell>
          <cell r="G843">
            <v>1052</v>
          </cell>
          <cell r="H843">
            <v>0.24524714828897337</v>
          </cell>
          <cell r="I843">
            <v>3</v>
          </cell>
          <cell r="J843">
            <v>1</v>
          </cell>
        </row>
        <row r="844">
          <cell r="A844">
            <v>6296000000</v>
          </cell>
          <cell r="B844">
            <v>6296</v>
          </cell>
          <cell r="C844" t="str">
            <v>Dona Ana Branch Community College of New Mexico St</v>
          </cell>
          <cell r="D844" t="str">
            <v>NM</v>
          </cell>
          <cell r="E844">
            <v>1238</v>
          </cell>
          <cell r="F844">
            <v>1275</v>
          </cell>
          <cell r="G844">
            <v>1155.4944108695654</v>
          </cell>
          <cell r="H844">
            <v>0.10342377081729098</v>
          </cell>
          <cell r="I844">
            <v>3</v>
          </cell>
          <cell r="J844">
            <v>1</v>
          </cell>
        </row>
        <row r="845">
          <cell r="A845">
            <v>6296133900</v>
          </cell>
          <cell r="B845">
            <v>929</v>
          </cell>
          <cell r="C845" t="str">
            <v>Houston Community College System</v>
          </cell>
          <cell r="D845" t="str">
            <v>TX</v>
          </cell>
          <cell r="E845">
            <v>7837</v>
          </cell>
          <cell r="F845">
            <v>1470</v>
          </cell>
          <cell r="G845">
            <v>1290</v>
          </cell>
          <cell r="H845">
            <v>0.13953488372093023</v>
          </cell>
          <cell r="I845">
            <v>3</v>
          </cell>
          <cell r="J845">
            <v>1</v>
          </cell>
        </row>
        <row r="846">
          <cell r="A846">
            <v>6328202800</v>
          </cell>
          <cell r="B846">
            <v>6328</v>
          </cell>
          <cell r="C846" t="str">
            <v>Texas State Technical College: Waco</v>
          </cell>
          <cell r="D846" t="str">
            <v>TX</v>
          </cell>
          <cell r="E846">
            <v>3000</v>
          </cell>
          <cell r="F846">
            <v>2283</v>
          </cell>
          <cell r="G846">
            <v>2131</v>
          </cell>
          <cell r="H846">
            <v>7.1328015016424218E-2</v>
          </cell>
          <cell r="I846">
            <v>3</v>
          </cell>
          <cell r="J846">
            <v>1</v>
          </cell>
        </row>
        <row r="847">
          <cell r="A847">
            <v>6341030000</v>
          </cell>
          <cell r="B847">
            <v>6341</v>
          </cell>
          <cell r="C847" t="str">
            <v>Kilgore College</v>
          </cell>
          <cell r="D847" t="str">
            <v>TX</v>
          </cell>
          <cell r="E847">
            <v>2696</v>
          </cell>
          <cell r="F847">
            <v>1020</v>
          </cell>
          <cell r="G847">
            <v>990</v>
          </cell>
          <cell r="H847">
            <v>3.0303030303030304E-2</v>
          </cell>
          <cell r="I847">
            <v>3</v>
          </cell>
          <cell r="J847">
            <v>1</v>
          </cell>
        </row>
        <row r="848">
          <cell r="A848">
            <v>6362283200</v>
          </cell>
          <cell r="B848">
            <v>6362</v>
          </cell>
          <cell r="C848" t="str">
            <v>Laredo Community College</v>
          </cell>
          <cell r="D848" t="str">
            <v>TX</v>
          </cell>
          <cell r="E848">
            <v>2997</v>
          </cell>
          <cell r="F848">
            <v>1476</v>
          </cell>
          <cell r="G848">
            <v>1350.4207152173915</v>
          </cell>
          <cell r="H848">
            <v>9.2992712098905181E-2</v>
          </cell>
          <cell r="I848">
            <v>3</v>
          </cell>
          <cell r="J848">
            <v>1</v>
          </cell>
        </row>
        <row r="849">
          <cell r="A849">
            <v>6363283300</v>
          </cell>
          <cell r="B849">
            <v>6363</v>
          </cell>
          <cell r="C849" t="str">
            <v>Lee College</v>
          </cell>
          <cell r="D849" t="str">
            <v>TX</v>
          </cell>
          <cell r="E849">
            <v>1667</v>
          </cell>
          <cell r="F849">
            <v>1114</v>
          </cell>
          <cell r="G849">
            <v>999.35941086956541</v>
          </cell>
          <cell r="H849">
            <v>0.11471407371916696</v>
          </cell>
          <cell r="I849">
            <v>3</v>
          </cell>
          <cell r="J849">
            <v>1</v>
          </cell>
        </row>
        <row r="850">
          <cell r="A850">
            <v>6421028400</v>
          </cell>
          <cell r="B850">
            <v>6421</v>
          </cell>
          <cell r="C850" t="str">
            <v>Murray State College</v>
          </cell>
          <cell r="D850" t="str">
            <v>OK</v>
          </cell>
          <cell r="E850">
            <v>1200</v>
          </cell>
          <cell r="F850">
            <v>2140</v>
          </cell>
          <cell r="G850">
            <v>1930</v>
          </cell>
          <cell r="H850">
            <v>0.10880829015544041</v>
          </cell>
          <cell r="I850">
            <v>3</v>
          </cell>
          <cell r="J850">
            <v>1</v>
          </cell>
        </row>
        <row r="851">
          <cell r="A851">
            <v>6429204300</v>
          </cell>
          <cell r="B851">
            <v>6429</v>
          </cell>
          <cell r="C851" t="str">
            <v>McLennan Community College</v>
          </cell>
          <cell r="D851" t="str">
            <v>TX</v>
          </cell>
          <cell r="E851">
            <v>3073</v>
          </cell>
          <cell r="F851">
            <v>1860</v>
          </cell>
          <cell r="G851">
            <v>1560</v>
          </cell>
          <cell r="H851">
            <v>0.19230769230769232</v>
          </cell>
          <cell r="I851">
            <v>3</v>
          </cell>
          <cell r="J851">
            <v>1</v>
          </cell>
        </row>
        <row r="852">
          <cell r="A852">
            <v>6438283500</v>
          </cell>
          <cell r="B852">
            <v>6438</v>
          </cell>
          <cell r="C852" t="str">
            <v>Mountain View College</v>
          </cell>
          <cell r="D852" t="str">
            <v>TX</v>
          </cell>
          <cell r="E852">
            <v>1412</v>
          </cell>
          <cell r="F852">
            <v>900</v>
          </cell>
          <cell r="G852">
            <v>900</v>
          </cell>
          <cell r="H852">
            <v>0</v>
          </cell>
          <cell r="I852">
            <v>3</v>
          </cell>
          <cell r="J852">
            <v>1</v>
          </cell>
        </row>
        <row r="853">
          <cell r="A853">
            <v>6447081300</v>
          </cell>
          <cell r="B853">
            <v>1267</v>
          </cell>
          <cell r="C853" t="str">
            <v>Arkansas Northeastern College</v>
          </cell>
          <cell r="D853" t="str">
            <v>AR</v>
          </cell>
          <cell r="E853">
            <v>1170</v>
          </cell>
          <cell r="F853">
            <v>1570</v>
          </cell>
          <cell r="G853">
            <v>1490</v>
          </cell>
          <cell r="H853">
            <v>5.3691275167785234E-2</v>
          </cell>
          <cell r="I853">
            <v>3</v>
          </cell>
          <cell r="J853">
            <v>1</v>
          </cell>
        </row>
        <row r="854">
          <cell r="A854">
            <v>6459196100</v>
          </cell>
          <cell r="B854">
            <v>6459</v>
          </cell>
          <cell r="C854" t="str">
            <v>Midland College</v>
          </cell>
          <cell r="D854" t="str">
            <v>TX</v>
          </cell>
          <cell r="E854">
            <v>2068</v>
          </cell>
          <cell r="F854">
            <v>1302</v>
          </cell>
          <cell r="G854">
            <v>1260</v>
          </cell>
          <cell r="H854">
            <v>3.3333333333333333E-2</v>
          </cell>
          <cell r="I854">
            <v>3</v>
          </cell>
          <cell r="J854">
            <v>1</v>
          </cell>
        </row>
        <row r="855">
          <cell r="A855">
            <v>6465202700</v>
          </cell>
          <cell r="B855">
            <v>6465</v>
          </cell>
          <cell r="C855" t="str">
            <v>Navarro College</v>
          </cell>
          <cell r="D855" t="str">
            <v>TX</v>
          </cell>
          <cell r="E855">
            <v>2233</v>
          </cell>
          <cell r="F855">
            <v>1180</v>
          </cell>
          <cell r="G855">
            <v>1063.3650630434784</v>
          </cell>
          <cell r="H855">
            <v>0.10968475550879814</v>
          </cell>
          <cell r="I855">
            <v>3</v>
          </cell>
          <cell r="J855">
            <v>1</v>
          </cell>
        </row>
        <row r="856">
          <cell r="A856">
            <v>6484168900</v>
          </cell>
          <cell r="B856">
            <v>6484</v>
          </cell>
          <cell r="C856" t="str">
            <v>Northeastern Oklahoma Agricultural and Mechanical</v>
          </cell>
          <cell r="D856" t="str">
            <v>OK</v>
          </cell>
          <cell r="E856">
            <v>1477</v>
          </cell>
          <cell r="F856">
            <v>1949</v>
          </cell>
          <cell r="G856">
            <v>1778</v>
          </cell>
          <cell r="H856">
            <v>9.6175478065241848E-2</v>
          </cell>
          <cell r="I856">
            <v>3</v>
          </cell>
          <cell r="J856">
            <v>1</v>
          </cell>
        </row>
        <row r="857">
          <cell r="A857">
            <v>6486166100</v>
          </cell>
          <cell r="B857">
            <v>6486</v>
          </cell>
          <cell r="C857" t="str">
            <v>Northern Oklahoma College</v>
          </cell>
          <cell r="D857" t="str">
            <v>OK</v>
          </cell>
          <cell r="E857">
            <v>2500</v>
          </cell>
          <cell r="F857">
            <v>1914</v>
          </cell>
          <cell r="G857">
            <v>1824</v>
          </cell>
          <cell r="H857">
            <v>4.9342105263157895E-2</v>
          </cell>
          <cell r="I857">
            <v>3</v>
          </cell>
          <cell r="J857">
            <v>1</v>
          </cell>
        </row>
        <row r="858">
          <cell r="A858">
            <v>6508194800</v>
          </cell>
          <cell r="B858">
            <v>6508</v>
          </cell>
          <cell r="C858" t="str">
            <v>North Harris Montgomery Community College District</v>
          </cell>
          <cell r="D858" t="str">
            <v>TX</v>
          </cell>
          <cell r="E858">
            <v>9774</v>
          </cell>
          <cell r="F858">
            <v>1528</v>
          </cell>
          <cell r="G858">
            <v>1264</v>
          </cell>
          <cell r="H858">
            <v>0.20886075949367089</v>
          </cell>
          <cell r="I858">
            <v>3</v>
          </cell>
          <cell r="J858">
            <v>1</v>
          </cell>
        </row>
        <row r="859">
          <cell r="A859">
            <v>6517000000</v>
          </cell>
          <cell r="B859">
            <v>6517</v>
          </cell>
          <cell r="C859" t="str">
            <v>Northwest Vista College</v>
          </cell>
          <cell r="D859" t="str">
            <v>TX</v>
          </cell>
          <cell r="E859">
            <v>5492</v>
          </cell>
          <cell r="F859">
            <v>1398</v>
          </cell>
          <cell r="G859">
            <v>1268</v>
          </cell>
          <cell r="H859">
            <v>0.10252365930599369</v>
          </cell>
          <cell r="I859">
            <v>3</v>
          </cell>
          <cell r="J859">
            <v>1</v>
          </cell>
        </row>
        <row r="860">
          <cell r="A860">
            <v>6517311100</v>
          </cell>
          <cell r="B860">
            <v>1423</v>
          </cell>
          <cell r="C860" t="str">
            <v>North Arkansas College</v>
          </cell>
          <cell r="D860" t="str">
            <v>AR</v>
          </cell>
          <cell r="E860">
            <v>1202</v>
          </cell>
          <cell r="F860">
            <v>1470</v>
          </cell>
          <cell r="G860">
            <v>1470</v>
          </cell>
          <cell r="H860">
            <v>0</v>
          </cell>
          <cell r="I860">
            <v>3</v>
          </cell>
          <cell r="J860">
            <v>1</v>
          </cell>
        </row>
        <row r="861">
          <cell r="A861">
            <v>6519309000</v>
          </cell>
          <cell r="B861">
            <v>6519</v>
          </cell>
          <cell r="C861" t="str">
            <v>North Lake College</v>
          </cell>
          <cell r="D861" t="str">
            <v>TX</v>
          </cell>
          <cell r="E861">
            <v>2437</v>
          </cell>
          <cell r="F861">
            <v>900</v>
          </cell>
          <cell r="G861">
            <v>900</v>
          </cell>
          <cell r="H861">
            <v>0</v>
          </cell>
          <cell r="I861">
            <v>3</v>
          </cell>
          <cell r="J861">
            <v>1</v>
          </cell>
        </row>
        <row r="862">
          <cell r="A862">
            <v>6531185200</v>
          </cell>
          <cell r="B862">
            <v>6531</v>
          </cell>
          <cell r="C862" t="str">
            <v>Northeast Texas Community College</v>
          </cell>
          <cell r="D862" t="str">
            <v>TX</v>
          </cell>
          <cell r="E862">
            <v>1254</v>
          </cell>
          <cell r="F862">
            <v>1380</v>
          </cell>
          <cell r="G862">
            <v>1380</v>
          </cell>
          <cell r="H862">
            <v>0</v>
          </cell>
          <cell r="I862">
            <v>3</v>
          </cell>
          <cell r="J862">
            <v>1</v>
          </cell>
        </row>
        <row r="863">
          <cell r="A863">
            <v>6540049100</v>
          </cell>
          <cell r="B863">
            <v>6540</v>
          </cell>
          <cell r="C863" t="str">
            <v>Odessa College</v>
          </cell>
          <cell r="D863" t="str">
            <v>TX</v>
          </cell>
          <cell r="E863">
            <v>1537</v>
          </cell>
          <cell r="F863">
            <v>1230</v>
          </cell>
          <cell r="G863">
            <v>1042</v>
          </cell>
          <cell r="H863">
            <v>0.18042226487523993</v>
          </cell>
          <cell r="I863">
            <v>3</v>
          </cell>
          <cell r="J863">
            <v>1</v>
          </cell>
        </row>
        <row r="864">
          <cell r="A864">
            <v>6554617700</v>
          </cell>
          <cell r="B864">
            <v>3382</v>
          </cell>
          <cell r="C864" t="str">
            <v>Oklahoma State University: Okmulgee</v>
          </cell>
          <cell r="D864" t="str">
            <v>OK</v>
          </cell>
          <cell r="E864">
            <v>1500</v>
          </cell>
          <cell r="F864">
            <v>2940</v>
          </cell>
          <cell r="G864">
            <v>2460</v>
          </cell>
          <cell r="H864">
            <v>0.1951219512195122</v>
          </cell>
          <cell r="I864">
            <v>3</v>
          </cell>
          <cell r="J864">
            <v>1</v>
          </cell>
        </row>
        <row r="865">
          <cell r="A865">
            <v>6556159000</v>
          </cell>
          <cell r="B865">
            <v>1436</v>
          </cell>
          <cell r="C865" t="str">
            <v>Oklahoma State University: Oklahoma City</v>
          </cell>
          <cell r="D865" t="str">
            <v>OK</v>
          </cell>
          <cell r="E865">
            <v>1554</v>
          </cell>
          <cell r="F865">
            <v>2315</v>
          </cell>
          <cell r="G865">
            <v>2159</v>
          </cell>
          <cell r="H865">
            <v>7.2255673923112551E-2</v>
          </cell>
          <cell r="I865">
            <v>3</v>
          </cell>
          <cell r="J865">
            <v>1</v>
          </cell>
        </row>
        <row r="866">
          <cell r="A866">
            <v>6559167700</v>
          </cell>
          <cell r="B866">
            <v>1462</v>
          </cell>
          <cell r="C866" t="str">
            <v>Rose State College</v>
          </cell>
          <cell r="D866" t="str">
            <v>OK</v>
          </cell>
          <cell r="E866">
            <v>3079</v>
          </cell>
          <cell r="F866">
            <v>1780</v>
          </cell>
          <cell r="G866">
            <v>1632</v>
          </cell>
          <cell r="H866">
            <v>9.0686274509803919E-2</v>
          </cell>
          <cell r="I866">
            <v>3</v>
          </cell>
          <cell r="J866">
            <v>1</v>
          </cell>
        </row>
        <row r="867">
          <cell r="A867">
            <v>6572177200</v>
          </cell>
          <cell r="B867">
            <v>6572</v>
          </cell>
          <cell r="C867" t="str">
            <v>Panola College</v>
          </cell>
          <cell r="D867" t="str">
            <v>TX</v>
          </cell>
          <cell r="E867">
            <v>853</v>
          </cell>
          <cell r="F867">
            <v>1260</v>
          </cell>
          <cell r="G867">
            <v>1170</v>
          </cell>
          <cell r="H867">
            <v>7.6923076923076927E-2</v>
          </cell>
          <cell r="I867">
            <v>3</v>
          </cell>
          <cell r="J867">
            <v>1</v>
          </cell>
        </row>
        <row r="868">
          <cell r="A868">
            <v>6573199300</v>
          </cell>
          <cell r="B868">
            <v>6573</v>
          </cell>
          <cell r="C868" t="str">
            <v>Paris Junior College</v>
          </cell>
          <cell r="D868" t="str">
            <v>TX</v>
          </cell>
          <cell r="E868">
            <v>1682</v>
          </cell>
          <cell r="F868">
            <v>1290</v>
          </cell>
          <cell r="G868">
            <v>1170</v>
          </cell>
          <cell r="H868">
            <v>0.10256410256410256</v>
          </cell>
          <cell r="I868">
            <v>3</v>
          </cell>
          <cell r="J868">
            <v>1</v>
          </cell>
        </row>
        <row r="869">
          <cell r="A869">
            <v>6583214400</v>
          </cell>
          <cell r="B869">
            <v>6583</v>
          </cell>
          <cell r="C869" t="str">
            <v>Phillips Community College of the University of Ar</v>
          </cell>
          <cell r="D869" t="str">
            <v>AR</v>
          </cell>
          <cell r="E869">
            <v>891</v>
          </cell>
          <cell r="F869">
            <v>1750</v>
          </cell>
          <cell r="G869">
            <v>1580</v>
          </cell>
          <cell r="H869">
            <v>0.10759493670886076</v>
          </cell>
          <cell r="I869">
            <v>3</v>
          </cell>
          <cell r="J869">
            <v>1</v>
          </cell>
        </row>
        <row r="870">
          <cell r="A870">
            <v>6586272000</v>
          </cell>
          <cell r="B870">
            <v>1474</v>
          </cell>
          <cell r="C870" t="str">
            <v>Carl Albert State College</v>
          </cell>
          <cell r="D870" t="str">
            <v>OK</v>
          </cell>
          <cell r="E870">
            <v>1473</v>
          </cell>
          <cell r="F870">
            <v>1980</v>
          </cell>
          <cell r="G870">
            <v>1835</v>
          </cell>
          <cell r="H870">
            <v>7.901907356948229E-2</v>
          </cell>
          <cell r="I870">
            <v>3</v>
          </cell>
          <cell r="J870">
            <v>1</v>
          </cell>
        </row>
        <row r="871">
          <cell r="A871">
            <v>6589030800</v>
          </cell>
          <cell r="B871">
            <v>6589</v>
          </cell>
          <cell r="C871" t="str">
            <v>Lamar State College at Port Arthur</v>
          </cell>
          <cell r="D871" t="str">
            <v>TX</v>
          </cell>
          <cell r="E871">
            <v>329</v>
          </cell>
          <cell r="F871">
            <v>2980</v>
          </cell>
          <cell r="G871">
            <v>2664</v>
          </cell>
          <cell r="H871">
            <v>0.11861861861861862</v>
          </cell>
          <cell r="I871">
            <v>3</v>
          </cell>
          <cell r="J871">
            <v>1</v>
          </cell>
        </row>
        <row r="872">
          <cell r="A872">
            <v>6607187800</v>
          </cell>
          <cell r="B872">
            <v>6607</v>
          </cell>
          <cell r="C872" t="str">
            <v>Richland College</v>
          </cell>
          <cell r="D872" t="str">
            <v>TX</v>
          </cell>
          <cell r="E872">
            <v>4006</v>
          </cell>
          <cell r="F872">
            <v>900</v>
          </cell>
          <cell r="G872">
            <v>900</v>
          </cell>
          <cell r="H872">
            <v>0</v>
          </cell>
          <cell r="I872">
            <v>3</v>
          </cell>
          <cell r="J872">
            <v>1</v>
          </cell>
        </row>
        <row r="873">
          <cell r="A873">
            <v>6608021300</v>
          </cell>
          <cell r="B873">
            <v>6608</v>
          </cell>
          <cell r="C873" t="str">
            <v>Ranger College</v>
          </cell>
          <cell r="D873" t="str">
            <v>TX</v>
          </cell>
          <cell r="E873">
            <v>542</v>
          </cell>
          <cell r="F873">
            <v>1410</v>
          </cell>
          <cell r="G873">
            <v>1286.4150630434783</v>
          </cell>
          <cell r="H873">
            <v>9.6069255178135887E-2</v>
          </cell>
          <cell r="I873">
            <v>3</v>
          </cell>
          <cell r="J873">
            <v>1</v>
          </cell>
        </row>
        <row r="874">
          <cell r="A874">
            <v>6640037700</v>
          </cell>
          <cell r="B874">
            <v>270</v>
          </cell>
          <cell r="C874" t="str">
            <v>Oklahoma City Community College</v>
          </cell>
          <cell r="D874" t="str">
            <v>OK</v>
          </cell>
          <cell r="E874">
            <v>4856</v>
          </cell>
          <cell r="F874">
            <v>1935</v>
          </cell>
          <cell r="G874">
            <v>1727</v>
          </cell>
          <cell r="H874">
            <v>0.12044006948465547</v>
          </cell>
          <cell r="I874">
            <v>3</v>
          </cell>
          <cell r="J874">
            <v>1</v>
          </cell>
        </row>
        <row r="875">
          <cell r="A875">
            <v>6642201700</v>
          </cell>
          <cell r="B875">
            <v>6642</v>
          </cell>
          <cell r="C875" t="str">
            <v>St. Philip's College</v>
          </cell>
          <cell r="D875" t="str">
            <v>TX</v>
          </cell>
          <cell r="E875">
            <v>4114</v>
          </cell>
          <cell r="F875">
            <v>1398</v>
          </cell>
          <cell r="G875">
            <v>1268</v>
          </cell>
          <cell r="H875">
            <v>0.10252365930599369</v>
          </cell>
          <cell r="I875">
            <v>3</v>
          </cell>
          <cell r="J875">
            <v>1</v>
          </cell>
        </row>
        <row r="876">
          <cell r="A876">
            <v>6645180100</v>
          </cell>
          <cell r="B876">
            <v>6645</v>
          </cell>
          <cell r="C876" t="str">
            <v>San Antonio College</v>
          </cell>
          <cell r="D876" t="str">
            <v>TX</v>
          </cell>
          <cell r="E876">
            <v>6720</v>
          </cell>
          <cell r="F876">
            <v>1398</v>
          </cell>
          <cell r="G876">
            <v>1268</v>
          </cell>
          <cell r="H876">
            <v>0.10252365930599369</v>
          </cell>
          <cell r="I876">
            <v>3</v>
          </cell>
          <cell r="J876">
            <v>1</v>
          </cell>
        </row>
        <row r="877">
          <cell r="A877">
            <v>6666284300</v>
          </cell>
          <cell r="B877">
            <v>6666</v>
          </cell>
          <cell r="C877" t="str">
            <v>Southwest Texas Junior College</v>
          </cell>
          <cell r="D877" t="str">
            <v>TX</v>
          </cell>
          <cell r="E877">
            <v>853</v>
          </cell>
          <cell r="F877">
            <v>1240</v>
          </cell>
          <cell r="G877">
            <v>1121.5520195652175</v>
          </cell>
          <cell r="H877">
            <v>0.1056107771806253</v>
          </cell>
          <cell r="I877">
            <v>3</v>
          </cell>
          <cell r="J877">
            <v>1</v>
          </cell>
        </row>
        <row r="878">
          <cell r="A878">
            <v>6668000000</v>
          </cell>
          <cell r="B878">
            <v>7047</v>
          </cell>
          <cell r="C878" t="str">
            <v>Southwestern Indian Polytechnic Institute</v>
          </cell>
          <cell r="D878" t="str">
            <v>NM</v>
          </cell>
          <cell r="E878">
            <v>675</v>
          </cell>
          <cell r="F878">
            <v>0</v>
          </cell>
          <cell r="G878">
            <v>0</v>
          </cell>
          <cell r="H878" t="e">
            <v>#DIV/0!</v>
          </cell>
          <cell r="I878">
            <v>3</v>
          </cell>
          <cell r="J878">
            <v>1</v>
          </cell>
        </row>
        <row r="879">
          <cell r="A879">
            <v>6694284000</v>
          </cell>
          <cell r="B879">
            <v>6694</v>
          </cell>
          <cell r="C879" t="str">
            <v>San Jacinto College: Central Campus</v>
          </cell>
          <cell r="D879" t="str">
            <v>TX</v>
          </cell>
          <cell r="E879">
            <v>3876</v>
          </cell>
          <cell r="F879">
            <v>1058</v>
          </cell>
          <cell r="G879">
            <v>945.05158478260887</v>
          </cell>
          <cell r="H879">
            <v>0.11951560849810411</v>
          </cell>
          <cell r="I879">
            <v>3</v>
          </cell>
          <cell r="J879">
            <v>1</v>
          </cell>
        </row>
        <row r="880">
          <cell r="A880">
            <v>6695202500</v>
          </cell>
          <cell r="B880">
            <v>6695</v>
          </cell>
          <cell r="C880" t="str">
            <v>South Plains College</v>
          </cell>
          <cell r="D880" t="str">
            <v>TX</v>
          </cell>
          <cell r="E880">
            <v>2722</v>
          </cell>
          <cell r="F880">
            <v>1626</v>
          </cell>
          <cell r="G880">
            <v>1550</v>
          </cell>
          <cell r="H880">
            <v>4.9032258064516131E-2</v>
          </cell>
          <cell r="I880">
            <v>3</v>
          </cell>
          <cell r="J880">
            <v>1</v>
          </cell>
        </row>
        <row r="881">
          <cell r="A881">
            <v>6704019600</v>
          </cell>
          <cell r="B881">
            <v>6704</v>
          </cell>
          <cell r="C881" t="str">
            <v>Southern Arkansas University Tech</v>
          </cell>
          <cell r="D881" t="str">
            <v>AR</v>
          </cell>
          <cell r="E881">
            <v>404</v>
          </cell>
          <cell r="F881">
            <v>1935</v>
          </cell>
          <cell r="G881">
            <v>1935</v>
          </cell>
          <cell r="H881">
            <v>0</v>
          </cell>
          <cell r="I881">
            <v>3</v>
          </cell>
          <cell r="J881">
            <v>1</v>
          </cell>
        </row>
        <row r="882">
          <cell r="A882">
            <v>6717159100</v>
          </cell>
          <cell r="B882">
            <v>316</v>
          </cell>
          <cell r="C882" t="str">
            <v>Seminole State College</v>
          </cell>
          <cell r="D882" t="str">
            <v>OK</v>
          </cell>
          <cell r="E882">
            <v>1461</v>
          </cell>
          <cell r="F882">
            <v>2158</v>
          </cell>
          <cell r="G882">
            <v>1949</v>
          </cell>
          <cell r="H882">
            <v>0.10723447922011288</v>
          </cell>
          <cell r="I882">
            <v>3</v>
          </cell>
          <cell r="J882">
            <v>1</v>
          </cell>
        </row>
        <row r="883">
          <cell r="A883">
            <v>6729284000</v>
          </cell>
          <cell r="B883">
            <v>6729</v>
          </cell>
          <cell r="C883" t="str">
            <v>San Jacinto College: North</v>
          </cell>
          <cell r="D883" t="str">
            <v>TX</v>
          </cell>
          <cell r="E883">
            <v>1967</v>
          </cell>
          <cell r="F883">
            <v>1058</v>
          </cell>
          <cell r="G883">
            <v>945.05158478260887</v>
          </cell>
          <cell r="H883">
            <v>0.11951560849810411</v>
          </cell>
          <cell r="I883">
            <v>3</v>
          </cell>
          <cell r="J883">
            <v>1</v>
          </cell>
        </row>
        <row r="884">
          <cell r="A884">
            <v>6759197000</v>
          </cell>
          <cell r="B884">
            <v>6759</v>
          </cell>
          <cell r="C884" t="str">
            <v>Austin Community College</v>
          </cell>
          <cell r="D884" t="str">
            <v>TX</v>
          </cell>
          <cell r="E884">
            <v>9577</v>
          </cell>
          <cell r="F884">
            <v>1590</v>
          </cell>
          <cell r="G884">
            <v>1416</v>
          </cell>
          <cell r="H884">
            <v>0.1228813559322034</v>
          </cell>
          <cell r="I884">
            <v>3</v>
          </cell>
          <cell r="J884">
            <v>1</v>
          </cell>
        </row>
        <row r="885">
          <cell r="A885">
            <v>6818203100</v>
          </cell>
          <cell r="B885">
            <v>6818</v>
          </cell>
          <cell r="C885" t="str">
            <v>Temple College</v>
          </cell>
          <cell r="D885" t="str">
            <v>TX</v>
          </cell>
          <cell r="E885">
            <v>1484</v>
          </cell>
          <cell r="F885">
            <v>1740</v>
          </cell>
          <cell r="G885">
            <v>1650</v>
          </cell>
          <cell r="H885">
            <v>5.4545454545454543E-2</v>
          </cell>
          <cell r="I885">
            <v>3</v>
          </cell>
          <cell r="J885">
            <v>1</v>
          </cell>
        </row>
        <row r="886">
          <cell r="A886">
            <v>6819200700</v>
          </cell>
          <cell r="B886">
            <v>6819</v>
          </cell>
          <cell r="C886" t="str">
            <v>Texarkana College</v>
          </cell>
          <cell r="D886" t="str">
            <v>TX</v>
          </cell>
          <cell r="E886">
            <v>1922</v>
          </cell>
          <cell r="F886">
            <v>930</v>
          </cell>
          <cell r="G886">
            <v>930</v>
          </cell>
          <cell r="H886">
            <v>0</v>
          </cell>
          <cell r="I886">
            <v>3</v>
          </cell>
          <cell r="J886">
            <v>1</v>
          </cell>
        </row>
        <row r="887">
          <cell r="A887">
            <v>6833284800</v>
          </cell>
          <cell r="B887">
            <v>6833</v>
          </cell>
          <cell r="C887" t="str">
            <v>Tyler Junior College</v>
          </cell>
          <cell r="D887" t="str">
            <v>TX</v>
          </cell>
          <cell r="E887">
            <v>4686</v>
          </cell>
          <cell r="F887">
            <v>1460</v>
          </cell>
          <cell r="G887">
            <v>1350</v>
          </cell>
          <cell r="H887">
            <v>8.1481481481481488E-2</v>
          </cell>
          <cell r="I887">
            <v>3</v>
          </cell>
          <cell r="J887">
            <v>1</v>
          </cell>
        </row>
        <row r="888">
          <cell r="A888">
            <v>6834029000</v>
          </cell>
          <cell r="B888">
            <v>6834</v>
          </cell>
          <cell r="C888" t="str">
            <v>Tarrant County College</v>
          </cell>
          <cell r="D888" t="str">
            <v>TX</v>
          </cell>
          <cell r="E888">
            <v>6165</v>
          </cell>
          <cell r="F888">
            <v>1380</v>
          </cell>
          <cell r="G888">
            <v>1257.3215847826089</v>
          </cell>
          <cell r="H888">
            <v>9.7571231339834405E-2</v>
          </cell>
          <cell r="I888">
            <v>3</v>
          </cell>
          <cell r="J888">
            <v>1</v>
          </cell>
        </row>
        <row r="889">
          <cell r="A889">
            <v>6839272900</v>
          </cell>
          <cell r="B889">
            <v>6839</v>
          </cell>
          <cell r="C889" t="str">
            <v>Tulsa Community College</v>
          </cell>
          <cell r="D889" t="str">
            <v>OK</v>
          </cell>
          <cell r="E889">
            <v>8039</v>
          </cell>
          <cell r="F889">
            <v>2165</v>
          </cell>
          <cell r="G889">
            <v>1914</v>
          </cell>
          <cell r="H889">
            <v>0.13113897596656218</v>
          </cell>
          <cell r="I889">
            <v>3</v>
          </cell>
          <cell r="J889">
            <v>1</v>
          </cell>
        </row>
        <row r="890">
          <cell r="A890">
            <v>6843133400</v>
          </cell>
          <cell r="B890">
            <v>6843</v>
          </cell>
          <cell r="C890" t="str">
            <v>Texas State Technical College: Harlingen</v>
          </cell>
          <cell r="D890" t="str">
            <v>TX</v>
          </cell>
          <cell r="E890">
            <v>1612</v>
          </cell>
          <cell r="F890">
            <v>2280</v>
          </cell>
          <cell r="G890">
            <v>2128</v>
          </cell>
          <cell r="H890">
            <v>7.1428571428571425E-2</v>
          </cell>
          <cell r="I890">
            <v>3</v>
          </cell>
          <cell r="J890">
            <v>1</v>
          </cell>
        </row>
        <row r="891">
          <cell r="A891">
            <v>6913197200</v>
          </cell>
          <cell r="B891">
            <v>6913</v>
          </cell>
          <cell r="C891" t="str">
            <v>Vernon College</v>
          </cell>
          <cell r="D891" t="str">
            <v>TX</v>
          </cell>
          <cell r="E891">
            <v>866</v>
          </cell>
          <cell r="F891">
            <v>1260</v>
          </cell>
          <cell r="G891">
            <v>1140.9476717391308</v>
          </cell>
          <cell r="H891">
            <v>0.10434512573166427</v>
          </cell>
          <cell r="I891">
            <v>3</v>
          </cell>
          <cell r="J891">
            <v>1</v>
          </cell>
        </row>
        <row r="892">
          <cell r="A892">
            <v>6915049400</v>
          </cell>
          <cell r="B892">
            <v>6915</v>
          </cell>
          <cell r="C892" t="str">
            <v>Victoria College</v>
          </cell>
          <cell r="D892" t="str">
            <v>TX</v>
          </cell>
          <cell r="E892">
            <v>1532</v>
          </cell>
          <cell r="F892">
            <v>1170</v>
          </cell>
          <cell r="G892">
            <v>1053.6672369565219</v>
          </cell>
          <cell r="H892">
            <v>0.11040749770250126</v>
          </cell>
          <cell r="I892">
            <v>3</v>
          </cell>
          <cell r="J892">
            <v>1</v>
          </cell>
        </row>
        <row r="893">
          <cell r="A893">
            <v>6931285500</v>
          </cell>
          <cell r="B893">
            <v>6931</v>
          </cell>
          <cell r="C893" t="str">
            <v>Weatherford College</v>
          </cell>
          <cell r="D893" t="str">
            <v>TX</v>
          </cell>
          <cell r="E893">
            <v>1627</v>
          </cell>
          <cell r="F893">
            <v>1320</v>
          </cell>
          <cell r="G893">
            <v>1140</v>
          </cell>
          <cell r="H893">
            <v>0.15789473684210525</v>
          </cell>
          <cell r="I893">
            <v>3</v>
          </cell>
          <cell r="J893">
            <v>1</v>
          </cell>
        </row>
        <row r="894">
          <cell r="A894">
            <v>6939285600</v>
          </cell>
          <cell r="B894">
            <v>6939</v>
          </cell>
          <cell r="C894" t="str">
            <v>Wharton County Junior College</v>
          </cell>
          <cell r="D894" t="str">
            <v>TX</v>
          </cell>
          <cell r="E894">
            <v>2748</v>
          </cell>
          <cell r="F894">
            <v>1620</v>
          </cell>
          <cell r="G894">
            <v>1440</v>
          </cell>
          <cell r="H894">
            <v>0.125</v>
          </cell>
          <cell r="I894">
            <v>3</v>
          </cell>
          <cell r="J894">
            <v>1</v>
          </cell>
        </row>
        <row r="895">
          <cell r="A895">
            <v>6951019800</v>
          </cell>
          <cell r="B895">
            <v>6951</v>
          </cell>
          <cell r="C895" t="str">
            <v>Western Texas College</v>
          </cell>
          <cell r="D895" t="str">
            <v>TX</v>
          </cell>
          <cell r="E895">
            <v>334</v>
          </cell>
          <cell r="F895">
            <v>1430</v>
          </cell>
          <cell r="G895">
            <v>1305.8107152173916</v>
          </cell>
          <cell r="H895">
            <v>9.5105120011159783E-2</v>
          </cell>
          <cell r="I895">
            <v>3</v>
          </cell>
          <cell r="J895">
            <v>1</v>
          </cell>
        </row>
        <row r="896">
          <cell r="A896">
            <v>7149030800</v>
          </cell>
          <cell r="B896">
            <v>7101</v>
          </cell>
          <cell r="C896" t="str">
            <v>Northwest Arkansas Community College</v>
          </cell>
          <cell r="D896" t="str">
            <v>AR</v>
          </cell>
          <cell r="E896">
            <v>1549</v>
          </cell>
          <cell r="F896">
            <v>1815</v>
          </cell>
          <cell r="G896">
            <v>1635</v>
          </cell>
          <cell r="H896">
            <v>0.11009174311926606</v>
          </cell>
          <cell r="I896">
            <v>3</v>
          </cell>
          <cell r="J896">
            <v>1</v>
          </cell>
        </row>
        <row r="897">
          <cell r="A897">
            <v>7752311200</v>
          </cell>
          <cell r="B897">
            <v>1550</v>
          </cell>
          <cell r="C897" t="str">
            <v>South Arkansas Community College</v>
          </cell>
          <cell r="D897" t="str">
            <v>AR</v>
          </cell>
          <cell r="E897">
            <v>1229</v>
          </cell>
          <cell r="F897">
            <v>1810</v>
          </cell>
          <cell r="G897">
            <v>1810</v>
          </cell>
          <cell r="H897">
            <v>0</v>
          </cell>
          <cell r="I897">
            <v>3</v>
          </cell>
          <cell r="J897">
            <v>1</v>
          </cell>
        </row>
        <row r="898">
          <cell r="A898">
            <v>9952000000</v>
          </cell>
          <cell r="B898">
            <v>3137</v>
          </cell>
          <cell r="C898" t="str">
            <v>Texas State Technical College: West Texas</v>
          </cell>
          <cell r="D898" t="str">
            <v>TX</v>
          </cell>
          <cell r="E898">
            <v>1021</v>
          </cell>
          <cell r="F898">
            <v>2297</v>
          </cell>
          <cell r="G898">
            <v>2120</v>
          </cell>
          <cell r="H898">
            <v>8.3490566037735844E-2</v>
          </cell>
          <cell r="I898">
            <v>3</v>
          </cell>
          <cell r="J898">
            <v>1</v>
          </cell>
        </row>
        <row r="899">
          <cell r="A899">
            <v>362000000</v>
          </cell>
          <cell r="B899">
            <v>7044</v>
          </cell>
          <cell r="C899" t="str">
            <v>Stone Child College</v>
          </cell>
          <cell r="D899" t="str">
            <v>MT</v>
          </cell>
          <cell r="E899">
            <v>25</v>
          </cell>
          <cell r="F899">
            <v>2414.9884683018231</v>
          </cell>
          <cell r="G899">
            <v>2260</v>
          </cell>
          <cell r="H899">
            <v>6.8578968275142968E-2</v>
          </cell>
          <cell r="I899">
            <v>2</v>
          </cell>
          <cell r="J899">
            <v>1</v>
          </cell>
        </row>
        <row r="900">
          <cell r="A900">
            <v>535020000</v>
          </cell>
          <cell r="B900">
            <v>535</v>
          </cell>
          <cell r="C900" t="str">
            <v>Chandler-Gilbert Community College:  Pecos</v>
          </cell>
          <cell r="D900" t="str">
            <v>AZ</v>
          </cell>
          <cell r="E900">
            <v>2200</v>
          </cell>
          <cell r="F900">
            <v>1690</v>
          </cell>
          <cell r="G900">
            <v>1570</v>
          </cell>
          <cell r="H900">
            <v>7.6433121019108277E-2</v>
          </cell>
          <cell r="I900">
            <v>3</v>
          </cell>
          <cell r="J900">
            <v>1</v>
          </cell>
        </row>
        <row r="901">
          <cell r="A901">
            <v>790000000</v>
          </cell>
          <cell r="B901">
            <v>790</v>
          </cell>
          <cell r="C901" t="str">
            <v>Renton Technical College</v>
          </cell>
          <cell r="D901" t="str">
            <v>WA</v>
          </cell>
          <cell r="E901">
            <v>1388</v>
          </cell>
          <cell r="F901">
            <v>3099</v>
          </cell>
          <cell r="G901">
            <v>2484</v>
          </cell>
          <cell r="H901">
            <v>0.24758454106280192</v>
          </cell>
          <cell r="I901">
            <v>3</v>
          </cell>
          <cell r="J901">
            <v>1</v>
          </cell>
        </row>
        <row r="902">
          <cell r="A902">
            <v>975000000</v>
          </cell>
          <cell r="B902">
            <v>975</v>
          </cell>
          <cell r="C902" t="str">
            <v>Eastern Idaho Technical College</v>
          </cell>
          <cell r="D902" t="str">
            <v>ID</v>
          </cell>
          <cell r="E902">
            <v>398</v>
          </cell>
          <cell r="F902">
            <v>1478</v>
          </cell>
          <cell r="G902">
            <v>1404</v>
          </cell>
          <cell r="H902">
            <v>5.2706552706552709E-2</v>
          </cell>
          <cell r="I902">
            <v>3</v>
          </cell>
          <cell r="J902">
            <v>1</v>
          </cell>
        </row>
        <row r="903">
          <cell r="A903">
            <v>1801000000</v>
          </cell>
          <cell r="B903">
            <v>1801</v>
          </cell>
          <cell r="C903" t="str">
            <v>University of Hawaii: Hawaii Community College</v>
          </cell>
          <cell r="D903" t="str">
            <v>HI</v>
          </cell>
          <cell r="E903">
            <v>1019</v>
          </cell>
          <cell r="F903">
            <v>1529</v>
          </cell>
          <cell r="G903">
            <v>1400</v>
          </cell>
          <cell r="H903">
            <v>9.2142857142857137E-2</v>
          </cell>
          <cell r="I903">
            <v>3</v>
          </cell>
          <cell r="J903">
            <v>1</v>
          </cell>
        </row>
        <row r="904">
          <cell r="A904">
            <v>1990000000</v>
          </cell>
          <cell r="B904">
            <v>1990</v>
          </cell>
          <cell r="C904" t="str">
            <v>Montana State University: Billings College of Tech</v>
          </cell>
          <cell r="D904" t="str">
            <v>MT</v>
          </cell>
          <cell r="E904">
            <v>442</v>
          </cell>
          <cell r="F904">
            <v>3319</v>
          </cell>
          <cell r="G904">
            <v>3075</v>
          </cell>
          <cell r="H904">
            <v>7.9349593495934956E-2</v>
          </cell>
          <cell r="I904">
            <v>3</v>
          </cell>
          <cell r="J904">
            <v>1</v>
          </cell>
        </row>
        <row r="905">
          <cell r="A905">
            <v>2000000000</v>
          </cell>
          <cell r="B905">
            <v>4482</v>
          </cell>
          <cell r="C905" t="str">
            <v>Montana State University College of Technology-Gre</v>
          </cell>
          <cell r="D905" t="str">
            <v>MT</v>
          </cell>
          <cell r="E905">
            <v>89</v>
          </cell>
          <cell r="F905">
            <v>2794</v>
          </cell>
          <cell r="G905">
            <v>2520</v>
          </cell>
          <cell r="H905">
            <v>0.10873015873015873</v>
          </cell>
          <cell r="I905">
            <v>3</v>
          </cell>
          <cell r="J905">
            <v>1</v>
          </cell>
        </row>
        <row r="906">
          <cell r="A906">
            <v>2022000000</v>
          </cell>
          <cell r="B906">
            <v>2022</v>
          </cell>
          <cell r="C906" t="str">
            <v>Helena College of Technology of the University of</v>
          </cell>
          <cell r="D906" t="str">
            <v>MT</v>
          </cell>
          <cell r="E906">
            <v>590</v>
          </cell>
          <cell r="F906">
            <v>2757</v>
          </cell>
          <cell r="G906">
            <v>2616</v>
          </cell>
          <cell r="H906">
            <v>5.3899082568807342E-2</v>
          </cell>
          <cell r="I906">
            <v>3</v>
          </cell>
          <cell r="J906">
            <v>1</v>
          </cell>
        </row>
        <row r="907">
          <cell r="A907">
            <v>3810020000</v>
          </cell>
          <cell r="B907">
            <v>3810</v>
          </cell>
          <cell r="C907" t="str">
            <v>Estrella Mountain Community College</v>
          </cell>
          <cell r="D907" t="str">
            <v>AZ</v>
          </cell>
          <cell r="E907">
            <v>636</v>
          </cell>
          <cell r="F907">
            <v>1660</v>
          </cell>
          <cell r="G907">
            <v>1540</v>
          </cell>
          <cell r="H907">
            <v>7.792207792207792E-2</v>
          </cell>
          <cell r="I907">
            <v>3</v>
          </cell>
          <cell r="J907">
            <v>1</v>
          </cell>
        </row>
        <row r="908">
          <cell r="A908">
            <v>3826020000</v>
          </cell>
          <cell r="B908">
            <v>3826</v>
          </cell>
          <cell r="C908" t="str">
            <v>Chandler-Gilbert Community College:  Sun Lakes Edu</v>
          </cell>
          <cell r="D908" t="str">
            <v>AZ</v>
          </cell>
          <cell r="E908">
            <v>0</v>
          </cell>
          <cell r="F908">
            <v>1690</v>
          </cell>
          <cell r="G908">
            <v>1570</v>
          </cell>
          <cell r="H908">
            <v>7.6433121019108277E-2</v>
          </cell>
          <cell r="I908">
            <v>3</v>
          </cell>
          <cell r="J908">
            <v>1</v>
          </cell>
        </row>
        <row r="909">
          <cell r="A909">
            <v>3827020000</v>
          </cell>
          <cell r="B909">
            <v>3827</v>
          </cell>
          <cell r="C909" t="str">
            <v>Chandler-Gilbert Community College:  Williams Camp</v>
          </cell>
          <cell r="D909" t="str">
            <v>AZ</v>
          </cell>
          <cell r="E909">
            <v>0</v>
          </cell>
          <cell r="F909">
            <v>1690</v>
          </cell>
          <cell r="G909">
            <v>1570</v>
          </cell>
          <cell r="H909">
            <v>7.6433121019108277E-2</v>
          </cell>
          <cell r="I909">
            <v>3</v>
          </cell>
          <cell r="J909">
            <v>1</v>
          </cell>
        </row>
        <row r="910">
          <cell r="A910">
            <v>4002085700</v>
          </cell>
          <cell r="B910">
            <v>4002</v>
          </cell>
          <cell r="C910" t="str">
            <v>Allan Hancock College</v>
          </cell>
          <cell r="D910" t="str">
            <v>CA</v>
          </cell>
          <cell r="E910">
            <v>2664</v>
          </cell>
          <cell r="F910">
            <v>814</v>
          </cell>
          <cell r="G910">
            <v>562</v>
          </cell>
          <cell r="H910">
            <v>0.44839857651245552</v>
          </cell>
          <cell r="I910">
            <v>3</v>
          </cell>
          <cell r="J910">
            <v>1</v>
          </cell>
        </row>
        <row r="911">
          <cell r="A911">
            <v>4004082100</v>
          </cell>
          <cell r="B911">
            <v>4004</v>
          </cell>
          <cell r="C911" t="str">
            <v>American River College</v>
          </cell>
          <cell r="D911" t="str">
            <v>CA</v>
          </cell>
          <cell r="E911">
            <v>7162</v>
          </cell>
          <cell r="F911">
            <v>810</v>
          </cell>
          <cell r="G911">
            <v>540</v>
          </cell>
          <cell r="H911">
            <v>0.5</v>
          </cell>
          <cell r="I911">
            <v>3</v>
          </cell>
          <cell r="J911">
            <v>1</v>
          </cell>
        </row>
        <row r="912">
          <cell r="A912">
            <v>4005215200</v>
          </cell>
          <cell r="B912">
            <v>4005</v>
          </cell>
          <cell r="C912" t="str">
            <v>Antelope Valley College</v>
          </cell>
          <cell r="D912" t="str">
            <v>CA</v>
          </cell>
          <cell r="E912">
            <v>3097</v>
          </cell>
          <cell r="F912">
            <v>782</v>
          </cell>
          <cell r="G912">
            <v>540</v>
          </cell>
          <cell r="H912">
            <v>0.44814814814814813</v>
          </cell>
          <cell r="I912">
            <v>3</v>
          </cell>
          <cell r="J912">
            <v>1</v>
          </cell>
        </row>
        <row r="913">
          <cell r="A913">
            <v>4013072600</v>
          </cell>
          <cell r="B913">
            <v>4013</v>
          </cell>
          <cell r="C913" t="str">
            <v>Arizona Western College</v>
          </cell>
          <cell r="D913" t="str">
            <v>AZ</v>
          </cell>
          <cell r="E913">
            <v>1370</v>
          </cell>
          <cell r="F913">
            <v>1110</v>
          </cell>
          <cell r="G913">
            <v>1080</v>
          </cell>
          <cell r="H913">
            <v>2.7777777777777776E-2</v>
          </cell>
          <cell r="I913">
            <v>3</v>
          </cell>
          <cell r="J913">
            <v>1</v>
          </cell>
        </row>
        <row r="914">
          <cell r="A914">
            <v>4014141900</v>
          </cell>
          <cell r="B914">
            <v>4014</v>
          </cell>
          <cell r="C914" t="str">
            <v>Arapahoe Community College</v>
          </cell>
          <cell r="D914" t="str">
            <v>CO</v>
          </cell>
          <cell r="E914">
            <v>1858</v>
          </cell>
          <cell r="F914">
            <v>2179</v>
          </cell>
          <cell r="G914">
            <v>2140</v>
          </cell>
          <cell r="H914">
            <v>1.8224299065420561E-2</v>
          </cell>
          <cell r="I914">
            <v>3</v>
          </cell>
          <cell r="J914">
            <v>1</v>
          </cell>
        </row>
        <row r="915">
          <cell r="A915">
            <v>4015215300</v>
          </cell>
          <cell r="B915">
            <v>4015</v>
          </cell>
          <cell r="C915" t="str">
            <v>Bakersfield College</v>
          </cell>
          <cell r="D915" t="str">
            <v>CA</v>
          </cell>
          <cell r="E915">
            <v>4376</v>
          </cell>
          <cell r="F915">
            <v>814</v>
          </cell>
          <cell r="G915">
            <v>574</v>
          </cell>
          <cell r="H915">
            <v>0.41811846689895471</v>
          </cell>
          <cell r="I915">
            <v>2</v>
          </cell>
          <cell r="J915">
            <v>1</v>
          </cell>
        </row>
        <row r="916">
          <cell r="A916">
            <v>4020129400</v>
          </cell>
          <cell r="B916">
            <v>4020</v>
          </cell>
          <cell r="C916" t="str">
            <v>Barstow College</v>
          </cell>
          <cell r="D916" t="str">
            <v>CA</v>
          </cell>
          <cell r="E916">
            <v>707</v>
          </cell>
          <cell r="F916">
            <v>782</v>
          </cell>
          <cell r="G916">
            <v>540</v>
          </cell>
          <cell r="H916">
            <v>0.44814814814814813</v>
          </cell>
          <cell r="I916">
            <v>2</v>
          </cell>
          <cell r="J916">
            <v>1</v>
          </cell>
        </row>
        <row r="917">
          <cell r="A917">
            <v>4024288200</v>
          </cell>
          <cell r="B917">
            <v>4024</v>
          </cell>
          <cell r="C917" t="str">
            <v>Big Bend Community College</v>
          </cell>
          <cell r="D917" t="str">
            <v>WA</v>
          </cell>
          <cell r="E917">
            <v>949</v>
          </cell>
          <cell r="F917">
            <v>2403</v>
          </cell>
          <cell r="G917">
            <v>2145</v>
          </cell>
          <cell r="H917">
            <v>0.12027972027972028</v>
          </cell>
          <cell r="I917">
            <v>3</v>
          </cell>
          <cell r="J917">
            <v>1</v>
          </cell>
        </row>
        <row r="918">
          <cell r="A918">
            <v>4025169300</v>
          </cell>
          <cell r="B918">
            <v>4025</v>
          </cell>
          <cell r="C918" t="str">
            <v>Blue Mountain Community College</v>
          </cell>
          <cell r="D918" t="str">
            <v>OR</v>
          </cell>
          <cell r="E918">
            <v>684</v>
          </cell>
          <cell r="F918">
            <v>2746</v>
          </cell>
          <cell r="G918">
            <v>2633</v>
          </cell>
          <cell r="H918">
            <v>4.2916824914546146E-2</v>
          </cell>
          <cell r="I918">
            <v>3</v>
          </cell>
          <cell r="J918">
            <v>1</v>
          </cell>
        </row>
        <row r="919">
          <cell r="A919">
            <v>4027112500</v>
          </cell>
          <cell r="B919">
            <v>4027</v>
          </cell>
          <cell r="C919" t="str">
            <v>Cerro Coso Community College</v>
          </cell>
          <cell r="D919" t="str">
            <v>CA</v>
          </cell>
          <cell r="E919">
            <v>501</v>
          </cell>
          <cell r="F919">
            <v>780</v>
          </cell>
          <cell r="G919">
            <v>540</v>
          </cell>
          <cell r="H919">
            <v>0.44444444444444442</v>
          </cell>
          <cell r="I919">
            <v>2</v>
          </cell>
          <cell r="J919">
            <v>1</v>
          </cell>
        </row>
        <row r="920">
          <cell r="A920">
            <v>4029017700</v>
          </cell>
          <cell r="B920">
            <v>4029</v>
          </cell>
          <cell r="C920" t="str">
            <v>Bellevue Community College</v>
          </cell>
          <cell r="D920" t="str">
            <v>WA</v>
          </cell>
          <cell r="E920">
            <v>3763</v>
          </cell>
          <cell r="F920">
            <v>2523</v>
          </cell>
          <cell r="G920">
            <v>2247</v>
          </cell>
          <cell r="H920">
            <v>0.12283044058744993</v>
          </cell>
          <cell r="I920">
            <v>3</v>
          </cell>
          <cell r="J920">
            <v>1</v>
          </cell>
        </row>
        <row r="921">
          <cell r="A921">
            <v>4040285700</v>
          </cell>
          <cell r="B921">
            <v>4040</v>
          </cell>
          <cell r="C921" t="str">
            <v>College of Eastern Utah</v>
          </cell>
          <cell r="D921" t="str">
            <v>UT</v>
          </cell>
          <cell r="E921">
            <v>1396</v>
          </cell>
          <cell r="F921">
            <v>1861</v>
          </cell>
          <cell r="G921">
            <v>1740</v>
          </cell>
          <cell r="H921">
            <v>6.9540229885057467E-2</v>
          </cell>
          <cell r="I921">
            <v>3</v>
          </cell>
          <cell r="J921">
            <v>1</v>
          </cell>
        </row>
        <row r="922">
          <cell r="A922">
            <v>4043291400</v>
          </cell>
          <cell r="B922">
            <v>4043</v>
          </cell>
          <cell r="C922" t="str">
            <v>Casper College</v>
          </cell>
          <cell r="D922" t="str">
            <v>WY</v>
          </cell>
          <cell r="E922">
            <v>1988</v>
          </cell>
          <cell r="F922">
            <v>1464</v>
          </cell>
          <cell r="G922">
            <v>1416</v>
          </cell>
          <cell r="H922">
            <v>3.3898305084745763E-2</v>
          </cell>
          <cell r="I922">
            <v>3</v>
          </cell>
          <cell r="J922">
            <v>1</v>
          </cell>
        </row>
        <row r="923">
          <cell r="A923">
            <v>4045021100</v>
          </cell>
          <cell r="B923">
            <v>4045</v>
          </cell>
          <cell r="C923" t="str">
            <v>Centralia College</v>
          </cell>
          <cell r="D923" t="str">
            <v>WA</v>
          </cell>
          <cell r="E923">
            <v>1739</v>
          </cell>
          <cell r="F923">
            <v>2448</v>
          </cell>
          <cell r="G923">
            <v>2277</v>
          </cell>
          <cell r="H923">
            <v>7.5098814229249009E-2</v>
          </cell>
          <cell r="I923">
            <v>3</v>
          </cell>
          <cell r="J923">
            <v>1</v>
          </cell>
        </row>
        <row r="924">
          <cell r="A924">
            <v>4046215900</v>
          </cell>
          <cell r="B924">
            <v>4046</v>
          </cell>
          <cell r="C924" t="str">
            <v>Chaffey Community College</v>
          </cell>
          <cell r="D924" t="str">
            <v>CA</v>
          </cell>
          <cell r="E924">
            <v>4388</v>
          </cell>
          <cell r="F924">
            <v>818</v>
          </cell>
          <cell r="G924">
            <v>578</v>
          </cell>
          <cell r="H924">
            <v>0.41522491349480967</v>
          </cell>
          <cell r="I924">
            <v>2</v>
          </cell>
          <cell r="J924">
            <v>1</v>
          </cell>
        </row>
        <row r="925">
          <cell r="A925">
            <v>4051039500</v>
          </cell>
          <cell r="B925">
            <v>4051</v>
          </cell>
          <cell r="C925" t="str">
            <v>Citrus College</v>
          </cell>
          <cell r="D925" t="str">
            <v>CA</v>
          </cell>
          <cell r="E925">
            <v>4276</v>
          </cell>
          <cell r="F925">
            <v>806</v>
          </cell>
          <cell r="G925">
            <v>564</v>
          </cell>
          <cell r="H925">
            <v>0.42907801418439717</v>
          </cell>
          <cell r="I925">
            <v>3</v>
          </cell>
          <cell r="J925">
            <v>1</v>
          </cell>
        </row>
        <row r="926">
          <cell r="A926">
            <v>4052216000</v>
          </cell>
          <cell r="B926">
            <v>4052</v>
          </cell>
          <cell r="C926" t="str">
            <v>City College of San Francisco</v>
          </cell>
          <cell r="D926" t="str">
            <v>CA</v>
          </cell>
          <cell r="E926">
            <v>7934</v>
          </cell>
          <cell r="F926">
            <v>804</v>
          </cell>
          <cell r="G926">
            <v>564</v>
          </cell>
          <cell r="H926">
            <v>0.42553191489361702</v>
          </cell>
          <cell r="I926">
            <v>2</v>
          </cell>
          <cell r="J926">
            <v>1</v>
          </cell>
        </row>
        <row r="927">
          <cell r="A927">
            <v>4055288300</v>
          </cell>
          <cell r="B927">
            <v>4055</v>
          </cell>
          <cell r="C927" t="str">
            <v>Clark College</v>
          </cell>
          <cell r="D927" t="str">
            <v>WA</v>
          </cell>
          <cell r="E927">
            <v>3182</v>
          </cell>
          <cell r="F927">
            <v>2571</v>
          </cell>
          <cell r="G927">
            <v>2401</v>
          </cell>
          <cell r="H927">
            <v>7.0803831736776346E-2</v>
          </cell>
          <cell r="I927">
            <v>3</v>
          </cell>
          <cell r="J927">
            <v>1</v>
          </cell>
        </row>
        <row r="928">
          <cell r="A928">
            <v>4056090600</v>
          </cell>
          <cell r="B928">
            <v>4056</v>
          </cell>
          <cell r="C928" t="str">
            <v>West Hills Community College</v>
          </cell>
          <cell r="D928" t="str">
            <v>CA</v>
          </cell>
          <cell r="E928">
            <v>1623</v>
          </cell>
          <cell r="F928">
            <v>780</v>
          </cell>
          <cell r="G928">
            <v>540</v>
          </cell>
          <cell r="H928">
            <v>0.44444444444444442</v>
          </cell>
          <cell r="I928">
            <v>3</v>
          </cell>
          <cell r="J928">
            <v>1</v>
          </cell>
        </row>
        <row r="929">
          <cell r="A929">
            <v>4061216300</v>
          </cell>
          <cell r="B929">
            <v>4061</v>
          </cell>
          <cell r="C929" t="str">
            <v>College of Marin: Kentfield</v>
          </cell>
          <cell r="D929" t="str">
            <v>CA</v>
          </cell>
          <cell r="E929">
            <v>1346</v>
          </cell>
          <cell r="F929">
            <v>808</v>
          </cell>
          <cell r="G929">
            <v>566</v>
          </cell>
          <cell r="H929">
            <v>0.42756183745583037</v>
          </cell>
          <cell r="I929">
            <v>3</v>
          </cell>
          <cell r="J929">
            <v>1</v>
          </cell>
        </row>
        <row r="930">
          <cell r="A930">
            <v>4070216400</v>
          </cell>
          <cell r="B930">
            <v>4070</v>
          </cell>
          <cell r="C930" t="str">
            <v>College of San Mateo</v>
          </cell>
          <cell r="D930" t="str">
            <v>CA</v>
          </cell>
          <cell r="E930">
            <v>2960</v>
          </cell>
          <cell r="F930">
            <v>816</v>
          </cell>
          <cell r="G930">
            <v>576</v>
          </cell>
          <cell r="H930">
            <v>0.41666666666666669</v>
          </cell>
          <cell r="I930">
            <v>2</v>
          </cell>
          <cell r="J930">
            <v>1</v>
          </cell>
        </row>
        <row r="931">
          <cell r="A931">
            <v>4071216500</v>
          </cell>
          <cell r="B931">
            <v>4071</v>
          </cell>
          <cell r="C931" t="str">
            <v>College of the Sequoias</v>
          </cell>
          <cell r="D931" t="str">
            <v>CA</v>
          </cell>
          <cell r="E931">
            <v>3987</v>
          </cell>
          <cell r="F931">
            <v>806</v>
          </cell>
          <cell r="G931">
            <v>562</v>
          </cell>
          <cell r="H931">
            <v>0.43416370106761565</v>
          </cell>
          <cell r="I931">
            <v>3</v>
          </cell>
          <cell r="J931">
            <v>1</v>
          </cell>
        </row>
        <row r="932">
          <cell r="A932">
            <v>4077288400</v>
          </cell>
          <cell r="B932">
            <v>4077</v>
          </cell>
          <cell r="C932" t="str">
            <v>Columbia Basin College</v>
          </cell>
          <cell r="D932" t="str">
            <v>WA</v>
          </cell>
          <cell r="E932">
            <v>2752</v>
          </cell>
          <cell r="F932">
            <v>2463</v>
          </cell>
          <cell r="G932">
            <v>2302</v>
          </cell>
          <cell r="H932">
            <v>6.9939183318853168E-2</v>
          </cell>
          <cell r="I932">
            <v>3</v>
          </cell>
          <cell r="J932">
            <v>1</v>
          </cell>
        </row>
        <row r="933">
          <cell r="A933">
            <v>4078216600</v>
          </cell>
          <cell r="B933">
            <v>4078</v>
          </cell>
          <cell r="C933" t="str">
            <v>Compton Community College</v>
          </cell>
          <cell r="D933" t="str">
            <v>CA</v>
          </cell>
          <cell r="E933">
            <v>1845</v>
          </cell>
          <cell r="F933">
            <v>804</v>
          </cell>
          <cell r="G933">
            <v>564</v>
          </cell>
          <cell r="H933">
            <v>0.42553191489361702</v>
          </cell>
          <cell r="I933">
            <v>2</v>
          </cell>
          <cell r="J933">
            <v>1</v>
          </cell>
        </row>
        <row r="934">
          <cell r="A934">
            <v>4081033600</v>
          </cell>
          <cell r="B934">
            <v>4081</v>
          </cell>
          <cell r="C934" t="str">
            <v>Miles Community College</v>
          </cell>
          <cell r="D934" t="str">
            <v>MT</v>
          </cell>
          <cell r="E934">
            <v>378</v>
          </cell>
          <cell r="F934">
            <v>2820</v>
          </cell>
          <cell r="G934">
            <v>2550</v>
          </cell>
          <cell r="H934">
            <v>0.10588235294117647</v>
          </cell>
          <cell r="I934">
            <v>3</v>
          </cell>
          <cell r="J934">
            <v>1</v>
          </cell>
        </row>
        <row r="935">
          <cell r="A935">
            <v>4083215800</v>
          </cell>
          <cell r="B935">
            <v>4083</v>
          </cell>
          <cell r="C935" t="str">
            <v>Cerritos Community College</v>
          </cell>
          <cell r="D935" t="str">
            <v>CA</v>
          </cell>
          <cell r="E935">
            <v>3411</v>
          </cell>
          <cell r="F935">
            <v>824</v>
          </cell>
          <cell r="G935">
            <v>580</v>
          </cell>
          <cell r="H935">
            <v>0.4206896551724138</v>
          </cell>
          <cell r="I935">
            <v>2</v>
          </cell>
          <cell r="J935">
            <v>1</v>
          </cell>
        </row>
        <row r="936">
          <cell r="A936">
            <v>4084088700</v>
          </cell>
          <cell r="B936">
            <v>4084</v>
          </cell>
          <cell r="C936" t="str">
            <v>Cabrillo College</v>
          </cell>
          <cell r="D936" t="str">
            <v>CA</v>
          </cell>
          <cell r="E936">
            <v>3526</v>
          </cell>
          <cell r="F936">
            <v>818</v>
          </cell>
          <cell r="G936">
            <v>576</v>
          </cell>
          <cell r="H936">
            <v>0.4201388888888889</v>
          </cell>
          <cell r="I936">
            <v>3</v>
          </cell>
          <cell r="J936">
            <v>1</v>
          </cell>
        </row>
        <row r="937">
          <cell r="A937">
            <v>4085216200</v>
          </cell>
          <cell r="B937">
            <v>4085</v>
          </cell>
          <cell r="C937" t="str">
            <v>College of the Desert</v>
          </cell>
          <cell r="D937" t="str">
            <v>CA</v>
          </cell>
          <cell r="E937">
            <v>1674</v>
          </cell>
          <cell r="F937">
            <v>814</v>
          </cell>
          <cell r="G937">
            <v>574</v>
          </cell>
          <cell r="H937">
            <v>0.41811846689895471</v>
          </cell>
          <cell r="I937">
            <v>2</v>
          </cell>
          <cell r="J937">
            <v>1</v>
          </cell>
        </row>
        <row r="938">
          <cell r="A938">
            <v>4086223200</v>
          </cell>
          <cell r="B938">
            <v>933</v>
          </cell>
          <cell r="C938" t="str">
            <v>Coastline Community College</v>
          </cell>
          <cell r="D938" t="str">
            <v>CA</v>
          </cell>
          <cell r="E938">
            <v>334</v>
          </cell>
          <cell r="F938">
            <v>806</v>
          </cell>
          <cell r="G938">
            <v>566</v>
          </cell>
          <cell r="H938">
            <v>0.42402826855123676</v>
          </cell>
          <cell r="I938">
            <v>2</v>
          </cell>
          <cell r="J938">
            <v>1</v>
          </cell>
        </row>
        <row r="939">
          <cell r="A939">
            <v>4087091600</v>
          </cell>
          <cell r="B939">
            <v>4087</v>
          </cell>
          <cell r="C939" t="str">
            <v>College of the Siskiyous</v>
          </cell>
          <cell r="D939" t="str">
            <v>CA</v>
          </cell>
          <cell r="E939">
            <v>901</v>
          </cell>
          <cell r="F939">
            <v>806</v>
          </cell>
          <cell r="G939">
            <v>566</v>
          </cell>
          <cell r="H939">
            <v>0.42402826855123676</v>
          </cell>
          <cell r="I939">
            <v>3</v>
          </cell>
          <cell r="J939">
            <v>1</v>
          </cell>
        </row>
        <row r="940">
          <cell r="A940">
            <v>4089167800</v>
          </cell>
          <cell r="B940">
            <v>4089</v>
          </cell>
          <cell r="C940" t="str">
            <v>Clatsop Community College</v>
          </cell>
          <cell r="D940" t="str">
            <v>OR</v>
          </cell>
          <cell r="E940">
            <v>401</v>
          </cell>
          <cell r="F940">
            <v>2745</v>
          </cell>
          <cell r="G940">
            <v>2430</v>
          </cell>
          <cell r="H940">
            <v>0.12962962962962962</v>
          </cell>
          <cell r="I940">
            <v>3</v>
          </cell>
          <cell r="J940">
            <v>1</v>
          </cell>
        </row>
        <row r="941">
          <cell r="A941">
            <v>4090273000</v>
          </cell>
          <cell r="B941">
            <v>4090</v>
          </cell>
          <cell r="C941" t="str">
            <v>Central Oregon Community College</v>
          </cell>
          <cell r="D941" t="str">
            <v>OR</v>
          </cell>
          <cell r="E941">
            <v>1396</v>
          </cell>
          <cell r="F941">
            <v>2633</v>
          </cell>
          <cell r="G941">
            <v>2544</v>
          </cell>
          <cell r="H941">
            <v>3.4984276729559748E-2</v>
          </cell>
          <cell r="I941">
            <v>3</v>
          </cell>
          <cell r="J941">
            <v>1</v>
          </cell>
        </row>
        <row r="942">
          <cell r="A942">
            <v>4097044400</v>
          </cell>
          <cell r="B942">
            <v>4097</v>
          </cell>
          <cell r="C942" t="str">
            <v>Cochise College</v>
          </cell>
          <cell r="D942" t="str">
            <v>AZ</v>
          </cell>
          <cell r="E942">
            <v>1917</v>
          </cell>
          <cell r="F942">
            <v>1264</v>
          </cell>
          <cell r="G942">
            <v>1200</v>
          </cell>
          <cell r="H942">
            <v>5.3333333333333337E-2</v>
          </cell>
          <cell r="I942">
            <v>3</v>
          </cell>
          <cell r="J942">
            <v>1</v>
          </cell>
        </row>
        <row r="943">
          <cell r="A943">
            <v>4100092500</v>
          </cell>
          <cell r="B943">
            <v>4100</v>
          </cell>
          <cell r="C943" t="str">
            <v>College of the Redwoods</v>
          </cell>
          <cell r="D943" t="str">
            <v>CA</v>
          </cell>
          <cell r="E943">
            <v>2400</v>
          </cell>
          <cell r="F943">
            <v>806</v>
          </cell>
          <cell r="G943">
            <v>564</v>
          </cell>
          <cell r="H943">
            <v>0.42907801418439717</v>
          </cell>
          <cell r="I943">
            <v>3</v>
          </cell>
          <cell r="J943">
            <v>1</v>
          </cell>
        </row>
        <row r="944">
          <cell r="A944">
            <v>4101216900</v>
          </cell>
          <cell r="B944">
            <v>4101</v>
          </cell>
          <cell r="C944" t="str">
            <v>Cuesta College</v>
          </cell>
          <cell r="D944" t="str">
            <v>CA</v>
          </cell>
          <cell r="E944">
            <v>4263</v>
          </cell>
          <cell r="F944">
            <v>826</v>
          </cell>
          <cell r="G944">
            <v>586</v>
          </cell>
          <cell r="H944">
            <v>0.40955631399317405</v>
          </cell>
          <cell r="I944">
            <v>3</v>
          </cell>
          <cell r="J944">
            <v>1</v>
          </cell>
        </row>
        <row r="945">
          <cell r="A945">
            <v>4103192900</v>
          </cell>
          <cell r="B945">
            <v>4103</v>
          </cell>
          <cell r="C945" t="str">
            <v>Pierce College</v>
          </cell>
          <cell r="D945" t="str">
            <v>WA</v>
          </cell>
          <cell r="E945">
            <v>2629</v>
          </cell>
          <cell r="F945">
            <v>2654</v>
          </cell>
          <cell r="G945">
            <v>2292</v>
          </cell>
          <cell r="H945">
            <v>0.15794066317626526</v>
          </cell>
          <cell r="I945">
            <v>3</v>
          </cell>
          <cell r="J945">
            <v>1</v>
          </cell>
        </row>
        <row r="946">
          <cell r="A946">
            <v>4104217000</v>
          </cell>
          <cell r="B946">
            <v>4104</v>
          </cell>
          <cell r="C946" t="str">
            <v>Cypress College</v>
          </cell>
          <cell r="D946" t="str">
            <v>CA</v>
          </cell>
          <cell r="E946">
            <v>4296</v>
          </cell>
          <cell r="F946">
            <v>804</v>
          </cell>
          <cell r="G946">
            <v>564</v>
          </cell>
          <cell r="H946">
            <v>0.42553191489361702</v>
          </cell>
          <cell r="I946">
            <v>2</v>
          </cell>
          <cell r="J946">
            <v>1</v>
          </cell>
        </row>
        <row r="947">
          <cell r="A947">
            <v>4108086300</v>
          </cell>
          <cell r="B947">
            <v>4108</v>
          </cell>
          <cell r="C947" t="str">
            <v>Columbia College</v>
          </cell>
          <cell r="D947" t="str">
            <v>CA</v>
          </cell>
          <cell r="E947">
            <v>840</v>
          </cell>
          <cell r="F947">
            <v>818</v>
          </cell>
          <cell r="G947">
            <v>574</v>
          </cell>
          <cell r="H947">
            <v>0.42508710801393729</v>
          </cell>
          <cell r="I947">
            <v>3</v>
          </cell>
          <cell r="J947">
            <v>1</v>
          </cell>
        </row>
        <row r="948">
          <cell r="A948">
            <v>4109215600</v>
          </cell>
          <cell r="B948">
            <v>4109</v>
          </cell>
          <cell r="C948" t="str">
            <v>Canada College</v>
          </cell>
          <cell r="D948" t="str">
            <v>CA</v>
          </cell>
          <cell r="E948">
            <v>1058</v>
          </cell>
          <cell r="F948">
            <v>816</v>
          </cell>
          <cell r="G948">
            <v>576</v>
          </cell>
          <cell r="H948">
            <v>0.41666666666666669</v>
          </cell>
          <cell r="I948">
            <v>2</v>
          </cell>
          <cell r="J948">
            <v>1</v>
          </cell>
        </row>
        <row r="949">
          <cell r="A949">
            <v>4111179900</v>
          </cell>
          <cell r="B949">
            <v>4111</v>
          </cell>
          <cell r="C949" t="str">
            <v>Clackamas Community College</v>
          </cell>
          <cell r="D949" t="str">
            <v>OR</v>
          </cell>
          <cell r="E949">
            <v>2337</v>
          </cell>
          <cell r="F949">
            <v>2636.7355715441099</v>
          </cell>
          <cell r="G949">
            <v>2475</v>
          </cell>
          <cell r="H949">
            <v>6.5347705674387843E-2</v>
          </cell>
          <cell r="I949">
            <v>2</v>
          </cell>
          <cell r="J949">
            <v>1</v>
          </cell>
        </row>
        <row r="950">
          <cell r="A950">
            <v>4112104000</v>
          </cell>
          <cell r="B950">
            <v>4112</v>
          </cell>
          <cell r="C950" t="str">
            <v>Colorado Mountain College: Spring Valley Campus</v>
          </cell>
          <cell r="D950" t="str">
            <v>CO</v>
          </cell>
          <cell r="E950">
            <v>638</v>
          </cell>
          <cell r="F950">
            <v>1430</v>
          </cell>
          <cell r="G950">
            <v>1430</v>
          </cell>
          <cell r="H950">
            <v>0</v>
          </cell>
          <cell r="I950">
            <v>3</v>
          </cell>
          <cell r="J950">
            <v>1</v>
          </cell>
        </row>
        <row r="951">
          <cell r="A951">
            <v>4113095200</v>
          </cell>
          <cell r="B951">
            <v>4113</v>
          </cell>
          <cell r="C951" t="str">
            <v>Colorado Mountain College: Timberline Campus</v>
          </cell>
          <cell r="D951" t="str">
            <v>CO</v>
          </cell>
          <cell r="E951">
            <v>0</v>
          </cell>
          <cell r="F951">
            <v>1430</v>
          </cell>
          <cell r="G951">
            <v>1430</v>
          </cell>
          <cell r="H951">
            <v>0</v>
          </cell>
          <cell r="I951">
            <v>3</v>
          </cell>
          <cell r="J951">
            <v>1</v>
          </cell>
        </row>
        <row r="952">
          <cell r="A952">
            <v>4114009000</v>
          </cell>
          <cell r="B952">
            <v>4114</v>
          </cell>
          <cell r="C952" t="str">
            <v>College of Southern Idaho</v>
          </cell>
          <cell r="D952" t="str">
            <v>ID</v>
          </cell>
          <cell r="E952">
            <v>3040</v>
          </cell>
          <cell r="F952">
            <v>1800</v>
          </cell>
          <cell r="G952">
            <v>1650</v>
          </cell>
          <cell r="H952">
            <v>9.0909090909090912E-2</v>
          </cell>
          <cell r="I952">
            <v>3</v>
          </cell>
          <cell r="J952">
            <v>1</v>
          </cell>
        </row>
        <row r="953">
          <cell r="A953">
            <v>4115291500</v>
          </cell>
          <cell r="B953">
            <v>4115</v>
          </cell>
          <cell r="C953" t="str">
            <v>Central Wyoming College</v>
          </cell>
          <cell r="D953" t="str">
            <v>WY</v>
          </cell>
          <cell r="E953">
            <v>737</v>
          </cell>
          <cell r="F953">
            <v>1884</v>
          </cell>
          <cell r="G953">
            <v>1684</v>
          </cell>
          <cell r="H953">
            <v>0.11876484560570071</v>
          </cell>
          <cell r="I953">
            <v>3</v>
          </cell>
          <cell r="J953">
            <v>1</v>
          </cell>
        </row>
        <row r="954">
          <cell r="A954">
            <v>4117085300</v>
          </cell>
          <cell r="B954">
            <v>4117</v>
          </cell>
          <cell r="C954" t="str">
            <v>College of the Canyons</v>
          </cell>
          <cell r="D954" t="str">
            <v>CA</v>
          </cell>
          <cell r="E954">
            <v>4059</v>
          </cell>
          <cell r="F954">
            <v>818</v>
          </cell>
          <cell r="G954">
            <v>575</v>
          </cell>
          <cell r="H954">
            <v>0.4226086956521739</v>
          </cell>
          <cell r="I954">
            <v>3</v>
          </cell>
          <cell r="J954">
            <v>1</v>
          </cell>
        </row>
        <row r="955">
          <cell r="A955">
            <v>4118090100</v>
          </cell>
          <cell r="B955">
            <v>4118</v>
          </cell>
          <cell r="C955" t="str">
            <v>College of Alameda</v>
          </cell>
          <cell r="D955" t="str">
            <v>CA</v>
          </cell>
          <cell r="E955">
            <v>742</v>
          </cell>
          <cell r="F955">
            <v>780</v>
          </cell>
          <cell r="G955">
            <v>540</v>
          </cell>
          <cell r="H955">
            <v>0.44444444444444442</v>
          </cell>
          <cell r="I955">
            <v>2</v>
          </cell>
          <cell r="J955">
            <v>1</v>
          </cell>
        </row>
        <row r="956">
          <cell r="A956">
            <v>4119017800</v>
          </cell>
          <cell r="B956">
            <v>4119</v>
          </cell>
          <cell r="C956" t="str">
            <v>Front Range Community College</v>
          </cell>
          <cell r="D956" t="str">
            <v>CO</v>
          </cell>
          <cell r="E956">
            <v>4656</v>
          </cell>
          <cell r="F956">
            <v>2273</v>
          </cell>
          <cell r="G956">
            <v>2225</v>
          </cell>
          <cell r="H956">
            <v>2.1573033707865168E-2</v>
          </cell>
          <cell r="I956">
            <v>3</v>
          </cell>
          <cell r="J956">
            <v>1</v>
          </cell>
        </row>
        <row r="957">
          <cell r="A957">
            <v>4121026400</v>
          </cell>
          <cell r="B957">
            <v>4121</v>
          </cell>
          <cell r="C957" t="str">
            <v>Cosumnes River College</v>
          </cell>
          <cell r="D957" t="str">
            <v>CA</v>
          </cell>
          <cell r="E957">
            <v>4540</v>
          </cell>
          <cell r="F957">
            <v>810</v>
          </cell>
          <cell r="G957">
            <v>540</v>
          </cell>
          <cell r="H957">
            <v>0.5</v>
          </cell>
          <cell r="I957">
            <v>3</v>
          </cell>
          <cell r="J957">
            <v>1</v>
          </cell>
        </row>
        <row r="958">
          <cell r="A958">
            <v>4122213100</v>
          </cell>
          <cell r="B958">
            <v>4122</v>
          </cell>
          <cell r="C958" t="str">
            <v>Central Arizona College</v>
          </cell>
          <cell r="D958" t="str">
            <v>AZ</v>
          </cell>
          <cell r="E958">
            <v>1299</v>
          </cell>
          <cell r="F958">
            <v>1248</v>
          </cell>
          <cell r="G958">
            <v>1140</v>
          </cell>
          <cell r="H958">
            <v>9.4736842105263161E-2</v>
          </cell>
          <cell r="I958">
            <v>3</v>
          </cell>
          <cell r="J958">
            <v>1</v>
          </cell>
        </row>
        <row r="959">
          <cell r="A959">
            <v>4126216800</v>
          </cell>
          <cell r="B959">
            <v>4126</v>
          </cell>
          <cell r="C959" t="str">
            <v>Crafton Hills College</v>
          </cell>
          <cell r="D959" t="str">
            <v>CA</v>
          </cell>
          <cell r="E959">
            <v>1781</v>
          </cell>
          <cell r="F959">
            <v>806</v>
          </cell>
          <cell r="G959">
            <v>566</v>
          </cell>
          <cell r="H959">
            <v>0.42402826855123676</v>
          </cell>
          <cell r="I959">
            <v>3</v>
          </cell>
          <cell r="J959">
            <v>1</v>
          </cell>
        </row>
        <row r="960">
          <cell r="A960">
            <v>4130033900</v>
          </cell>
          <cell r="B960">
            <v>4130</v>
          </cell>
          <cell r="C960" t="str">
            <v>Red Rocks Community College</v>
          </cell>
          <cell r="D960" t="str">
            <v>CO</v>
          </cell>
          <cell r="E960">
            <v>1656</v>
          </cell>
          <cell r="F960">
            <v>2351.0427920180009</v>
          </cell>
          <cell r="G960">
            <v>2198</v>
          </cell>
          <cell r="H960">
            <v>6.9628203829845733E-2</v>
          </cell>
          <cell r="I960">
            <v>2</v>
          </cell>
          <cell r="J960">
            <v>1</v>
          </cell>
        </row>
        <row r="961">
          <cell r="A961">
            <v>4134050000</v>
          </cell>
          <cell r="B961">
            <v>969</v>
          </cell>
          <cell r="C961" t="str">
            <v>Community College of Aurora</v>
          </cell>
          <cell r="D961" t="str">
            <v>CO</v>
          </cell>
          <cell r="E961">
            <v>1334</v>
          </cell>
          <cell r="F961">
            <v>2130</v>
          </cell>
          <cell r="G961">
            <v>2102</v>
          </cell>
          <cell r="H961">
            <v>1.3320647002854425E-2</v>
          </cell>
          <cell r="I961">
            <v>3</v>
          </cell>
          <cell r="J961">
            <v>1</v>
          </cell>
        </row>
        <row r="962">
          <cell r="A962">
            <v>4136253400</v>
          </cell>
          <cell r="B962">
            <v>4136</v>
          </cell>
          <cell r="C962" t="str">
            <v>Community College of Southern Nevada</v>
          </cell>
          <cell r="D962" t="str">
            <v>NV</v>
          </cell>
          <cell r="E962">
            <v>3787</v>
          </cell>
          <cell r="F962">
            <v>1590</v>
          </cell>
          <cell r="G962">
            <v>1538</v>
          </cell>
          <cell r="H962">
            <v>3.3810143042912875E-2</v>
          </cell>
          <cell r="I962">
            <v>3</v>
          </cell>
          <cell r="J962">
            <v>1</v>
          </cell>
        </row>
        <row r="963">
          <cell r="A963">
            <v>4137092000</v>
          </cell>
          <cell r="B963">
            <v>4137</v>
          </cell>
          <cell r="C963" t="str">
            <v>Community College of Denver</v>
          </cell>
          <cell r="D963" t="str">
            <v>CO</v>
          </cell>
          <cell r="E963">
            <v>1693</v>
          </cell>
          <cell r="F963">
            <v>2487</v>
          </cell>
          <cell r="G963">
            <v>2286</v>
          </cell>
          <cell r="H963">
            <v>8.7926509186351712E-2</v>
          </cell>
          <cell r="I963">
            <v>3</v>
          </cell>
          <cell r="J963">
            <v>1</v>
          </cell>
        </row>
        <row r="964">
          <cell r="A964">
            <v>4138090000</v>
          </cell>
          <cell r="B964">
            <v>4140</v>
          </cell>
          <cell r="C964" t="str">
            <v>Colorado Mountain College: Alpine Campus</v>
          </cell>
          <cell r="D964" t="str">
            <v>CO</v>
          </cell>
          <cell r="E964">
            <v>688</v>
          </cell>
          <cell r="F964">
            <v>1430</v>
          </cell>
          <cell r="G964">
            <v>1430</v>
          </cell>
          <cell r="H964">
            <v>0</v>
          </cell>
          <cell r="I964">
            <v>3</v>
          </cell>
          <cell r="J964">
            <v>1</v>
          </cell>
        </row>
        <row r="965">
          <cell r="A965">
            <v>4204223500</v>
          </cell>
          <cell r="B965">
            <v>4204</v>
          </cell>
          <cell r="C965" t="str">
            <v>Aims Community College</v>
          </cell>
          <cell r="D965" t="str">
            <v>CO</v>
          </cell>
          <cell r="E965">
            <v>2055</v>
          </cell>
          <cell r="F965">
            <v>1890</v>
          </cell>
          <cell r="G965">
            <v>1751.9107152173915</v>
          </cell>
          <cell r="H965">
            <v>7.8822101824677318E-2</v>
          </cell>
          <cell r="I965">
            <v>3</v>
          </cell>
          <cell r="J965">
            <v>1</v>
          </cell>
        </row>
        <row r="966">
          <cell r="A966">
            <v>4226024400</v>
          </cell>
          <cell r="B966">
            <v>4226</v>
          </cell>
          <cell r="C966" t="str">
            <v>Butte College</v>
          </cell>
          <cell r="D966" t="str">
            <v>CA</v>
          </cell>
          <cell r="E966">
            <v>4836</v>
          </cell>
          <cell r="F966">
            <v>944</v>
          </cell>
          <cell r="G966">
            <v>688</v>
          </cell>
          <cell r="H966">
            <v>0.37209302325581395</v>
          </cell>
          <cell r="I966">
            <v>3</v>
          </cell>
          <cell r="J966">
            <v>1</v>
          </cell>
        </row>
        <row r="967">
          <cell r="A967">
            <v>4252250000</v>
          </cell>
          <cell r="B967">
            <v>4252</v>
          </cell>
          <cell r="C967" t="str">
            <v>Cuyamaca College</v>
          </cell>
          <cell r="D967" t="str">
            <v>CA</v>
          </cell>
          <cell r="E967">
            <v>1770</v>
          </cell>
          <cell r="F967">
            <v>816</v>
          </cell>
          <cell r="G967">
            <v>562</v>
          </cell>
          <cell r="H967">
            <v>0.45195729537366547</v>
          </cell>
          <cell r="I967">
            <v>3</v>
          </cell>
          <cell r="J967">
            <v>1</v>
          </cell>
        </row>
        <row r="968">
          <cell r="A968">
            <v>4273223300</v>
          </cell>
          <cell r="B968">
            <v>4273</v>
          </cell>
          <cell r="C968" t="str">
            <v>Evergreen Valley College</v>
          </cell>
          <cell r="D968" t="str">
            <v>CA</v>
          </cell>
          <cell r="E968">
            <v>2313</v>
          </cell>
          <cell r="F968">
            <v>818</v>
          </cell>
          <cell r="G968">
            <v>574</v>
          </cell>
          <cell r="H968">
            <v>0.42508710801393729</v>
          </cell>
          <cell r="I968">
            <v>3</v>
          </cell>
          <cell r="J968">
            <v>1</v>
          </cell>
        </row>
        <row r="969">
          <cell r="A969">
            <v>4280252500</v>
          </cell>
          <cell r="B969">
            <v>4280</v>
          </cell>
          <cell r="C969" t="str">
            <v>Dawson Community College</v>
          </cell>
          <cell r="D969" t="str">
            <v>MT</v>
          </cell>
          <cell r="E969">
            <v>325</v>
          </cell>
          <cell r="F969">
            <v>1943</v>
          </cell>
          <cell r="G969">
            <v>1802</v>
          </cell>
          <cell r="H969">
            <v>7.8246392896781355E-2</v>
          </cell>
          <cell r="I969">
            <v>3</v>
          </cell>
          <cell r="J969">
            <v>1</v>
          </cell>
        </row>
        <row r="970">
          <cell r="A970">
            <v>4283285800</v>
          </cell>
          <cell r="B970">
            <v>4283</v>
          </cell>
          <cell r="C970" t="str">
            <v>Dixie State College of Utah</v>
          </cell>
          <cell r="D970" t="str">
            <v>UT</v>
          </cell>
          <cell r="E970">
            <v>3220</v>
          </cell>
          <cell r="F970">
            <v>1886</v>
          </cell>
          <cell r="G970">
            <v>1778</v>
          </cell>
          <cell r="H970">
            <v>6.074240719910011E-2</v>
          </cell>
          <cell r="I970">
            <v>3</v>
          </cell>
          <cell r="J970">
            <v>1</v>
          </cell>
        </row>
        <row r="971">
          <cell r="A971">
            <v>4286217100</v>
          </cell>
          <cell r="B971">
            <v>4286</v>
          </cell>
          <cell r="C971" t="str">
            <v>De Anza College</v>
          </cell>
          <cell r="D971" t="str">
            <v>CA</v>
          </cell>
          <cell r="E971">
            <v>8283</v>
          </cell>
          <cell r="F971">
            <v>789</v>
          </cell>
          <cell r="G971">
            <v>564</v>
          </cell>
          <cell r="H971">
            <v>0.39893617021276595</v>
          </cell>
          <cell r="I971">
            <v>2</v>
          </cell>
          <cell r="J971">
            <v>1</v>
          </cell>
        </row>
        <row r="972">
          <cell r="A972">
            <v>4291073700</v>
          </cell>
          <cell r="B972">
            <v>4291</v>
          </cell>
          <cell r="C972" t="str">
            <v>Pikes Peak Community College</v>
          </cell>
          <cell r="D972" t="str">
            <v>CO</v>
          </cell>
          <cell r="E972">
            <v>3339</v>
          </cell>
          <cell r="F972">
            <v>2155</v>
          </cell>
          <cell r="G972">
            <v>2107</v>
          </cell>
          <cell r="H972">
            <v>2.2781205505457997E-2</v>
          </cell>
          <cell r="I972">
            <v>3</v>
          </cell>
          <cell r="J972">
            <v>1</v>
          </cell>
        </row>
        <row r="973">
          <cell r="A973">
            <v>4295217200</v>
          </cell>
          <cell r="B973">
            <v>4295</v>
          </cell>
          <cell r="C973" t="str">
            <v>Diablo Valley College</v>
          </cell>
          <cell r="D973" t="str">
            <v>CA</v>
          </cell>
          <cell r="E973">
            <v>7060</v>
          </cell>
          <cell r="F973">
            <v>790</v>
          </cell>
          <cell r="G973">
            <v>550</v>
          </cell>
          <cell r="H973">
            <v>0.43636363636363634</v>
          </cell>
          <cell r="I973">
            <v>3</v>
          </cell>
          <cell r="J973">
            <v>1</v>
          </cell>
        </row>
        <row r="974">
          <cell r="A974">
            <v>4296217300</v>
          </cell>
          <cell r="B974">
            <v>4296</v>
          </cell>
          <cell r="C974" t="str">
            <v>East Los Angeles College</v>
          </cell>
          <cell r="D974" t="str">
            <v>CA</v>
          </cell>
          <cell r="E974">
            <v>3916</v>
          </cell>
          <cell r="F974">
            <v>802</v>
          </cell>
          <cell r="G974">
            <v>562</v>
          </cell>
          <cell r="H974">
            <v>0.42704626334519574</v>
          </cell>
          <cell r="I974">
            <v>3</v>
          </cell>
          <cell r="J974">
            <v>1</v>
          </cell>
        </row>
        <row r="975">
          <cell r="A975">
            <v>4297087400</v>
          </cell>
          <cell r="B975">
            <v>4297</v>
          </cell>
          <cell r="C975" t="str">
            <v>Eastern Arizona College</v>
          </cell>
          <cell r="D975" t="str">
            <v>AZ</v>
          </cell>
          <cell r="E975">
            <v>1476</v>
          </cell>
          <cell r="F975">
            <v>1008</v>
          </cell>
          <cell r="G975">
            <v>868</v>
          </cell>
          <cell r="H975">
            <v>0.16129032258064516</v>
          </cell>
          <cell r="I975">
            <v>3</v>
          </cell>
          <cell r="J975">
            <v>1</v>
          </cell>
        </row>
        <row r="976">
          <cell r="A976">
            <v>4302217400</v>
          </cell>
          <cell r="B976">
            <v>4302</v>
          </cell>
          <cell r="C976" t="str">
            <v>El Camino College</v>
          </cell>
          <cell r="D976" t="str">
            <v>CA</v>
          </cell>
          <cell r="E976">
            <v>6751</v>
          </cell>
          <cell r="F976">
            <v>800</v>
          </cell>
          <cell r="G976">
            <v>560</v>
          </cell>
          <cell r="H976">
            <v>0.42857142857142855</v>
          </cell>
          <cell r="I976">
            <v>2</v>
          </cell>
          <cell r="J976">
            <v>1</v>
          </cell>
        </row>
        <row r="977">
          <cell r="A977">
            <v>4303048600</v>
          </cell>
          <cell r="B977">
            <v>4303</v>
          </cell>
          <cell r="C977" t="str">
            <v>Everett Community College</v>
          </cell>
          <cell r="D977" t="str">
            <v>WA</v>
          </cell>
          <cell r="E977">
            <v>2125</v>
          </cell>
          <cell r="F977">
            <v>2418</v>
          </cell>
          <cell r="G977">
            <v>2142</v>
          </cell>
          <cell r="H977">
            <v>0.12885154061624648</v>
          </cell>
          <cell r="I977">
            <v>3</v>
          </cell>
          <cell r="J977">
            <v>1</v>
          </cell>
        </row>
        <row r="978">
          <cell r="A978">
            <v>4307193600</v>
          </cell>
          <cell r="B978">
            <v>4307</v>
          </cell>
          <cell r="C978" t="str">
            <v>Edmonds Community College</v>
          </cell>
          <cell r="D978" t="str">
            <v>WA</v>
          </cell>
          <cell r="E978">
            <v>2311</v>
          </cell>
          <cell r="F978">
            <v>2440</v>
          </cell>
          <cell r="G978">
            <v>2265</v>
          </cell>
          <cell r="H978">
            <v>7.7262693156732898E-2</v>
          </cell>
          <cell r="I978">
            <v>3</v>
          </cell>
          <cell r="J978">
            <v>1</v>
          </cell>
        </row>
        <row r="979">
          <cell r="A979">
            <v>4311217600</v>
          </cell>
          <cell r="B979">
            <v>4311</v>
          </cell>
          <cell r="C979" t="str">
            <v>Fresno City College</v>
          </cell>
          <cell r="D979" t="str">
            <v>CA</v>
          </cell>
          <cell r="E979">
            <v>6573</v>
          </cell>
          <cell r="F979">
            <v>806</v>
          </cell>
          <cell r="G979">
            <v>564</v>
          </cell>
          <cell r="H979">
            <v>0.42907801418439717</v>
          </cell>
          <cell r="I979">
            <v>3</v>
          </cell>
          <cell r="J979">
            <v>1</v>
          </cell>
        </row>
        <row r="980">
          <cell r="A980">
            <v>4314217700</v>
          </cell>
          <cell r="B980">
            <v>4314</v>
          </cell>
          <cell r="C980" t="str">
            <v>Fullerton College</v>
          </cell>
          <cell r="D980" t="str">
            <v>CA</v>
          </cell>
          <cell r="E980">
            <v>6850</v>
          </cell>
          <cell r="F980">
            <v>804</v>
          </cell>
          <cell r="G980">
            <v>564</v>
          </cell>
          <cell r="H980">
            <v>0.42553191489361702</v>
          </cell>
          <cell r="I980">
            <v>2</v>
          </cell>
          <cell r="J980">
            <v>1</v>
          </cell>
        </row>
        <row r="981">
          <cell r="A981">
            <v>4315217500</v>
          </cell>
          <cell r="B981">
            <v>4315</v>
          </cell>
          <cell r="C981" t="str">
            <v>Foothill College</v>
          </cell>
          <cell r="D981" t="str">
            <v>CA</v>
          </cell>
          <cell r="E981">
            <v>3757</v>
          </cell>
          <cell r="F981">
            <v>813</v>
          </cell>
          <cell r="G981">
            <v>588</v>
          </cell>
          <cell r="H981">
            <v>0.38265306122448978</v>
          </cell>
          <cell r="I981">
            <v>2</v>
          </cell>
          <cell r="J981">
            <v>1</v>
          </cell>
        </row>
        <row r="982">
          <cell r="A982">
            <v>4317252600</v>
          </cell>
          <cell r="B982">
            <v>4317</v>
          </cell>
          <cell r="C982" t="str">
            <v>Flathead Valley Community College</v>
          </cell>
          <cell r="D982" t="str">
            <v>MT</v>
          </cell>
          <cell r="E982">
            <v>795</v>
          </cell>
          <cell r="F982">
            <v>2193</v>
          </cell>
          <cell r="G982">
            <v>2014</v>
          </cell>
          <cell r="H982">
            <v>8.8877855014895729E-2</v>
          </cell>
          <cell r="I982">
            <v>3</v>
          </cell>
          <cell r="J982">
            <v>1</v>
          </cell>
        </row>
        <row r="983">
          <cell r="A983">
            <v>4318092200</v>
          </cell>
          <cell r="B983">
            <v>4318</v>
          </cell>
          <cell r="C983" t="str">
            <v>Feather River College</v>
          </cell>
          <cell r="D983" t="str">
            <v>CA</v>
          </cell>
          <cell r="E983">
            <v>448</v>
          </cell>
          <cell r="F983">
            <v>804</v>
          </cell>
          <cell r="G983">
            <v>588</v>
          </cell>
          <cell r="H983">
            <v>0.36734693877551022</v>
          </cell>
          <cell r="I983">
            <v>3</v>
          </cell>
          <cell r="J983">
            <v>1</v>
          </cell>
        </row>
        <row r="984">
          <cell r="A984">
            <v>4327204700</v>
          </cell>
          <cell r="B984">
            <v>4327</v>
          </cell>
          <cell r="C984" t="str">
            <v>Glendale Community College</v>
          </cell>
          <cell r="D984" t="str">
            <v>CA</v>
          </cell>
          <cell r="E984">
            <v>4533</v>
          </cell>
          <cell r="F984">
            <v>831</v>
          </cell>
          <cell r="G984">
            <v>591</v>
          </cell>
          <cell r="H984">
            <v>0.40609137055837563</v>
          </cell>
          <cell r="I984">
            <v>2</v>
          </cell>
          <cell r="J984">
            <v>1</v>
          </cell>
        </row>
        <row r="985">
          <cell r="A985">
            <v>4332004200</v>
          </cell>
          <cell r="B985">
            <v>4332</v>
          </cell>
          <cell r="C985" t="str">
            <v>Grays Harbor College</v>
          </cell>
          <cell r="D985" t="str">
            <v>WA</v>
          </cell>
          <cell r="E985">
            <v>731</v>
          </cell>
          <cell r="F985">
            <v>2490</v>
          </cell>
          <cell r="G985">
            <v>2247</v>
          </cell>
          <cell r="H985">
            <v>0.1081441922563418</v>
          </cell>
          <cell r="I985">
            <v>3</v>
          </cell>
          <cell r="J985">
            <v>1</v>
          </cell>
        </row>
        <row r="986">
          <cell r="A986">
            <v>4334218100</v>
          </cell>
          <cell r="B986">
            <v>4334</v>
          </cell>
          <cell r="C986" t="str">
            <v>Grossmont Community College</v>
          </cell>
          <cell r="D986" t="str">
            <v>CA</v>
          </cell>
          <cell r="E986">
            <v>6367</v>
          </cell>
          <cell r="F986">
            <v>818</v>
          </cell>
          <cell r="G986">
            <v>576</v>
          </cell>
          <cell r="H986">
            <v>0.4201388888888889</v>
          </cell>
          <cell r="I986">
            <v>3</v>
          </cell>
          <cell r="J986">
            <v>1</v>
          </cell>
        </row>
        <row r="987">
          <cell r="A987">
            <v>4337021700</v>
          </cell>
          <cell r="B987">
            <v>4337</v>
          </cell>
          <cell r="C987" t="str">
            <v>Green River Community College</v>
          </cell>
          <cell r="D987" t="str">
            <v>WA</v>
          </cell>
          <cell r="E987">
            <v>2153</v>
          </cell>
          <cell r="F987">
            <v>2620</v>
          </cell>
          <cell r="G987">
            <v>2322</v>
          </cell>
          <cell r="H987">
            <v>0.12833763996554695</v>
          </cell>
          <cell r="I987">
            <v>3</v>
          </cell>
          <cell r="J987">
            <v>1</v>
          </cell>
        </row>
        <row r="988">
          <cell r="A988">
            <v>4338066300</v>
          </cell>
          <cell r="B988">
            <v>4338</v>
          </cell>
          <cell r="C988" t="str">
            <v>Glendale Community College</v>
          </cell>
          <cell r="D988" t="str">
            <v>AZ</v>
          </cell>
          <cell r="E988">
            <v>1828</v>
          </cell>
          <cell r="F988">
            <v>1660</v>
          </cell>
          <cell r="G988">
            <v>1540</v>
          </cell>
          <cell r="H988">
            <v>7.792207792207792E-2</v>
          </cell>
          <cell r="I988">
            <v>3</v>
          </cell>
          <cell r="J988">
            <v>1</v>
          </cell>
        </row>
        <row r="989">
          <cell r="A989">
            <v>4339218000</v>
          </cell>
          <cell r="B989">
            <v>4339</v>
          </cell>
          <cell r="C989" t="str">
            <v>Golden West College</v>
          </cell>
          <cell r="D989" t="str">
            <v>CA</v>
          </cell>
          <cell r="E989">
            <v>4275</v>
          </cell>
          <cell r="F989">
            <v>815</v>
          </cell>
          <cell r="G989">
            <v>575</v>
          </cell>
          <cell r="H989">
            <v>0.41739130434782606</v>
          </cell>
          <cell r="I989">
            <v>2</v>
          </cell>
          <cell r="J989">
            <v>1</v>
          </cell>
        </row>
        <row r="990">
          <cell r="A990">
            <v>4340218200</v>
          </cell>
          <cell r="B990">
            <v>4340</v>
          </cell>
          <cell r="C990" t="str">
            <v>Hartnell College</v>
          </cell>
          <cell r="D990" t="str">
            <v>CA</v>
          </cell>
          <cell r="E990">
            <v>1625</v>
          </cell>
          <cell r="F990">
            <v>788</v>
          </cell>
          <cell r="G990">
            <v>548</v>
          </cell>
          <cell r="H990">
            <v>0.43795620437956206</v>
          </cell>
          <cell r="I990">
            <v>3</v>
          </cell>
          <cell r="J990">
            <v>1</v>
          </cell>
        </row>
        <row r="991">
          <cell r="A991">
            <v>4348193100</v>
          </cell>
          <cell r="B991">
            <v>4348</v>
          </cell>
          <cell r="C991" t="str">
            <v>Highline Community College</v>
          </cell>
          <cell r="D991" t="str">
            <v>WA</v>
          </cell>
          <cell r="E991">
            <v>3257</v>
          </cell>
          <cell r="F991">
            <v>2388</v>
          </cell>
          <cell r="G991">
            <v>2217</v>
          </cell>
          <cell r="H991">
            <v>7.7131258457374827E-2</v>
          </cell>
          <cell r="I991">
            <v>3</v>
          </cell>
          <cell r="J991">
            <v>1</v>
          </cell>
        </row>
        <row r="992">
          <cell r="A992">
            <v>4350138000</v>
          </cell>
          <cell r="B992">
            <v>4350</v>
          </cell>
          <cell r="C992" t="str">
            <v>University of Hawaii: Honolulu Community College</v>
          </cell>
          <cell r="D992" t="str">
            <v>HI</v>
          </cell>
          <cell r="E992">
            <v>1709</v>
          </cell>
          <cell r="F992">
            <v>1440</v>
          </cell>
          <cell r="G992">
            <v>1380</v>
          </cell>
          <cell r="H992">
            <v>4.3478260869565216E-2</v>
          </cell>
          <cell r="I992">
            <v>3</v>
          </cell>
          <cell r="J992">
            <v>1</v>
          </cell>
        </row>
        <row r="993">
          <cell r="A993">
            <v>4358218500</v>
          </cell>
          <cell r="B993">
            <v>4358</v>
          </cell>
          <cell r="C993" t="str">
            <v>Imperial Valley College</v>
          </cell>
          <cell r="D993" t="str">
            <v>CA</v>
          </cell>
          <cell r="E993">
            <v>2316</v>
          </cell>
          <cell r="F993">
            <v>782</v>
          </cell>
          <cell r="G993">
            <v>548</v>
          </cell>
          <cell r="H993">
            <v>0.42700729927007297</v>
          </cell>
          <cell r="I993">
            <v>3</v>
          </cell>
          <cell r="J993">
            <v>1</v>
          </cell>
        </row>
        <row r="994">
          <cell r="A994">
            <v>4377230900</v>
          </cell>
          <cell r="B994">
            <v>4377</v>
          </cell>
          <cell r="C994" t="str">
            <v>University of Hawaii: Kapiolani Community College</v>
          </cell>
          <cell r="D994" t="str">
            <v>HI</v>
          </cell>
          <cell r="E994">
            <v>2212</v>
          </cell>
          <cell r="F994">
            <v>1470</v>
          </cell>
          <cell r="G994">
            <v>1410</v>
          </cell>
          <cell r="H994">
            <v>4.2553191489361701E-2</v>
          </cell>
          <cell r="I994">
            <v>3</v>
          </cell>
          <cell r="J994">
            <v>1</v>
          </cell>
        </row>
        <row r="995">
          <cell r="A995">
            <v>4378107600</v>
          </cell>
          <cell r="B995">
            <v>4378</v>
          </cell>
          <cell r="C995" t="str">
            <v>University of Hawaii: Kauai Community College</v>
          </cell>
          <cell r="D995" t="str">
            <v>HI</v>
          </cell>
          <cell r="E995">
            <v>420</v>
          </cell>
          <cell r="F995">
            <v>1440</v>
          </cell>
          <cell r="G995">
            <v>1380</v>
          </cell>
          <cell r="H995">
            <v>4.3478260869565216E-2</v>
          </cell>
          <cell r="I995">
            <v>3</v>
          </cell>
          <cell r="J995">
            <v>1</v>
          </cell>
        </row>
        <row r="996">
          <cell r="A996">
            <v>4382067300</v>
          </cell>
          <cell r="B996">
            <v>4382</v>
          </cell>
          <cell r="C996" t="str">
            <v>Lamar Community College</v>
          </cell>
          <cell r="D996" t="str">
            <v>CO</v>
          </cell>
          <cell r="E996">
            <v>504</v>
          </cell>
          <cell r="F996">
            <v>2362</v>
          </cell>
          <cell r="G996">
            <v>2333</v>
          </cell>
          <cell r="H996">
            <v>1.2430347192456065E-2</v>
          </cell>
          <cell r="I996">
            <v>3</v>
          </cell>
          <cell r="J996">
            <v>1</v>
          </cell>
        </row>
        <row r="997">
          <cell r="A997">
            <v>4383089900</v>
          </cell>
          <cell r="B997">
            <v>4383</v>
          </cell>
          <cell r="C997" t="str">
            <v>Lassen College</v>
          </cell>
          <cell r="D997" t="str">
            <v>CA</v>
          </cell>
          <cell r="E997">
            <v>509</v>
          </cell>
          <cell r="F997">
            <v>795</v>
          </cell>
          <cell r="G997">
            <v>555</v>
          </cell>
          <cell r="H997">
            <v>0.43243243243243246</v>
          </cell>
          <cell r="I997">
            <v>3</v>
          </cell>
          <cell r="J997">
            <v>1</v>
          </cell>
        </row>
        <row r="998">
          <cell r="A998">
            <v>4388219100</v>
          </cell>
          <cell r="B998">
            <v>4388</v>
          </cell>
          <cell r="C998" t="str">
            <v>Long Beach City College</v>
          </cell>
          <cell r="D998" t="str">
            <v>CA</v>
          </cell>
          <cell r="E998">
            <v>6298</v>
          </cell>
          <cell r="F998">
            <v>830</v>
          </cell>
          <cell r="G998">
            <v>590</v>
          </cell>
          <cell r="H998">
            <v>0.40677966101694918</v>
          </cell>
          <cell r="I998">
            <v>2</v>
          </cell>
          <cell r="J998">
            <v>1</v>
          </cell>
        </row>
        <row r="999">
          <cell r="A999">
            <v>4391091100</v>
          </cell>
          <cell r="B999">
            <v>4391</v>
          </cell>
          <cell r="C999" t="str">
            <v>Los Angeles City College</v>
          </cell>
          <cell r="D999" t="str">
            <v>CA</v>
          </cell>
          <cell r="E999">
            <v>2839</v>
          </cell>
          <cell r="F999">
            <v>804</v>
          </cell>
          <cell r="G999">
            <v>564</v>
          </cell>
          <cell r="H999">
            <v>0.42553191489361702</v>
          </cell>
          <cell r="I999">
            <v>3</v>
          </cell>
          <cell r="J999">
            <v>1</v>
          </cell>
        </row>
        <row r="1000">
          <cell r="A1000">
            <v>4395219300</v>
          </cell>
          <cell r="B1000">
            <v>4395</v>
          </cell>
          <cell r="C1000" t="str">
            <v>Los Angeles Harbor College</v>
          </cell>
          <cell r="D1000" t="str">
            <v>CA</v>
          </cell>
          <cell r="E1000">
            <v>1880</v>
          </cell>
          <cell r="F1000">
            <v>804</v>
          </cell>
          <cell r="G1000">
            <v>564</v>
          </cell>
          <cell r="H1000">
            <v>0.42553191489361702</v>
          </cell>
          <cell r="I1000">
            <v>3</v>
          </cell>
          <cell r="J1000">
            <v>1</v>
          </cell>
        </row>
        <row r="1001">
          <cell r="A1001">
            <v>4396219800</v>
          </cell>
          <cell r="B1001">
            <v>4396</v>
          </cell>
          <cell r="C1001" t="str">
            <v>Los Medanos College</v>
          </cell>
          <cell r="D1001" t="str">
            <v>CA</v>
          </cell>
          <cell r="E1001">
            <v>2246</v>
          </cell>
          <cell r="F1001">
            <v>790</v>
          </cell>
          <cell r="G1001">
            <v>542</v>
          </cell>
          <cell r="H1001">
            <v>0.45756457564575648</v>
          </cell>
          <cell r="I1001">
            <v>3</v>
          </cell>
          <cell r="J1001">
            <v>1</v>
          </cell>
        </row>
        <row r="1002">
          <cell r="A1002">
            <v>4398219400</v>
          </cell>
          <cell r="B1002">
            <v>4398</v>
          </cell>
          <cell r="C1002" t="str">
            <v>Los Angeles Pierce College</v>
          </cell>
          <cell r="D1002" t="str">
            <v>CA</v>
          </cell>
          <cell r="E1002">
            <v>3997</v>
          </cell>
          <cell r="F1002">
            <v>804</v>
          </cell>
          <cell r="G1002">
            <v>564</v>
          </cell>
          <cell r="H1002">
            <v>0.42553191489361702</v>
          </cell>
          <cell r="I1002">
            <v>3</v>
          </cell>
          <cell r="J1002">
            <v>1</v>
          </cell>
        </row>
        <row r="1003">
          <cell r="A1003">
            <v>4400219600</v>
          </cell>
          <cell r="B1003">
            <v>4400</v>
          </cell>
          <cell r="C1003" t="str">
            <v>Los Angeles Trade and Technical College</v>
          </cell>
          <cell r="D1003" t="str">
            <v>CA</v>
          </cell>
          <cell r="E1003">
            <v>1917</v>
          </cell>
          <cell r="F1003">
            <v>802</v>
          </cell>
          <cell r="G1003">
            <v>562</v>
          </cell>
          <cell r="H1003">
            <v>0.42704626334519574</v>
          </cell>
          <cell r="I1003">
            <v>3</v>
          </cell>
          <cell r="J1003">
            <v>1</v>
          </cell>
        </row>
        <row r="1004">
          <cell r="A1004">
            <v>4400959400</v>
          </cell>
          <cell r="B1004">
            <v>1712</v>
          </cell>
          <cell r="C1004" t="str">
            <v>Coconino County Community College</v>
          </cell>
          <cell r="D1004" t="str">
            <v>AZ</v>
          </cell>
          <cell r="E1004">
            <v>436</v>
          </cell>
          <cell r="F1004">
            <v>1440</v>
          </cell>
          <cell r="G1004">
            <v>1320</v>
          </cell>
          <cell r="H1004">
            <v>9.0909090909090912E-2</v>
          </cell>
          <cell r="I1004">
            <v>3</v>
          </cell>
          <cell r="J1004">
            <v>1</v>
          </cell>
        </row>
        <row r="1005">
          <cell r="A1005">
            <v>4401219700</v>
          </cell>
          <cell r="B1005">
            <v>4401</v>
          </cell>
          <cell r="C1005" t="str">
            <v>Los Angeles Valley College</v>
          </cell>
          <cell r="D1005" t="str">
            <v>CA</v>
          </cell>
          <cell r="E1005">
            <v>3394</v>
          </cell>
          <cell r="F1005">
            <v>802</v>
          </cell>
          <cell r="G1005">
            <v>562</v>
          </cell>
          <cell r="H1005">
            <v>0.42704626334519574</v>
          </cell>
          <cell r="I1005">
            <v>3</v>
          </cell>
          <cell r="J1005">
            <v>1</v>
          </cell>
        </row>
        <row r="1006">
          <cell r="A1006">
            <v>4402184200</v>
          </cell>
          <cell r="B1006">
            <v>4402</v>
          </cell>
          <cell r="C1006" t="str">
            <v>Lower Columbia College</v>
          </cell>
          <cell r="D1006" t="str">
            <v>WA</v>
          </cell>
          <cell r="E1006">
            <v>936</v>
          </cell>
          <cell r="F1006">
            <v>2445</v>
          </cell>
          <cell r="G1006">
            <v>2268</v>
          </cell>
          <cell r="H1006">
            <v>7.8042328042328038E-2</v>
          </cell>
          <cell r="I1006">
            <v>3</v>
          </cell>
          <cell r="J1006">
            <v>1</v>
          </cell>
        </row>
        <row r="1007">
          <cell r="A1007">
            <v>4404020000</v>
          </cell>
          <cell r="B1007">
            <v>4404</v>
          </cell>
          <cell r="C1007" t="str">
            <v>Los Angeles Mission College</v>
          </cell>
          <cell r="D1007" t="str">
            <v>CA</v>
          </cell>
          <cell r="E1007">
            <v>1252</v>
          </cell>
          <cell r="F1007">
            <v>804</v>
          </cell>
          <cell r="G1007">
            <v>564</v>
          </cell>
          <cell r="H1007">
            <v>0.42553191489361702</v>
          </cell>
          <cell r="I1007">
            <v>3</v>
          </cell>
          <cell r="J1007">
            <v>1</v>
          </cell>
        </row>
        <row r="1008">
          <cell r="A1008">
            <v>4406218700</v>
          </cell>
          <cell r="B1008">
            <v>4406</v>
          </cell>
          <cell r="C1008" t="str">
            <v>Laney College</v>
          </cell>
          <cell r="D1008" t="str">
            <v>CA</v>
          </cell>
          <cell r="E1008">
            <v>1668</v>
          </cell>
          <cell r="F1008">
            <v>780</v>
          </cell>
          <cell r="G1008">
            <v>544</v>
          </cell>
          <cell r="H1008">
            <v>0.43382352941176472</v>
          </cell>
          <cell r="I1008">
            <v>2</v>
          </cell>
          <cell r="J1008">
            <v>1</v>
          </cell>
        </row>
        <row r="1009">
          <cell r="A1009">
            <v>4407171900</v>
          </cell>
          <cell r="B1009">
            <v>4407</v>
          </cell>
          <cell r="C1009" t="str">
            <v>Lane Community College</v>
          </cell>
          <cell r="D1009" t="str">
            <v>OR</v>
          </cell>
          <cell r="E1009">
            <v>4608</v>
          </cell>
          <cell r="F1009">
            <v>3200</v>
          </cell>
          <cell r="G1009">
            <v>3113</v>
          </cell>
          <cell r="H1009">
            <v>2.7947317699967878E-2</v>
          </cell>
          <cell r="I1009">
            <v>3</v>
          </cell>
          <cell r="J1009">
            <v>1</v>
          </cell>
        </row>
        <row r="1010">
          <cell r="A1010">
            <v>4409219500</v>
          </cell>
          <cell r="B1010">
            <v>4409</v>
          </cell>
          <cell r="C1010" t="str">
            <v>Los Angeles Southwest College</v>
          </cell>
          <cell r="D1010" t="str">
            <v>CA</v>
          </cell>
          <cell r="E1010">
            <v>1010</v>
          </cell>
          <cell r="F1010">
            <v>802</v>
          </cell>
          <cell r="G1010">
            <v>562</v>
          </cell>
          <cell r="H1010">
            <v>0.42704626334519574</v>
          </cell>
          <cell r="I1010">
            <v>3</v>
          </cell>
          <cell r="J1010">
            <v>1</v>
          </cell>
        </row>
        <row r="1011">
          <cell r="A1011">
            <v>4410066500</v>
          </cell>
          <cell r="B1011">
            <v>4410</v>
          </cell>
          <cell r="C1011" t="str">
            <v>University of Hawaii: Leeward Community College</v>
          </cell>
          <cell r="D1011" t="str">
            <v>HI</v>
          </cell>
          <cell r="E1011">
            <v>2168</v>
          </cell>
          <cell r="F1011">
            <v>1435</v>
          </cell>
          <cell r="G1011">
            <v>1375</v>
          </cell>
          <cell r="H1011">
            <v>4.363636363636364E-2</v>
          </cell>
          <cell r="I1011">
            <v>3</v>
          </cell>
          <cell r="J1011">
            <v>1</v>
          </cell>
        </row>
        <row r="1012">
          <cell r="A1012">
            <v>4413273200</v>
          </cell>
          <cell r="B1012">
            <v>4413</v>
          </cell>
          <cell r="C1012" t="str">
            <v>Linn-Benton Community College</v>
          </cell>
          <cell r="D1012" t="str">
            <v>OR</v>
          </cell>
          <cell r="E1012">
            <v>2194</v>
          </cell>
          <cell r="F1012">
            <v>2689</v>
          </cell>
          <cell r="G1012">
            <v>2275</v>
          </cell>
          <cell r="H1012">
            <v>0.18197802197802199</v>
          </cell>
          <cell r="I1012">
            <v>3</v>
          </cell>
          <cell r="J1012">
            <v>1</v>
          </cell>
        </row>
        <row r="1013">
          <cell r="A1013">
            <v>4415192400</v>
          </cell>
          <cell r="B1013">
            <v>360</v>
          </cell>
          <cell r="C1013" t="str">
            <v>Laramie County Community College</v>
          </cell>
          <cell r="D1013" t="str">
            <v>WY</v>
          </cell>
          <cell r="E1013">
            <v>1287</v>
          </cell>
          <cell r="F1013">
            <v>1836</v>
          </cell>
          <cell r="G1013">
            <v>1740</v>
          </cell>
          <cell r="H1013">
            <v>5.5172413793103448E-2</v>
          </cell>
          <cell r="I1013">
            <v>3</v>
          </cell>
          <cell r="J1013">
            <v>1</v>
          </cell>
        </row>
        <row r="1014">
          <cell r="A1014">
            <v>4420025700</v>
          </cell>
          <cell r="B1014">
            <v>4420</v>
          </cell>
          <cell r="C1014" t="str">
            <v>Lake Tahoe Community College</v>
          </cell>
          <cell r="D1014" t="str">
            <v>CA</v>
          </cell>
          <cell r="E1014">
            <v>531</v>
          </cell>
          <cell r="F1014">
            <v>777</v>
          </cell>
          <cell r="G1014">
            <v>556</v>
          </cell>
          <cell r="H1014">
            <v>0.39748201438848924</v>
          </cell>
          <cell r="I1014">
            <v>3</v>
          </cell>
          <cell r="J1014">
            <v>1</v>
          </cell>
        </row>
        <row r="1015">
          <cell r="A1015">
            <v>4443326000</v>
          </cell>
          <cell r="B1015">
            <v>379</v>
          </cell>
          <cell r="C1015" t="str">
            <v>Blackfeet Community College</v>
          </cell>
          <cell r="D1015" t="str">
            <v>MT</v>
          </cell>
          <cell r="E1015">
            <v>236</v>
          </cell>
          <cell r="F1015">
            <v>2000</v>
          </cell>
          <cell r="G1015">
            <v>2000</v>
          </cell>
          <cell r="H1015">
            <v>0</v>
          </cell>
          <cell r="I1015">
            <v>3</v>
          </cell>
          <cell r="J1015">
            <v>1</v>
          </cell>
        </row>
        <row r="1016">
          <cell r="A1016">
            <v>4486220200</v>
          </cell>
          <cell r="B1016">
            <v>4486</v>
          </cell>
          <cell r="C1016" t="str">
            <v>Modesto Junior College</v>
          </cell>
          <cell r="D1016" t="str">
            <v>CA</v>
          </cell>
          <cell r="E1016">
            <v>5612</v>
          </cell>
          <cell r="F1016">
            <v>818</v>
          </cell>
          <cell r="G1016">
            <v>576</v>
          </cell>
          <cell r="H1016">
            <v>0.4201388888888889</v>
          </cell>
          <cell r="I1016">
            <v>3</v>
          </cell>
          <cell r="J1016">
            <v>1</v>
          </cell>
        </row>
        <row r="1017">
          <cell r="A1017">
            <v>4490093200</v>
          </cell>
          <cell r="B1017">
            <v>4490</v>
          </cell>
          <cell r="C1017" t="str">
            <v>Monterey Peninsula College</v>
          </cell>
          <cell r="D1017" t="str">
            <v>CA</v>
          </cell>
          <cell r="E1017">
            <v>1534</v>
          </cell>
          <cell r="F1017">
            <v>826</v>
          </cell>
          <cell r="G1017">
            <v>582</v>
          </cell>
          <cell r="H1017">
            <v>0.41924398625429554</v>
          </cell>
          <cell r="I1017">
            <v>2</v>
          </cell>
          <cell r="J1017">
            <v>1</v>
          </cell>
        </row>
        <row r="1018">
          <cell r="A1018">
            <v>4494083400</v>
          </cell>
          <cell r="B1018">
            <v>4494</v>
          </cell>
          <cell r="C1018" t="str">
            <v>Mount San Antonio College</v>
          </cell>
          <cell r="D1018" t="str">
            <v>CA</v>
          </cell>
          <cell r="E1018">
            <v>7971</v>
          </cell>
          <cell r="F1018">
            <v>826</v>
          </cell>
          <cell r="G1018">
            <v>586</v>
          </cell>
          <cell r="H1018">
            <v>0.40955631399317405</v>
          </cell>
          <cell r="I1018">
            <v>2</v>
          </cell>
          <cell r="J1018">
            <v>1</v>
          </cell>
        </row>
        <row r="1019">
          <cell r="A1019">
            <v>4495063400</v>
          </cell>
          <cell r="B1019">
            <v>443</v>
          </cell>
          <cell r="C1019" t="str">
            <v>Mohave Community College</v>
          </cell>
          <cell r="D1019" t="str">
            <v>AZ</v>
          </cell>
          <cell r="E1019">
            <v>485</v>
          </cell>
          <cell r="F1019">
            <v>1260</v>
          </cell>
          <cell r="G1019">
            <v>1140</v>
          </cell>
          <cell r="H1019">
            <v>0.10526315789473684</v>
          </cell>
          <cell r="I1019">
            <v>3</v>
          </cell>
          <cell r="J1019">
            <v>1</v>
          </cell>
        </row>
        <row r="1020">
          <cell r="A1020">
            <v>4500083200</v>
          </cell>
          <cell r="B1020">
            <v>4500</v>
          </cell>
          <cell r="C1020" t="str">
            <v>Merced College</v>
          </cell>
          <cell r="D1020" t="str">
            <v>CA</v>
          </cell>
          <cell r="E1020">
            <v>3145</v>
          </cell>
          <cell r="F1020">
            <v>806</v>
          </cell>
          <cell r="G1020">
            <v>580</v>
          </cell>
          <cell r="H1020">
            <v>0.3896551724137931</v>
          </cell>
          <cell r="I1020">
            <v>3</v>
          </cell>
          <cell r="J1020">
            <v>1</v>
          </cell>
        </row>
        <row r="1021">
          <cell r="A1021">
            <v>4501220300</v>
          </cell>
          <cell r="B1021">
            <v>4501</v>
          </cell>
          <cell r="C1021" t="str">
            <v>Mount San Jacinto College</v>
          </cell>
          <cell r="D1021" t="str">
            <v>CA</v>
          </cell>
          <cell r="E1021">
            <v>2798</v>
          </cell>
          <cell r="F1021">
            <v>780</v>
          </cell>
          <cell r="G1021">
            <v>540</v>
          </cell>
          <cell r="H1021">
            <v>0.44444444444444442</v>
          </cell>
          <cell r="I1021">
            <v>2</v>
          </cell>
          <cell r="J1021">
            <v>1</v>
          </cell>
        </row>
        <row r="1022">
          <cell r="A1022">
            <v>4502220000</v>
          </cell>
          <cell r="B1022">
            <v>4502</v>
          </cell>
          <cell r="C1022" t="str">
            <v>Merritt College</v>
          </cell>
          <cell r="D1022" t="str">
            <v>CA</v>
          </cell>
          <cell r="E1022">
            <v>722</v>
          </cell>
          <cell r="F1022">
            <v>788</v>
          </cell>
          <cell r="G1022">
            <v>548</v>
          </cell>
          <cell r="H1022">
            <v>0.43795620437956206</v>
          </cell>
          <cell r="I1022">
            <v>2</v>
          </cell>
          <cell r="J1022">
            <v>1</v>
          </cell>
        </row>
        <row r="1023">
          <cell r="A1023">
            <v>4508169200</v>
          </cell>
          <cell r="B1023">
            <v>4508</v>
          </cell>
          <cell r="C1023" t="str">
            <v>Mount Hood Community College</v>
          </cell>
          <cell r="D1023" t="str">
            <v>OR</v>
          </cell>
          <cell r="E1023">
            <v>2958</v>
          </cell>
          <cell r="F1023">
            <v>3038</v>
          </cell>
          <cell r="G1023">
            <v>2947</v>
          </cell>
          <cell r="H1023">
            <v>3.0878859857482184E-2</v>
          </cell>
          <cell r="I1023">
            <v>3</v>
          </cell>
          <cell r="J1023">
            <v>1</v>
          </cell>
        </row>
        <row r="1024">
          <cell r="A1024">
            <v>4510231000</v>
          </cell>
          <cell r="B1024">
            <v>4510</v>
          </cell>
          <cell r="C1024" t="str">
            <v>University of Hawaii: Maui Community College</v>
          </cell>
          <cell r="D1024" t="str">
            <v>HI</v>
          </cell>
          <cell r="E1024">
            <v>931</v>
          </cell>
          <cell r="F1024">
            <v>1448</v>
          </cell>
          <cell r="G1024">
            <v>1368</v>
          </cell>
          <cell r="H1024">
            <v>5.8479532163742687E-2</v>
          </cell>
          <cell r="I1024">
            <v>3</v>
          </cell>
          <cell r="J1024">
            <v>1</v>
          </cell>
        </row>
        <row r="1025">
          <cell r="A1025">
            <v>4512028600</v>
          </cell>
          <cell r="B1025">
            <v>4512</v>
          </cell>
          <cell r="C1025" t="str">
            <v>Moorpark College</v>
          </cell>
          <cell r="D1025" t="str">
            <v>CA</v>
          </cell>
          <cell r="E1025">
            <v>5449</v>
          </cell>
          <cell r="F1025">
            <v>806</v>
          </cell>
          <cell r="G1025">
            <v>550</v>
          </cell>
          <cell r="H1025">
            <v>0.46545454545454545</v>
          </cell>
          <cell r="I1025">
            <v>3</v>
          </cell>
          <cell r="J1025">
            <v>1</v>
          </cell>
        </row>
        <row r="1026">
          <cell r="A1026">
            <v>4513213300</v>
          </cell>
          <cell r="B1026">
            <v>4513</v>
          </cell>
          <cell r="C1026" t="str">
            <v>Mesa Community College</v>
          </cell>
          <cell r="D1026" t="str">
            <v>AZ</v>
          </cell>
          <cell r="E1026">
            <v>2605</v>
          </cell>
          <cell r="F1026">
            <v>1660</v>
          </cell>
          <cell r="G1026">
            <v>1540</v>
          </cell>
          <cell r="H1026">
            <v>7.792207792207792E-2</v>
          </cell>
          <cell r="I1026">
            <v>3</v>
          </cell>
          <cell r="J1026">
            <v>1</v>
          </cell>
        </row>
        <row r="1027">
          <cell r="A1027">
            <v>4516082900</v>
          </cell>
          <cell r="B1027">
            <v>444</v>
          </cell>
          <cell r="C1027" t="str">
            <v>Morgan Community College</v>
          </cell>
          <cell r="D1027" t="str">
            <v>CO</v>
          </cell>
          <cell r="E1027">
            <v>350</v>
          </cell>
          <cell r="F1027">
            <v>2162</v>
          </cell>
          <cell r="G1027">
            <v>2138</v>
          </cell>
          <cell r="H1027">
            <v>1.1225444340505144E-2</v>
          </cell>
          <cell r="I1027">
            <v>3</v>
          </cell>
          <cell r="J1027">
            <v>1</v>
          </cell>
        </row>
        <row r="1028">
          <cell r="A1028">
            <v>4517219900</v>
          </cell>
          <cell r="B1028">
            <v>4517</v>
          </cell>
          <cell r="C1028" t="str">
            <v>Mendocino College</v>
          </cell>
          <cell r="D1028" t="str">
            <v>CA</v>
          </cell>
          <cell r="E1028">
            <v>972</v>
          </cell>
          <cell r="F1028">
            <v>792</v>
          </cell>
          <cell r="G1028">
            <v>552</v>
          </cell>
          <cell r="H1028">
            <v>0.43478260869565216</v>
          </cell>
          <cell r="I1028">
            <v>3</v>
          </cell>
          <cell r="J1028">
            <v>1</v>
          </cell>
        </row>
        <row r="1029">
          <cell r="A1029">
            <v>4518213200</v>
          </cell>
          <cell r="B1029">
            <v>455</v>
          </cell>
          <cell r="C1029" t="str">
            <v>Gateway Community College</v>
          </cell>
          <cell r="D1029" t="str">
            <v>AZ</v>
          </cell>
          <cell r="E1029">
            <v>4185</v>
          </cell>
          <cell r="F1029">
            <v>1630</v>
          </cell>
          <cell r="G1029">
            <v>1540</v>
          </cell>
          <cell r="H1029">
            <v>5.844155844155844E-2</v>
          </cell>
          <cell r="I1029">
            <v>3</v>
          </cell>
          <cell r="J1029">
            <v>1</v>
          </cell>
        </row>
        <row r="1030">
          <cell r="A1030">
            <v>4530086700</v>
          </cell>
          <cell r="B1030">
            <v>4530</v>
          </cell>
          <cell r="C1030" t="str">
            <v>Napa Valley College</v>
          </cell>
          <cell r="D1030" t="str">
            <v>CA</v>
          </cell>
          <cell r="E1030">
            <v>1095</v>
          </cell>
          <cell r="F1030">
            <v>780</v>
          </cell>
          <cell r="G1030">
            <v>542</v>
          </cell>
          <cell r="H1030">
            <v>0.43911439114391143</v>
          </cell>
          <cell r="I1030">
            <v>2</v>
          </cell>
          <cell r="J1030">
            <v>1</v>
          </cell>
        </row>
        <row r="1031">
          <cell r="A1031">
            <v>4536195600</v>
          </cell>
          <cell r="B1031">
            <v>4536</v>
          </cell>
          <cell r="C1031" t="str">
            <v>Sheridan College</v>
          </cell>
          <cell r="D1031" t="str">
            <v>WY</v>
          </cell>
          <cell r="E1031">
            <v>877</v>
          </cell>
          <cell r="F1031">
            <v>1680</v>
          </cell>
          <cell r="G1031">
            <v>1632</v>
          </cell>
          <cell r="H1031">
            <v>2.9411764705882353E-2</v>
          </cell>
          <cell r="I1031">
            <v>3</v>
          </cell>
          <cell r="J1031">
            <v>1</v>
          </cell>
        </row>
        <row r="1032">
          <cell r="A1032">
            <v>4537093600</v>
          </cell>
          <cell r="B1032">
            <v>4537</v>
          </cell>
          <cell r="C1032" t="str">
            <v>Northeastern Junior College</v>
          </cell>
          <cell r="D1032" t="str">
            <v>CO</v>
          </cell>
          <cell r="E1032">
            <v>946</v>
          </cell>
          <cell r="F1032">
            <v>2597</v>
          </cell>
          <cell r="G1032">
            <v>2554</v>
          </cell>
          <cell r="H1032">
            <v>1.6836335160532498E-2</v>
          </cell>
          <cell r="I1032">
            <v>3</v>
          </cell>
          <cell r="J1032">
            <v>1</v>
          </cell>
        </row>
        <row r="1033">
          <cell r="A1033">
            <v>4539231200</v>
          </cell>
          <cell r="B1033">
            <v>4539</v>
          </cell>
          <cell r="C1033" t="str">
            <v>North Idaho College</v>
          </cell>
          <cell r="D1033" t="str">
            <v>ID</v>
          </cell>
          <cell r="E1033">
            <v>2745</v>
          </cell>
          <cell r="F1033">
            <v>1832</v>
          </cell>
          <cell r="G1033">
            <v>1696</v>
          </cell>
          <cell r="H1033">
            <v>8.0188679245283015E-2</v>
          </cell>
          <cell r="I1033">
            <v>3</v>
          </cell>
          <cell r="J1033">
            <v>1</v>
          </cell>
        </row>
        <row r="1034">
          <cell r="A1034">
            <v>4542013000</v>
          </cell>
          <cell r="B1034">
            <v>4542</v>
          </cell>
          <cell r="C1034" t="str">
            <v>Northwest College</v>
          </cell>
          <cell r="D1034" t="str">
            <v>WY</v>
          </cell>
          <cell r="E1034">
            <v>1040</v>
          </cell>
          <cell r="F1034">
            <v>1808</v>
          </cell>
          <cell r="G1034">
            <v>1760</v>
          </cell>
          <cell r="H1034">
            <v>2.7272727272727271E-2</v>
          </cell>
          <cell r="I1034">
            <v>3</v>
          </cell>
          <cell r="J1034">
            <v>1</v>
          </cell>
        </row>
        <row r="1035">
          <cell r="A1035">
            <v>4550213400</v>
          </cell>
          <cell r="B1035">
            <v>4550</v>
          </cell>
          <cell r="C1035" t="str">
            <v>Dine College</v>
          </cell>
          <cell r="D1035" t="str">
            <v>AZ</v>
          </cell>
          <cell r="E1035">
            <v>961</v>
          </cell>
          <cell r="F1035">
            <v>800</v>
          </cell>
          <cell r="G1035">
            <v>660</v>
          </cell>
          <cell r="H1035">
            <v>0.21212121212121213</v>
          </cell>
          <cell r="I1035">
            <v>3</v>
          </cell>
          <cell r="J1035">
            <v>1</v>
          </cell>
        </row>
        <row r="1036">
          <cell r="A1036">
            <v>4554191600</v>
          </cell>
          <cell r="B1036">
            <v>4554</v>
          </cell>
          <cell r="C1036" t="str">
            <v>North Seattle Community College</v>
          </cell>
          <cell r="D1036" t="str">
            <v>WA</v>
          </cell>
          <cell r="E1036">
            <v>2361</v>
          </cell>
          <cell r="F1036">
            <v>2421</v>
          </cell>
          <cell r="G1036">
            <v>2266</v>
          </cell>
          <cell r="H1036">
            <v>6.8402471315092681E-2</v>
          </cell>
          <cell r="I1036">
            <v>3</v>
          </cell>
          <cell r="J1036">
            <v>1</v>
          </cell>
        </row>
        <row r="1037">
          <cell r="A1037">
            <v>4578288500</v>
          </cell>
          <cell r="B1037">
            <v>4578</v>
          </cell>
          <cell r="C1037" t="str">
            <v>South Puget Sound Community College</v>
          </cell>
          <cell r="D1037" t="str">
            <v>WA</v>
          </cell>
          <cell r="E1037">
            <v>2443</v>
          </cell>
          <cell r="F1037">
            <v>2410</v>
          </cell>
          <cell r="G1037">
            <v>2234</v>
          </cell>
          <cell r="H1037">
            <v>7.8782452999104746E-2</v>
          </cell>
          <cell r="I1037">
            <v>3</v>
          </cell>
          <cell r="J1037">
            <v>1</v>
          </cell>
        </row>
        <row r="1038">
          <cell r="A1038">
            <v>4579220400</v>
          </cell>
          <cell r="B1038">
            <v>4579</v>
          </cell>
          <cell r="C1038" t="str">
            <v>Ohlone College</v>
          </cell>
          <cell r="D1038" t="str">
            <v>CA</v>
          </cell>
          <cell r="E1038">
            <v>2239</v>
          </cell>
          <cell r="F1038">
            <v>814</v>
          </cell>
          <cell r="G1038">
            <v>564</v>
          </cell>
          <cell r="H1038">
            <v>0.4432624113475177</v>
          </cell>
          <cell r="I1038">
            <v>3</v>
          </cell>
          <cell r="J1038">
            <v>1</v>
          </cell>
        </row>
        <row r="1039">
          <cell r="A1039">
            <v>4582088900</v>
          </cell>
          <cell r="B1039">
            <v>4582</v>
          </cell>
          <cell r="C1039" t="str">
            <v>MiraCosta College</v>
          </cell>
          <cell r="D1039" t="str">
            <v>CA</v>
          </cell>
          <cell r="E1039">
            <v>2872</v>
          </cell>
          <cell r="F1039">
            <v>814</v>
          </cell>
          <cell r="G1039">
            <v>574</v>
          </cell>
          <cell r="H1039">
            <v>0.41811846689895471</v>
          </cell>
          <cell r="I1039">
            <v>2</v>
          </cell>
          <cell r="J1039">
            <v>1</v>
          </cell>
        </row>
        <row r="1040">
          <cell r="A1040">
            <v>4583032600</v>
          </cell>
          <cell r="B1040">
            <v>4583</v>
          </cell>
          <cell r="C1040" t="str">
            <v>Olympic College</v>
          </cell>
          <cell r="D1040" t="str">
            <v>WA</v>
          </cell>
          <cell r="E1040">
            <v>1917</v>
          </cell>
          <cell r="F1040">
            <v>2496</v>
          </cell>
          <cell r="G1040">
            <v>2322</v>
          </cell>
          <cell r="H1040">
            <v>7.4935400516795869E-2</v>
          </cell>
          <cell r="I1040">
            <v>3</v>
          </cell>
          <cell r="J1040">
            <v>1</v>
          </cell>
        </row>
        <row r="1041">
          <cell r="A1041">
            <v>4584088400</v>
          </cell>
          <cell r="B1041">
            <v>4584</v>
          </cell>
          <cell r="C1041" t="str">
            <v>Orange Coast College</v>
          </cell>
          <cell r="D1041" t="str">
            <v>CA</v>
          </cell>
          <cell r="E1041">
            <v>8186</v>
          </cell>
          <cell r="F1041">
            <v>828</v>
          </cell>
          <cell r="G1041">
            <v>588</v>
          </cell>
          <cell r="H1041">
            <v>0.40816326530612246</v>
          </cell>
          <cell r="I1041">
            <v>2</v>
          </cell>
          <cell r="J1041">
            <v>1</v>
          </cell>
        </row>
        <row r="1042">
          <cell r="A1042">
            <v>4588223600</v>
          </cell>
          <cell r="B1042">
            <v>4588</v>
          </cell>
          <cell r="C1042" t="str">
            <v>Otero Junior College</v>
          </cell>
          <cell r="D1042" t="str">
            <v>CO</v>
          </cell>
          <cell r="E1042">
            <v>366</v>
          </cell>
          <cell r="F1042">
            <v>2154</v>
          </cell>
          <cell r="G1042">
            <v>2152</v>
          </cell>
          <cell r="H1042">
            <v>9.2936802973977691E-4</v>
          </cell>
          <cell r="I1042">
            <v>3</v>
          </cell>
          <cell r="J1042">
            <v>1</v>
          </cell>
        </row>
        <row r="1043">
          <cell r="A1043">
            <v>4591220500</v>
          </cell>
          <cell r="B1043">
            <v>4591</v>
          </cell>
          <cell r="C1043" t="str">
            <v>Oxnard College</v>
          </cell>
          <cell r="D1043" t="str">
            <v>CA</v>
          </cell>
          <cell r="E1043">
            <v>1838</v>
          </cell>
          <cell r="F1043">
            <v>818</v>
          </cell>
          <cell r="G1043">
            <v>576</v>
          </cell>
          <cell r="H1043">
            <v>0.4201388888888889</v>
          </cell>
          <cell r="I1043">
            <v>3</v>
          </cell>
          <cell r="J1043">
            <v>1</v>
          </cell>
        </row>
        <row r="1044">
          <cell r="A1044">
            <v>4597023000</v>
          </cell>
          <cell r="B1044">
            <v>3889</v>
          </cell>
          <cell r="C1044" t="str">
            <v>Copper Mountain College</v>
          </cell>
          <cell r="D1044" t="str">
            <v>CA</v>
          </cell>
          <cell r="E1044">
            <v>434</v>
          </cell>
          <cell r="F1044">
            <v>780</v>
          </cell>
          <cell r="G1044">
            <v>540</v>
          </cell>
          <cell r="H1044">
            <v>0.44444444444444442</v>
          </cell>
          <cell r="I1044">
            <v>3</v>
          </cell>
          <cell r="J1044">
            <v>1</v>
          </cell>
        </row>
        <row r="1045">
          <cell r="A1045">
            <v>4602220900</v>
          </cell>
          <cell r="B1045">
            <v>4602</v>
          </cell>
          <cell r="C1045" t="str">
            <v>Palomar College</v>
          </cell>
          <cell r="D1045" t="str">
            <v>CA</v>
          </cell>
          <cell r="E1045">
            <v>6539</v>
          </cell>
          <cell r="F1045">
            <v>810</v>
          </cell>
          <cell r="G1045">
            <v>570</v>
          </cell>
          <cell r="H1045">
            <v>0.42105263157894735</v>
          </cell>
          <cell r="I1045">
            <v>2</v>
          </cell>
          <cell r="J1045">
            <v>1</v>
          </cell>
        </row>
        <row r="1046">
          <cell r="A1046">
            <v>4603220800</v>
          </cell>
          <cell r="B1046">
            <v>4603</v>
          </cell>
          <cell r="C1046" t="str">
            <v>Palo Verde College</v>
          </cell>
          <cell r="D1046" t="str">
            <v>CA</v>
          </cell>
          <cell r="E1046">
            <v>1139</v>
          </cell>
          <cell r="F1046">
            <v>780</v>
          </cell>
          <cell r="G1046">
            <v>540</v>
          </cell>
          <cell r="H1046">
            <v>0.44444444444444442</v>
          </cell>
          <cell r="I1046">
            <v>3</v>
          </cell>
          <cell r="J1046">
            <v>1</v>
          </cell>
        </row>
        <row r="1047">
          <cell r="A1047">
            <v>4604221000</v>
          </cell>
          <cell r="B1047">
            <v>4604</v>
          </cell>
          <cell r="C1047" t="str">
            <v>Pasadena City College</v>
          </cell>
          <cell r="D1047" t="str">
            <v>CA</v>
          </cell>
          <cell r="E1047">
            <v>7358</v>
          </cell>
          <cell r="F1047">
            <v>806</v>
          </cell>
          <cell r="G1047">
            <v>566</v>
          </cell>
          <cell r="H1047">
            <v>0.42402826855123676</v>
          </cell>
          <cell r="I1047">
            <v>2</v>
          </cell>
          <cell r="J1047">
            <v>1</v>
          </cell>
        </row>
        <row r="1048">
          <cell r="A1048">
            <v>4606213600</v>
          </cell>
          <cell r="B1048">
            <v>4606</v>
          </cell>
          <cell r="C1048" t="str">
            <v>Phoenix College</v>
          </cell>
          <cell r="D1048" t="str">
            <v>AZ</v>
          </cell>
          <cell r="E1048">
            <v>2638</v>
          </cell>
          <cell r="F1048">
            <v>1660</v>
          </cell>
          <cell r="G1048">
            <v>1540</v>
          </cell>
          <cell r="H1048">
            <v>7.792207792207792E-2</v>
          </cell>
          <cell r="I1048">
            <v>3</v>
          </cell>
          <cell r="J1048">
            <v>1</v>
          </cell>
        </row>
        <row r="1049">
          <cell r="A1049">
            <v>4608089400</v>
          </cell>
          <cell r="B1049">
            <v>4608</v>
          </cell>
          <cell r="C1049" t="str">
            <v>Porterville College</v>
          </cell>
          <cell r="D1049" t="str">
            <v>CA</v>
          </cell>
          <cell r="E1049">
            <v>1249</v>
          </cell>
          <cell r="F1049">
            <v>804</v>
          </cell>
          <cell r="G1049">
            <v>564</v>
          </cell>
          <cell r="H1049">
            <v>0.42553191489361702</v>
          </cell>
          <cell r="I1049">
            <v>2</v>
          </cell>
          <cell r="J1049">
            <v>1</v>
          </cell>
        </row>
        <row r="1050">
          <cell r="A1050">
            <v>4615288600</v>
          </cell>
          <cell r="B1050">
            <v>4615</v>
          </cell>
          <cell r="C1050" t="str">
            <v>Peninsula College</v>
          </cell>
          <cell r="D1050" t="str">
            <v>WA</v>
          </cell>
          <cell r="E1050">
            <v>1580</v>
          </cell>
          <cell r="F1050">
            <v>2400</v>
          </cell>
          <cell r="G1050">
            <v>2229</v>
          </cell>
          <cell r="H1050">
            <v>7.6716016150740238E-2</v>
          </cell>
          <cell r="I1050">
            <v>3</v>
          </cell>
          <cell r="J1050">
            <v>1</v>
          </cell>
        </row>
        <row r="1051">
          <cell r="A1051">
            <v>4617273400</v>
          </cell>
          <cell r="B1051">
            <v>4617</v>
          </cell>
          <cell r="C1051" t="str">
            <v>Portland Community College</v>
          </cell>
          <cell r="D1051" t="str">
            <v>OR</v>
          </cell>
          <cell r="E1051">
            <v>7493</v>
          </cell>
          <cell r="F1051">
            <v>2970</v>
          </cell>
          <cell r="G1051">
            <v>2790</v>
          </cell>
          <cell r="H1051">
            <v>6.4516129032258063E-2</v>
          </cell>
          <cell r="I1051">
            <v>3</v>
          </cell>
          <cell r="J1051">
            <v>1</v>
          </cell>
        </row>
        <row r="1052">
          <cell r="A1052">
            <v>4623060500</v>
          </cell>
          <cell r="B1052">
            <v>4623</v>
          </cell>
          <cell r="C1052" t="str">
            <v>Pima Community College</v>
          </cell>
          <cell r="D1052" t="str">
            <v>AZ</v>
          </cell>
          <cell r="E1052">
            <v>7963</v>
          </cell>
          <cell r="F1052">
            <v>1270</v>
          </cell>
          <cell r="G1052">
            <v>1102</v>
          </cell>
          <cell r="H1052">
            <v>0.15245009074410162</v>
          </cell>
          <cell r="I1052">
            <v>3</v>
          </cell>
          <cell r="J1052">
            <v>1</v>
          </cell>
        </row>
        <row r="1053">
          <cell r="A1053">
            <v>4634099100</v>
          </cell>
          <cell r="B1053">
            <v>4634</v>
          </cell>
          <cell r="C1053" t="str">
            <v>Pueblo Community College</v>
          </cell>
          <cell r="D1053" t="str">
            <v>CO</v>
          </cell>
          <cell r="E1053">
            <v>1510</v>
          </cell>
          <cell r="F1053">
            <v>2226</v>
          </cell>
          <cell r="G1053">
            <v>2215</v>
          </cell>
          <cell r="H1053">
            <v>4.9661399548532733E-3</v>
          </cell>
          <cell r="I1053">
            <v>3</v>
          </cell>
          <cell r="J1053">
            <v>1</v>
          </cell>
        </row>
        <row r="1054">
          <cell r="A1054">
            <v>4636940500</v>
          </cell>
          <cell r="B1054">
            <v>4636</v>
          </cell>
          <cell r="C1054" t="str">
            <v>Prince William Sound Community College</v>
          </cell>
          <cell r="D1054" t="str">
            <v>AK</v>
          </cell>
          <cell r="E1054">
            <v>96</v>
          </cell>
          <cell r="F1054">
            <v>2568</v>
          </cell>
          <cell r="G1054">
            <v>2418</v>
          </cell>
          <cell r="H1054">
            <v>6.2034739454094295E-2</v>
          </cell>
          <cell r="I1054">
            <v>3</v>
          </cell>
          <cell r="J1054">
            <v>1</v>
          </cell>
        </row>
        <row r="1055">
          <cell r="A1055">
            <v>4653171800</v>
          </cell>
          <cell r="B1055">
            <v>4653</v>
          </cell>
          <cell r="C1055" t="str">
            <v>Rogue Community College</v>
          </cell>
          <cell r="D1055" t="str">
            <v>OR</v>
          </cell>
          <cell r="E1055">
            <v>1598</v>
          </cell>
          <cell r="F1055">
            <v>2655</v>
          </cell>
          <cell r="G1055">
            <v>2418</v>
          </cell>
          <cell r="H1055">
            <v>9.8014888337468978E-2</v>
          </cell>
          <cell r="I1055">
            <v>3</v>
          </cell>
          <cell r="J1055">
            <v>1</v>
          </cell>
        </row>
        <row r="1056">
          <cell r="A1056">
            <v>4655085200</v>
          </cell>
          <cell r="B1056">
            <v>4655</v>
          </cell>
          <cell r="C1056" t="str">
            <v>Reedley College</v>
          </cell>
          <cell r="D1056" t="str">
            <v>CA</v>
          </cell>
          <cell r="E1056">
            <v>3794</v>
          </cell>
          <cell r="F1056">
            <v>806</v>
          </cell>
          <cell r="G1056">
            <v>564</v>
          </cell>
          <cell r="H1056">
            <v>0.42907801418439717</v>
          </cell>
          <cell r="I1056">
            <v>3</v>
          </cell>
          <cell r="J1056">
            <v>1</v>
          </cell>
        </row>
        <row r="1057">
          <cell r="A1057">
            <v>4658076800</v>
          </cell>
          <cell r="B1057">
            <v>4658</v>
          </cell>
          <cell r="C1057" t="str">
            <v>Riverside Community College</v>
          </cell>
          <cell r="D1057" t="str">
            <v>CA</v>
          </cell>
          <cell r="E1057">
            <v>4827</v>
          </cell>
          <cell r="F1057">
            <v>820</v>
          </cell>
          <cell r="G1057">
            <v>580</v>
          </cell>
          <cell r="H1057">
            <v>0.41379310344827586</v>
          </cell>
          <cell r="I1057">
            <v>3</v>
          </cell>
          <cell r="J1057">
            <v>1</v>
          </cell>
        </row>
        <row r="1058">
          <cell r="A1058">
            <v>4663221200</v>
          </cell>
          <cell r="B1058">
            <v>4663</v>
          </cell>
          <cell r="C1058" t="str">
            <v>Rio Hondo College</v>
          </cell>
          <cell r="D1058" t="str">
            <v>CA</v>
          </cell>
          <cell r="E1058">
            <v>3738</v>
          </cell>
          <cell r="F1058">
            <v>808</v>
          </cell>
          <cell r="G1058">
            <v>566</v>
          </cell>
          <cell r="H1058">
            <v>0.42756183745583037</v>
          </cell>
          <cell r="I1058">
            <v>3</v>
          </cell>
          <cell r="J1058">
            <v>1</v>
          </cell>
        </row>
        <row r="1059">
          <cell r="A1059">
            <v>4665104200</v>
          </cell>
          <cell r="B1059">
            <v>4665</v>
          </cell>
          <cell r="C1059" t="str">
            <v>Colorado Northwestern Community College</v>
          </cell>
          <cell r="D1059" t="str">
            <v>CO</v>
          </cell>
          <cell r="E1059">
            <v>447</v>
          </cell>
          <cell r="F1059">
            <v>2184</v>
          </cell>
          <cell r="G1059">
            <v>2162</v>
          </cell>
          <cell r="H1059">
            <v>1.0175763182238668E-2</v>
          </cell>
          <cell r="I1059">
            <v>3</v>
          </cell>
          <cell r="J1059">
            <v>1</v>
          </cell>
        </row>
        <row r="1060">
          <cell r="A1060">
            <v>4670221300</v>
          </cell>
          <cell r="B1060">
            <v>4670</v>
          </cell>
          <cell r="C1060" t="str">
            <v>Sacramento City College</v>
          </cell>
          <cell r="D1060" t="str">
            <v>CA</v>
          </cell>
          <cell r="E1060">
            <v>5966</v>
          </cell>
          <cell r="F1060">
            <v>810</v>
          </cell>
          <cell r="G1060">
            <v>540</v>
          </cell>
          <cell r="H1060">
            <v>0.5</v>
          </cell>
          <cell r="I1060">
            <v>3</v>
          </cell>
          <cell r="J1060">
            <v>1</v>
          </cell>
        </row>
        <row r="1061">
          <cell r="A1061">
            <v>4678217800</v>
          </cell>
          <cell r="B1061">
            <v>4678</v>
          </cell>
          <cell r="C1061" t="str">
            <v>Gavilan Community College</v>
          </cell>
          <cell r="D1061" t="str">
            <v>CA</v>
          </cell>
          <cell r="E1061">
            <v>1331</v>
          </cell>
          <cell r="F1061">
            <v>816</v>
          </cell>
          <cell r="G1061">
            <v>576</v>
          </cell>
          <cell r="H1061">
            <v>0.41666666666666669</v>
          </cell>
          <cell r="I1061">
            <v>2</v>
          </cell>
          <cell r="J1061">
            <v>1</v>
          </cell>
        </row>
        <row r="1062">
          <cell r="A1062">
            <v>4679221400</v>
          </cell>
          <cell r="B1062">
            <v>4679</v>
          </cell>
          <cell r="C1062" t="str">
            <v>San Bernardino Valley College</v>
          </cell>
          <cell r="D1062" t="str">
            <v>CA</v>
          </cell>
          <cell r="E1062">
            <v>3500</v>
          </cell>
          <cell r="F1062">
            <v>816</v>
          </cell>
          <cell r="G1062">
            <v>574</v>
          </cell>
          <cell r="H1062">
            <v>0.42160278745644597</v>
          </cell>
          <cell r="I1062">
            <v>3</v>
          </cell>
          <cell r="J1062">
            <v>1</v>
          </cell>
        </row>
        <row r="1063">
          <cell r="A1063">
            <v>4681221500</v>
          </cell>
          <cell r="B1063">
            <v>4681</v>
          </cell>
          <cell r="C1063" t="str">
            <v>San Diego City College</v>
          </cell>
          <cell r="D1063" t="str">
            <v>CA</v>
          </cell>
          <cell r="E1063">
            <v>2712</v>
          </cell>
          <cell r="F1063">
            <v>806</v>
          </cell>
          <cell r="G1063">
            <v>564</v>
          </cell>
          <cell r="H1063">
            <v>0.42907801418439717</v>
          </cell>
          <cell r="I1063">
            <v>3</v>
          </cell>
          <cell r="J1063">
            <v>1</v>
          </cell>
        </row>
        <row r="1064">
          <cell r="A1064">
            <v>4686221700</v>
          </cell>
          <cell r="B1064">
            <v>4686</v>
          </cell>
          <cell r="C1064" t="str">
            <v>San Jose City College</v>
          </cell>
          <cell r="D1064" t="str">
            <v>CA</v>
          </cell>
          <cell r="E1064">
            <v>1809</v>
          </cell>
          <cell r="F1064">
            <v>804</v>
          </cell>
          <cell r="G1064">
            <v>564</v>
          </cell>
          <cell r="H1064">
            <v>0.42553191489361702</v>
          </cell>
          <cell r="I1064">
            <v>2</v>
          </cell>
          <cell r="J1064">
            <v>1</v>
          </cell>
        </row>
        <row r="1065">
          <cell r="A1065">
            <v>4689221800</v>
          </cell>
          <cell r="B1065">
            <v>4689</v>
          </cell>
          <cell r="C1065" t="str">
            <v>Santa Ana College</v>
          </cell>
          <cell r="D1065" t="str">
            <v>CA</v>
          </cell>
          <cell r="E1065">
            <v>3790</v>
          </cell>
          <cell r="F1065">
            <v>806</v>
          </cell>
          <cell r="G1065">
            <v>564</v>
          </cell>
          <cell r="H1065">
            <v>0.42907801418439717</v>
          </cell>
          <cell r="I1065">
            <v>3</v>
          </cell>
          <cell r="J1065">
            <v>1</v>
          </cell>
        </row>
        <row r="1066">
          <cell r="A1066">
            <v>4689355400</v>
          </cell>
          <cell r="B1066">
            <v>2830</v>
          </cell>
          <cell r="C1066" t="str">
            <v>Santiago Canyon College</v>
          </cell>
          <cell r="D1066" t="str">
            <v>CA</v>
          </cell>
          <cell r="E1066">
            <v>1829</v>
          </cell>
          <cell r="F1066">
            <v>806</v>
          </cell>
          <cell r="G1066">
            <v>540</v>
          </cell>
          <cell r="H1066">
            <v>0.49259259259259258</v>
          </cell>
          <cell r="I1066">
            <v>3</v>
          </cell>
          <cell r="J1066">
            <v>1</v>
          </cell>
        </row>
        <row r="1067">
          <cell r="A1067">
            <v>4690092900</v>
          </cell>
          <cell r="B1067">
            <v>4690</v>
          </cell>
          <cell r="C1067" t="str">
            <v>Santa Barbara City College</v>
          </cell>
          <cell r="D1067" t="str">
            <v>CA</v>
          </cell>
          <cell r="E1067">
            <v>4045</v>
          </cell>
          <cell r="F1067">
            <v>842</v>
          </cell>
          <cell r="G1067">
            <v>605</v>
          </cell>
          <cell r="H1067">
            <v>0.39173553719008264</v>
          </cell>
          <cell r="I1067">
            <v>3</v>
          </cell>
          <cell r="J1067">
            <v>1</v>
          </cell>
        </row>
        <row r="1068">
          <cell r="A1068">
            <v>4691009800</v>
          </cell>
          <cell r="B1068">
            <v>4691</v>
          </cell>
          <cell r="C1068" t="str">
            <v>Santa Monica College</v>
          </cell>
          <cell r="D1068" t="str">
            <v>CA</v>
          </cell>
          <cell r="E1068">
            <v>7307</v>
          </cell>
          <cell r="F1068">
            <v>804</v>
          </cell>
          <cell r="G1068">
            <v>564</v>
          </cell>
          <cell r="H1068">
            <v>0.42553191489361702</v>
          </cell>
          <cell r="I1068">
            <v>3</v>
          </cell>
          <cell r="J1068">
            <v>1</v>
          </cell>
        </row>
        <row r="1069">
          <cell r="A1069">
            <v>4692088800</v>
          </cell>
          <cell r="B1069">
            <v>4692</v>
          </cell>
          <cell r="C1069" t="str">
            <v>Santa Rosa Junior College</v>
          </cell>
          <cell r="D1069" t="str">
            <v>CA</v>
          </cell>
          <cell r="E1069">
            <v>6455</v>
          </cell>
          <cell r="F1069">
            <v>808</v>
          </cell>
          <cell r="G1069">
            <v>564</v>
          </cell>
          <cell r="H1069">
            <v>0.43262411347517732</v>
          </cell>
          <cell r="I1069">
            <v>3</v>
          </cell>
          <cell r="J1069">
            <v>1</v>
          </cell>
        </row>
        <row r="1070">
          <cell r="A1070">
            <v>4696221900</v>
          </cell>
          <cell r="B1070">
            <v>4696</v>
          </cell>
          <cell r="C1070" t="str">
            <v>Shasta College</v>
          </cell>
          <cell r="D1070" t="str">
            <v>CA</v>
          </cell>
          <cell r="E1070">
            <v>3429</v>
          </cell>
          <cell r="F1070">
            <v>847</v>
          </cell>
          <cell r="G1070">
            <v>595</v>
          </cell>
          <cell r="H1070">
            <v>0.42352941176470588</v>
          </cell>
          <cell r="I1070">
            <v>3</v>
          </cell>
          <cell r="J1070">
            <v>1</v>
          </cell>
        </row>
        <row r="1071">
          <cell r="A1071">
            <v>4697082000</v>
          </cell>
          <cell r="B1071">
            <v>4697</v>
          </cell>
          <cell r="C1071" t="str">
            <v>Sierra College</v>
          </cell>
          <cell r="D1071" t="str">
            <v>CA</v>
          </cell>
          <cell r="E1071">
            <v>5347</v>
          </cell>
          <cell r="F1071">
            <v>814</v>
          </cell>
          <cell r="G1071">
            <v>564</v>
          </cell>
          <cell r="H1071">
            <v>0.4432624113475177</v>
          </cell>
          <cell r="I1071">
            <v>3</v>
          </cell>
          <cell r="J1071">
            <v>1</v>
          </cell>
        </row>
        <row r="1072">
          <cell r="A1072">
            <v>4699000600</v>
          </cell>
          <cell r="B1072">
            <v>4699</v>
          </cell>
          <cell r="C1072" t="str">
            <v>Skagit Valley College</v>
          </cell>
          <cell r="D1072" t="str">
            <v>WA</v>
          </cell>
          <cell r="E1072">
            <v>2375</v>
          </cell>
          <cell r="F1072">
            <v>2460</v>
          </cell>
          <cell r="G1072">
            <v>2293</v>
          </cell>
          <cell r="H1072">
            <v>7.2830353249018751E-2</v>
          </cell>
          <cell r="I1072">
            <v>3</v>
          </cell>
          <cell r="J1072">
            <v>1</v>
          </cell>
        </row>
        <row r="1073">
          <cell r="A1073">
            <v>4700032900</v>
          </cell>
          <cell r="B1073">
            <v>4700</v>
          </cell>
          <cell r="C1073" t="str">
            <v>Eastern Wyoming College</v>
          </cell>
          <cell r="D1073" t="str">
            <v>WY</v>
          </cell>
          <cell r="E1073">
            <v>467</v>
          </cell>
          <cell r="F1073">
            <v>1800</v>
          </cell>
          <cell r="G1073">
            <v>1656</v>
          </cell>
          <cell r="H1073">
            <v>8.6956521739130432E-2</v>
          </cell>
          <cell r="I1073">
            <v>3</v>
          </cell>
          <cell r="J1073">
            <v>1</v>
          </cell>
        </row>
        <row r="1074">
          <cell r="A1074">
            <v>4706092700</v>
          </cell>
          <cell r="B1074">
            <v>4706</v>
          </cell>
          <cell r="C1074" t="str">
            <v>San Joaquin Delta College</v>
          </cell>
          <cell r="D1074" t="str">
            <v>CA</v>
          </cell>
          <cell r="E1074">
            <v>5105</v>
          </cell>
          <cell r="F1074">
            <v>780</v>
          </cell>
          <cell r="G1074">
            <v>540</v>
          </cell>
          <cell r="H1074">
            <v>0.44444444444444442</v>
          </cell>
          <cell r="I1074">
            <v>3</v>
          </cell>
          <cell r="J1074">
            <v>1</v>
          </cell>
        </row>
        <row r="1075">
          <cell r="A1075">
            <v>4725012500</v>
          </cell>
          <cell r="B1075">
            <v>4725</v>
          </cell>
          <cell r="C1075" t="str">
            <v>Chabot College</v>
          </cell>
          <cell r="D1075" t="str">
            <v>CA</v>
          </cell>
          <cell r="E1075">
            <v>3927</v>
          </cell>
          <cell r="F1075">
            <v>804</v>
          </cell>
          <cell r="G1075">
            <v>562</v>
          </cell>
          <cell r="H1075">
            <v>0.4306049822064057</v>
          </cell>
          <cell r="I1075">
            <v>2</v>
          </cell>
          <cell r="J1075">
            <v>1</v>
          </cell>
        </row>
        <row r="1076">
          <cell r="A1076">
            <v>4726222100</v>
          </cell>
          <cell r="B1076">
            <v>4726</v>
          </cell>
          <cell r="C1076" t="str">
            <v>Southwestern College</v>
          </cell>
          <cell r="D1076" t="str">
            <v>CA</v>
          </cell>
          <cell r="E1076">
            <v>5457</v>
          </cell>
          <cell r="F1076">
            <v>824</v>
          </cell>
          <cell r="G1076">
            <v>574</v>
          </cell>
          <cell r="H1076">
            <v>0.43554006968641112</v>
          </cell>
          <cell r="I1076">
            <v>3</v>
          </cell>
          <cell r="J1076">
            <v>1</v>
          </cell>
        </row>
        <row r="1077">
          <cell r="A1077">
            <v>4727033400</v>
          </cell>
          <cell r="B1077">
            <v>4727</v>
          </cell>
          <cell r="C1077" t="str">
            <v>Snow College</v>
          </cell>
          <cell r="D1077" t="str">
            <v>UT</v>
          </cell>
          <cell r="E1077">
            <v>2448</v>
          </cell>
          <cell r="F1077">
            <v>1794</v>
          </cell>
          <cell r="G1077">
            <v>1671</v>
          </cell>
          <cell r="H1077">
            <v>7.3608617594254938E-2</v>
          </cell>
          <cell r="I1077">
            <v>3</v>
          </cell>
          <cell r="J1077">
            <v>1</v>
          </cell>
        </row>
        <row r="1078">
          <cell r="A1078">
            <v>4728300600</v>
          </cell>
          <cell r="B1078">
            <v>4728</v>
          </cell>
          <cell r="C1078" t="str">
            <v>San Diego Miramar College</v>
          </cell>
          <cell r="D1078" t="str">
            <v>CA</v>
          </cell>
          <cell r="E1078">
            <v>1454</v>
          </cell>
          <cell r="F1078">
            <v>806</v>
          </cell>
          <cell r="G1078">
            <v>560</v>
          </cell>
          <cell r="H1078">
            <v>0.43928571428571428</v>
          </cell>
          <cell r="I1078">
            <v>3</v>
          </cell>
          <cell r="J1078">
            <v>1</v>
          </cell>
        </row>
        <row r="1079">
          <cell r="A1079">
            <v>4729273500</v>
          </cell>
          <cell r="B1079">
            <v>4729</v>
          </cell>
          <cell r="C1079" t="str">
            <v>Southwestern Oregon Community College</v>
          </cell>
          <cell r="D1079" t="str">
            <v>OR</v>
          </cell>
          <cell r="E1079">
            <v>1019</v>
          </cell>
          <cell r="F1079">
            <v>2845</v>
          </cell>
          <cell r="G1079">
            <v>2724</v>
          </cell>
          <cell r="H1079">
            <v>4.4419970631424374E-2</v>
          </cell>
          <cell r="I1079">
            <v>3</v>
          </cell>
          <cell r="J1079">
            <v>1</v>
          </cell>
        </row>
        <row r="1080">
          <cell r="A1080">
            <v>4734328000</v>
          </cell>
          <cell r="B1080">
            <v>4734</v>
          </cell>
          <cell r="C1080" t="str">
            <v>South Mountain Community College</v>
          </cell>
          <cell r="D1080" t="str">
            <v>AZ</v>
          </cell>
          <cell r="E1080">
            <v>664</v>
          </cell>
          <cell r="F1080">
            <v>1660</v>
          </cell>
          <cell r="G1080">
            <v>1540</v>
          </cell>
          <cell r="H1080">
            <v>7.792207792207792E-2</v>
          </cell>
          <cell r="I1080">
            <v>3</v>
          </cell>
          <cell r="J1080">
            <v>1</v>
          </cell>
        </row>
        <row r="1081">
          <cell r="A1081">
            <v>4735221600</v>
          </cell>
          <cell r="B1081">
            <v>4735</v>
          </cell>
          <cell r="C1081" t="str">
            <v>San Diego Mesa College</v>
          </cell>
          <cell r="D1081" t="str">
            <v>CA</v>
          </cell>
          <cell r="E1081">
            <v>5618</v>
          </cell>
          <cell r="F1081">
            <v>806</v>
          </cell>
          <cell r="G1081">
            <v>564</v>
          </cell>
          <cell r="H1081">
            <v>0.42907801418439717</v>
          </cell>
          <cell r="I1081">
            <v>3</v>
          </cell>
          <cell r="J1081">
            <v>1</v>
          </cell>
        </row>
        <row r="1082">
          <cell r="A1082">
            <v>4738291900</v>
          </cell>
          <cell r="B1082">
            <v>4738</v>
          </cell>
          <cell r="C1082" t="str">
            <v>Shoreline Community College</v>
          </cell>
          <cell r="D1082" t="str">
            <v>WA</v>
          </cell>
          <cell r="E1082">
            <v>3477</v>
          </cell>
          <cell r="F1082">
            <v>2457</v>
          </cell>
          <cell r="G1082">
            <v>2137</v>
          </cell>
          <cell r="H1082">
            <v>0.14974262985493683</v>
          </cell>
          <cell r="I1082">
            <v>3</v>
          </cell>
          <cell r="J1082">
            <v>1</v>
          </cell>
        </row>
        <row r="1083">
          <cell r="A1083">
            <v>4739200300</v>
          </cell>
          <cell r="B1083">
            <v>4739</v>
          </cell>
          <cell r="C1083" t="str">
            <v>Spokane Community College</v>
          </cell>
          <cell r="D1083" t="str">
            <v>WA</v>
          </cell>
          <cell r="E1083">
            <v>5481</v>
          </cell>
          <cell r="F1083">
            <v>2412</v>
          </cell>
          <cell r="G1083">
            <v>2242</v>
          </cell>
          <cell r="H1083">
            <v>7.5825156110615521E-2</v>
          </cell>
          <cell r="I1083">
            <v>3</v>
          </cell>
          <cell r="J1083">
            <v>1</v>
          </cell>
        </row>
        <row r="1084">
          <cell r="A1084">
            <v>4741184400</v>
          </cell>
          <cell r="B1084">
            <v>4741</v>
          </cell>
          <cell r="C1084" t="str">
            <v>Seattle Central Community College</v>
          </cell>
          <cell r="D1084" t="str">
            <v>WA</v>
          </cell>
          <cell r="E1084">
            <v>3283</v>
          </cell>
          <cell r="F1084">
            <v>2557</v>
          </cell>
          <cell r="G1084">
            <v>2398.7557152173913</v>
          </cell>
          <cell r="H1084">
            <v>6.5969320585138255E-2</v>
          </cell>
          <cell r="I1084">
            <v>3</v>
          </cell>
          <cell r="J1084">
            <v>1</v>
          </cell>
        </row>
        <row r="1085">
          <cell r="A1085">
            <v>4745159300</v>
          </cell>
          <cell r="B1085">
            <v>4745</v>
          </cell>
          <cell r="C1085" t="str">
            <v>Chemeketa Community College</v>
          </cell>
          <cell r="D1085" t="str">
            <v>OR</v>
          </cell>
          <cell r="E1085">
            <v>2713</v>
          </cell>
          <cell r="F1085">
            <v>2700</v>
          </cell>
          <cell r="G1085">
            <v>2430</v>
          </cell>
          <cell r="H1085">
            <v>0.1111111111111111</v>
          </cell>
          <cell r="I1085">
            <v>3</v>
          </cell>
          <cell r="J1085">
            <v>1</v>
          </cell>
        </row>
        <row r="1086">
          <cell r="A1086">
            <v>4746086500</v>
          </cell>
          <cell r="B1086">
            <v>4746</v>
          </cell>
          <cell r="C1086" t="str">
            <v>Skyline College</v>
          </cell>
          <cell r="D1086" t="str">
            <v>CA</v>
          </cell>
          <cell r="E1086">
            <v>1925</v>
          </cell>
          <cell r="F1086">
            <v>818</v>
          </cell>
          <cell r="G1086">
            <v>563</v>
          </cell>
          <cell r="H1086">
            <v>0.45293072824156305</v>
          </cell>
          <cell r="I1086">
            <v>2</v>
          </cell>
          <cell r="J1086">
            <v>1</v>
          </cell>
        </row>
        <row r="1087">
          <cell r="A1087">
            <v>4747013300</v>
          </cell>
          <cell r="B1087">
            <v>4747</v>
          </cell>
          <cell r="C1087" t="str">
            <v>Saddleback College</v>
          </cell>
          <cell r="D1087" t="str">
            <v>CA</v>
          </cell>
          <cell r="E1087">
            <v>5137</v>
          </cell>
          <cell r="F1087">
            <v>804</v>
          </cell>
          <cell r="G1087">
            <v>564</v>
          </cell>
          <cell r="H1087">
            <v>0.42553191489361702</v>
          </cell>
          <cell r="I1087">
            <v>3</v>
          </cell>
          <cell r="J1087">
            <v>1</v>
          </cell>
        </row>
        <row r="1088">
          <cell r="A1088">
            <v>4752200400</v>
          </cell>
          <cell r="B1088">
            <v>4752</v>
          </cell>
          <cell r="C1088" t="str">
            <v>Spokane Falls Community College</v>
          </cell>
          <cell r="D1088" t="str">
            <v>WA</v>
          </cell>
          <cell r="E1088">
            <v>4571</v>
          </cell>
          <cell r="F1088">
            <v>2412</v>
          </cell>
          <cell r="G1088">
            <v>2242</v>
          </cell>
          <cell r="H1088">
            <v>7.5825156110615521E-2</v>
          </cell>
          <cell r="I1088">
            <v>3</v>
          </cell>
          <cell r="J1088">
            <v>1</v>
          </cell>
        </row>
        <row r="1089">
          <cell r="A1089">
            <v>4755213700</v>
          </cell>
          <cell r="B1089">
            <v>4755</v>
          </cell>
          <cell r="C1089" t="str">
            <v>Scottsdale Community College</v>
          </cell>
          <cell r="D1089" t="str">
            <v>AZ</v>
          </cell>
          <cell r="E1089">
            <v>1436</v>
          </cell>
          <cell r="F1089">
            <v>1660</v>
          </cell>
          <cell r="G1089">
            <v>1530</v>
          </cell>
          <cell r="H1089">
            <v>8.4967320261437912E-2</v>
          </cell>
          <cell r="I1089">
            <v>3</v>
          </cell>
          <cell r="J1089">
            <v>1</v>
          </cell>
        </row>
        <row r="1090">
          <cell r="A1090">
            <v>4759288700</v>
          </cell>
          <cell r="B1090">
            <v>4759</v>
          </cell>
          <cell r="C1090" t="str">
            <v>South Seattle Community College</v>
          </cell>
          <cell r="D1090" t="str">
            <v>WA</v>
          </cell>
          <cell r="E1090">
            <v>0</v>
          </cell>
          <cell r="F1090">
            <v>2421</v>
          </cell>
          <cell r="G1090">
            <v>2221</v>
          </cell>
          <cell r="H1090">
            <v>9.0049527239981997E-2</v>
          </cell>
          <cell r="I1090">
            <v>3</v>
          </cell>
          <cell r="J1090">
            <v>1</v>
          </cell>
        </row>
        <row r="1091">
          <cell r="A1091">
            <v>4820222200</v>
          </cell>
          <cell r="B1091">
            <v>4820</v>
          </cell>
          <cell r="C1091" t="str">
            <v>Taft College</v>
          </cell>
          <cell r="D1091" t="str">
            <v>CA</v>
          </cell>
          <cell r="E1091">
            <v>590</v>
          </cell>
          <cell r="F1091">
            <v>780</v>
          </cell>
          <cell r="G1091">
            <v>540</v>
          </cell>
          <cell r="H1091">
            <v>0.44444444444444442</v>
          </cell>
          <cell r="I1091">
            <v>3</v>
          </cell>
          <cell r="J1091">
            <v>1</v>
          </cell>
        </row>
        <row r="1092">
          <cell r="A1092">
            <v>4821077900</v>
          </cell>
          <cell r="B1092">
            <v>4821</v>
          </cell>
          <cell r="C1092" t="str">
            <v>Trinidad State Junior College</v>
          </cell>
          <cell r="D1092" t="str">
            <v>CO</v>
          </cell>
          <cell r="E1092">
            <v>923</v>
          </cell>
          <cell r="F1092">
            <v>2555</v>
          </cell>
          <cell r="G1092">
            <v>2326</v>
          </cell>
          <cell r="H1092">
            <v>9.8452278589853823E-2</v>
          </cell>
          <cell r="I1092">
            <v>3</v>
          </cell>
          <cell r="J1092">
            <v>1</v>
          </cell>
        </row>
        <row r="1093">
          <cell r="A1093">
            <v>4826288900</v>
          </cell>
          <cell r="B1093">
            <v>4826</v>
          </cell>
          <cell r="C1093" t="str">
            <v>Tacoma Community College</v>
          </cell>
          <cell r="D1093" t="str">
            <v>WA</v>
          </cell>
          <cell r="E1093">
            <v>3707</v>
          </cell>
          <cell r="F1093">
            <v>2439</v>
          </cell>
          <cell r="G1093">
            <v>2269</v>
          </cell>
          <cell r="H1093">
            <v>7.4922873512560606E-2</v>
          </cell>
          <cell r="I1093">
            <v>3</v>
          </cell>
          <cell r="J1093">
            <v>1</v>
          </cell>
        </row>
        <row r="1094">
          <cell r="A1094">
            <v>4862031100</v>
          </cell>
          <cell r="B1094">
            <v>4862</v>
          </cell>
          <cell r="C1094" t="str">
            <v>Umpqua Community College</v>
          </cell>
          <cell r="D1094" t="str">
            <v>OR</v>
          </cell>
          <cell r="E1094">
            <v>1244</v>
          </cell>
          <cell r="F1094">
            <v>2652</v>
          </cell>
          <cell r="G1094">
            <v>2295</v>
          </cell>
          <cell r="H1094">
            <v>0.15555555555555556</v>
          </cell>
          <cell r="I1094">
            <v>3</v>
          </cell>
          <cell r="J1094">
            <v>1</v>
          </cell>
        </row>
        <row r="1095">
          <cell r="A1095">
            <v>4864005600</v>
          </cell>
          <cell r="B1095">
            <v>4864</v>
          </cell>
          <cell r="C1095" t="str">
            <v>Salt Lake Community College</v>
          </cell>
          <cell r="D1095" t="str">
            <v>UT</v>
          </cell>
          <cell r="E1095">
            <v>8534</v>
          </cell>
          <cell r="F1095">
            <v>2174</v>
          </cell>
          <cell r="G1095">
            <v>2034</v>
          </cell>
          <cell r="H1095">
            <v>6.88298918387414E-2</v>
          </cell>
          <cell r="I1095">
            <v>3</v>
          </cell>
          <cell r="J1095">
            <v>1</v>
          </cell>
        </row>
        <row r="1096">
          <cell r="A1096">
            <v>4904328100</v>
          </cell>
          <cell r="B1096">
            <v>997</v>
          </cell>
          <cell r="C1096" t="str">
            <v>Rio Salado College</v>
          </cell>
          <cell r="D1096" t="str">
            <v>AZ</v>
          </cell>
          <cell r="E1096">
            <v>86</v>
          </cell>
          <cell r="F1096">
            <v>1660</v>
          </cell>
          <cell r="G1096">
            <v>1540</v>
          </cell>
          <cell r="H1096">
            <v>7.792207792207792E-2</v>
          </cell>
          <cell r="I1096">
            <v>3</v>
          </cell>
          <cell r="J1096">
            <v>1</v>
          </cell>
        </row>
        <row r="1097">
          <cell r="A1097">
            <v>4930222000</v>
          </cell>
          <cell r="B1097">
            <v>4930</v>
          </cell>
          <cell r="C1097" t="str">
            <v>Solano Community College</v>
          </cell>
          <cell r="D1097" t="str">
            <v>CA</v>
          </cell>
          <cell r="E1097">
            <v>3251</v>
          </cell>
          <cell r="F1097">
            <v>807</v>
          </cell>
          <cell r="G1097">
            <v>567</v>
          </cell>
          <cell r="H1097">
            <v>0.42328042328042326</v>
          </cell>
          <cell r="I1097">
            <v>2</v>
          </cell>
          <cell r="J1097">
            <v>1</v>
          </cell>
        </row>
        <row r="1098">
          <cell r="A1098">
            <v>4931222500</v>
          </cell>
          <cell r="B1098">
            <v>4931</v>
          </cell>
          <cell r="C1098" t="str">
            <v>Ventura College</v>
          </cell>
          <cell r="D1098" t="str">
            <v>CA</v>
          </cell>
          <cell r="E1098">
            <v>3431</v>
          </cell>
          <cell r="F1098">
            <v>818</v>
          </cell>
          <cell r="G1098">
            <v>564</v>
          </cell>
          <cell r="H1098">
            <v>0.450354609929078</v>
          </cell>
          <cell r="I1098">
            <v>3</v>
          </cell>
          <cell r="J1098">
            <v>1</v>
          </cell>
        </row>
        <row r="1099">
          <cell r="A1099">
            <v>4932222600</v>
          </cell>
          <cell r="B1099">
            <v>4932</v>
          </cell>
          <cell r="C1099" t="str">
            <v>Victor Valley College</v>
          </cell>
          <cell r="D1099" t="str">
            <v>CA</v>
          </cell>
          <cell r="E1099">
            <v>2583</v>
          </cell>
          <cell r="F1099">
            <v>790</v>
          </cell>
          <cell r="G1099">
            <v>550</v>
          </cell>
          <cell r="H1099">
            <v>0.43636363636363634</v>
          </cell>
          <cell r="I1099">
            <v>2</v>
          </cell>
          <cell r="J1099">
            <v>1</v>
          </cell>
        </row>
        <row r="1100">
          <cell r="A1100">
            <v>4942021900</v>
          </cell>
          <cell r="B1100">
            <v>4942</v>
          </cell>
          <cell r="C1100" t="str">
            <v>Wenatchee Valley College</v>
          </cell>
          <cell r="D1100" t="str">
            <v>WA</v>
          </cell>
          <cell r="E1100">
            <v>1490</v>
          </cell>
          <cell r="F1100">
            <v>2403</v>
          </cell>
          <cell r="G1100">
            <v>2238</v>
          </cell>
          <cell r="H1100">
            <v>7.3726541554959779E-2</v>
          </cell>
          <cell r="I1100">
            <v>3</v>
          </cell>
          <cell r="J1100">
            <v>1</v>
          </cell>
        </row>
        <row r="1101">
          <cell r="A1101">
            <v>4943216700</v>
          </cell>
          <cell r="B1101">
            <v>4943</v>
          </cell>
          <cell r="C1101" t="str">
            <v>Contra Costa College</v>
          </cell>
          <cell r="D1101" t="str">
            <v>CA</v>
          </cell>
          <cell r="E1101">
            <v>1939</v>
          </cell>
          <cell r="F1101">
            <v>780</v>
          </cell>
          <cell r="G1101">
            <v>540</v>
          </cell>
          <cell r="H1101">
            <v>0.44444444444444442</v>
          </cell>
          <cell r="I1101">
            <v>2</v>
          </cell>
          <cell r="J1101">
            <v>1</v>
          </cell>
        </row>
        <row r="1102">
          <cell r="A1102">
            <v>4957033300</v>
          </cell>
          <cell r="B1102">
            <v>4957</v>
          </cell>
          <cell r="C1102" t="str">
            <v>Western Wyoming Community College</v>
          </cell>
          <cell r="D1102" t="str">
            <v>WY</v>
          </cell>
          <cell r="E1102">
            <v>992</v>
          </cell>
          <cell r="F1102">
            <v>1594</v>
          </cell>
          <cell r="G1102">
            <v>1540</v>
          </cell>
          <cell r="H1102">
            <v>3.5064935064935063E-2</v>
          </cell>
          <cell r="I1102">
            <v>3</v>
          </cell>
          <cell r="J1102">
            <v>1</v>
          </cell>
        </row>
        <row r="1103">
          <cell r="A1103">
            <v>4958222800</v>
          </cell>
          <cell r="B1103">
            <v>4958</v>
          </cell>
          <cell r="C1103" t="str">
            <v>West Valley College</v>
          </cell>
          <cell r="D1103" t="str">
            <v>CA</v>
          </cell>
          <cell r="E1103">
            <v>3091</v>
          </cell>
          <cell r="F1103">
            <v>834</v>
          </cell>
          <cell r="G1103">
            <v>600</v>
          </cell>
          <cell r="H1103">
            <v>0.39</v>
          </cell>
          <cell r="I1103">
            <v>2</v>
          </cell>
          <cell r="J1103">
            <v>1</v>
          </cell>
        </row>
        <row r="1104">
          <cell r="A1104">
            <v>4960327600</v>
          </cell>
          <cell r="B1104">
            <v>1096</v>
          </cell>
          <cell r="C1104" t="str">
            <v>Truckee Meadows Community College</v>
          </cell>
          <cell r="D1104" t="str">
            <v>NV</v>
          </cell>
          <cell r="E1104">
            <v>1295</v>
          </cell>
          <cell r="F1104">
            <v>1590</v>
          </cell>
          <cell r="G1104">
            <v>1538</v>
          </cell>
          <cell r="H1104">
            <v>3.3810143042912875E-2</v>
          </cell>
          <cell r="I1104">
            <v>3</v>
          </cell>
          <cell r="J1104">
            <v>1</v>
          </cell>
        </row>
        <row r="1105">
          <cell r="A1105">
            <v>4963289000</v>
          </cell>
          <cell r="B1105">
            <v>4963</v>
          </cell>
          <cell r="C1105" t="str">
            <v>Walla Walla Community College</v>
          </cell>
          <cell r="D1105" t="str">
            <v>WA</v>
          </cell>
          <cell r="E1105">
            <v>2455</v>
          </cell>
          <cell r="F1105">
            <v>2463</v>
          </cell>
          <cell r="G1105">
            <v>2352</v>
          </cell>
          <cell r="H1105">
            <v>4.7193877551020405E-2</v>
          </cell>
          <cell r="I1105">
            <v>3</v>
          </cell>
          <cell r="J1105">
            <v>1</v>
          </cell>
        </row>
        <row r="1106">
          <cell r="A1106">
            <v>4964091400</v>
          </cell>
          <cell r="B1106">
            <v>4964</v>
          </cell>
          <cell r="C1106" t="str">
            <v>West Los Angeles College</v>
          </cell>
          <cell r="D1106" t="str">
            <v>CA</v>
          </cell>
          <cell r="E1106">
            <v>1624</v>
          </cell>
          <cell r="F1106">
            <v>802</v>
          </cell>
          <cell r="G1106">
            <v>559</v>
          </cell>
          <cell r="H1106">
            <v>0.43470483005366728</v>
          </cell>
          <cell r="I1106">
            <v>3</v>
          </cell>
          <cell r="J1106">
            <v>1</v>
          </cell>
        </row>
        <row r="1107">
          <cell r="A1107">
            <v>4972117700</v>
          </cell>
          <cell r="B1107">
            <v>1141</v>
          </cell>
          <cell r="C1107" t="str">
            <v>Western Nevada Community College</v>
          </cell>
          <cell r="D1107" t="str">
            <v>NV</v>
          </cell>
          <cell r="E1107">
            <v>743</v>
          </cell>
          <cell r="F1107">
            <v>1590</v>
          </cell>
          <cell r="G1107">
            <v>1538</v>
          </cell>
          <cell r="H1107">
            <v>3.3810143042912875E-2</v>
          </cell>
          <cell r="I1107">
            <v>3</v>
          </cell>
          <cell r="J1107">
            <v>1</v>
          </cell>
        </row>
        <row r="1108">
          <cell r="A1108">
            <v>4974289100</v>
          </cell>
          <cell r="B1108">
            <v>1275</v>
          </cell>
          <cell r="C1108" t="str">
            <v>Whatcom Community College</v>
          </cell>
          <cell r="D1108" t="str">
            <v>WA</v>
          </cell>
          <cell r="E1108">
            <v>1466</v>
          </cell>
          <cell r="F1108">
            <v>2352</v>
          </cell>
          <cell r="G1108">
            <v>2100</v>
          </cell>
          <cell r="H1108">
            <v>0.12</v>
          </cell>
          <cell r="I1108">
            <v>3</v>
          </cell>
          <cell r="J1108">
            <v>1</v>
          </cell>
        </row>
        <row r="1109">
          <cell r="A1109">
            <v>4976231100</v>
          </cell>
          <cell r="B1109">
            <v>4976</v>
          </cell>
          <cell r="C1109" t="str">
            <v>University of Hawaii: Windward Community College</v>
          </cell>
          <cell r="D1109" t="str">
            <v>HI</v>
          </cell>
          <cell r="E1109">
            <v>695</v>
          </cell>
          <cell r="F1109">
            <v>1450</v>
          </cell>
          <cell r="G1109">
            <v>1390</v>
          </cell>
          <cell r="H1109">
            <v>4.3165467625899283E-2</v>
          </cell>
          <cell r="I1109">
            <v>3</v>
          </cell>
          <cell r="J1109">
            <v>1</v>
          </cell>
        </row>
        <row r="1110">
          <cell r="A1110">
            <v>4993289200</v>
          </cell>
          <cell r="B1110">
            <v>4993</v>
          </cell>
          <cell r="C1110" t="str">
            <v>Yakima Valley Community College</v>
          </cell>
          <cell r="D1110" t="str">
            <v>WA</v>
          </cell>
          <cell r="E1110">
            <v>2093</v>
          </cell>
          <cell r="F1110">
            <v>2418</v>
          </cell>
          <cell r="G1110">
            <v>2247</v>
          </cell>
          <cell r="H1110">
            <v>7.6101468624833107E-2</v>
          </cell>
          <cell r="I1110">
            <v>3</v>
          </cell>
          <cell r="J1110">
            <v>1</v>
          </cell>
        </row>
        <row r="1111">
          <cell r="A1111">
            <v>4994223100</v>
          </cell>
          <cell r="B1111">
            <v>4994</v>
          </cell>
          <cell r="C1111" t="str">
            <v>Yuba Community College District</v>
          </cell>
          <cell r="D1111" t="str">
            <v>CA</v>
          </cell>
          <cell r="E1111">
            <v>2752</v>
          </cell>
          <cell r="F1111">
            <v>564</v>
          </cell>
          <cell r="G1111">
            <v>465.97897608695666</v>
          </cell>
          <cell r="H1111">
            <v>0.21035503519101162</v>
          </cell>
          <cell r="I1111">
            <v>3</v>
          </cell>
          <cell r="J1111">
            <v>1</v>
          </cell>
        </row>
        <row r="1112">
          <cell r="A1112">
            <v>4996078700</v>
          </cell>
          <cell r="B1112">
            <v>4996</v>
          </cell>
          <cell r="C1112" t="str">
            <v>Yavapai College</v>
          </cell>
          <cell r="D1112" t="str">
            <v>AZ</v>
          </cell>
          <cell r="E1112">
            <v>1205</v>
          </cell>
          <cell r="F1112">
            <v>1230</v>
          </cell>
          <cell r="G1112">
            <v>1140</v>
          </cell>
          <cell r="H1112">
            <v>7.8947368421052627E-2</v>
          </cell>
          <cell r="I1112">
            <v>3</v>
          </cell>
          <cell r="J1112">
            <v>1</v>
          </cell>
        </row>
        <row r="1113">
          <cell r="A1113">
            <v>5971000000</v>
          </cell>
          <cell r="B1113">
            <v>5971</v>
          </cell>
          <cell r="C1113" t="str">
            <v>Fort Belknap College</v>
          </cell>
          <cell r="D1113" t="str">
            <v>MT</v>
          </cell>
          <cell r="E1113">
            <v>120</v>
          </cell>
          <cell r="F1113">
            <v>2575</v>
          </cell>
          <cell r="G1113">
            <v>2416.2118021739134</v>
          </cell>
          <cell r="H1113">
            <v>6.5717830565690374E-2</v>
          </cell>
          <cell r="I1113">
            <v>3</v>
          </cell>
          <cell r="J1113">
            <v>1</v>
          </cell>
        </row>
        <row r="1114">
          <cell r="A1114">
            <v>5972000000</v>
          </cell>
          <cell r="B1114">
            <v>5972</v>
          </cell>
          <cell r="C1114" t="str">
            <v>Fort Peck Community College</v>
          </cell>
          <cell r="D1114" t="str">
            <v>MT</v>
          </cell>
          <cell r="E1114">
            <v>263</v>
          </cell>
          <cell r="F1114">
            <v>1981.8080805727052</v>
          </cell>
          <cell r="G1114">
            <v>1840</v>
          </cell>
          <cell r="H1114">
            <v>7.7069609006905002E-2</v>
          </cell>
          <cell r="I1114">
            <v>2</v>
          </cell>
          <cell r="J1114">
            <v>1</v>
          </cell>
        </row>
        <row r="1115">
          <cell r="A1115">
            <v>6204147400</v>
          </cell>
          <cell r="B1115">
            <v>3971</v>
          </cell>
          <cell r="C1115" t="str">
            <v>Clover Park Technical College</v>
          </cell>
          <cell r="D1115" t="str">
            <v>WA</v>
          </cell>
          <cell r="E1115">
            <v>633</v>
          </cell>
          <cell r="F1115">
            <v>2905</v>
          </cell>
          <cell r="G1115">
            <v>2736.2400630434786</v>
          </cell>
          <cell r="H1115">
            <v>6.1675851923903298E-2</v>
          </cell>
          <cell r="I1115">
            <v>3</v>
          </cell>
          <cell r="J1115">
            <v>1</v>
          </cell>
        </row>
        <row r="1116">
          <cell r="A1116">
            <v>6301671100</v>
          </cell>
          <cell r="B1116">
            <v>3356</v>
          </cell>
          <cell r="C1116" t="str">
            <v>Irvine Valley College</v>
          </cell>
          <cell r="D1116" t="str">
            <v>CA</v>
          </cell>
          <cell r="E1116">
            <v>4319</v>
          </cell>
          <cell r="F1116">
            <v>792</v>
          </cell>
          <cell r="G1116">
            <v>550</v>
          </cell>
          <cell r="H1116">
            <v>0.44</v>
          </cell>
          <cell r="I1116">
            <v>3</v>
          </cell>
          <cell r="J1116">
            <v>1</v>
          </cell>
        </row>
        <row r="1117">
          <cell r="A1117">
            <v>6507000000</v>
          </cell>
          <cell r="B1117">
            <v>6507</v>
          </cell>
          <cell r="C1117" t="str">
            <v>Las Positas College</v>
          </cell>
          <cell r="D1117" t="str">
            <v>CA</v>
          </cell>
          <cell r="E1117">
            <v>2096</v>
          </cell>
          <cell r="F1117">
            <v>804</v>
          </cell>
          <cell r="G1117">
            <v>562</v>
          </cell>
          <cell r="H1117">
            <v>0.4306049822064057</v>
          </cell>
          <cell r="I1117">
            <v>2</v>
          </cell>
          <cell r="J1117">
            <v>1</v>
          </cell>
        </row>
        <row r="1118">
          <cell r="A1118">
            <v>7587313700</v>
          </cell>
          <cell r="B1118">
            <v>7587</v>
          </cell>
          <cell r="C1118" t="str">
            <v>Mission College</v>
          </cell>
          <cell r="D1118" t="str">
            <v>CA</v>
          </cell>
          <cell r="E1118">
            <v>1849</v>
          </cell>
          <cell r="F1118">
            <v>812</v>
          </cell>
          <cell r="G1118">
            <v>572</v>
          </cell>
          <cell r="H1118">
            <v>0.41958041958041958</v>
          </cell>
          <cell r="I1118">
            <v>2</v>
          </cell>
          <cell r="J1118">
            <v>1</v>
          </cell>
        </row>
        <row r="1119">
          <cell r="A1119">
            <v>7711313800</v>
          </cell>
          <cell r="B1119">
            <v>7711</v>
          </cell>
          <cell r="C1119" t="str">
            <v>Vista Community College</v>
          </cell>
          <cell r="D1119" t="str">
            <v>CA</v>
          </cell>
          <cell r="E1119">
            <v>432</v>
          </cell>
          <cell r="F1119">
            <v>780</v>
          </cell>
          <cell r="G1119">
            <v>540</v>
          </cell>
          <cell r="H1119">
            <v>0.44444444444444442</v>
          </cell>
          <cell r="I1119">
            <v>2</v>
          </cell>
          <cell r="J1119">
            <v>1</v>
          </cell>
        </row>
        <row r="1120">
          <cell r="A1120">
            <v>9251213500</v>
          </cell>
          <cell r="B1120">
            <v>325</v>
          </cell>
          <cell r="C1120" t="str">
            <v>Northland Pioneer College</v>
          </cell>
          <cell r="D1120" t="str">
            <v>AZ</v>
          </cell>
          <cell r="E1120">
            <v>198</v>
          </cell>
          <cell r="F1120">
            <v>912</v>
          </cell>
          <cell r="G1120">
            <v>840</v>
          </cell>
          <cell r="H1120">
            <v>8.5714285714285715E-2</v>
          </cell>
          <cell r="I1120">
            <v>3</v>
          </cell>
          <cell r="J1120">
            <v>1</v>
          </cell>
        </row>
        <row r="1121">
          <cell r="A1121">
            <v>9865000000</v>
          </cell>
          <cell r="B1121">
            <v>2179</v>
          </cell>
          <cell r="C1121" t="str">
            <v>Paradise Valley Community College</v>
          </cell>
          <cell r="D1121" t="str">
            <v>AZ</v>
          </cell>
          <cell r="E1121">
            <v>1596</v>
          </cell>
          <cell r="F1121">
            <v>1660</v>
          </cell>
          <cell r="G1121">
            <v>1390</v>
          </cell>
          <cell r="H1121">
            <v>0.19424460431654678</v>
          </cell>
          <cell r="I1121">
            <v>3</v>
          </cell>
          <cell r="J1121">
            <v>1</v>
          </cell>
        </row>
      </sheetData>
      <sheetData sheetId="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ure 22A"/>
      <sheetName val="Figure 22B"/>
      <sheetName val="Enroll17_state_newsector"/>
      <sheetName val="Enroll07_state_newsector"/>
      <sheetName val="Enroll17_state_oldsector"/>
      <sheetName val="Enroll07_state_oldsector"/>
      <sheetName val="Digest 2018 Table 304.80"/>
      <sheetName val="Table 216"/>
    </sheetNames>
    <sheetDataSet>
      <sheetData sheetId="0"/>
      <sheetData sheetId="1"/>
      <sheetData sheetId="2">
        <row r="3">
          <cell r="A3" t="str">
            <v>Alabama</v>
          </cell>
        </row>
        <row r="4">
          <cell r="A4" t="str">
            <v>Alaska</v>
          </cell>
        </row>
        <row r="5">
          <cell r="A5" t="str">
            <v>Arizona</v>
          </cell>
        </row>
        <row r="6">
          <cell r="A6" t="str">
            <v>Arkansas</v>
          </cell>
        </row>
        <row r="7">
          <cell r="A7" t="str">
            <v>California</v>
          </cell>
        </row>
        <row r="8">
          <cell r="A8" t="str">
            <v>Colorado</v>
          </cell>
        </row>
        <row r="9">
          <cell r="A9" t="str">
            <v>Connecticut</v>
          </cell>
        </row>
        <row r="10">
          <cell r="A10" t="str">
            <v>Delaware</v>
          </cell>
        </row>
        <row r="12">
          <cell r="A12" t="str">
            <v>Florida</v>
          </cell>
        </row>
        <row r="13">
          <cell r="A13" t="str">
            <v>Georgia</v>
          </cell>
        </row>
        <row r="14">
          <cell r="A14" t="str">
            <v>Hawaii</v>
          </cell>
        </row>
        <row r="15">
          <cell r="A15" t="str">
            <v>Idaho</v>
          </cell>
        </row>
        <row r="16">
          <cell r="A16" t="str">
            <v>Illinois</v>
          </cell>
        </row>
        <row r="17">
          <cell r="A17" t="str">
            <v>Indiana</v>
          </cell>
        </row>
        <row r="18">
          <cell r="A18" t="str">
            <v>Iowa</v>
          </cell>
        </row>
        <row r="19">
          <cell r="A19" t="str">
            <v>Kansas</v>
          </cell>
        </row>
        <row r="20">
          <cell r="A20" t="str">
            <v>Kentucky</v>
          </cell>
        </row>
        <row r="21">
          <cell r="A21" t="str">
            <v>Louisiana</v>
          </cell>
        </row>
        <row r="22">
          <cell r="A22" t="str">
            <v>Maine</v>
          </cell>
        </row>
        <row r="23">
          <cell r="A23" t="str">
            <v>Maryland</v>
          </cell>
        </row>
        <row r="24">
          <cell r="A24" t="str">
            <v>Massachusetts</v>
          </cell>
        </row>
        <row r="25">
          <cell r="A25" t="str">
            <v>Michigan</v>
          </cell>
        </row>
        <row r="26">
          <cell r="A26" t="str">
            <v>Minnesota</v>
          </cell>
        </row>
        <row r="27">
          <cell r="A27" t="str">
            <v>Mississippi</v>
          </cell>
        </row>
        <row r="28">
          <cell r="A28" t="str">
            <v>Missouri</v>
          </cell>
        </row>
        <row r="29">
          <cell r="A29" t="str">
            <v>Montana</v>
          </cell>
        </row>
        <row r="30">
          <cell r="A30" t="str">
            <v>Nebraska</v>
          </cell>
        </row>
        <row r="31">
          <cell r="A31" t="str">
            <v>Nevada</v>
          </cell>
        </row>
        <row r="32">
          <cell r="A32" t="str">
            <v>New Hampshire</v>
          </cell>
        </row>
        <row r="33">
          <cell r="A33" t="str">
            <v>New Jersey</v>
          </cell>
        </row>
        <row r="34">
          <cell r="A34" t="str">
            <v>New Mexico</v>
          </cell>
        </row>
        <row r="35">
          <cell r="A35" t="str">
            <v>New York</v>
          </cell>
        </row>
        <row r="36">
          <cell r="A36" t="str">
            <v>North Carolina</v>
          </cell>
        </row>
        <row r="37">
          <cell r="A37" t="str">
            <v>North Dakota</v>
          </cell>
        </row>
        <row r="38">
          <cell r="A38" t="str">
            <v>Ohio</v>
          </cell>
        </row>
        <row r="39">
          <cell r="A39" t="str">
            <v>Oklahoma</v>
          </cell>
        </row>
        <row r="40">
          <cell r="A40" t="str">
            <v>Oregon</v>
          </cell>
        </row>
        <row r="41">
          <cell r="A41" t="str">
            <v>Pennsylvania</v>
          </cell>
        </row>
        <row r="42">
          <cell r="A42" t="str">
            <v>Rhode Island</v>
          </cell>
        </row>
        <row r="43">
          <cell r="A43" t="str">
            <v>South Carolina</v>
          </cell>
        </row>
        <row r="44">
          <cell r="A44" t="str">
            <v>South Dakota</v>
          </cell>
        </row>
        <row r="45">
          <cell r="A45" t="str">
            <v>Tennessee</v>
          </cell>
        </row>
        <row r="46">
          <cell r="A46" t="str">
            <v>Texas</v>
          </cell>
        </row>
        <row r="47">
          <cell r="A47" t="str">
            <v>Utah</v>
          </cell>
        </row>
        <row r="48">
          <cell r="A48" t="str">
            <v>Vermont</v>
          </cell>
        </row>
        <row r="49">
          <cell r="A49" t="str">
            <v>Virginia</v>
          </cell>
        </row>
        <row r="50">
          <cell r="A50" t="str">
            <v>Washington</v>
          </cell>
        </row>
        <row r="51">
          <cell r="A51" t="str">
            <v>West Virginia</v>
          </cell>
        </row>
        <row r="52">
          <cell r="A52" t="str">
            <v>Wisconsin</v>
          </cell>
        </row>
        <row r="53">
          <cell r="A53" t="str">
            <v>Wyoming</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ftp://ftp.bls.gov/pub/special.requests/cpi/cpiai.txt"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738D2-7916-42E0-8AF1-19412493ADE7}">
  <sheetPr>
    <tabColor rgb="FFC00000"/>
  </sheetPr>
  <dimension ref="A1:P64"/>
  <sheetViews>
    <sheetView tabSelected="1" zoomScale="191" zoomScaleNormal="80" workbookViewId="0">
      <selection activeCell="B9" sqref="B9"/>
    </sheetView>
  </sheetViews>
  <sheetFormatPr baseColWidth="10" defaultColWidth="9" defaultRowHeight="15"/>
  <cols>
    <col min="1" max="1" width="19" style="365" customWidth="1"/>
    <col min="2" max="2" width="75.33203125" style="205" customWidth="1"/>
    <col min="3" max="15" width="9.1640625" style="348" customWidth="1"/>
    <col min="16" max="16" width="9.1640625" style="279" customWidth="1"/>
    <col min="17" max="16384" width="9" style="6"/>
  </cols>
  <sheetData>
    <row r="1" spans="1:4" ht="18.75" customHeight="1">
      <c r="A1" s="355" t="s">
        <v>552</v>
      </c>
      <c r="D1" s="30" t="s">
        <v>552</v>
      </c>
    </row>
    <row r="2" spans="1:4" ht="19.5" customHeight="1">
      <c r="A2" s="355" t="s">
        <v>596</v>
      </c>
      <c r="B2" s="356"/>
      <c r="D2" s="30" t="s">
        <v>553</v>
      </c>
    </row>
    <row r="3" spans="1:4" ht="36" customHeight="1">
      <c r="A3" s="357" t="s">
        <v>597</v>
      </c>
      <c r="B3" s="358" t="s">
        <v>674</v>
      </c>
    </row>
    <row r="4" spans="1:4" ht="36" customHeight="1">
      <c r="A4" s="359" t="s">
        <v>598</v>
      </c>
      <c r="B4" s="360" t="s">
        <v>675</v>
      </c>
    </row>
    <row r="5" spans="1:4" ht="36" customHeight="1">
      <c r="A5" s="359" t="s">
        <v>599</v>
      </c>
      <c r="B5" s="360" t="s">
        <v>676</v>
      </c>
    </row>
    <row r="6" spans="1:4" ht="36" customHeight="1">
      <c r="A6" s="359" t="s">
        <v>600</v>
      </c>
      <c r="B6" s="360" t="s">
        <v>669</v>
      </c>
    </row>
    <row r="7" spans="1:4" ht="36" customHeight="1">
      <c r="A7" s="359" t="s">
        <v>601</v>
      </c>
      <c r="B7" s="360" t="s">
        <v>677</v>
      </c>
    </row>
    <row r="8" spans="1:4" ht="36" customHeight="1">
      <c r="A8" s="359" t="s">
        <v>602</v>
      </c>
      <c r="B8" s="360" t="s">
        <v>679</v>
      </c>
    </row>
    <row r="9" spans="1:4" ht="36" customHeight="1">
      <c r="A9" s="359" t="s">
        <v>603</v>
      </c>
      <c r="B9" s="360" t="s">
        <v>678</v>
      </c>
    </row>
    <row r="10" spans="1:4" ht="36" customHeight="1">
      <c r="A10" s="359" t="s">
        <v>604</v>
      </c>
      <c r="B10" s="360" t="s">
        <v>605</v>
      </c>
    </row>
    <row r="11" spans="1:4" ht="36" customHeight="1">
      <c r="A11" s="361" t="s">
        <v>606</v>
      </c>
      <c r="B11" s="360" t="s">
        <v>670</v>
      </c>
    </row>
    <row r="12" spans="1:4" ht="36" customHeight="1">
      <c r="A12" s="361" t="s">
        <v>607</v>
      </c>
      <c r="B12" s="360" t="s">
        <v>671</v>
      </c>
    </row>
    <row r="13" spans="1:4" ht="36" customHeight="1">
      <c r="A13" s="361" t="s">
        <v>608</v>
      </c>
      <c r="B13" s="360" t="s">
        <v>680</v>
      </c>
    </row>
    <row r="14" spans="1:4" ht="36" customHeight="1">
      <c r="A14" s="361" t="s">
        <v>609</v>
      </c>
      <c r="B14" s="360" t="s">
        <v>681</v>
      </c>
    </row>
    <row r="15" spans="1:4" ht="36" customHeight="1">
      <c r="A15" s="361" t="s">
        <v>610</v>
      </c>
      <c r="B15" s="360" t="s">
        <v>682</v>
      </c>
    </row>
    <row r="16" spans="1:4" ht="36" customHeight="1">
      <c r="A16" s="361" t="s">
        <v>611</v>
      </c>
      <c r="B16" s="360" t="s">
        <v>672</v>
      </c>
    </row>
    <row r="17" spans="1:2" ht="36" customHeight="1">
      <c r="A17" s="361" t="s">
        <v>612</v>
      </c>
      <c r="B17" s="360" t="s">
        <v>673</v>
      </c>
    </row>
    <row r="18" spans="1:2" ht="36" customHeight="1">
      <c r="A18" s="361" t="s">
        <v>613</v>
      </c>
      <c r="B18" s="360" t="s">
        <v>683</v>
      </c>
    </row>
    <row r="19" spans="1:2" ht="36" customHeight="1">
      <c r="A19" s="361" t="s">
        <v>614</v>
      </c>
      <c r="B19" s="360" t="s">
        <v>684</v>
      </c>
    </row>
    <row r="20" spans="1:2" ht="36" customHeight="1">
      <c r="A20" s="361" t="s">
        <v>615</v>
      </c>
      <c r="B20" s="360" t="s">
        <v>685</v>
      </c>
    </row>
    <row r="21" spans="1:2" ht="36" customHeight="1">
      <c r="A21" s="361" t="s">
        <v>616</v>
      </c>
      <c r="B21" s="360" t="s">
        <v>686</v>
      </c>
    </row>
    <row r="22" spans="1:2" ht="36" customHeight="1">
      <c r="A22" s="361" t="s">
        <v>617</v>
      </c>
      <c r="B22" s="360" t="s">
        <v>697</v>
      </c>
    </row>
    <row r="23" spans="1:2" ht="36" customHeight="1">
      <c r="A23" s="361" t="s">
        <v>619</v>
      </c>
      <c r="B23" s="360" t="s">
        <v>698</v>
      </c>
    </row>
    <row r="24" spans="1:2" ht="36" customHeight="1">
      <c r="A24" s="361" t="s">
        <v>700</v>
      </c>
      <c r="B24" s="360" t="s">
        <v>699</v>
      </c>
    </row>
    <row r="25" spans="1:2" ht="36" customHeight="1">
      <c r="A25" s="361" t="s">
        <v>701</v>
      </c>
      <c r="B25" s="360" t="s">
        <v>702</v>
      </c>
    </row>
    <row r="26" spans="1:2" ht="36" customHeight="1">
      <c r="A26" s="361" t="s">
        <v>625</v>
      </c>
      <c r="B26" s="360" t="s">
        <v>703</v>
      </c>
    </row>
    <row r="27" spans="1:2" ht="36" customHeight="1">
      <c r="A27" s="361" t="s">
        <v>626</v>
      </c>
      <c r="B27" s="360" t="s">
        <v>704</v>
      </c>
    </row>
    <row r="28" spans="1:2" ht="42.75" customHeight="1">
      <c r="A28" s="361" t="s">
        <v>627</v>
      </c>
      <c r="B28" s="360" t="s">
        <v>705</v>
      </c>
    </row>
    <row r="29" spans="1:2" ht="36" customHeight="1">
      <c r="A29" s="361" t="s">
        <v>628</v>
      </c>
      <c r="B29" s="360" t="s">
        <v>706</v>
      </c>
    </row>
    <row r="30" spans="1:2" ht="36" customHeight="1">
      <c r="A30" s="361" t="s">
        <v>629</v>
      </c>
      <c r="B30" s="360" t="s">
        <v>707</v>
      </c>
    </row>
    <row r="31" spans="1:2" ht="36" customHeight="1">
      <c r="A31" s="361" t="s">
        <v>630</v>
      </c>
      <c r="B31" s="360" t="s">
        <v>708</v>
      </c>
    </row>
    <row r="32" spans="1:2" ht="36" customHeight="1">
      <c r="A32" s="361" t="s">
        <v>631</v>
      </c>
      <c r="B32" s="360" t="s">
        <v>709</v>
      </c>
    </row>
    <row r="33" spans="1:2" ht="36" customHeight="1">
      <c r="A33" s="361" t="s">
        <v>632</v>
      </c>
      <c r="B33" s="360" t="s">
        <v>710</v>
      </c>
    </row>
    <row r="34" spans="1:2" ht="36" customHeight="1">
      <c r="A34" s="361" t="s">
        <v>633</v>
      </c>
      <c r="B34" s="360" t="s">
        <v>711</v>
      </c>
    </row>
    <row r="35" spans="1:2" ht="36" customHeight="1">
      <c r="A35" s="361" t="s">
        <v>634</v>
      </c>
      <c r="B35" s="360" t="s">
        <v>712</v>
      </c>
    </row>
    <row r="36" spans="1:2" ht="36" customHeight="1">
      <c r="A36" s="361" t="s">
        <v>635</v>
      </c>
      <c r="B36" s="360" t="s">
        <v>713</v>
      </c>
    </row>
    <row r="37" spans="1:2" ht="36" customHeight="1">
      <c r="A37" s="361" t="s">
        <v>714</v>
      </c>
      <c r="B37" s="360" t="s">
        <v>716</v>
      </c>
    </row>
    <row r="38" spans="1:2" ht="36" customHeight="1">
      <c r="A38" s="361" t="s">
        <v>715</v>
      </c>
      <c r="B38" s="360" t="s">
        <v>717</v>
      </c>
    </row>
    <row r="39" spans="1:2" ht="36" customHeight="1">
      <c r="A39" s="361" t="s">
        <v>637</v>
      </c>
      <c r="B39" s="360" t="s">
        <v>718</v>
      </c>
    </row>
    <row r="40" spans="1:2" ht="36" customHeight="1">
      <c r="A40" s="361" t="s">
        <v>639</v>
      </c>
      <c r="B40" s="360" t="s">
        <v>719</v>
      </c>
    </row>
    <row r="41" spans="1:2" ht="36" customHeight="1">
      <c r="A41" s="362" t="s">
        <v>696</v>
      </c>
      <c r="B41" s="360"/>
    </row>
    <row r="42" spans="1:2" ht="36" customHeight="1">
      <c r="A42" s="361" t="s">
        <v>687</v>
      </c>
      <c r="B42" s="360" t="s">
        <v>618</v>
      </c>
    </row>
    <row r="43" spans="1:2" ht="36" customHeight="1">
      <c r="A43" s="361" t="s">
        <v>688</v>
      </c>
      <c r="B43" s="360" t="s">
        <v>620</v>
      </c>
    </row>
    <row r="44" spans="1:2" ht="36" customHeight="1">
      <c r="A44" s="361" t="s">
        <v>689</v>
      </c>
      <c r="B44" s="360" t="s">
        <v>621</v>
      </c>
    </row>
    <row r="45" spans="1:2" ht="36" customHeight="1">
      <c r="A45" s="361" t="s">
        <v>690</v>
      </c>
      <c r="B45" s="360" t="s">
        <v>622</v>
      </c>
    </row>
    <row r="46" spans="1:2" ht="36" customHeight="1">
      <c r="A46" s="361" t="s">
        <v>691</v>
      </c>
      <c r="B46" s="360" t="s">
        <v>623</v>
      </c>
    </row>
    <row r="47" spans="1:2" ht="36" customHeight="1">
      <c r="A47" s="361" t="s">
        <v>692</v>
      </c>
      <c r="B47" s="360" t="s">
        <v>624</v>
      </c>
    </row>
    <row r="48" spans="1:2" ht="36" customHeight="1">
      <c r="A48" s="361" t="s">
        <v>693</v>
      </c>
      <c r="B48" s="360" t="s">
        <v>636</v>
      </c>
    </row>
    <row r="49" spans="1:2" ht="36" customHeight="1">
      <c r="A49" s="361" t="s">
        <v>694</v>
      </c>
      <c r="B49" s="360" t="s">
        <v>638</v>
      </c>
    </row>
    <row r="50" spans="1:2" ht="36" customHeight="1">
      <c r="A50" s="361" t="s">
        <v>695</v>
      </c>
      <c r="B50" s="360" t="s">
        <v>640</v>
      </c>
    </row>
    <row r="51" spans="1:2" ht="36" customHeight="1">
      <c r="A51" s="361" t="s">
        <v>641</v>
      </c>
      <c r="B51" s="364" t="s">
        <v>642</v>
      </c>
    </row>
    <row r="52" spans="1:2" ht="36" customHeight="1">
      <c r="A52" s="361" t="s">
        <v>643</v>
      </c>
      <c r="B52" s="360" t="s">
        <v>644</v>
      </c>
    </row>
    <row r="53" spans="1:2" ht="36" customHeight="1">
      <c r="A53" s="361" t="s">
        <v>645</v>
      </c>
      <c r="B53" s="360" t="s">
        <v>646</v>
      </c>
    </row>
    <row r="54" spans="1:2" ht="45.75" customHeight="1">
      <c r="A54" s="363" t="s">
        <v>647</v>
      </c>
      <c r="B54" s="364" t="s">
        <v>648</v>
      </c>
    </row>
    <row r="55" spans="1:2" ht="43.5" customHeight="1">
      <c r="A55" s="363" t="s">
        <v>649</v>
      </c>
      <c r="B55" s="364" t="s">
        <v>650</v>
      </c>
    </row>
    <row r="56" spans="1:2" ht="36" customHeight="1">
      <c r="A56" s="361" t="s">
        <v>651</v>
      </c>
      <c r="B56" s="360" t="s">
        <v>652</v>
      </c>
    </row>
    <row r="57" spans="1:2" ht="36" customHeight="1">
      <c r="A57" s="361" t="s">
        <v>653</v>
      </c>
      <c r="B57" s="360" t="s">
        <v>654</v>
      </c>
    </row>
    <row r="58" spans="1:2" ht="36" customHeight="1">
      <c r="A58" s="361" t="s">
        <v>655</v>
      </c>
      <c r="B58" s="360" t="s">
        <v>656</v>
      </c>
    </row>
    <row r="59" spans="1:2" ht="36" customHeight="1">
      <c r="A59" s="361" t="s">
        <v>657</v>
      </c>
      <c r="B59" s="360" t="s">
        <v>658</v>
      </c>
    </row>
    <row r="60" spans="1:2" ht="36" customHeight="1">
      <c r="A60" s="361" t="s">
        <v>659</v>
      </c>
      <c r="B60" s="360" t="s">
        <v>660</v>
      </c>
    </row>
    <row r="61" spans="1:2" ht="36" customHeight="1">
      <c r="A61" s="361" t="s">
        <v>661</v>
      </c>
      <c r="B61" s="360" t="s">
        <v>662</v>
      </c>
    </row>
    <row r="62" spans="1:2" ht="36" customHeight="1">
      <c r="A62" s="361" t="s">
        <v>663</v>
      </c>
      <c r="B62" s="360" t="s">
        <v>664</v>
      </c>
    </row>
    <row r="63" spans="1:2" ht="36" customHeight="1">
      <c r="A63" s="361" t="s">
        <v>665</v>
      </c>
      <c r="B63" s="360" t="s">
        <v>666</v>
      </c>
    </row>
    <row r="64" spans="1:2" ht="36" customHeight="1">
      <c r="A64" s="361" t="s">
        <v>667</v>
      </c>
      <c r="B64" s="360" t="s">
        <v>668</v>
      </c>
    </row>
  </sheetData>
  <pageMargins left="0.25" right="0.25"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0629E-E27E-4B67-810A-161B0D027B7E}">
  <sheetPr>
    <tabColor theme="3"/>
  </sheetPr>
  <dimension ref="A1:D65"/>
  <sheetViews>
    <sheetView topLeftCell="A15" zoomScale="90" zoomScaleNormal="90" workbookViewId="0">
      <selection activeCell="C28" sqref="C28:C61"/>
    </sheetView>
  </sheetViews>
  <sheetFormatPr baseColWidth="10" defaultColWidth="11.5" defaultRowHeight="13"/>
  <cols>
    <col min="1" max="1" width="17.5" style="625" customWidth="1"/>
    <col min="2" max="2" width="13.1640625" style="626" customWidth="1"/>
    <col min="3" max="3" width="23.1640625" style="626" customWidth="1"/>
    <col min="4" max="4" width="24.33203125" style="626" customWidth="1"/>
    <col min="5" max="256" width="11.5" style="611"/>
    <col min="257" max="257" width="12.1640625" style="611" customWidth="1"/>
    <col min="258" max="258" width="13.1640625" style="611" customWidth="1"/>
    <col min="259" max="259" width="23.1640625" style="611" customWidth="1"/>
    <col min="260" max="260" width="24.33203125" style="611" customWidth="1"/>
    <col min="261" max="512" width="11.5" style="611"/>
    <col min="513" max="513" width="12.1640625" style="611" customWidth="1"/>
    <col min="514" max="514" width="13.1640625" style="611" customWidth="1"/>
    <col min="515" max="515" width="23.1640625" style="611" customWidth="1"/>
    <col min="516" max="516" width="24.33203125" style="611" customWidth="1"/>
    <col min="517" max="768" width="11.5" style="611"/>
    <col min="769" max="769" width="12.1640625" style="611" customWidth="1"/>
    <col min="770" max="770" width="13.1640625" style="611" customWidth="1"/>
    <col min="771" max="771" width="23.1640625" style="611" customWidth="1"/>
    <col min="772" max="772" width="24.33203125" style="611" customWidth="1"/>
    <col min="773" max="1024" width="11.5" style="611"/>
    <col min="1025" max="1025" width="12.1640625" style="611" customWidth="1"/>
    <col min="1026" max="1026" width="13.1640625" style="611" customWidth="1"/>
    <col min="1027" max="1027" width="23.1640625" style="611" customWidth="1"/>
    <col min="1028" max="1028" width="24.33203125" style="611" customWidth="1"/>
    <col min="1029" max="1280" width="11.5" style="611"/>
    <col min="1281" max="1281" width="12.1640625" style="611" customWidth="1"/>
    <col min="1282" max="1282" width="13.1640625" style="611" customWidth="1"/>
    <col min="1283" max="1283" width="23.1640625" style="611" customWidth="1"/>
    <col min="1284" max="1284" width="24.33203125" style="611" customWidth="1"/>
    <col min="1285" max="1536" width="11.5" style="611"/>
    <col min="1537" max="1537" width="12.1640625" style="611" customWidth="1"/>
    <col min="1538" max="1538" width="13.1640625" style="611" customWidth="1"/>
    <col min="1539" max="1539" width="23.1640625" style="611" customWidth="1"/>
    <col min="1540" max="1540" width="24.33203125" style="611" customWidth="1"/>
    <col min="1541" max="1792" width="11.5" style="611"/>
    <col min="1793" max="1793" width="12.1640625" style="611" customWidth="1"/>
    <col min="1794" max="1794" width="13.1640625" style="611" customWidth="1"/>
    <col min="1795" max="1795" width="23.1640625" style="611" customWidth="1"/>
    <col min="1796" max="1796" width="24.33203125" style="611" customWidth="1"/>
    <col min="1797" max="2048" width="11.5" style="611"/>
    <col min="2049" max="2049" width="12.1640625" style="611" customWidth="1"/>
    <col min="2050" max="2050" width="13.1640625" style="611" customWidth="1"/>
    <col min="2051" max="2051" width="23.1640625" style="611" customWidth="1"/>
    <col min="2052" max="2052" width="24.33203125" style="611" customWidth="1"/>
    <col min="2053" max="2304" width="11.5" style="611"/>
    <col min="2305" max="2305" width="12.1640625" style="611" customWidth="1"/>
    <col min="2306" max="2306" width="13.1640625" style="611" customWidth="1"/>
    <col min="2307" max="2307" width="23.1640625" style="611" customWidth="1"/>
    <col min="2308" max="2308" width="24.33203125" style="611" customWidth="1"/>
    <col min="2309" max="2560" width="11.5" style="611"/>
    <col min="2561" max="2561" width="12.1640625" style="611" customWidth="1"/>
    <col min="2562" max="2562" width="13.1640625" style="611" customWidth="1"/>
    <col min="2563" max="2563" width="23.1640625" style="611" customWidth="1"/>
    <col min="2564" max="2564" width="24.33203125" style="611" customWidth="1"/>
    <col min="2565" max="2816" width="11.5" style="611"/>
    <col min="2817" max="2817" width="12.1640625" style="611" customWidth="1"/>
    <col min="2818" max="2818" width="13.1640625" style="611" customWidth="1"/>
    <col min="2819" max="2819" width="23.1640625" style="611" customWidth="1"/>
    <col min="2820" max="2820" width="24.33203125" style="611" customWidth="1"/>
    <col min="2821" max="3072" width="11.5" style="611"/>
    <col min="3073" max="3073" width="12.1640625" style="611" customWidth="1"/>
    <col min="3074" max="3074" width="13.1640625" style="611" customWidth="1"/>
    <col min="3075" max="3075" width="23.1640625" style="611" customWidth="1"/>
    <col min="3076" max="3076" width="24.33203125" style="611" customWidth="1"/>
    <col min="3077" max="3328" width="11.5" style="611"/>
    <col min="3329" max="3329" width="12.1640625" style="611" customWidth="1"/>
    <col min="3330" max="3330" width="13.1640625" style="611" customWidth="1"/>
    <col min="3331" max="3331" width="23.1640625" style="611" customWidth="1"/>
    <col min="3332" max="3332" width="24.33203125" style="611" customWidth="1"/>
    <col min="3333" max="3584" width="11.5" style="611"/>
    <col min="3585" max="3585" width="12.1640625" style="611" customWidth="1"/>
    <col min="3586" max="3586" width="13.1640625" style="611" customWidth="1"/>
    <col min="3587" max="3587" width="23.1640625" style="611" customWidth="1"/>
    <col min="3588" max="3588" width="24.33203125" style="611" customWidth="1"/>
    <col min="3589" max="3840" width="11.5" style="611"/>
    <col min="3841" max="3841" width="12.1640625" style="611" customWidth="1"/>
    <col min="3842" max="3842" width="13.1640625" style="611" customWidth="1"/>
    <col min="3843" max="3843" width="23.1640625" style="611" customWidth="1"/>
    <col min="3844" max="3844" width="24.33203125" style="611" customWidth="1"/>
    <col min="3845" max="4096" width="11.5" style="611"/>
    <col min="4097" max="4097" width="12.1640625" style="611" customWidth="1"/>
    <col min="4098" max="4098" width="13.1640625" style="611" customWidth="1"/>
    <col min="4099" max="4099" width="23.1640625" style="611" customWidth="1"/>
    <col min="4100" max="4100" width="24.33203125" style="611" customWidth="1"/>
    <col min="4101" max="4352" width="11.5" style="611"/>
    <col min="4353" max="4353" width="12.1640625" style="611" customWidth="1"/>
    <col min="4354" max="4354" width="13.1640625" style="611" customWidth="1"/>
    <col min="4355" max="4355" width="23.1640625" style="611" customWidth="1"/>
    <col min="4356" max="4356" width="24.33203125" style="611" customWidth="1"/>
    <col min="4357" max="4608" width="11.5" style="611"/>
    <col min="4609" max="4609" width="12.1640625" style="611" customWidth="1"/>
    <col min="4610" max="4610" width="13.1640625" style="611" customWidth="1"/>
    <col min="4611" max="4611" width="23.1640625" style="611" customWidth="1"/>
    <col min="4612" max="4612" width="24.33203125" style="611" customWidth="1"/>
    <col min="4613" max="4864" width="11.5" style="611"/>
    <col min="4865" max="4865" width="12.1640625" style="611" customWidth="1"/>
    <col min="4866" max="4866" width="13.1640625" style="611" customWidth="1"/>
    <col min="4867" max="4867" width="23.1640625" style="611" customWidth="1"/>
    <col min="4868" max="4868" width="24.33203125" style="611" customWidth="1"/>
    <col min="4869" max="5120" width="11.5" style="611"/>
    <col min="5121" max="5121" width="12.1640625" style="611" customWidth="1"/>
    <col min="5122" max="5122" width="13.1640625" style="611" customWidth="1"/>
    <col min="5123" max="5123" width="23.1640625" style="611" customWidth="1"/>
    <col min="5124" max="5124" width="24.33203125" style="611" customWidth="1"/>
    <col min="5125" max="5376" width="11.5" style="611"/>
    <col min="5377" max="5377" width="12.1640625" style="611" customWidth="1"/>
    <col min="5378" max="5378" width="13.1640625" style="611" customWidth="1"/>
    <col min="5379" max="5379" width="23.1640625" style="611" customWidth="1"/>
    <col min="5380" max="5380" width="24.33203125" style="611" customWidth="1"/>
    <col min="5381" max="5632" width="11.5" style="611"/>
    <col min="5633" max="5633" width="12.1640625" style="611" customWidth="1"/>
    <col min="5634" max="5634" width="13.1640625" style="611" customWidth="1"/>
    <col min="5635" max="5635" width="23.1640625" style="611" customWidth="1"/>
    <col min="5636" max="5636" width="24.33203125" style="611" customWidth="1"/>
    <col min="5637" max="5888" width="11.5" style="611"/>
    <col min="5889" max="5889" width="12.1640625" style="611" customWidth="1"/>
    <col min="5890" max="5890" width="13.1640625" style="611" customWidth="1"/>
    <col min="5891" max="5891" width="23.1640625" style="611" customWidth="1"/>
    <col min="5892" max="5892" width="24.33203125" style="611" customWidth="1"/>
    <col min="5893" max="6144" width="11.5" style="611"/>
    <col min="6145" max="6145" width="12.1640625" style="611" customWidth="1"/>
    <col min="6146" max="6146" width="13.1640625" style="611" customWidth="1"/>
    <col min="6147" max="6147" width="23.1640625" style="611" customWidth="1"/>
    <col min="6148" max="6148" width="24.33203125" style="611" customWidth="1"/>
    <col min="6149" max="6400" width="11.5" style="611"/>
    <col min="6401" max="6401" width="12.1640625" style="611" customWidth="1"/>
    <col min="6402" max="6402" width="13.1640625" style="611" customWidth="1"/>
    <col min="6403" max="6403" width="23.1640625" style="611" customWidth="1"/>
    <col min="6404" max="6404" width="24.33203125" style="611" customWidth="1"/>
    <col min="6405" max="6656" width="11.5" style="611"/>
    <col min="6657" max="6657" width="12.1640625" style="611" customWidth="1"/>
    <col min="6658" max="6658" width="13.1640625" style="611" customWidth="1"/>
    <col min="6659" max="6659" width="23.1640625" style="611" customWidth="1"/>
    <col min="6660" max="6660" width="24.33203125" style="611" customWidth="1"/>
    <col min="6661" max="6912" width="11.5" style="611"/>
    <col min="6913" max="6913" width="12.1640625" style="611" customWidth="1"/>
    <col min="6914" max="6914" width="13.1640625" style="611" customWidth="1"/>
    <col min="6915" max="6915" width="23.1640625" style="611" customWidth="1"/>
    <col min="6916" max="6916" width="24.33203125" style="611" customWidth="1"/>
    <col min="6917" max="7168" width="11.5" style="611"/>
    <col min="7169" max="7169" width="12.1640625" style="611" customWidth="1"/>
    <col min="7170" max="7170" width="13.1640625" style="611" customWidth="1"/>
    <col min="7171" max="7171" width="23.1640625" style="611" customWidth="1"/>
    <col min="7172" max="7172" width="24.33203125" style="611" customWidth="1"/>
    <col min="7173" max="7424" width="11.5" style="611"/>
    <col min="7425" max="7425" width="12.1640625" style="611" customWidth="1"/>
    <col min="7426" max="7426" width="13.1640625" style="611" customWidth="1"/>
    <col min="7427" max="7427" width="23.1640625" style="611" customWidth="1"/>
    <col min="7428" max="7428" width="24.33203125" style="611" customWidth="1"/>
    <col min="7429" max="7680" width="11.5" style="611"/>
    <col min="7681" max="7681" width="12.1640625" style="611" customWidth="1"/>
    <col min="7682" max="7682" width="13.1640625" style="611" customWidth="1"/>
    <col min="7683" max="7683" width="23.1640625" style="611" customWidth="1"/>
    <col min="7684" max="7684" width="24.33203125" style="611" customWidth="1"/>
    <col min="7685" max="7936" width="11.5" style="611"/>
    <col min="7937" max="7937" width="12.1640625" style="611" customWidth="1"/>
    <col min="7938" max="7938" width="13.1640625" style="611" customWidth="1"/>
    <col min="7939" max="7939" width="23.1640625" style="611" customWidth="1"/>
    <col min="7940" max="7940" width="24.33203125" style="611" customWidth="1"/>
    <col min="7941" max="8192" width="11.5" style="611"/>
    <col min="8193" max="8193" width="12.1640625" style="611" customWidth="1"/>
    <col min="8194" max="8194" width="13.1640625" style="611" customWidth="1"/>
    <col min="8195" max="8195" width="23.1640625" style="611" customWidth="1"/>
    <col min="8196" max="8196" width="24.33203125" style="611" customWidth="1"/>
    <col min="8197" max="8448" width="11.5" style="611"/>
    <col min="8449" max="8449" width="12.1640625" style="611" customWidth="1"/>
    <col min="8450" max="8450" width="13.1640625" style="611" customWidth="1"/>
    <col min="8451" max="8451" width="23.1640625" style="611" customWidth="1"/>
    <col min="8452" max="8452" width="24.33203125" style="611" customWidth="1"/>
    <col min="8453" max="8704" width="11.5" style="611"/>
    <col min="8705" max="8705" width="12.1640625" style="611" customWidth="1"/>
    <col min="8706" max="8706" width="13.1640625" style="611" customWidth="1"/>
    <col min="8707" max="8707" width="23.1640625" style="611" customWidth="1"/>
    <col min="8708" max="8708" width="24.33203125" style="611" customWidth="1"/>
    <col min="8709" max="8960" width="11.5" style="611"/>
    <col min="8961" max="8961" width="12.1640625" style="611" customWidth="1"/>
    <col min="8962" max="8962" width="13.1640625" style="611" customWidth="1"/>
    <col min="8963" max="8963" width="23.1640625" style="611" customWidth="1"/>
    <col min="8964" max="8964" width="24.33203125" style="611" customWidth="1"/>
    <col min="8965" max="9216" width="11.5" style="611"/>
    <col min="9217" max="9217" width="12.1640625" style="611" customWidth="1"/>
    <col min="9218" max="9218" width="13.1640625" style="611" customWidth="1"/>
    <col min="9219" max="9219" width="23.1640625" style="611" customWidth="1"/>
    <col min="9220" max="9220" width="24.33203125" style="611" customWidth="1"/>
    <col min="9221" max="9472" width="11.5" style="611"/>
    <col min="9473" max="9473" width="12.1640625" style="611" customWidth="1"/>
    <col min="9474" max="9474" width="13.1640625" style="611" customWidth="1"/>
    <col min="9475" max="9475" width="23.1640625" style="611" customWidth="1"/>
    <col min="9476" max="9476" width="24.33203125" style="611" customWidth="1"/>
    <col min="9477" max="9728" width="11.5" style="611"/>
    <col min="9729" max="9729" width="12.1640625" style="611" customWidth="1"/>
    <col min="9730" max="9730" width="13.1640625" style="611" customWidth="1"/>
    <col min="9731" max="9731" width="23.1640625" style="611" customWidth="1"/>
    <col min="9732" max="9732" width="24.33203125" style="611" customWidth="1"/>
    <col min="9733" max="9984" width="11.5" style="611"/>
    <col min="9985" max="9985" width="12.1640625" style="611" customWidth="1"/>
    <col min="9986" max="9986" width="13.1640625" style="611" customWidth="1"/>
    <col min="9987" max="9987" width="23.1640625" style="611" customWidth="1"/>
    <col min="9988" max="9988" width="24.33203125" style="611" customWidth="1"/>
    <col min="9989" max="10240" width="11.5" style="611"/>
    <col min="10241" max="10241" width="12.1640625" style="611" customWidth="1"/>
    <col min="10242" max="10242" width="13.1640625" style="611" customWidth="1"/>
    <col min="10243" max="10243" width="23.1640625" style="611" customWidth="1"/>
    <col min="10244" max="10244" width="24.33203125" style="611" customWidth="1"/>
    <col min="10245" max="10496" width="11.5" style="611"/>
    <col min="10497" max="10497" width="12.1640625" style="611" customWidth="1"/>
    <col min="10498" max="10498" width="13.1640625" style="611" customWidth="1"/>
    <col min="10499" max="10499" width="23.1640625" style="611" customWidth="1"/>
    <col min="10500" max="10500" width="24.33203125" style="611" customWidth="1"/>
    <col min="10501" max="10752" width="11.5" style="611"/>
    <col min="10753" max="10753" width="12.1640625" style="611" customWidth="1"/>
    <col min="10754" max="10754" width="13.1640625" style="611" customWidth="1"/>
    <col min="10755" max="10755" width="23.1640625" style="611" customWidth="1"/>
    <col min="10756" max="10756" width="24.33203125" style="611" customWidth="1"/>
    <col min="10757" max="11008" width="11.5" style="611"/>
    <col min="11009" max="11009" width="12.1640625" style="611" customWidth="1"/>
    <col min="11010" max="11010" width="13.1640625" style="611" customWidth="1"/>
    <col min="11011" max="11011" width="23.1640625" style="611" customWidth="1"/>
    <col min="11012" max="11012" width="24.33203125" style="611" customWidth="1"/>
    <col min="11013" max="11264" width="11.5" style="611"/>
    <col min="11265" max="11265" width="12.1640625" style="611" customWidth="1"/>
    <col min="11266" max="11266" width="13.1640625" style="611" customWidth="1"/>
    <col min="11267" max="11267" width="23.1640625" style="611" customWidth="1"/>
    <col min="11268" max="11268" width="24.33203125" style="611" customWidth="1"/>
    <col min="11269" max="11520" width="11.5" style="611"/>
    <col min="11521" max="11521" width="12.1640625" style="611" customWidth="1"/>
    <col min="11522" max="11522" width="13.1640625" style="611" customWidth="1"/>
    <col min="11523" max="11523" width="23.1640625" style="611" customWidth="1"/>
    <col min="11524" max="11524" width="24.33203125" style="611" customWidth="1"/>
    <col min="11525" max="11776" width="11.5" style="611"/>
    <col min="11777" max="11777" width="12.1640625" style="611" customWidth="1"/>
    <col min="11778" max="11778" width="13.1640625" style="611" customWidth="1"/>
    <col min="11779" max="11779" width="23.1640625" style="611" customWidth="1"/>
    <col min="11780" max="11780" width="24.33203125" style="611" customWidth="1"/>
    <col min="11781" max="12032" width="11.5" style="611"/>
    <col min="12033" max="12033" width="12.1640625" style="611" customWidth="1"/>
    <col min="12034" max="12034" width="13.1640625" style="611" customWidth="1"/>
    <col min="12035" max="12035" width="23.1640625" style="611" customWidth="1"/>
    <col min="12036" max="12036" width="24.33203125" style="611" customWidth="1"/>
    <col min="12037" max="12288" width="11.5" style="611"/>
    <col min="12289" max="12289" width="12.1640625" style="611" customWidth="1"/>
    <col min="12290" max="12290" width="13.1640625" style="611" customWidth="1"/>
    <col min="12291" max="12291" width="23.1640625" style="611" customWidth="1"/>
    <col min="12292" max="12292" width="24.33203125" style="611" customWidth="1"/>
    <col min="12293" max="12544" width="11.5" style="611"/>
    <col min="12545" max="12545" width="12.1640625" style="611" customWidth="1"/>
    <col min="12546" max="12546" width="13.1640625" style="611" customWidth="1"/>
    <col min="12547" max="12547" width="23.1640625" style="611" customWidth="1"/>
    <col min="12548" max="12548" width="24.33203125" style="611" customWidth="1"/>
    <col min="12549" max="12800" width="11.5" style="611"/>
    <col min="12801" max="12801" width="12.1640625" style="611" customWidth="1"/>
    <col min="12802" max="12802" width="13.1640625" style="611" customWidth="1"/>
    <col min="12803" max="12803" width="23.1640625" style="611" customWidth="1"/>
    <col min="12804" max="12804" width="24.33203125" style="611" customWidth="1"/>
    <col min="12805" max="13056" width="11.5" style="611"/>
    <col min="13057" max="13057" width="12.1640625" style="611" customWidth="1"/>
    <col min="13058" max="13058" width="13.1640625" style="611" customWidth="1"/>
    <col min="13059" max="13059" width="23.1640625" style="611" customWidth="1"/>
    <col min="13060" max="13060" width="24.33203125" style="611" customWidth="1"/>
    <col min="13061" max="13312" width="11.5" style="611"/>
    <col min="13313" max="13313" width="12.1640625" style="611" customWidth="1"/>
    <col min="13314" max="13314" width="13.1640625" style="611" customWidth="1"/>
    <col min="13315" max="13315" width="23.1640625" style="611" customWidth="1"/>
    <col min="13316" max="13316" width="24.33203125" style="611" customWidth="1"/>
    <col min="13317" max="13568" width="11.5" style="611"/>
    <col min="13569" max="13569" width="12.1640625" style="611" customWidth="1"/>
    <col min="13570" max="13570" width="13.1640625" style="611" customWidth="1"/>
    <col min="13571" max="13571" width="23.1640625" style="611" customWidth="1"/>
    <col min="13572" max="13572" width="24.33203125" style="611" customWidth="1"/>
    <col min="13573" max="13824" width="11.5" style="611"/>
    <col min="13825" max="13825" width="12.1640625" style="611" customWidth="1"/>
    <col min="13826" max="13826" width="13.1640625" style="611" customWidth="1"/>
    <col min="13827" max="13827" width="23.1640625" style="611" customWidth="1"/>
    <col min="13828" max="13828" width="24.33203125" style="611" customWidth="1"/>
    <col min="13829" max="14080" width="11.5" style="611"/>
    <col min="14081" max="14081" width="12.1640625" style="611" customWidth="1"/>
    <col min="14082" max="14082" width="13.1640625" style="611" customWidth="1"/>
    <col min="14083" max="14083" width="23.1640625" style="611" customWidth="1"/>
    <col min="14084" max="14084" width="24.33203125" style="611" customWidth="1"/>
    <col min="14085" max="14336" width="11.5" style="611"/>
    <col min="14337" max="14337" width="12.1640625" style="611" customWidth="1"/>
    <col min="14338" max="14338" width="13.1640625" style="611" customWidth="1"/>
    <col min="14339" max="14339" width="23.1640625" style="611" customWidth="1"/>
    <col min="14340" max="14340" width="24.33203125" style="611" customWidth="1"/>
    <col min="14341" max="14592" width="11.5" style="611"/>
    <col min="14593" max="14593" width="12.1640625" style="611" customWidth="1"/>
    <col min="14594" max="14594" width="13.1640625" style="611" customWidth="1"/>
    <col min="14595" max="14595" width="23.1640625" style="611" customWidth="1"/>
    <col min="14596" max="14596" width="24.33203125" style="611" customWidth="1"/>
    <col min="14597" max="14848" width="11.5" style="611"/>
    <col min="14849" max="14849" width="12.1640625" style="611" customWidth="1"/>
    <col min="14850" max="14850" width="13.1640625" style="611" customWidth="1"/>
    <col min="14851" max="14851" width="23.1640625" style="611" customWidth="1"/>
    <col min="14852" max="14852" width="24.33203125" style="611" customWidth="1"/>
    <col min="14853" max="15104" width="11.5" style="611"/>
    <col min="15105" max="15105" width="12.1640625" style="611" customWidth="1"/>
    <col min="15106" max="15106" width="13.1640625" style="611" customWidth="1"/>
    <col min="15107" max="15107" width="23.1640625" style="611" customWidth="1"/>
    <col min="15108" max="15108" width="24.33203125" style="611" customWidth="1"/>
    <col min="15109" max="15360" width="11.5" style="611"/>
    <col min="15361" max="15361" width="12.1640625" style="611" customWidth="1"/>
    <col min="15362" max="15362" width="13.1640625" style="611" customWidth="1"/>
    <col min="15363" max="15363" width="23.1640625" style="611" customWidth="1"/>
    <col min="15364" max="15364" width="24.33203125" style="611" customWidth="1"/>
    <col min="15365" max="15616" width="11.5" style="611"/>
    <col min="15617" max="15617" width="12.1640625" style="611" customWidth="1"/>
    <col min="15618" max="15618" width="13.1640625" style="611" customWidth="1"/>
    <col min="15619" max="15619" width="23.1640625" style="611" customWidth="1"/>
    <col min="15620" max="15620" width="24.33203125" style="611" customWidth="1"/>
    <col min="15621" max="15872" width="11.5" style="611"/>
    <col min="15873" max="15873" width="12.1640625" style="611" customWidth="1"/>
    <col min="15874" max="15874" width="13.1640625" style="611" customWidth="1"/>
    <col min="15875" max="15875" width="23.1640625" style="611" customWidth="1"/>
    <col min="15876" max="15876" width="24.33203125" style="611" customWidth="1"/>
    <col min="15877" max="16128" width="11.5" style="611"/>
    <col min="16129" max="16129" width="12.1640625" style="611" customWidth="1"/>
    <col min="16130" max="16130" width="13.1640625" style="611" customWidth="1"/>
    <col min="16131" max="16131" width="23.1640625" style="611" customWidth="1"/>
    <col min="16132" max="16132" width="24.33203125" style="611" customWidth="1"/>
    <col min="16133" max="16384" width="11.5" style="611"/>
  </cols>
  <sheetData>
    <row r="1" spans="1:4" ht="32.25" customHeight="1">
      <c r="A1" s="828" t="s">
        <v>788</v>
      </c>
      <c r="B1" s="828"/>
      <c r="C1" s="828"/>
      <c r="D1" s="828"/>
    </row>
    <row r="2" spans="1:4" ht="15.75" customHeight="1">
      <c r="A2" s="829" t="s">
        <v>789</v>
      </c>
      <c r="B2" s="830"/>
      <c r="C2" s="830"/>
      <c r="D2" s="830"/>
    </row>
    <row r="3" spans="1:4" ht="29.25" customHeight="1">
      <c r="A3" s="627"/>
      <c r="B3" s="627" t="s">
        <v>790</v>
      </c>
      <c r="C3" s="628" t="s">
        <v>791</v>
      </c>
      <c r="D3" s="628" t="s">
        <v>792</v>
      </c>
    </row>
    <row r="4" spans="1:4">
      <c r="A4" s="612">
        <v>1962</v>
      </c>
      <c r="B4" s="613">
        <v>30.3</v>
      </c>
      <c r="C4" s="614">
        <v>8.4676897689768982</v>
      </c>
      <c r="D4" s="614">
        <f t="shared" ref="D4:D60" si="0">B$60/B4</f>
        <v>8.3170297029702969</v>
      </c>
    </row>
    <row r="5" spans="1:4">
      <c r="A5" s="615">
        <v>1963</v>
      </c>
      <c r="B5" s="616">
        <v>30.7</v>
      </c>
      <c r="C5" s="614">
        <v>8.3573615635179159</v>
      </c>
      <c r="D5" s="614">
        <f t="shared" si="0"/>
        <v>8.2086644951140073</v>
      </c>
    </row>
    <row r="6" spans="1:4">
      <c r="A6" s="615">
        <v>1964</v>
      </c>
      <c r="B6" s="616">
        <v>31.1</v>
      </c>
      <c r="C6" s="614">
        <v>8.2498713826366572</v>
      </c>
      <c r="D6" s="614">
        <f t="shared" si="0"/>
        <v>8.103086816720257</v>
      </c>
    </row>
    <row r="7" spans="1:4">
      <c r="A7" s="615">
        <v>1965</v>
      </c>
      <c r="B7" s="616">
        <v>31.6</v>
      </c>
      <c r="C7" s="614">
        <v>8.1193354430379756</v>
      </c>
      <c r="D7" s="614">
        <f t="shared" si="0"/>
        <v>7.9748734177215184</v>
      </c>
    </row>
    <row r="8" spans="1:4">
      <c r="A8" s="615">
        <v>1966</v>
      </c>
      <c r="B8" s="616">
        <v>32.5</v>
      </c>
      <c r="C8" s="614">
        <v>7.8944923076923086</v>
      </c>
      <c r="D8" s="614">
        <f t="shared" si="0"/>
        <v>7.7540307692307691</v>
      </c>
    </row>
    <row r="9" spans="1:4">
      <c r="A9" s="615">
        <v>1967</v>
      </c>
      <c r="B9" s="616">
        <v>33.4</v>
      </c>
      <c r="C9" s="614">
        <v>7.6817664670658692</v>
      </c>
      <c r="D9" s="614">
        <f t="shared" si="0"/>
        <v>7.5450898203592818</v>
      </c>
    </row>
    <row r="10" spans="1:4">
      <c r="A10" s="615">
        <v>1968</v>
      </c>
      <c r="B10" s="616">
        <v>34.9</v>
      </c>
      <c r="C10" s="614">
        <v>7.3516045845272213</v>
      </c>
      <c r="D10" s="614">
        <f t="shared" si="0"/>
        <v>7.2208022922636106</v>
      </c>
    </row>
    <row r="11" spans="1:4">
      <c r="A11" s="615">
        <v>1969</v>
      </c>
      <c r="B11" s="616">
        <v>36.799999999999997</v>
      </c>
      <c r="C11" s="614">
        <v>6.9720380434782623</v>
      </c>
      <c r="D11" s="614">
        <f t="shared" si="0"/>
        <v>6.8479891304347831</v>
      </c>
    </row>
    <row r="12" spans="1:4">
      <c r="A12" s="615">
        <v>1970</v>
      </c>
      <c r="B12" s="616">
        <v>39</v>
      </c>
      <c r="C12" s="614">
        <v>6.5787435897435902</v>
      </c>
      <c r="D12" s="614">
        <f t="shared" si="0"/>
        <v>6.4616923076923074</v>
      </c>
    </row>
    <row r="13" spans="1:4">
      <c r="A13" s="615">
        <v>1971</v>
      </c>
      <c r="B13" s="616">
        <v>40.700000000000003</v>
      </c>
      <c r="C13" s="614">
        <v>6.3039557739557743</v>
      </c>
      <c r="D13" s="614">
        <f t="shared" si="0"/>
        <v>6.191793611793611</v>
      </c>
    </row>
    <row r="14" spans="1:4">
      <c r="A14" s="615">
        <v>1972</v>
      </c>
      <c r="B14" s="616">
        <v>41.9</v>
      </c>
      <c r="C14" s="614">
        <v>6.1234128878281631</v>
      </c>
      <c r="D14" s="614">
        <f t="shared" si="0"/>
        <v>6.0144630071599048</v>
      </c>
    </row>
    <row r="15" spans="1:4">
      <c r="A15" s="615">
        <v>1973</v>
      </c>
      <c r="B15" s="616">
        <v>44.3</v>
      </c>
      <c r="C15" s="614">
        <v>5.791670428893906</v>
      </c>
      <c r="D15" s="614">
        <f t="shared" si="0"/>
        <v>5.6886230248306999</v>
      </c>
    </row>
    <row r="16" spans="1:4">
      <c r="A16" s="615">
        <v>1974</v>
      </c>
      <c r="B16" s="616">
        <v>49.4</v>
      </c>
      <c r="C16" s="614">
        <v>5.193744939271256</v>
      </c>
      <c r="D16" s="614">
        <f t="shared" si="0"/>
        <v>5.1013360323886641</v>
      </c>
    </row>
    <row r="17" spans="1:4">
      <c r="A17" s="615">
        <v>1975</v>
      </c>
      <c r="B17" s="616">
        <v>54.2</v>
      </c>
      <c r="C17" s="614">
        <v>4.7337822878228781</v>
      </c>
      <c r="D17" s="614">
        <f t="shared" si="0"/>
        <v>4.6495571955719557</v>
      </c>
    </row>
    <row r="18" spans="1:4">
      <c r="A18" s="615">
        <v>1976</v>
      </c>
      <c r="B18" s="616">
        <v>57.1</v>
      </c>
      <c r="C18" s="614">
        <v>4.4933625218914193</v>
      </c>
      <c r="D18" s="614">
        <f t="shared" si="0"/>
        <v>4.4134150612959715</v>
      </c>
    </row>
    <row r="19" spans="1:4">
      <c r="A19" s="615">
        <v>1977</v>
      </c>
      <c r="B19" s="616">
        <v>61</v>
      </c>
      <c r="C19" s="614">
        <v>4.2060819672131151</v>
      </c>
      <c r="D19" s="614">
        <f t="shared" si="0"/>
        <v>4.1312459016393444</v>
      </c>
    </row>
    <row r="20" spans="1:4">
      <c r="A20" s="615">
        <v>1978</v>
      </c>
      <c r="B20" s="616">
        <v>65.7</v>
      </c>
      <c r="C20" s="614">
        <v>3.9051902587519027</v>
      </c>
      <c r="D20" s="614">
        <f t="shared" si="0"/>
        <v>3.8357077625570777</v>
      </c>
    </row>
    <row r="21" spans="1:4">
      <c r="A21" s="615">
        <v>1979</v>
      </c>
      <c r="B21" s="616">
        <v>73.099999999999994</v>
      </c>
      <c r="C21" s="614">
        <v>3.509863201094392</v>
      </c>
      <c r="D21" s="614">
        <f t="shared" si="0"/>
        <v>3.4474145006839949</v>
      </c>
    </row>
    <row r="22" spans="1:4">
      <c r="A22" s="615">
        <v>1980</v>
      </c>
      <c r="B22" s="616">
        <v>82.7</v>
      </c>
      <c r="C22" s="614">
        <v>3.102430471584039</v>
      </c>
      <c r="D22" s="614">
        <f t="shared" si="0"/>
        <v>3.0472309552599759</v>
      </c>
    </row>
    <row r="23" spans="1:4">
      <c r="A23" s="615">
        <v>1981</v>
      </c>
      <c r="B23" s="616">
        <v>91.6</v>
      </c>
      <c r="C23" s="614">
        <v>2.80099344978166</v>
      </c>
      <c r="D23" s="614">
        <f t="shared" si="0"/>
        <v>2.7511572052401747</v>
      </c>
    </row>
    <row r="24" spans="1:4">
      <c r="A24" s="615">
        <v>1982</v>
      </c>
      <c r="B24" s="616">
        <v>97.5</v>
      </c>
      <c r="C24" s="614">
        <v>2.6314974358974363</v>
      </c>
      <c r="D24" s="614">
        <f t="shared" si="0"/>
        <v>2.5846769230769229</v>
      </c>
    </row>
    <row r="25" spans="1:4">
      <c r="A25" s="615">
        <v>1983</v>
      </c>
      <c r="B25" s="616">
        <v>99.9</v>
      </c>
      <c r="C25" s="614">
        <v>2.5682782782782785</v>
      </c>
      <c r="D25" s="614">
        <f t="shared" si="0"/>
        <v>2.5225825825825825</v>
      </c>
    </row>
    <row r="26" spans="1:4">
      <c r="A26" s="615">
        <v>1984</v>
      </c>
      <c r="B26" s="616">
        <v>104.1</v>
      </c>
      <c r="C26" s="614">
        <v>2.4646589817483191</v>
      </c>
      <c r="D26" s="614">
        <f t="shared" si="0"/>
        <v>2.4208069164265131</v>
      </c>
    </row>
    <row r="27" spans="1:4">
      <c r="A27" s="615">
        <v>1985</v>
      </c>
      <c r="B27" s="616">
        <v>107.8</v>
      </c>
      <c r="C27" s="614">
        <v>2.3800649350649352</v>
      </c>
      <c r="D27" s="614">
        <f t="shared" si="0"/>
        <v>2.3377179962894248</v>
      </c>
    </row>
    <row r="28" spans="1:4">
      <c r="A28" s="615">
        <v>1986</v>
      </c>
      <c r="B28" s="616">
        <v>109.5</v>
      </c>
      <c r="C28" s="614">
        <v>2.3431141552511416</v>
      </c>
      <c r="D28" s="614">
        <f t="shared" si="0"/>
        <v>2.3014246575342465</v>
      </c>
    </row>
    <row r="29" spans="1:4">
      <c r="A29" s="615">
        <v>1987</v>
      </c>
      <c r="B29" s="616">
        <v>113.8</v>
      </c>
      <c r="C29" s="614">
        <v>2.2545782073813712</v>
      </c>
      <c r="D29" s="614">
        <f t="shared" si="0"/>
        <v>2.2144639718804919</v>
      </c>
    </row>
    <row r="30" spans="1:4">
      <c r="A30" s="615">
        <v>1988</v>
      </c>
      <c r="B30" s="616">
        <v>118.5</v>
      </c>
      <c r="C30" s="614">
        <v>2.16515611814346</v>
      </c>
      <c r="D30" s="614">
        <f t="shared" si="0"/>
        <v>2.126632911392405</v>
      </c>
    </row>
    <row r="31" spans="1:4">
      <c r="A31" s="615">
        <v>1989</v>
      </c>
      <c r="B31" s="616">
        <v>124.4</v>
      </c>
      <c r="C31" s="614">
        <v>2.0624678456591643</v>
      </c>
      <c r="D31" s="614">
        <f t="shared" si="0"/>
        <v>2.0257717041800642</v>
      </c>
    </row>
    <row r="32" spans="1:4">
      <c r="A32" s="615">
        <v>1990</v>
      </c>
      <c r="B32" s="616">
        <v>130.4</v>
      </c>
      <c r="C32" s="614">
        <v>1.9675690184049082</v>
      </c>
      <c r="D32" s="614">
        <f t="shared" si="0"/>
        <v>1.9325613496932514</v>
      </c>
    </row>
    <row r="33" spans="1:4">
      <c r="A33" s="615">
        <v>1991</v>
      </c>
      <c r="B33" s="616">
        <v>136.19999999999999</v>
      </c>
      <c r="C33" s="614">
        <v>1.8837812041116009</v>
      </c>
      <c r="D33" s="614">
        <f t="shared" si="0"/>
        <v>1.8502643171806168</v>
      </c>
    </row>
    <row r="34" spans="1:4">
      <c r="A34" s="615">
        <v>1992</v>
      </c>
      <c r="B34" s="616">
        <v>140.5</v>
      </c>
      <c r="C34" s="614">
        <v>1.8261281138790038</v>
      </c>
      <c r="D34" s="614">
        <f t="shared" si="0"/>
        <v>1.7936370106761566</v>
      </c>
    </row>
    <row r="35" spans="1:4">
      <c r="A35" s="615">
        <v>1993</v>
      </c>
      <c r="B35" s="616">
        <v>144.4</v>
      </c>
      <c r="C35" s="614">
        <v>1.7768074792243769</v>
      </c>
      <c r="D35" s="614">
        <f t="shared" si="0"/>
        <v>1.7451939058171744</v>
      </c>
    </row>
    <row r="36" spans="1:4">
      <c r="A36" s="615">
        <v>1994</v>
      </c>
      <c r="B36" s="616">
        <v>148.4</v>
      </c>
      <c r="C36" s="614">
        <v>1.7289150943396228</v>
      </c>
      <c r="D36" s="614">
        <f t="shared" si="0"/>
        <v>1.6981536388140162</v>
      </c>
    </row>
    <row r="37" spans="1:4">
      <c r="A37" s="615">
        <v>1995</v>
      </c>
      <c r="B37" s="616">
        <v>152.5</v>
      </c>
      <c r="C37" s="614">
        <v>1.682432786885246</v>
      </c>
      <c r="D37" s="614">
        <f t="shared" si="0"/>
        <v>1.6524983606557377</v>
      </c>
    </row>
    <row r="38" spans="1:4">
      <c r="A38" s="615">
        <v>1996</v>
      </c>
      <c r="B38" s="616">
        <v>157</v>
      </c>
      <c r="C38" s="614">
        <v>1.6342101910828026</v>
      </c>
      <c r="D38" s="614">
        <f t="shared" si="0"/>
        <v>1.6051337579617835</v>
      </c>
    </row>
    <row r="39" spans="1:4">
      <c r="A39" s="615">
        <v>1997</v>
      </c>
      <c r="B39" s="616">
        <v>160.5</v>
      </c>
      <c r="C39" s="614">
        <v>1.5985732087227416</v>
      </c>
      <c r="D39" s="614">
        <f t="shared" si="0"/>
        <v>1.5701308411214954</v>
      </c>
    </row>
    <row r="40" spans="1:4">
      <c r="A40" s="615">
        <v>1998</v>
      </c>
      <c r="B40" s="616">
        <v>163.19999999999999</v>
      </c>
      <c r="C40" s="614">
        <v>1.5721262254901964</v>
      </c>
      <c r="D40" s="614">
        <f t="shared" si="0"/>
        <v>1.5441544117647059</v>
      </c>
    </row>
    <row r="41" spans="1:4">
      <c r="A41" s="615">
        <v>1999</v>
      </c>
      <c r="B41" s="616">
        <v>166.7</v>
      </c>
      <c r="C41" s="614">
        <v>1.5391181763647273</v>
      </c>
      <c r="D41" s="614">
        <f t="shared" si="0"/>
        <v>1.5117336532693462</v>
      </c>
    </row>
    <row r="42" spans="1:4">
      <c r="A42" s="615">
        <v>2000</v>
      </c>
      <c r="B42" s="616">
        <v>172.8</v>
      </c>
      <c r="C42" s="614">
        <v>1.4847858796296296</v>
      </c>
      <c r="D42" s="614">
        <f t="shared" si="0"/>
        <v>1.4583680555555554</v>
      </c>
    </row>
    <row r="43" spans="1:4">
      <c r="A43" s="615">
        <v>2001</v>
      </c>
      <c r="B43" s="616">
        <v>177.5</v>
      </c>
      <c r="C43" s="614">
        <v>1.4454704225352115</v>
      </c>
      <c r="D43" s="614">
        <f t="shared" si="0"/>
        <v>1.4197521126760564</v>
      </c>
    </row>
    <row r="44" spans="1:4">
      <c r="A44" s="615">
        <v>2002</v>
      </c>
      <c r="B44" s="616">
        <v>180.1</v>
      </c>
      <c r="C44" s="614">
        <v>1.424602998334259</v>
      </c>
      <c r="D44" s="614">
        <f t="shared" si="0"/>
        <v>1.3992559689061632</v>
      </c>
    </row>
    <row r="45" spans="1:4">
      <c r="A45" s="615">
        <v>2003</v>
      </c>
      <c r="B45" s="616">
        <v>183.9</v>
      </c>
      <c r="C45" s="614">
        <v>1.3951658510059817</v>
      </c>
      <c r="D45" s="614">
        <f t="shared" si="0"/>
        <v>1.3703425774877651</v>
      </c>
    </row>
    <row r="46" spans="1:4">
      <c r="A46" s="615">
        <v>2004</v>
      </c>
      <c r="B46" s="616">
        <v>189.4</v>
      </c>
      <c r="C46" s="614">
        <v>1.3546515311510032</v>
      </c>
      <c r="D46" s="614">
        <f t="shared" si="0"/>
        <v>1.3305491024287222</v>
      </c>
    </row>
    <row r="47" spans="1:4">
      <c r="A47" s="615">
        <v>2005</v>
      </c>
      <c r="B47" s="616">
        <v>195.4</v>
      </c>
      <c r="C47" s="614">
        <v>1.3130552712384853</v>
      </c>
      <c r="D47" s="614">
        <f t="shared" si="0"/>
        <v>1.2896929375639714</v>
      </c>
    </row>
    <row r="48" spans="1:4">
      <c r="A48" s="615">
        <v>2006</v>
      </c>
      <c r="B48" s="616">
        <v>203.5</v>
      </c>
      <c r="C48" s="614">
        <v>1.260791154791155</v>
      </c>
      <c r="D48" s="614">
        <f t="shared" si="0"/>
        <v>1.2383587223587225</v>
      </c>
    </row>
    <row r="49" spans="1:4">
      <c r="A49" s="615">
        <v>2007</v>
      </c>
      <c r="B49" s="616">
        <v>208.29900000000001</v>
      </c>
      <c r="C49" s="614">
        <v>1.231743791376819</v>
      </c>
      <c r="D49" s="614">
        <f t="shared" si="0"/>
        <v>1.2098281796840118</v>
      </c>
    </row>
    <row r="50" spans="1:4">
      <c r="A50" s="615">
        <v>2008</v>
      </c>
      <c r="B50" s="616">
        <v>219.964</v>
      </c>
      <c r="C50" s="614">
        <v>1.166422687348839</v>
      </c>
      <c r="D50" s="614">
        <f t="shared" si="0"/>
        <v>1.1456692913385826</v>
      </c>
    </row>
    <row r="51" spans="1:4">
      <c r="A51" s="615">
        <v>2009</v>
      </c>
      <c r="B51" s="616">
        <v>215.351</v>
      </c>
      <c r="C51" s="614">
        <v>1.1914084448179949</v>
      </c>
      <c r="D51" s="614">
        <f t="shared" si="0"/>
        <v>1.1702104935663173</v>
      </c>
    </row>
    <row r="52" spans="1:4">
      <c r="A52" s="615">
        <v>2010</v>
      </c>
      <c r="B52" s="616">
        <v>218.011</v>
      </c>
      <c r="C52" s="614">
        <v>1.1768718092206358</v>
      </c>
      <c r="D52" s="614">
        <f t="shared" si="0"/>
        <v>1.1559324988188671</v>
      </c>
    </row>
    <row r="53" spans="1:4">
      <c r="A53" s="615">
        <v>2011</v>
      </c>
      <c r="B53" s="616">
        <v>225.922</v>
      </c>
      <c r="C53" s="614">
        <v>1.1356618655996318</v>
      </c>
      <c r="D53" s="614">
        <f t="shared" si="0"/>
        <v>1.1154557767725144</v>
      </c>
    </row>
    <row r="54" spans="1:4">
      <c r="A54" s="615">
        <v>2012</v>
      </c>
      <c r="B54" s="616">
        <v>229.10400000000001</v>
      </c>
      <c r="C54" s="614">
        <v>1.1198887841329703</v>
      </c>
      <c r="D54" s="614">
        <f t="shared" si="0"/>
        <v>1.0999633354284517</v>
      </c>
    </row>
    <row r="55" spans="1:4">
      <c r="A55" s="615">
        <v>2013</v>
      </c>
      <c r="B55" s="616">
        <v>233.596</v>
      </c>
      <c r="C55" s="614">
        <v>1.0983535676980771</v>
      </c>
      <c r="D55" s="614">
        <f t="shared" si="0"/>
        <v>1.0788112810150858</v>
      </c>
    </row>
    <row r="56" spans="1:4" ht="12.75" customHeight="1">
      <c r="A56" s="615">
        <v>2014</v>
      </c>
      <c r="B56" s="616">
        <v>238.25</v>
      </c>
      <c r="C56" s="614">
        <v>1.0768982161594964</v>
      </c>
      <c r="D56" s="614">
        <f t="shared" si="0"/>
        <v>1.0577376705141659</v>
      </c>
    </row>
    <row r="57" spans="1:4" ht="12.75" customHeight="1">
      <c r="A57" s="615">
        <v>2015</v>
      </c>
      <c r="B57" s="616">
        <v>238.654</v>
      </c>
      <c r="C57" s="614">
        <v>1.0750752134889843</v>
      </c>
      <c r="D57" s="614">
        <f t="shared" si="0"/>
        <v>1.0559471033378867</v>
      </c>
    </row>
    <row r="58" spans="1:4" ht="12.75" customHeight="1">
      <c r="A58" s="615">
        <v>2016</v>
      </c>
      <c r="B58" s="616">
        <v>240.64699999999999</v>
      </c>
      <c r="C58" s="614">
        <v>1.0661716123616751</v>
      </c>
      <c r="D58" s="614">
        <f t="shared" si="0"/>
        <v>1.0472019181622876</v>
      </c>
    </row>
    <row r="59" spans="1:4" ht="12.75" customHeight="1">
      <c r="A59" s="615">
        <v>2017</v>
      </c>
      <c r="B59" s="616">
        <v>244.786</v>
      </c>
      <c r="C59" s="614">
        <v>1.0481440932079451</v>
      </c>
      <c r="D59" s="614">
        <f t="shared" si="0"/>
        <v>1.0294951508664711</v>
      </c>
    </row>
    <row r="60" spans="1:4" ht="12.5" customHeight="1">
      <c r="A60" s="615">
        <v>2018</v>
      </c>
      <c r="B60" s="616">
        <v>252.006</v>
      </c>
      <c r="C60" s="614">
        <v>1.0181146480639351</v>
      </c>
      <c r="D60" s="614">
        <f t="shared" si="0"/>
        <v>1</v>
      </c>
    </row>
    <row r="61" spans="1:4" ht="12.5" customHeight="1">
      <c r="A61" s="617">
        <v>2019</v>
      </c>
      <c r="B61" s="618">
        <v>256.57100000000003</v>
      </c>
      <c r="C61" s="619">
        <v>1</v>
      </c>
      <c r="D61" s="620"/>
    </row>
    <row r="62" spans="1:4" ht="72.75" customHeight="1">
      <c r="A62" s="831" t="s">
        <v>793</v>
      </c>
      <c r="B62" s="831"/>
      <c r="C62" s="831"/>
      <c r="D62" s="831"/>
    </row>
    <row r="63" spans="1:4" ht="27" customHeight="1">
      <c r="A63" s="832" t="s">
        <v>794</v>
      </c>
      <c r="B63" s="832"/>
      <c r="C63" s="832"/>
      <c r="D63" s="832"/>
    </row>
    <row r="64" spans="1:4" ht="24.75" customHeight="1">
      <c r="A64" s="621" t="s">
        <v>166</v>
      </c>
      <c r="B64" s="622"/>
      <c r="C64" s="622"/>
      <c r="D64" s="623"/>
    </row>
    <row r="65" spans="1:4">
      <c r="A65" s="624"/>
      <c r="B65" s="615"/>
      <c r="C65" s="615"/>
      <c r="D65" s="615"/>
    </row>
  </sheetData>
  <mergeCells count="4">
    <mergeCell ref="A1:D1"/>
    <mergeCell ref="A2:D2"/>
    <mergeCell ref="A62:D62"/>
    <mergeCell ref="A63:D63"/>
  </mergeCells>
  <hyperlinks>
    <hyperlink ref="A63" r:id="rId1" display="ftp://ftp.bls.gov/pub/special.requests/cpi/cpiai.txt" xr:uid="{9A27E95F-025A-441A-9121-FEF8770B4388}"/>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AC92-572A-46FC-9375-B33ECCD70DCA}">
  <sheetPr>
    <tabColor theme="3"/>
  </sheetPr>
  <dimension ref="A1:X25"/>
  <sheetViews>
    <sheetView zoomScale="80" zoomScaleNormal="80" workbookViewId="0">
      <selection activeCell="A2" sqref="A2"/>
    </sheetView>
  </sheetViews>
  <sheetFormatPr baseColWidth="10" defaultColWidth="8.83203125" defaultRowHeight="15"/>
  <cols>
    <col min="1" max="1" width="37" style="30" bestFit="1" customWidth="1"/>
    <col min="2" max="4" width="9.1640625" style="30" customWidth="1"/>
    <col min="5" max="5" width="14.5" style="30" customWidth="1"/>
    <col min="6" max="6" width="10" style="30" customWidth="1"/>
    <col min="7" max="7" width="10.5" style="30" customWidth="1"/>
    <col min="8" max="257" width="8.83203125" style="6"/>
    <col min="258" max="258" width="37" style="6" bestFit="1" customWidth="1"/>
    <col min="259" max="261" width="9.1640625" style="6" customWidth="1"/>
    <col min="262" max="262" width="14.5" style="6" customWidth="1"/>
    <col min="263" max="263" width="9.1640625" style="6" customWidth="1"/>
    <col min="264" max="264" width="10.5" style="6" customWidth="1"/>
    <col min="265" max="513" width="8.83203125" style="6"/>
    <col min="514" max="514" width="37" style="6" bestFit="1" customWidth="1"/>
    <col min="515" max="517" width="9.1640625" style="6" customWidth="1"/>
    <col min="518" max="518" width="14.5" style="6" customWidth="1"/>
    <col min="519" max="519" width="9.1640625" style="6" customWidth="1"/>
    <col min="520" max="520" width="10.5" style="6" customWidth="1"/>
    <col min="521" max="769" width="8.83203125" style="6"/>
    <col min="770" max="770" width="37" style="6" bestFit="1" customWidth="1"/>
    <col min="771" max="773" width="9.1640625" style="6" customWidth="1"/>
    <col min="774" max="774" width="14.5" style="6" customWidth="1"/>
    <col min="775" max="775" width="9.1640625" style="6" customWidth="1"/>
    <col min="776" max="776" width="10.5" style="6" customWidth="1"/>
    <col min="777" max="1025" width="8.83203125" style="6"/>
    <col min="1026" max="1026" width="37" style="6" bestFit="1" customWidth="1"/>
    <col min="1027" max="1029" width="9.1640625" style="6" customWidth="1"/>
    <col min="1030" max="1030" width="14.5" style="6" customWidth="1"/>
    <col min="1031" max="1031" width="9.1640625" style="6" customWidth="1"/>
    <col min="1032" max="1032" width="10.5" style="6" customWidth="1"/>
    <col min="1033" max="1281" width="8.83203125" style="6"/>
    <col min="1282" max="1282" width="37" style="6" bestFit="1" customWidth="1"/>
    <col min="1283" max="1285" width="9.1640625" style="6" customWidth="1"/>
    <col min="1286" max="1286" width="14.5" style="6" customWidth="1"/>
    <col min="1287" max="1287" width="9.1640625" style="6" customWidth="1"/>
    <col min="1288" max="1288" width="10.5" style="6" customWidth="1"/>
    <col min="1289" max="1537" width="8.83203125" style="6"/>
    <col min="1538" max="1538" width="37" style="6" bestFit="1" customWidth="1"/>
    <col min="1539" max="1541" width="9.1640625" style="6" customWidth="1"/>
    <col min="1542" max="1542" width="14.5" style="6" customWidth="1"/>
    <col min="1543" max="1543" width="9.1640625" style="6" customWidth="1"/>
    <col min="1544" max="1544" width="10.5" style="6" customWidth="1"/>
    <col min="1545" max="1793" width="8.83203125" style="6"/>
    <col min="1794" max="1794" width="37" style="6" bestFit="1" customWidth="1"/>
    <col min="1795" max="1797" width="9.1640625" style="6" customWidth="1"/>
    <col min="1798" max="1798" width="14.5" style="6" customWidth="1"/>
    <col min="1799" max="1799" width="9.1640625" style="6" customWidth="1"/>
    <col min="1800" max="1800" width="10.5" style="6" customWidth="1"/>
    <col min="1801" max="2049" width="8.83203125" style="6"/>
    <col min="2050" max="2050" width="37" style="6" bestFit="1" customWidth="1"/>
    <col min="2051" max="2053" width="9.1640625" style="6" customWidth="1"/>
    <col min="2054" max="2054" width="14.5" style="6" customWidth="1"/>
    <col min="2055" max="2055" width="9.1640625" style="6" customWidth="1"/>
    <col min="2056" max="2056" width="10.5" style="6" customWidth="1"/>
    <col min="2057" max="2305" width="8.83203125" style="6"/>
    <col min="2306" max="2306" width="37" style="6" bestFit="1" customWidth="1"/>
    <col min="2307" max="2309" width="9.1640625" style="6" customWidth="1"/>
    <col min="2310" max="2310" width="14.5" style="6" customWidth="1"/>
    <col min="2311" max="2311" width="9.1640625" style="6" customWidth="1"/>
    <col min="2312" max="2312" width="10.5" style="6" customWidth="1"/>
    <col min="2313" max="2561" width="8.83203125" style="6"/>
    <col min="2562" max="2562" width="37" style="6" bestFit="1" customWidth="1"/>
    <col min="2563" max="2565" width="9.1640625" style="6" customWidth="1"/>
    <col min="2566" max="2566" width="14.5" style="6" customWidth="1"/>
    <col min="2567" max="2567" width="9.1640625" style="6" customWidth="1"/>
    <col min="2568" max="2568" width="10.5" style="6" customWidth="1"/>
    <col min="2569" max="2817" width="8.83203125" style="6"/>
    <col min="2818" max="2818" width="37" style="6" bestFit="1" customWidth="1"/>
    <col min="2819" max="2821" width="9.1640625" style="6" customWidth="1"/>
    <col min="2822" max="2822" width="14.5" style="6" customWidth="1"/>
    <col min="2823" max="2823" width="9.1640625" style="6" customWidth="1"/>
    <col min="2824" max="2824" width="10.5" style="6" customWidth="1"/>
    <col min="2825" max="3073" width="8.83203125" style="6"/>
    <col min="3074" max="3074" width="37" style="6" bestFit="1" customWidth="1"/>
    <col min="3075" max="3077" width="9.1640625" style="6" customWidth="1"/>
    <col min="3078" max="3078" width="14.5" style="6" customWidth="1"/>
    <col min="3079" max="3079" width="9.1640625" style="6" customWidth="1"/>
    <col min="3080" max="3080" width="10.5" style="6" customWidth="1"/>
    <col min="3081" max="3329" width="8.83203125" style="6"/>
    <col min="3330" max="3330" width="37" style="6" bestFit="1" customWidth="1"/>
    <col min="3331" max="3333" width="9.1640625" style="6" customWidth="1"/>
    <col min="3334" max="3334" width="14.5" style="6" customWidth="1"/>
    <col min="3335" max="3335" width="9.1640625" style="6" customWidth="1"/>
    <col min="3336" max="3336" width="10.5" style="6" customWidth="1"/>
    <col min="3337" max="3585" width="8.83203125" style="6"/>
    <col min="3586" max="3586" width="37" style="6" bestFit="1" customWidth="1"/>
    <col min="3587" max="3589" width="9.1640625" style="6" customWidth="1"/>
    <col min="3590" max="3590" width="14.5" style="6" customWidth="1"/>
    <col min="3591" max="3591" width="9.1640625" style="6" customWidth="1"/>
    <col min="3592" max="3592" width="10.5" style="6" customWidth="1"/>
    <col min="3593" max="3841" width="8.83203125" style="6"/>
    <col min="3842" max="3842" width="37" style="6" bestFit="1" customWidth="1"/>
    <col min="3843" max="3845" width="9.1640625" style="6" customWidth="1"/>
    <col min="3846" max="3846" width="14.5" style="6" customWidth="1"/>
    <col min="3847" max="3847" width="9.1640625" style="6" customWidth="1"/>
    <col min="3848" max="3848" width="10.5" style="6" customWidth="1"/>
    <col min="3849" max="4097" width="8.83203125" style="6"/>
    <col min="4098" max="4098" width="37" style="6" bestFit="1" customWidth="1"/>
    <col min="4099" max="4101" width="9.1640625" style="6" customWidth="1"/>
    <col min="4102" max="4102" width="14.5" style="6" customWidth="1"/>
    <col min="4103" max="4103" width="9.1640625" style="6" customWidth="1"/>
    <col min="4104" max="4104" width="10.5" style="6" customWidth="1"/>
    <col min="4105" max="4353" width="8.83203125" style="6"/>
    <col min="4354" max="4354" width="37" style="6" bestFit="1" customWidth="1"/>
    <col min="4355" max="4357" width="9.1640625" style="6" customWidth="1"/>
    <col min="4358" max="4358" width="14.5" style="6" customWidth="1"/>
    <col min="4359" max="4359" width="9.1640625" style="6" customWidth="1"/>
    <col min="4360" max="4360" width="10.5" style="6" customWidth="1"/>
    <col min="4361" max="4609" width="8.83203125" style="6"/>
    <col min="4610" max="4610" width="37" style="6" bestFit="1" customWidth="1"/>
    <col min="4611" max="4613" width="9.1640625" style="6" customWidth="1"/>
    <col min="4614" max="4614" width="14.5" style="6" customWidth="1"/>
    <col min="4615" max="4615" width="9.1640625" style="6" customWidth="1"/>
    <col min="4616" max="4616" width="10.5" style="6" customWidth="1"/>
    <col min="4617" max="4865" width="8.83203125" style="6"/>
    <col min="4866" max="4866" width="37" style="6" bestFit="1" customWidth="1"/>
    <col min="4867" max="4869" width="9.1640625" style="6" customWidth="1"/>
    <col min="4870" max="4870" width="14.5" style="6" customWidth="1"/>
    <col min="4871" max="4871" width="9.1640625" style="6" customWidth="1"/>
    <col min="4872" max="4872" width="10.5" style="6" customWidth="1"/>
    <col min="4873" max="5121" width="8.83203125" style="6"/>
    <col min="5122" max="5122" width="37" style="6" bestFit="1" customWidth="1"/>
    <col min="5123" max="5125" width="9.1640625" style="6" customWidth="1"/>
    <col min="5126" max="5126" width="14.5" style="6" customWidth="1"/>
    <col min="5127" max="5127" width="9.1640625" style="6" customWidth="1"/>
    <col min="5128" max="5128" width="10.5" style="6" customWidth="1"/>
    <col min="5129" max="5377" width="8.83203125" style="6"/>
    <col min="5378" max="5378" width="37" style="6" bestFit="1" customWidth="1"/>
    <col min="5379" max="5381" width="9.1640625" style="6" customWidth="1"/>
    <col min="5382" max="5382" width="14.5" style="6" customWidth="1"/>
    <col min="5383" max="5383" width="9.1640625" style="6" customWidth="1"/>
    <col min="5384" max="5384" width="10.5" style="6" customWidth="1"/>
    <col min="5385" max="5633" width="8.83203125" style="6"/>
    <col min="5634" max="5634" width="37" style="6" bestFit="1" customWidth="1"/>
    <col min="5635" max="5637" width="9.1640625" style="6" customWidth="1"/>
    <col min="5638" max="5638" width="14.5" style="6" customWidth="1"/>
    <col min="5639" max="5639" width="9.1640625" style="6" customWidth="1"/>
    <col min="5640" max="5640" width="10.5" style="6" customWidth="1"/>
    <col min="5641" max="5889" width="8.83203125" style="6"/>
    <col min="5890" max="5890" width="37" style="6" bestFit="1" customWidth="1"/>
    <col min="5891" max="5893" width="9.1640625" style="6" customWidth="1"/>
    <col min="5894" max="5894" width="14.5" style="6" customWidth="1"/>
    <col min="5895" max="5895" width="9.1640625" style="6" customWidth="1"/>
    <col min="5896" max="5896" width="10.5" style="6" customWidth="1"/>
    <col min="5897" max="6145" width="8.83203125" style="6"/>
    <col min="6146" max="6146" width="37" style="6" bestFit="1" customWidth="1"/>
    <col min="6147" max="6149" width="9.1640625" style="6" customWidth="1"/>
    <col min="6150" max="6150" width="14.5" style="6" customWidth="1"/>
    <col min="6151" max="6151" width="9.1640625" style="6" customWidth="1"/>
    <col min="6152" max="6152" width="10.5" style="6" customWidth="1"/>
    <col min="6153" max="6401" width="8.83203125" style="6"/>
    <col min="6402" max="6402" width="37" style="6" bestFit="1" customWidth="1"/>
    <col min="6403" max="6405" width="9.1640625" style="6" customWidth="1"/>
    <col min="6406" max="6406" width="14.5" style="6" customWidth="1"/>
    <col min="6407" max="6407" width="9.1640625" style="6" customWidth="1"/>
    <col min="6408" max="6408" width="10.5" style="6" customWidth="1"/>
    <col min="6409" max="6657" width="8.83203125" style="6"/>
    <col min="6658" max="6658" width="37" style="6" bestFit="1" customWidth="1"/>
    <col min="6659" max="6661" width="9.1640625" style="6" customWidth="1"/>
    <col min="6662" max="6662" width="14.5" style="6" customWidth="1"/>
    <col min="6663" max="6663" width="9.1640625" style="6" customWidth="1"/>
    <col min="6664" max="6664" width="10.5" style="6" customWidth="1"/>
    <col min="6665" max="6913" width="8.83203125" style="6"/>
    <col min="6914" max="6914" width="37" style="6" bestFit="1" customWidth="1"/>
    <col min="6915" max="6917" width="9.1640625" style="6" customWidth="1"/>
    <col min="6918" max="6918" width="14.5" style="6" customWidth="1"/>
    <col min="6919" max="6919" width="9.1640625" style="6" customWidth="1"/>
    <col min="6920" max="6920" width="10.5" style="6" customWidth="1"/>
    <col min="6921" max="7169" width="8.83203125" style="6"/>
    <col min="7170" max="7170" width="37" style="6" bestFit="1" customWidth="1"/>
    <col min="7171" max="7173" width="9.1640625" style="6" customWidth="1"/>
    <col min="7174" max="7174" width="14.5" style="6" customWidth="1"/>
    <col min="7175" max="7175" width="9.1640625" style="6" customWidth="1"/>
    <col min="7176" max="7176" width="10.5" style="6" customWidth="1"/>
    <col min="7177" max="7425" width="8.83203125" style="6"/>
    <col min="7426" max="7426" width="37" style="6" bestFit="1" customWidth="1"/>
    <col min="7427" max="7429" width="9.1640625" style="6" customWidth="1"/>
    <col min="7430" max="7430" width="14.5" style="6" customWidth="1"/>
    <col min="7431" max="7431" width="9.1640625" style="6" customWidth="1"/>
    <col min="7432" max="7432" width="10.5" style="6" customWidth="1"/>
    <col min="7433" max="7681" width="8.83203125" style="6"/>
    <col min="7682" max="7682" width="37" style="6" bestFit="1" customWidth="1"/>
    <col min="7683" max="7685" width="9.1640625" style="6" customWidth="1"/>
    <col min="7686" max="7686" width="14.5" style="6" customWidth="1"/>
    <col min="7687" max="7687" width="9.1640625" style="6" customWidth="1"/>
    <col min="7688" max="7688" width="10.5" style="6" customWidth="1"/>
    <col min="7689" max="7937" width="8.83203125" style="6"/>
    <col min="7938" max="7938" width="37" style="6" bestFit="1" customWidth="1"/>
    <col min="7939" max="7941" width="9.1640625" style="6" customWidth="1"/>
    <col min="7942" max="7942" width="14.5" style="6" customWidth="1"/>
    <col min="7943" max="7943" width="9.1640625" style="6" customWidth="1"/>
    <col min="7944" max="7944" width="10.5" style="6" customWidth="1"/>
    <col min="7945" max="8193" width="8.83203125" style="6"/>
    <col min="8194" max="8194" width="37" style="6" bestFit="1" customWidth="1"/>
    <col min="8195" max="8197" width="9.1640625" style="6" customWidth="1"/>
    <col min="8198" max="8198" width="14.5" style="6" customWidth="1"/>
    <col min="8199" max="8199" width="9.1640625" style="6" customWidth="1"/>
    <col min="8200" max="8200" width="10.5" style="6" customWidth="1"/>
    <col min="8201" max="8449" width="8.83203125" style="6"/>
    <col min="8450" max="8450" width="37" style="6" bestFit="1" customWidth="1"/>
    <col min="8451" max="8453" width="9.1640625" style="6" customWidth="1"/>
    <col min="8454" max="8454" width="14.5" style="6" customWidth="1"/>
    <col min="8455" max="8455" width="9.1640625" style="6" customWidth="1"/>
    <col min="8456" max="8456" width="10.5" style="6" customWidth="1"/>
    <col min="8457" max="8705" width="8.83203125" style="6"/>
    <col min="8706" max="8706" width="37" style="6" bestFit="1" customWidth="1"/>
    <col min="8707" max="8709" width="9.1640625" style="6" customWidth="1"/>
    <col min="8710" max="8710" width="14.5" style="6" customWidth="1"/>
    <col min="8711" max="8711" width="9.1640625" style="6" customWidth="1"/>
    <col min="8712" max="8712" width="10.5" style="6" customWidth="1"/>
    <col min="8713" max="8961" width="8.83203125" style="6"/>
    <col min="8962" max="8962" width="37" style="6" bestFit="1" customWidth="1"/>
    <col min="8963" max="8965" width="9.1640625" style="6" customWidth="1"/>
    <col min="8966" max="8966" width="14.5" style="6" customWidth="1"/>
    <col min="8967" max="8967" width="9.1640625" style="6" customWidth="1"/>
    <col min="8968" max="8968" width="10.5" style="6" customWidth="1"/>
    <col min="8969" max="9217" width="8.83203125" style="6"/>
    <col min="9218" max="9218" width="37" style="6" bestFit="1" customWidth="1"/>
    <col min="9219" max="9221" width="9.1640625" style="6" customWidth="1"/>
    <col min="9222" max="9222" width="14.5" style="6" customWidth="1"/>
    <col min="9223" max="9223" width="9.1640625" style="6" customWidth="1"/>
    <col min="9224" max="9224" width="10.5" style="6" customWidth="1"/>
    <col min="9225" max="9473" width="8.83203125" style="6"/>
    <col min="9474" max="9474" width="37" style="6" bestFit="1" customWidth="1"/>
    <col min="9475" max="9477" width="9.1640625" style="6" customWidth="1"/>
    <col min="9478" max="9478" width="14.5" style="6" customWidth="1"/>
    <col min="9479" max="9479" width="9.1640625" style="6" customWidth="1"/>
    <col min="9480" max="9480" width="10.5" style="6" customWidth="1"/>
    <col min="9481" max="9729" width="8.83203125" style="6"/>
    <col min="9730" max="9730" width="37" style="6" bestFit="1" customWidth="1"/>
    <col min="9731" max="9733" width="9.1640625" style="6" customWidth="1"/>
    <col min="9734" max="9734" width="14.5" style="6" customWidth="1"/>
    <col min="9735" max="9735" width="9.1640625" style="6" customWidth="1"/>
    <col min="9736" max="9736" width="10.5" style="6" customWidth="1"/>
    <col min="9737" max="9985" width="8.83203125" style="6"/>
    <col min="9986" max="9986" width="37" style="6" bestFit="1" customWidth="1"/>
    <col min="9987" max="9989" width="9.1640625" style="6" customWidth="1"/>
    <col min="9990" max="9990" width="14.5" style="6" customWidth="1"/>
    <col min="9991" max="9991" width="9.1640625" style="6" customWidth="1"/>
    <col min="9992" max="9992" width="10.5" style="6" customWidth="1"/>
    <col min="9993" max="10241" width="8.83203125" style="6"/>
    <col min="10242" max="10242" width="37" style="6" bestFit="1" customWidth="1"/>
    <col min="10243" max="10245" width="9.1640625" style="6" customWidth="1"/>
    <col min="10246" max="10246" width="14.5" style="6" customWidth="1"/>
    <col min="10247" max="10247" width="9.1640625" style="6" customWidth="1"/>
    <col min="10248" max="10248" width="10.5" style="6" customWidth="1"/>
    <col min="10249" max="10497" width="8.83203125" style="6"/>
    <col min="10498" max="10498" width="37" style="6" bestFit="1" customWidth="1"/>
    <col min="10499" max="10501" width="9.1640625" style="6" customWidth="1"/>
    <col min="10502" max="10502" width="14.5" style="6" customWidth="1"/>
    <col min="10503" max="10503" width="9.1640625" style="6" customWidth="1"/>
    <col min="10504" max="10504" width="10.5" style="6" customWidth="1"/>
    <col min="10505" max="10753" width="8.83203125" style="6"/>
    <col min="10754" max="10754" width="37" style="6" bestFit="1" customWidth="1"/>
    <col min="10755" max="10757" width="9.1640625" style="6" customWidth="1"/>
    <col min="10758" max="10758" width="14.5" style="6" customWidth="1"/>
    <col min="10759" max="10759" width="9.1640625" style="6" customWidth="1"/>
    <col min="10760" max="10760" width="10.5" style="6" customWidth="1"/>
    <col min="10761" max="11009" width="8.83203125" style="6"/>
    <col min="11010" max="11010" width="37" style="6" bestFit="1" customWidth="1"/>
    <col min="11011" max="11013" width="9.1640625" style="6" customWidth="1"/>
    <col min="11014" max="11014" width="14.5" style="6" customWidth="1"/>
    <col min="11015" max="11015" width="9.1640625" style="6" customWidth="1"/>
    <col min="11016" max="11016" width="10.5" style="6" customWidth="1"/>
    <col min="11017" max="11265" width="8.83203125" style="6"/>
    <col min="11266" max="11266" width="37" style="6" bestFit="1" customWidth="1"/>
    <col min="11267" max="11269" width="9.1640625" style="6" customWidth="1"/>
    <col min="11270" max="11270" width="14.5" style="6" customWidth="1"/>
    <col min="11271" max="11271" width="9.1640625" style="6" customWidth="1"/>
    <col min="11272" max="11272" width="10.5" style="6" customWidth="1"/>
    <col min="11273" max="11521" width="8.83203125" style="6"/>
    <col min="11522" max="11522" width="37" style="6" bestFit="1" customWidth="1"/>
    <col min="11523" max="11525" width="9.1640625" style="6" customWidth="1"/>
    <col min="11526" max="11526" width="14.5" style="6" customWidth="1"/>
    <col min="11527" max="11527" width="9.1640625" style="6" customWidth="1"/>
    <col min="11528" max="11528" width="10.5" style="6" customWidth="1"/>
    <col min="11529" max="11777" width="8.83203125" style="6"/>
    <col min="11778" max="11778" width="37" style="6" bestFit="1" customWidth="1"/>
    <col min="11779" max="11781" width="9.1640625" style="6" customWidth="1"/>
    <col min="11782" max="11782" width="14.5" style="6" customWidth="1"/>
    <col min="11783" max="11783" width="9.1640625" style="6" customWidth="1"/>
    <col min="11784" max="11784" width="10.5" style="6" customWidth="1"/>
    <col min="11785" max="12033" width="8.83203125" style="6"/>
    <col min="12034" max="12034" width="37" style="6" bestFit="1" customWidth="1"/>
    <col min="12035" max="12037" width="9.1640625" style="6" customWidth="1"/>
    <col min="12038" max="12038" width="14.5" style="6" customWidth="1"/>
    <col min="12039" max="12039" width="9.1640625" style="6" customWidth="1"/>
    <col min="12040" max="12040" width="10.5" style="6" customWidth="1"/>
    <col min="12041" max="12289" width="8.83203125" style="6"/>
    <col min="12290" max="12290" width="37" style="6" bestFit="1" customWidth="1"/>
    <col min="12291" max="12293" width="9.1640625" style="6" customWidth="1"/>
    <col min="12294" max="12294" width="14.5" style="6" customWidth="1"/>
    <col min="12295" max="12295" width="9.1640625" style="6" customWidth="1"/>
    <col min="12296" max="12296" width="10.5" style="6" customWidth="1"/>
    <col min="12297" max="12545" width="8.83203125" style="6"/>
    <col min="12546" max="12546" width="37" style="6" bestFit="1" customWidth="1"/>
    <col min="12547" max="12549" width="9.1640625" style="6" customWidth="1"/>
    <col min="12550" max="12550" width="14.5" style="6" customWidth="1"/>
    <col min="12551" max="12551" width="9.1640625" style="6" customWidth="1"/>
    <col min="12552" max="12552" width="10.5" style="6" customWidth="1"/>
    <col min="12553" max="12801" width="8.83203125" style="6"/>
    <col min="12802" max="12802" width="37" style="6" bestFit="1" customWidth="1"/>
    <col min="12803" max="12805" width="9.1640625" style="6" customWidth="1"/>
    <col min="12806" max="12806" width="14.5" style="6" customWidth="1"/>
    <col min="12807" max="12807" width="9.1640625" style="6" customWidth="1"/>
    <col min="12808" max="12808" width="10.5" style="6" customWidth="1"/>
    <col min="12809" max="13057" width="8.83203125" style="6"/>
    <col min="13058" max="13058" width="37" style="6" bestFit="1" customWidth="1"/>
    <col min="13059" max="13061" width="9.1640625" style="6" customWidth="1"/>
    <col min="13062" max="13062" width="14.5" style="6" customWidth="1"/>
    <col min="13063" max="13063" width="9.1640625" style="6" customWidth="1"/>
    <col min="13064" max="13064" width="10.5" style="6" customWidth="1"/>
    <col min="13065" max="13313" width="8.83203125" style="6"/>
    <col min="13314" max="13314" width="37" style="6" bestFit="1" customWidth="1"/>
    <col min="13315" max="13317" width="9.1640625" style="6" customWidth="1"/>
    <col min="13318" max="13318" width="14.5" style="6" customWidth="1"/>
    <col min="13319" max="13319" width="9.1640625" style="6" customWidth="1"/>
    <col min="13320" max="13320" width="10.5" style="6" customWidth="1"/>
    <col min="13321" max="13569" width="8.83203125" style="6"/>
    <col min="13570" max="13570" width="37" style="6" bestFit="1" customWidth="1"/>
    <col min="13571" max="13573" width="9.1640625" style="6" customWidth="1"/>
    <col min="13574" max="13574" width="14.5" style="6" customWidth="1"/>
    <col min="13575" max="13575" width="9.1640625" style="6" customWidth="1"/>
    <col min="13576" max="13576" width="10.5" style="6" customWidth="1"/>
    <col min="13577" max="13825" width="8.83203125" style="6"/>
    <col min="13826" max="13826" width="37" style="6" bestFit="1" customWidth="1"/>
    <col min="13827" max="13829" width="9.1640625" style="6" customWidth="1"/>
    <col min="13830" max="13830" width="14.5" style="6" customWidth="1"/>
    <col min="13831" max="13831" width="9.1640625" style="6" customWidth="1"/>
    <col min="13832" max="13832" width="10.5" style="6" customWidth="1"/>
    <col min="13833" max="14081" width="8.83203125" style="6"/>
    <col min="14082" max="14082" width="37" style="6" bestFit="1" customWidth="1"/>
    <col min="14083" max="14085" width="9.1640625" style="6" customWidth="1"/>
    <col min="14086" max="14086" width="14.5" style="6" customWidth="1"/>
    <col min="14087" max="14087" width="9.1640625" style="6" customWidth="1"/>
    <col min="14088" max="14088" width="10.5" style="6" customWidth="1"/>
    <col min="14089" max="14337" width="8.83203125" style="6"/>
    <col min="14338" max="14338" width="37" style="6" bestFit="1" customWidth="1"/>
    <col min="14339" max="14341" width="9.1640625" style="6" customWidth="1"/>
    <col min="14342" max="14342" width="14.5" style="6" customWidth="1"/>
    <col min="14343" max="14343" width="9.1640625" style="6" customWidth="1"/>
    <col min="14344" max="14344" width="10.5" style="6" customWidth="1"/>
    <col min="14345" max="14593" width="8.83203125" style="6"/>
    <col min="14594" max="14594" width="37" style="6" bestFit="1" customWidth="1"/>
    <col min="14595" max="14597" width="9.1640625" style="6" customWidth="1"/>
    <col min="14598" max="14598" width="14.5" style="6" customWidth="1"/>
    <col min="14599" max="14599" width="9.1640625" style="6" customWidth="1"/>
    <col min="14600" max="14600" width="10.5" style="6" customWidth="1"/>
    <col min="14601" max="14849" width="8.83203125" style="6"/>
    <col min="14850" max="14850" width="37" style="6" bestFit="1" customWidth="1"/>
    <col min="14851" max="14853" width="9.1640625" style="6" customWidth="1"/>
    <col min="14854" max="14854" width="14.5" style="6" customWidth="1"/>
    <col min="14855" max="14855" width="9.1640625" style="6" customWidth="1"/>
    <col min="14856" max="14856" width="10.5" style="6" customWidth="1"/>
    <col min="14857" max="15105" width="8.83203125" style="6"/>
    <col min="15106" max="15106" width="37" style="6" bestFit="1" customWidth="1"/>
    <col min="15107" max="15109" width="9.1640625" style="6" customWidth="1"/>
    <col min="15110" max="15110" width="14.5" style="6" customWidth="1"/>
    <col min="15111" max="15111" width="9.1640625" style="6" customWidth="1"/>
    <col min="15112" max="15112" width="10.5" style="6" customWidth="1"/>
    <col min="15113" max="15361" width="8.83203125" style="6"/>
    <col min="15362" max="15362" width="37" style="6" bestFit="1" customWidth="1"/>
    <col min="15363" max="15365" width="9.1640625" style="6" customWidth="1"/>
    <col min="15366" max="15366" width="14.5" style="6" customWidth="1"/>
    <col min="15367" max="15367" width="9.1640625" style="6" customWidth="1"/>
    <col min="15368" max="15368" width="10.5" style="6" customWidth="1"/>
    <col min="15369" max="15617" width="8.83203125" style="6"/>
    <col min="15618" max="15618" width="37" style="6" bestFit="1" customWidth="1"/>
    <col min="15619" max="15621" width="9.1640625" style="6" customWidth="1"/>
    <col min="15622" max="15622" width="14.5" style="6" customWidth="1"/>
    <col min="15623" max="15623" width="9.1640625" style="6" customWidth="1"/>
    <col min="15624" max="15624" width="10.5" style="6" customWidth="1"/>
    <col min="15625" max="15873" width="8.83203125" style="6"/>
    <col min="15874" max="15874" width="37" style="6" bestFit="1" customWidth="1"/>
    <col min="15875" max="15877" width="9.1640625" style="6" customWidth="1"/>
    <col min="15878" max="15878" width="14.5" style="6" customWidth="1"/>
    <col min="15879" max="15879" width="9.1640625" style="6" customWidth="1"/>
    <col min="15880" max="15880" width="10.5" style="6" customWidth="1"/>
    <col min="15881" max="16129" width="8.83203125" style="6"/>
    <col min="16130" max="16130" width="37" style="6" bestFit="1" customWidth="1"/>
    <col min="16131" max="16133" width="9.1640625" style="6" customWidth="1"/>
    <col min="16134" max="16134" width="14.5" style="6" customWidth="1"/>
    <col min="16135" max="16135" width="9.1640625" style="6" customWidth="1"/>
    <col min="16136" max="16136" width="10.5" style="6" customWidth="1"/>
    <col min="16137" max="16384" width="8.83203125" style="6"/>
  </cols>
  <sheetData>
    <row r="1" spans="1:24" ht="38" customHeight="1">
      <c r="A1" s="833" t="s">
        <v>755</v>
      </c>
      <c r="B1" s="833"/>
      <c r="C1" s="833"/>
      <c r="D1" s="833"/>
      <c r="E1" s="833"/>
      <c r="F1" s="833"/>
      <c r="G1" s="833"/>
      <c r="I1" s="30" t="s">
        <v>552</v>
      </c>
    </row>
    <row r="2" spans="1:24" ht="47.25" customHeight="1">
      <c r="A2" s="37"/>
      <c r="B2" s="210" t="s">
        <v>151</v>
      </c>
      <c r="C2" s="210" t="s">
        <v>163</v>
      </c>
      <c r="D2" s="210" t="s">
        <v>162</v>
      </c>
      <c r="E2" s="210" t="s">
        <v>156</v>
      </c>
      <c r="F2" s="210" t="s">
        <v>161</v>
      </c>
      <c r="G2" s="210" t="s">
        <v>100</v>
      </c>
      <c r="I2" s="30" t="s">
        <v>553</v>
      </c>
    </row>
    <row r="3" spans="1:24" ht="18.75" customHeight="1">
      <c r="A3" s="226" t="s">
        <v>160</v>
      </c>
      <c r="B3" s="224">
        <v>36880</v>
      </c>
      <c r="C3" s="224">
        <v>12990</v>
      </c>
      <c r="D3" s="224">
        <v>1240</v>
      </c>
      <c r="E3" s="224">
        <v>1060</v>
      </c>
      <c r="F3" s="224">
        <v>1810</v>
      </c>
      <c r="G3" s="224">
        <v>53980</v>
      </c>
      <c r="H3" s="2"/>
    </row>
    <row r="4" spans="1:24" ht="18.75" customHeight="1">
      <c r="A4" s="227" t="s">
        <v>159</v>
      </c>
      <c r="B4" s="224">
        <v>26820</v>
      </c>
      <c r="C4" s="224">
        <v>11510</v>
      </c>
      <c r="D4" s="224">
        <v>1240</v>
      </c>
      <c r="E4" s="224">
        <v>1230</v>
      </c>
      <c r="F4" s="224">
        <v>2170</v>
      </c>
      <c r="G4" s="224">
        <v>42970</v>
      </c>
      <c r="H4" s="2"/>
    </row>
    <row r="5" spans="1:24" ht="18.75" customHeight="1">
      <c r="A5" s="36" t="s">
        <v>158</v>
      </c>
      <c r="B5" s="224">
        <v>10440</v>
      </c>
      <c r="C5" s="224">
        <v>11510</v>
      </c>
      <c r="D5" s="225">
        <v>1240</v>
      </c>
      <c r="E5" s="224">
        <v>1230</v>
      </c>
      <c r="F5" s="224">
        <v>2170</v>
      </c>
      <c r="G5" s="224">
        <v>26590</v>
      </c>
      <c r="H5" s="2"/>
    </row>
    <row r="6" spans="1:24" ht="18.75" customHeight="1">
      <c r="A6" s="34" t="s">
        <v>157</v>
      </c>
      <c r="B6" s="33">
        <v>3730</v>
      </c>
      <c r="C6" s="33">
        <v>8990</v>
      </c>
      <c r="D6" s="33">
        <v>1460</v>
      </c>
      <c r="E6" s="33">
        <v>1840</v>
      </c>
      <c r="F6" s="33">
        <v>2400</v>
      </c>
      <c r="G6" s="33">
        <v>18420</v>
      </c>
      <c r="H6" s="2"/>
    </row>
    <row r="7" spans="1:24" ht="91.5" customHeight="1">
      <c r="A7" s="834" t="s">
        <v>551</v>
      </c>
      <c r="B7" s="835"/>
      <c r="C7" s="835"/>
      <c r="D7" s="835"/>
      <c r="E7" s="835"/>
      <c r="F7" s="835"/>
      <c r="G7" s="835"/>
    </row>
    <row r="8" spans="1:24" ht="29.25" customHeight="1">
      <c r="A8" s="30" t="s">
        <v>165</v>
      </c>
    </row>
    <row r="9" spans="1:24" ht="30.75" customHeight="1">
      <c r="A9" s="30" t="s">
        <v>166</v>
      </c>
      <c r="G9" s="32"/>
    </row>
    <row r="11" spans="1:24">
      <c r="M11" s="30"/>
      <c r="S11" s="30"/>
    </row>
    <row r="12" spans="1:24">
      <c r="J12" s="8"/>
      <c r="K12" s="8"/>
      <c r="M12" s="30"/>
      <c r="Q12" s="8"/>
      <c r="R12" s="8"/>
      <c r="S12" s="30"/>
      <c r="W12" s="8"/>
      <c r="X12" s="8"/>
    </row>
    <row r="13" spans="1:24">
      <c r="J13" s="8"/>
      <c r="K13" s="8"/>
      <c r="M13" s="30"/>
      <c r="Q13" s="8"/>
      <c r="R13" s="8"/>
      <c r="S13" s="30"/>
      <c r="W13" s="8"/>
      <c r="X13" s="8"/>
    </row>
    <row r="14" spans="1:24">
      <c r="J14" s="8"/>
      <c r="K14" s="8"/>
      <c r="M14" s="30"/>
      <c r="Q14" s="8"/>
      <c r="R14" s="8"/>
      <c r="S14" s="30"/>
      <c r="W14" s="8"/>
      <c r="X14" s="8"/>
    </row>
    <row r="16" spans="1:24">
      <c r="G16" s="31"/>
      <c r="H16" s="5"/>
      <c r="J16" s="8"/>
      <c r="K16" s="8"/>
    </row>
    <row r="23" spans="10:11">
      <c r="J23" s="8"/>
      <c r="K23" s="8"/>
    </row>
    <row r="24" spans="10:11">
      <c r="J24" s="8"/>
      <c r="K24" s="8"/>
    </row>
    <row r="25" spans="10:11">
      <c r="J25" s="8"/>
      <c r="K25" s="8"/>
    </row>
  </sheetData>
  <mergeCells count="2">
    <mergeCell ref="A1:G1"/>
    <mergeCell ref="A7:G7"/>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D2ED-E722-4B40-9A31-E78A1703C237}">
  <sheetPr>
    <tabColor theme="3"/>
  </sheetPr>
  <dimension ref="A1:Y22"/>
  <sheetViews>
    <sheetView zoomScale="80" zoomScaleNormal="80" workbookViewId="0">
      <selection activeCell="A4" sqref="A4:D18"/>
    </sheetView>
  </sheetViews>
  <sheetFormatPr baseColWidth="10" defaultColWidth="8.6640625" defaultRowHeight="15"/>
  <cols>
    <col min="1" max="1" width="17.6640625" style="6" customWidth="1"/>
    <col min="2" max="2" width="16.33203125" style="6" customWidth="1"/>
    <col min="3" max="3" width="18.1640625" style="6" customWidth="1"/>
    <col min="4" max="4" width="17" style="6" customWidth="1"/>
    <col min="5" max="22" width="8.6640625" style="6"/>
    <col min="23" max="25" width="8.6640625" style="7"/>
    <col min="26" max="16384" width="8.6640625" style="6"/>
  </cols>
  <sheetData>
    <row r="1" spans="1:25" ht="42" customHeight="1">
      <c r="A1" s="833" t="s">
        <v>756</v>
      </c>
      <c r="B1" s="833"/>
      <c r="C1" s="833"/>
      <c r="D1" s="833"/>
    </row>
    <row r="2" spans="1:25" ht="57">
      <c r="A2" s="373"/>
      <c r="B2" s="376" t="s">
        <v>723</v>
      </c>
      <c r="C2" s="376" t="s">
        <v>724</v>
      </c>
      <c r="D2" s="376" t="s">
        <v>725</v>
      </c>
    </row>
    <row r="3" spans="1:25">
      <c r="A3" s="373"/>
      <c r="B3" s="374" t="s">
        <v>167</v>
      </c>
      <c r="C3" s="374" t="s">
        <v>168</v>
      </c>
      <c r="D3" s="375" t="s">
        <v>169</v>
      </c>
      <c r="T3" s="4"/>
      <c r="U3" s="4"/>
      <c r="V3" s="4"/>
      <c r="W3" s="4"/>
      <c r="X3" s="4"/>
      <c r="Y3" s="4"/>
    </row>
    <row r="4" spans="1:25">
      <c r="A4" s="350" t="s">
        <v>183</v>
      </c>
      <c r="B4" s="500">
        <v>9.8661560490863387E-2</v>
      </c>
      <c r="C4" s="500">
        <v>0.11134551521040331</v>
      </c>
      <c r="D4" s="500">
        <v>7.017416278635627E-2</v>
      </c>
      <c r="T4" s="3"/>
    </row>
    <row r="5" spans="1:25">
      <c r="A5" s="350" t="s">
        <v>197</v>
      </c>
      <c r="B5" s="500">
        <v>0.15556744699130831</v>
      </c>
      <c r="C5" s="500">
        <v>0.2179200311122256</v>
      </c>
      <c r="D5" s="500">
        <v>1.5527301702872797E-2</v>
      </c>
      <c r="T5" s="3"/>
    </row>
    <row r="6" spans="1:25">
      <c r="A6" s="350" t="s">
        <v>186</v>
      </c>
      <c r="B6" s="500">
        <v>0.12902910109427157</v>
      </c>
      <c r="C6" s="500">
        <v>0.18229583779115674</v>
      </c>
      <c r="D6" s="500">
        <v>9.3952214204663115E-3</v>
      </c>
      <c r="T6" s="3"/>
    </row>
    <row r="7" spans="1:25">
      <c r="A7" s="350" t="s">
        <v>187</v>
      </c>
      <c r="B7" s="500">
        <v>0.12559695797149903</v>
      </c>
      <c r="C7" s="500">
        <v>0.17778825311508481</v>
      </c>
      <c r="D7" s="500">
        <v>8.3784551982117681E-3</v>
      </c>
      <c r="T7" s="3"/>
    </row>
    <row r="8" spans="1:25">
      <c r="A8" s="350" t="s">
        <v>188</v>
      </c>
      <c r="B8" s="500">
        <v>7.4628389464175784E-2</v>
      </c>
      <c r="C8" s="500">
        <v>0.10419928274497632</v>
      </c>
      <c r="D8" s="500">
        <v>8.213945704772416E-3</v>
      </c>
      <c r="T8" s="3"/>
    </row>
    <row r="9" spans="1:25">
      <c r="A9" s="350" t="s">
        <v>189</v>
      </c>
      <c r="B9" s="500">
        <v>7.40309747091802E-2</v>
      </c>
      <c r="C9" s="500">
        <v>8.928913004672015E-2</v>
      </c>
      <c r="D9" s="500">
        <v>3.9762077590836067E-2</v>
      </c>
      <c r="T9" s="3"/>
    </row>
    <row r="10" spans="1:25">
      <c r="A10" s="350" t="s">
        <v>190</v>
      </c>
      <c r="B10" s="500">
        <v>3.7839213998788875E-2</v>
      </c>
      <c r="C10" s="500">
        <v>2.786838756987375E-2</v>
      </c>
      <c r="D10" s="500">
        <v>6.023308911137825E-2</v>
      </c>
      <c r="T10" s="3"/>
    </row>
    <row r="11" spans="1:25">
      <c r="A11" s="350" t="s">
        <v>184</v>
      </c>
      <c r="B11" s="500">
        <v>4.7107544102352669E-2</v>
      </c>
      <c r="C11" s="500">
        <v>2.9974223885122785E-2</v>
      </c>
      <c r="D11" s="500">
        <v>8.5587948504537756E-2</v>
      </c>
      <c r="T11" s="3"/>
    </row>
    <row r="12" spans="1:25">
      <c r="A12" s="350" t="s">
        <v>191</v>
      </c>
      <c r="B12" s="500">
        <v>5.9527028028050918E-2</v>
      </c>
      <c r="C12" s="500">
        <v>2.5076354360044739E-2</v>
      </c>
      <c r="D12" s="500">
        <v>0.13690116438134453</v>
      </c>
      <c r="T12" s="3"/>
    </row>
    <row r="13" spans="1:25">
      <c r="A13" s="350" t="s">
        <v>192</v>
      </c>
      <c r="B13" s="500">
        <v>5.0993376547089832E-2</v>
      </c>
      <c r="C13" s="500">
        <v>2.6538915637337596E-2</v>
      </c>
      <c r="D13" s="500">
        <v>0.10591662162240061</v>
      </c>
      <c r="T13" s="3"/>
    </row>
    <row r="14" spans="1:25">
      <c r="A14" s="350" t="s">
        <v>193</v>
      </c>
      <c r="B14" s="500">
        <v>3.6571678900006052E-2</v>
      </c>
      <c r="C14" s="500">
        <v>3.7941183848181556E-3</v>
      </c>
      <c r="D14" s="500">
        <v>0.11018810396822616</v>
      </c>
      <c r="T14" s="3"/>
    </row>
    <row r="15" spans="1:25">
      <c r="A15" s="350" t="s">
        <v>194</v>
      </c>
      <c r="B15" s="500">
        <v>3.167166346260223E-2</v>
      </c>
      <c r="C15" s="500">
        <v>1.5865983353604892E-3</v>
      </c>
      <c r="D15" s="500">
        <v>9.9240906194558415E-2</v>
      </c>
      <c r="T15" s="3"/>
    </row>
    <row r="16" spans="1:25">
      <c r="A16" s="350" t="s">
        <v>195</v>
      </c>
      <c r="B16" s="500">
        <v>3.9041354776887437E-2</v>
      </c>
      <c r="C16" s="500">
        <v>2.3233518068754158E-3</v>
      </c>
      <c r="D16" s="500">
        <v>0.12150777606666226</v>
      </c>
      <c r="T16" s="3"/>
    </row>
    <row r="17" spans="1:22">
      <c r="A17" s="350" t="s">
        <v>196</v>
      </c>
      <c r="B17" s="500">
        <v>3.7837588361821786E-2</v>
      </c>
      <c r="C17" s="500">
        <v>0</v>
      </c>
      <c r="D17" s="500">
        <v>0.12281853095239467</v>
      </c>
      <c r="T17" s="3"/>
    </row>
    <row r="18" spans="1:22">
      <c r="A18" s="296" t="s">
        <v>185</v>
      </c>
      <c r="B18" s="501">
        <v>1.8961211011018395E-3</v>
      </c>
      <c r="C18" s="501">
        <v>0</v>
      </c>
      <c r="D18" s="501">
        <v>6.1546947949817068E-3</v>
      </c>
      <c r="T18" s="3"/>
    </row>
    <row r="19" spans="1:22" ht="93.75" customHeight="1">
      <c r="A19" s="836" t="s">
        <v>726</v>
      </c>
      <c r="B19" s="836"/>
      <c r="C19" s="836"/>
      <c r="D19" s="836"/>
      <c r="T19" s="3"/>
    </row>
    <row r="20" spans="1:22" ht="41.25" customHeight="1">
      <c r="A20" s="837" t="s">
        <v>165</v>
      </c>
      <c r="B20" s="837"/>
      <c r="C20" s="837"/>
      <c r="D20" s="837"/>
      <c r="T20" s="3"/>
    </row>
    <row r="21" spans="1:22" ht="22.5" customHeight="1">
      <c r="A21" s="838" t="s">
        <v>166</v>
      </c>
      <c r="B21" s="838"/>
      <c r="C21" s="838"/>
      <c r="D21" s="838"/>
      <c r="T21" s="3"/>
    </row>
    <row r="22" spans="1:22">
      <c r="T22" s="3"/>
      <c r="U22" s="3"/>
      <c r="V22" s="3"/>
    </row>
  </sheetData>
  <mergeCells count="4">
    <mergeCell ref="A1:D1"/>
    <mergeCell ref="A19:D19"/>
    <mergeCell ref="A20:D20"/>
    <mergeCell ref="A21:D2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60713-3043-491F-BA0B-17F47EC42603}">
  <sheetPr>
    <tabColor theme="3"/>
  </sheetPr>
  <dimension ref="A1:F36"/>
  <sheetViews>
    <sheetView topLeftCell="A7" zoomScale="80" zoomScaleNormal="80" workbookViewId="0">
      <selection activeCell="D11" sqref="D11"/>
    </sheetView>
  </sheetViews>
  <sheetFormatPr baseColWidth="10" defaultColWidth="8.83203125" defaultRowHeight="13"/>
  <cols>
    <col min="1" max="1" width="11.83203125" style="28" customWidth="1"/>
    <col min="2" max="2" width="13" style="29" customWidth="1"/>
    <col min="3" max="3" width="11.1640625" style="29" customWidth="1"/>
    <col min="4" max="4" width="11.5" style="29" customWidth="1"/>
    <col min="5" max="16384" width="8.83203125" style="28"/>
  </cols>
  <sheetData>
    <row r="1" spans="1:6" ht="43.5" customHeight="1">
      <c r="A1" s="839" t="s">
        <v>554</v>
      </c>
      <c r="B1" s="839"/>
      <c r="C1" s="839"/>
      <c r="D1" s="839"/>
      <c r="F1" s="30" t="s">
        <v>552</v>
      </c>
    </row>
    <row r="2" spans="1:6" s="14" customFormat="1" ht="46.5" customHeight="1">
      <c r="A2" s="37"/>
      <c r="B2" s="352" t="s">
        <v>109</v>
      </c>
      <c r="C2" s="352" t="s">
        <v>172</v>
      </c>
      <c r="D2" s="352" t="s">
        <v>171</v>
      </c>
      <c r="F2" s="30" t="s">
        <v>553</v>
      </c>
    </row>
    <row r="3" spans="1:6">
      <c r="A3" s="228" t="s">
        <v>114</v>
      </c>
      <c r="B3" s="504">
        <v>17860</v>
      </c>
      <c r="C3" s="504">
        <v>3510</v>
      </c>
      <c r="D3" s="504">
        <v>1730</v>
      </c>
    </row>
    <row r="4" spans="1:6">
      <c r="A4" s="228" t="s">
        <v>115</v>
      </c>
      <c r="B4" s="504">
        <v>18380</v>
      </c>
      <c r="C4" s="504">
        <v>3760</v>
      </c>
      <c r="D4" s="504">
        <v>1790</v>
      </c>
    </row>
    <row r="5" spans="1:6">
      <c r="A5" s="228" t="s">
        <v>116</v>
      </c>
      <c r="B5" s="504">
        <v>18480</v>
      </c>
      <c r="C5" s="504">
        <v>3970</v>
      </c>
      <c r="D5" s="504">
        <v>2200</v>
      </c>
    </row>
    <row r="6" spans="1:6">
      <c r="A6" s="228" t="s">
        <v>117</v>
      </c>
      <c r="B6" s="504">
        <v>19080</v>
      </c>
      <c r="C6" s="504">
        <v>4250</v>
      </c>
      <c r="D6" s="504">
        <v>2050</v>
      </c>
    </row>
    <row r="7" spans="1:6">
      <c r="A7" s="228" t="s">
        <v>118</v>
      </c>
      <c r="B7" s="504">
        <v>19560</v>
      </c>
      <c r="C7" s="504">
        <v>4510</v>
      </c>
      <c r="D7" s="504">
        <v>2220</v>
      </c>
    </row>
    <row r="8" spans="1:6">
      <c r="A8" s="228" t="s">
        <v>119</v>
      </c>
      <c r="B8" s="504">
        <v>20260</v>
      </c>
      <c r="C8" s="504">
        <v>4690</v>
      </c>
      <c r="D8" s="504">
        <v>2260</v>
      </c>
    </row>
    <row r="9" spans="1:6">
      <c r="A9" s="228" t="s">
        <v>120</v>
      </c>
      <c r="B9" s="504">
        <v>20560</v>
      </c>
      <c r="C9" s="504">
        <v>4730</v>
      </c>
      <c r="D9" s="504">
        <v>2240</v>
      </c>
    </row>
    <row r="10" spans="1:6">
      <c r="A10" s="228" t="s">
        <v>121</v>
      </c>
      <c r="B10" s="504">
        <v>21230</v>
      </c>
      <c r="C10" s="504">
        <v>4870</v>
      </c>
      <c r="D10" s="504">
        <v>2400</v>
      </c>
    </row>
    <row r="11" spans="1:6">
      <c r="A11" s="228" t="s">
        <v>122</v>
      </c>
      <c r="B11" s="504">
        <v>22040</v>
      </c>
      <c r="C11" s="504">
        <v>4970</v>
      </c>
      <c r="D11" s="504">
        <v>2510</v>
      </c>
    </row>
    <row r="12" spans="1:6">
      <c r="A12" s="228" t="s">
        <v>123</v>
      </c>
      <c r="B12" s="504">
        <v>23130</v>
      </c>
      <c r="C12" s="504">
        <v>5110</v>
      </c>
      <c r="D12" s="504">
        <v>2440</v>
      </c>
    </row>
    <row r="13" spans="1:6">
      <c r="A13" s="228" t="s">
        <v>124</v>
      </c>
      <c r="B13" s="504">
        <v>23890</v>
      </c>
      <c r="C13" s="504">
        <v>5170</v>
      </c>
      <c r="D13" s="504">
        <v>2540</v>
      </c>
    </row>
    <row r="14" spans="1:6">
      <c r="A14" s="228" t="s">
        <v>125</v>
      </c>
      <c r="B14" s="504">
        <v>23860</v>
      </c>
      <c r="C14" s="504">
        <v>5210</v>
      </c>
      <c r="D14" s="504">
        <v>2440</v>
      </c>
    </row>
    <row r="15" spans="1:6">
      <c r="A15" s="228" t="s">
        <v>126</v>
      </c>
      <c r="B15" s="504">
        <v>25120</v>
      </c>
      <c r="C15" s="504">
        <v>5450</v>
      </c>
      <c r="D15" s="504">
        <v>2330</v>
      </c>
    </row>
    <row r="16" spans="1:6">
      <c r="A16" s="228" t="s">
        <v>127</v>
      </c>
      <c r="B16" s="504">
        <v>25730</v>
      </c>
      <c r="C16" s="504">
        <v>5840</v>
      </c>
      <c r="D16" s="504">
        <v>2380</v>
      </c>
    </row>
    <row r="17" spans="1:4">
      <c r="A17" s="228" t="s">
        <v>128</v>
      </c>
      <c r="B17" s="504">
        <v>26440</v>
      </c>
      <c r="C17" s="504">
        <v>6490</v>
      </c>
      <c r="D17" s="504">
        <v>2660</v>
      </c>
    </row>
    <row r="18" spans="1:4">
      <c r="A18" s="228" t="s">
        <v>129</v>
      </c>
      <c r="B18" s="504">
        <v>27160</v>
      </c>
      <c r="C18" s="504">
        <v>6950</v>
      </c>
      <c r="D18" s="504">
        <v>2820</v>
      </c>
    </row>
    <row r="19" spans="1:4">
      <c r="A19" s="228" t="s">
        <v>130</v>
      </c>
      <c r="B19" s="504">
        <v>27550</v>
      </c>
      <c r="C19" s="504">
        <v>7210</v>
      </c>
      <c r="D19" s="504">
        <v>2860</v>
      </c>
    </row>
    <row r="20" spans="1:4">
      <c r="A20" s="228" t="s">
        <v>131</v>
      </c>
      <c r="B20" s="504">
        <v>28130</v>
      </c>
      <c r="C20" s="504">
        <v>7310</v>
      </c>
      <c r="D20" s="504">
        <v>2860</v>
      </c>
    </row>
    <row r="21" spans="1:4">
      <c r="A21" s="228" t="s">
        <v>132</v>
      </c>
      <c r="B21" s="504">
        <v>28850</v>
      </c>
      <c r="C21" s="504">
        <v>7620</v>
      </c>
      <c r="D21" s="504">
        <v>2820</v>
      </c>
    </row>
    <row r="22" spans="1:4">
      <c r="A22" s="228" t="s">
        <v>133</v>
      </c>
      <c r="B22" s="504">
        <v>28950</v>
      </c>
      <c r="C22" s="504">
        <v>7700</v>
      </c>
      <c r="D22" s="504">
        <v>2780</v>
      </c>
    </row>
    <row r="23" spans="1:4">
      <c r="A23" s="228" t="s">
        <v>134</v>
      </c>
      <c r="B23" s="504">
        <v>30670</v>
      </c>
      <c r="C23" s="504">
        <v>8420</v>
      </c>
      <c r="D23" s="504">
        <v>3060</v>
      </c>
    </row>
    <row r="24" spans="1:4">
      <c r="A24" s="228" t="s">
        <v>135</v>
      </c>
      <c r="B24" s="504">
        <v>31500</v>
      </c>
      <c r="C24" s="504">
        <v>8980</v>
      </c>
      <c r="D24" s="504">
        <v>3220</v>
      </c>
    </row>
    <row r="25" spans="1:4">
      <c r="A25" s="228" t="s">
        <v>136</v>
      </c>
      <c r="B25" s="504">
        <v>31660</v>
      </c>
      <c r="C25" s="504">
        <v>9400</v>
      </c>
      <c r="D25" s="504">
        <v>3370</v>
      </c>
    </row>
    <row r="26" spans="1:4">
      <c r="A26" s="228" t="s">
        <v>137</v>
      </c>
      <c r="B26" s="504">
        <v>32470</v>
      </c>
      <c r="C26" s="504">
        <v>9690</v>
      </c>
      <c r="D26" s="504">
        <v>3530</v>
      </c>
    </row>
    <row r="27" spans="1:4">
      <c r="A27" s="228" t="s">
        <v>138</v>
      </c>
      <c r="B27" s="504">
        <v>33090</v>
      </c>
      <c r="C27" s="504">
        <v>9760</v>
      </c>
      <c r="D27" s="504">
        <v>3560</v>
      </c>
    </row>
    <row r="28" spans="1:4">
      <c r="A28" s="228" t="s">
        <v>139</v>
      </c>
      <c r="B28" s="504">
        <v>33690</v>
      </c>
      <c r="C28" s="504">
        <v>9850</v>
      </c>
      <c r="D28" s="504">
        <v>3600</v>
      </c>
    </row>
    <row r="29" spans="1:4">
      <c r="A29" s="228" t="s">
        <v>140</v>
      </c>
      <c r="B29" s="504">
        <v>34770</v>
      </c>
      <c r="C29" s="504">
        <v>10140</v>
      </c>
      <c r="D29" s="504">
        <v>3660</v>
      </c>
    </row>
    <row r="30" spans="1:4">
      <c r="A30" s="228" t="s">
        <v>141</v>
      </c>
      <c r="B30" s="504">
        <v>35720</v>
      </c>
      <c r="C30" s="504">
        <v>10310</v>
      </c>
      <c r="D30" s="504">
        <v>3690</v>
      </c>
    </row>
    <row r="31" spans="1:4">
      <c r="A31" s="228" t="s">
        <v>142</v>
      </c>
      <c r="B31" s="504">
        <v>36380</v>
      </c>
      <c r="C31" s="504">
        <v>10460</v>
      </c>
      <c r="D31" s="504">
        <v>3710</v>
      </c>
    </row>
    <row r="32" spans="1:4">
      <c r="A32" s="228" t="s">
        <v>143</v>
      </c>
      <c r="B32" s="504">
        <v>36330</v>
      </c>
      <c r="C32" s="504">
        <v>10390</v>
      </c>
      <c r="D32" s="504">
        <v>3700</v>
      </c>
    </row>
    <row r="33" spans="1:4">
      <c r="A33" s="230" t="s">
        <v>148</v>
      </c>
      <c r="B33" s="505">
        <v>36880</v>
      </c>
      <c r="C33" s="505">
        <v>10440</v>
      </c>
      <c r="D33" s="505">
        <v>3730</v>
      </c>
    </row>
    <row r="34" spans="1:4" ht="55.5" customHeight="1">
      <c r="A34" s="806" t="s">
        <v>144</v>
      </c>
      <c r="B34" s="806"/>
      <c r="C34" s="806"/>
      <c r="D34" s="806"/>
    </row>
    <row r="35" spans="1:4" ht="99.75" customHeight="1">
      <c r="A35" s="792" t="s">
        <v>145</v>
      </c>
      <c r="B35" s="792"/>
      <c r="C35" s="792"/>
      <c r="D35" s="792"/>
    </row>
    <row r="36" spans="1:4" ht="32.25" customHeight="1">
      <c r="A36" s="793" t="s">
        <v>166</v>
      </c>
      <c r="B36" s="793"/>
      <c r="C36" s="793"/>
      <c r="D36" s="793"/>
    </row>
  </sheetData>
  <mergeCells count="4">
    <mergeCell ref="A34:D34"/>
    <mergeCell ref="A35:D35"/>
    <mergeCell ref="A36:D36"/>
    <mergeCell ref="A1:D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A507E-9CDF-4183-A91D-4CDC9887363D}">
  <sheetPr>
    <tabColor theme="3"/>
  </sheetPr>
  <dimension ref="A1:H324"/>
  <sheetViews>
    <sheetView zoomScale="80" zoomScaleNormal="80" workbookViewId="0">
      <selection sqref="A1:F1"/>
    </sheetView>
  </sheetViews>
  <sheetFormatPr baseColWidth="10" defaultColWidth="8.83203125" defaultRowHeight="13"/>
  <cols>
    <col min="1" max="1" width="17.5" style="30" bestFit="1" customWidth="1"/>
    <col min="2" max="4" width="9.1640625" style="30" customWidth="1"/>
    <col min="5" max="5" width="11.5" style="30" customWidth="1"/>
    <col min="6" max="6" width="9.6640625" style="30" customWidth="1"/>
    <col min="7" max="16384" width="8.83203125" style="28"/>
  </cols>
  <sheetData>
    <row r="1" spans="1:8" ht="46.5" customHeight="1">
      <c r="A1" s="841" t="s">
        <v>556</v>
      </c>
      <c r="B1" s="841"/>
      <c r="C1" s="841"/>
      <c r="D1" s="841"/>
      <c r="E1" s="841"/>
      <c r="F1" s="841"/>
      <c r="H1" s="30" t="s">
        <v>552</v>
      </c>
    </row>
    <row r="2" spans="1:8" ht="14" customHeight="1">
      <c r="A2" s="232"/>
      <c r="B2" s="842" t="s">
        <v>151</v>
      </c>
      <c r="C2" s="842"/>
      <c r="D2" s="843"/>
      <c r="E2" s="844" t="s">
        <v>152</v>
      </c>
      <c r="F2" s="786"/>
      <c r="H2" s="30" t="s">
        <v>553</v>
      </c>
    </row>
    <row r="3" spans="1:8" ht="43.5" customHeight="1">
      <c r="A3" s="233"/>
      <c r="B3" s="234" t="s">
        <v>109</v>
      </c>
      <c r="C3" s="235" t="s">
        <v>108</v>
      </c>
      <c r="D3" s="236" t="s">
        <v>112</v>
      </c>
      <c r="E3" s="234" t="s">
        <v>109</v>
      </c>
      <c r="F3" s="235" t="s">
        <v>108</v>
      </c>
    </row>
    <row r="4" spans="1:8">
      <c r="A4" s="237" t="s">
        <v>153</v>
      </c>
      <c r="B4" s="238">
        <v>2.9516874779072388E-2</v>
      </c>
      <c r="C4" s="238">
        <v>3.9485277445724165E-2</v>
      </c>
      <c r="D4" s="238">
        <v>3.9151242792065277E-2</v>
      </c>
      <c r="E4" s="239">
        <v>2.4708428750835454E-2</v>
      </c>
      <c r="F4" s="240">
        <v>2.4874656848445253E-2</v>
      </c>
    </row>
    <row r="5" spans="1:8" ht="14.5" customHeight="1">
      <c r="A5" s="237" t="s">
        <v>154</v>
      </c>
      <c r="B5" s="238">
        <v>2.529717938813425E-2</v>
      </c>
      <c r="C5" s="238">
        <v>4.9982727436224561E-2</v>
      </c>
      <c r="D5" s="238">
        <v>1.8799612214453365E-2</v>
      </c>
      <c r="E5" s="241">
        <v>2.368551621131898E-2</v>
      </c>
      <c r="F5" s="240">
        <v>3.855510868802825E-2</v>
      </c>
    </row>
    <row r="6" spans="1:8">
      <c r="A6" s="242" t="s">
        <v>155</v>
      </c>
      <c r="B6" s="243">
        <v>1.8609479734502221E-2</v>
      </c>
      <c r="C6" s="243">
        <v>2.1736341294152917E-2</v>
      </c>
      <c r="D6" s="243">
        <v>1.9996638567961966E-2</v>
      </c>
      <c r="E6" s="244">
        <v>1.7857762980241221E-2</v>
      </c>
      <c r="F6" s="245">
        <v>1.9135355008594868E-2</v>
      </c>
    </row>
    <row r="7" spans="1:8" ht="44.25" customHeight="1">
      <c r="A7" s="845" t="s">
        <v>559</v>
      </c>
      <c r="B7" s="845"/>
      <c r="C7" s="845"/>
      <c r="D7" s="845"/>
      <c r="E7" s="845"/>
      <c r="F7" s="845"/>
    </row>
    <row r="8" spans="1:8" ht="40.5" customHeight="1">
      <c r="A8" s="840" t="s">
        <v>555</v>
      </c>
      <c r="B8" s="840"/>
      <c r="C8" s="840"/>
      <c r="D8" s="840"/>
      <c r="E8" s="840"/>
      <c r="F8" s="840"/>
    </row>
    <row r="9" spans="1:8" ht="25.5" customHeight="1">
      <c r="A9" s="30" t="s">
        <v>166</v>
      </c>
    </row>
    <row r="61" ht="13.25" customHeight="1"/>
    <row r="127" ht="13.25" customHeight="1"/>
    <row r="193" ht="13.25" customHeight="1"/>
    <row r="259" ht="13.25" customHeight="1"/>
    <row r="324" ht="13.25" customHeight="1"/>
  </sheetData>
  <mergeCells count="5">
    <mergeCell ref="A8:F8"/>
    <mergeCell ref="A1:F1"/>
    <mergeCell ref="B2:D2"/>
    <mergeCell ref="E2:F2"/>
    <mergeCell ref="A7:F7"/>
  </mergeCells>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15228-E98D-4534-9A8D-9A3BE814EB12}">
  <sheetPr>
    <tabColor theme="3"/>
  </sheetPr>
  <dimension ref="A1:F306"/>
  <sheetViews>
    <sheetView zoomScale="80" zoomScaleNormal="80" workbookViewId="0">
      <selection sqref="A1:D1"/>
    </sheetView>
  </sheetViews>
  <sheetFormatPr baseColWidth="10" defaultColWidth="8.83203125" defaultRowHeight="13"/>
  <cols>
    <col min="1" max="1" width="12.33203125" style="28" customWidth="1"/>
    <col min="2" max="2" width="14.5" style="28" customWidth="1"/>
    <col min="3" max="3" width="12.33203125" style="28" customWidth="1"/>
    <col min="4" max="4" width="14.33203125" style="28" customWidth="1"/>
    <col min="5" max="16384" width="8.83203125" style="28"/>
  </cols>
  <sheetData>
    <row r="1" spans="1:6" ht="32.25" customHeight="1">
      <c r="A1" s="841" t="s">
        <v>557</v>
      </c>
      <c r="B1" s="841"/>
      <c r="C1" s="841"/>
      <c r="D1" s="841"/>
      <c r="F1" s="30" t="s">
        <v>552</v>
      </c>
    </row>
    <row r="2" spans="1:6" ht="35.25" customHeight="1">
      <c r="A2" s="246" t="s">
        <v>107</v>
      </c>
      <c r="B2" s="247" t="s">
        <v>109</v>
      </c>
      <c r="C2" s="247" t="s">
        <v>108</v>
      </c>
      <c r="D2" s="247" t="s">
        <v>112</v>
      </c>
      <c r="F2" s="30" t="s">
        <v>553</v>
      </c>
    </row>
    <row r="3" spans="1:6">
      <c r="A3" s="248" t="s">
        <v>114</v>
      </c>
      <c r="B3" s="502">
        <v>1</v>
      </c>
      <c r="C3" s="502">
        <v>1</v>
      </c>
      <c r="D3" s="502">
        <v>1</v>
      </c>
    </row>
    <row r="4" spans="1:6">
      <c r="A4" s="248" t="s">
        <v>115</v>
      </c>
      <c r="B4" s="502">
        <v>1.0291153415453527</v>
      </c>
      <c r="C4" s="502">
        <v>1.0712250712250713</v>
      </c>
      <c r="D4" s="502">
        <v>1.0346820809248556</v>
      </c>
    </row>
    <row r="5" spans="1:6">
      <c r="A5" s="248" t="s">
        <v>116</v>
      </c>
      <c r="B5" s="502">
        <v>1.0347144456886899</v>
      </c>
      <c r="C5" s="502">
        <v>1.1310541310541311</v>
      </c>
      <c r="D5" s="502">
        <v>1.2716763005780347</v>
      </c>
    </row>
    <row r="6" spans="1:6">
      <c r="A6" s="248" t="s">
        <v>117</v>
      </c>
      <c r="B6" s="502">
        <v>1.0683090705487122</v>
      </c>
      <c r="C6" s="502">
        <v>1.2108262108262109</v>
      </c>
      <c r="D6" s="502">
        <v>1.1849710982658959</v>
      </c>
    </row>
    <row r="7" spans="1:6">
      <c r="A7" s="248" t="s">
        <v>118</v>
      </c>
      <c r="B7" s="502">
        <v>1.0951847704367301</v>
      </c>
      <c r="C7" s="502">
        <v>1.2849002849002849</v>
      </c>
      <c r="D7" s="502">
        <v>1.2832369942196531</v>
      </c>
    </row>
    <row r="8" spans="1:6">
      <c r="A8" s="248" t="s">
        <v>119</v>
      </c>
      <c r="B8" s="502">
        <v>1.1343784994400896</v>
      </c>
      <c r="C8" s="502">
        <v>1.3361823361823362</v>
      </c>
      <c r="D8" s="502">
        <v>1.3063583815028901</v>
      </c>
    </row>
    <row r="9" spans="1:6">
      <c r="A9" s="248" t="s">
        <v>120</v>
      </c>
      <c r="B9" s="502">
        <v>1.1511758118701008</v>
      </c>
      <c r="C9" s="502">
        <v>1.3475783475783476</v>
      </c>
      <c r="D9" s="502">
        <v>1.2947976878612717</v>
      </c>
    </row>
    <row r="10" spans="1:6">
      <c r="A10" s="248" t="s">
        <v>121</v>
      </c>
      <c r="B10" s="502">
        <v>1.1886898096304592</v>
      </c>
      <c r="C10" s="502">
        <v>1.3874643874643875</v>
      </c>
      <c r="D10" s="502">
        <v>1.3872832369942196</v>
      </c>
    </row>
    <row r="11" spans="1:6">
      <c r="A11" s="248" t="s">
        <v>122</v>
      </c>
      <c r="B11" s="502">
        <v>1.2340425531914894</v>
      </c>
      <c r="C11" s="502">
        <v>1.415954415954416</v>
      </c>
      <c r="D11" s="502">
        <v>1.4508670520231215</v>
      </c>
    </row>
    <row r="12" spans="1:6">
      <c r="A12" s="248" t="s">
        <v>123</v>
      </c>
      <c r="B12" s="502">
        <v>1.2950727883538633</v>
      </c>
      <c r="C12" s="502">
        <v>1.4558404558404558</v>
      </c>
      <c r="D12" s="502">
        <v>1.4104046242774566</v>
      </c>
    </row>
    <row r="13" spans="1:6">
      <c r="A13" s="248" t="s">
        <v>124</v>
      </c>
      <c r="B13" s="502">
        <v>1.3376259798432251</v>
      </c>
      <c r="C13" s="502">
        <v>1.4729344729344729</v>
      </c>
      <c r="D13" s="502">
        <v>1.4682080924855492</v>
      </c>
    </row>
    <row r="14" spans="1:6">
      <c r="A14" s="248" t="s">
        <v>125</v>
      </c>
      <c r="B14" s="502">
        <v>1.335946248600224</v>
      </c>
      <c r="C14" s="502">
        <v>1.4843304843304843</v>
      </c>
      <c r="D14" s="502">
        <v>1.4104046242774566</v>
      </c>
    </row>
    <row r="15" spans="1:6">
      <c r="A15" s="248" t="s">
        <v>126</v>
      </c>
      <c r="B15" s="502">
        <v>1.4064949608062709</v>
      </c>
      <c r="C15" s="502">
        <v>1.5527065527065527</v>
      </c>
      <c r="D15" s="502">
        <v>1.346820809248555</v>
      </c>
    </row>
    <row r="16" spans="1:6">
      <c r="A16" s="248" t="s">
        <v>127</v>
      </c>
      <c r="B16" s="502">
        <v>1.4406494960806271</v>
      </c>
      <c r="C16" s="502">
        <v>1.6638176638176638</v>
      </c>
      <c r="D16" s="502">
        <v>1.3757225433526012</v>
      </c>
    </row>
    <row r="17" spans="1:4">
      <c r="A17" s="248" t="s">
        <v>128</v>
      </c>
      <c r="B17" s="502">
        <v>1.4804031354983203</v>
      </c>
      <c r="C17" s="502">
        <v>1.8490028490028489</v>
      </c>
      <c r="D17" s="502">
        <v>1.5375722543352601</v>
      </c>
    </row>
    <row r="18" spans="1:4">
      <c r="A18" s="248" t="s">
        <v>129</v>
      </c>
      <c r="B18" s="502">
        <v>1.5207166853303471</v>
      </c>
      <c r="C18" s="502">
        <v>1.9800569800569801</v>
      </c>
      <c r="D18" s="502">
        <v>1.6300578034682081</v>
      </c>
    </row>
    <row r="19" spans="1:4">
      <c r="A19" s="248" t="s">
        <v>130</v>
      </c>
      <c r="B19" s="502">
        <v>1.5425531914893618</v>
      </c>
      <c r="C19" s="502">
        <v>2.0541310541310542</v>
      </c>
      <c r="D19" s="502">
        <v>1.653179190751445</v>
      </c>
    </row>
    <row r="20" spans="1:4">
      <c r="A20" s="248" t="s">
        <v>131</v>
      </c>
      <c r="B20" s="502">
        <v>1.5750279955207167</v>
      </c>
      <c r="C20" s="502">
        <v>2.0826210826210825</v>
      </c>
      <c r="D20" s="502">
        <v>1.653179190751445</v>
      </c>
    </row>
    <row r="21" spans="1:4">
      <c r="A21" s="248" t="s">
        <v>132</v>
      </c>
      <c r="B21" s="502">
        <v>1.6153415453527435</v>
      </c>
      <c r="C21" s="502">
        <v>2.1709401709401708</v>
      </c>
      <c r="D21" s="502">
        <v>1.6300578034682081</v>
      </c>
    </row>
    <row r="22" spans="1:4">
      <c r="A22" s="248" t="s">
        <v>133</v>
      </c>
      <c r="B22" s="502">
        <v>1.6209406494960805</v>
      </c>
      <c r="C22" s="502">
        <v>2.1937321937321936</v>
      </c>
      <c r="D22" s="502">
        <v>1.6069364161849711</v>
      </c>
    </row>
    <row r="23" spans="1:4">
      <c r="A23" s="248" t="s">
        <v>134</v>
      </c>
      <c r="B23" s="502">
        <v>1.7172452407614782</v>
      </c>
      <c r="C23" s="502">
        <v>2.3988603988603989</v>
      </c>
      <c r="D23" s="502">
        <v>1.76878612716763</v>
      </c>
    </row>
    <row r="24" spans="1:4">
      <c r="A24" s="248" t="s">
        <v>135</v>
      </c>
      <c r="B24" s="502">
        <v>1.7637178051511757</v>
      </c>
      <c r="C24" s="502">
        <v>2.5584045584045585</v>
      </c>
      <c r="D24" s="502">
        <v>1.8612716763005781</v>
      </c>
    </row>
    <row r="25" spans="1:4">
      <c r="A25" s="248" t="s">
        <v>136</v>
      </c>
      <c r="B25" s="502">
        <v>1.7726763717805152</v>
      </c>
      <c r="C25" s="502">
        <v>2.6780626780626782</v>
      </c>
      <c r="D25" s="502">
        <v>1.9479768786127167</v>
      </c>
    </row>
    <row r="26" spans="1:4">
      <c r="A26" s="248" t="s">
        <v>137</v>
      </c>
      <c r="B26" s="502">
        <v>1.8180291153415453</v>
      </c>
      <c r="C26" s="502">
        <v>2.7606837606837606</v>
      </c>
      <c r="D26" s="502">
        <v>2.0404624277456649</v>
      </c>
    </row>
    <row r="27" spans="1:4">
      <c r="A27" s="248" t="s">
        <v>138</v>
      </c>
      <c r="B27" s="502">
        <v>1.8527435610302352</v>
      </c>
      <c r="C27" s="502">
        <v>2.7806267806267808</v>
      </c>
      <c r="D27" s="502">
        <v>2.0578034682080926</v>
      </c>
    </row>
    <row r="28" spans="1:4">
      <c r="A28" s="248" t="s">
        <v>139</v>
      </c>
      <c r="B28" s="502">
        <v>1.8863381858902575</v>
      </c>
      <c r="C28" s="502">
        <v>2.8062678062678064</v>
      </c>
      <c r="D28" s="502">
        <v>2.0809248554913293</v>
      </c>
    </row>
    <row r="29" spans="1:4">
      <c r="A29" s="248" t="s">
        <v>140</v>
      </c>
      <c r="B29" s="502">
        <v>1.946808510638298</v>
      </c>
      <c r="C29" s="502">
        <v>2.8888888888888888</v>
      </c>
      <c r="D29" s="502">
        <v>2.1156069364161851</v>
      </c>
    </row>
    <row r="30" spans="1:4">
      <c r="A30" s="248" t="s">
        <v>141</v>
      </c>
      <c r="B30" s="502">
        <v>2</v>
      </c>
      <c r="C30" s="502">
        <v>2.9373219373219372</v>
      </c>
      <c r="D30" s="502">
        <v>2.1329479768786128</v>
      </c>
    </row>
    <row r="31" spans="1:4">
      <c r="A31" s="248" t="s">
        <v>142</v>
      </c>
      <c r="B31" s="502">
        <v>2.0369540873460248</v>
      </c>
      <c r="C31" s="502">
        <v>2.9800569800569803</v>
      </c>
      <c r="D31" s="502">
        <v>2.1445086705202314</v>
      </c>
    </row>
    <row r="32" spans="1:4">
      <c r="A32" s="248" t="s">
        <v>143</v>
      </c>
      <c r="B32" s="502">
        <v>2.034154535274356</v>
      </c>
      <c r="C32" s="502">
        <v>2.9601139601139601</v>
      </c>
      <c r="D32" s="502">
        <v>2.1387283236994219</v>
      </c>
    </row>
    <row r="33" spans="1:4">
      <c r="A33" s="249" t="s">
        <v>148</v>
      </c>
      <c r="B33" s="503">
        <v>2.0649496080627099</v>
      </c>
      <c r="C33" s="503">
        <v>2.9743589743589745</v>
      </c>
      <c r="D33" s="503">
        <v>2.1560693641618496</v>
      </c>
    </row>
    <row r="34" spans="1:4" ht="116.25" customHeight="1">
      <c r="A34" s="846" t="s">
        <v>560</v>
      </c>
      <c r="B34" s="846"/>
      <c r="C34" s="846"/>
      <c r="D34" s="846"/>
    </row>
    <row r="35" spans="1:4" ht="88.5" customHeight="1">
      <c r="A35" s="847" t="s">
        <v>145</v>
      </c>
      <c r="B35" s="847"/>
      <c r="C35" s="847"/>
      <c r="D35" s="847"/>
    </row>
    <row r="36" spans="1:4" ht="30" customHeight="1">
      <c r="A36" s="228" t="s">
        <v>166</v>
      </c>
      <c r="B36" s="228"/>
      <c r="C36" s="228"/>
      <c r="D36" s="228"/>
    </row>
    <row r="43" spans="1:4" ht="13.25" customHeight="1"/>
    <row r="109" ht="13.25" customHeight="1"/>
    <row r="175" ht="13.25" customHeight="1"/>
    <row r="241" ht="13.25" customHeight="1"/>
    <row r="306" ht="13.25" customHeight="1"/>
  </sheetData>
  <mergeCells count="3">
    <mergeCell ref="A1:D1"/>
    <mergeCell ref="A34:D34"/>
    <mergeCell ref="A35:D35"/>
  </mergeCells>
  <pageMargins left="0.7" right="0.7" top="0.75" bottom="0.75" header="0.3" footer="0.3"/>
  <pageSetup orientation="portrait" horizontalDpi="1200" verticalDpi="1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3B88-BC65-4DB4-BD61-3050179414E4}">
  <sheetPr>
    <tabColor theme="3"/>
  </sheetPr>
  <dimension ref="A1:F55"/>
  <sheetViews>
    <sheetView topLeftCell="A31" zoomScale="80" zoomScaleNormal="80" workbookViewId="0">
      <selection activeCell="C10" sqref="C10"/>
    </sheetView>
  </sheetViews>
  <sheetFormatPr baseColWidth="10" defaultColWidth="8.83203125" defaultRowHeight="15"/>
  <cols>
    <col min="1" max="1" width="14.5" style="30" customWidth="1"/>
    <col min="2" max="2" width="17.6640625" style="30" customWidth="1"/>
    <col min="3" max="3" width="15.33203125" style="211" bestFit="1" customWidth="1"/>
    <col min="4" max="4" width="11.6640625" style="30" customWidth="1"/>
  </cols>
  <sheetData>
    <row r="1" spans="1:6" ht="54.75" customHeight="1">
      <c r="A1" s="848" t="s">
        <v>564</v>
      </c>
      <c r="B1" s="848"/>
      <c r="C1" s="848"/>
      <c r="D1" s="848"/>
      <c r="F1" s="30" t="s">
        <v>552</v>
      </c>
    </row>
    <row r="2" spans="1:6" ht="33" customHeight="1">
      <c r="A2" s="250" t="s">
        <v>561</v>
      </c>
      <c r="B2" s="251" t="s">
        <v>565</v>
      </c>
      <c r="C2" s="252" t="s">
        <v>371</v>
      </c>
      <c r="D2" s="253" t="s">
        <v>562</v>
      </c>
      <c r="F2" s="30" t="s">
        <v>553</v>
      </c>
    </row>
    <row r="3" spans="1:6">
      <c r="A3" s="254" t="s">
        <v>54</v>
      </c>
      <c r="B3" s="255">
        <v>1430</v>
      </c>
      <c r="C3" s="254" t="s">
        <v>4</v>
      </c>
      <c r="D3" s="256">
        <v>-7.1385016030989124E-2</v>
      </c>
    </row>
    <row r="4" spans="1:6">
      <c r="A4" s="257" t="s">
        <v>81</v>
      </c>
      <c r="B4" s="258">
        <v>1860</v>
      </c>
      <c r="C4" s="257" t="s">
        <v>31</v>
      </c>
      <c r="D4" s="259">
        <v>4.3354014688522513E-2</v>
      </c>
    </row>
    <row r="5" spans="1:6">
      <c r="A5" s="257" t="s">
        <v>76</v>
      </c>
      <c r="B5" s="258">
        <v>2450</v>
      </c>
      <c r="C5" s="257" t="s">
        <v>26</v>
      </c>
      <c r="D5" s="259">
        <v>-1.1260773710920824E-2</v>
      </c>
    </row>
    <row r="6" spans="1:6">
      <c r="A6" s="257" t="s">
        <v>53</v>
      </c>
      <c r="B6" s="258">
        <v>2610</v>
      </c>
      <c r="C6" s="257" t="s">
        <v>3</v>
      </c>
      <c r="D6" s="259">
        <v>-4.1821138657669454E-3</v>
      </c>
    </row>
    <row r="7" spans="1:6">
      <c r="A7" s="257" t="s">
        <v>92</v>
      </c>
      <c r="B7" s="258">
        <v>2750</v>
      </c>
      <c r="C7" s="257" t="s">
        <v>42</v>
      </c>
      <c r="D7" s="259">
        <v>0.11664279465818161</v>
      </c>
    </row>
    <row r="8" spans="1:6">
      <c r="A8" s="257" t="s">
        <v>65</v>
      </c>
      <c r="B8" s="258">
        <v>3190</v>
      </c>
      <c r="C8" s="257" t="s">
        <v>15</v>
      </c>
      <c r="D8" s="259">
        <v>0.10699064699140481</v>
      </c>
    </row>
    <row r="9" spans="1:6">
      <c r="A9" s="257" t="s">
        <v>58</v>
      </c>
      <c r="B9" s="258">
        <v>3250</v>
      </c>
      <c r="C9" s="257" t="s">
        <v>8</v>
      </c>
      <c r="D9" s="259">
        <v>-4.9909840350921386E-2</v>
      </c>
    </row>
    <row r="10" spans="1:6">
      <c r="A10" s="257" t="s">
        <v>78</v>
      </c>
      <c r="B10" s="258">
        <v>3270</v>
      </c>
      <c r="C10" s="257" t="s">
        <v>28</v>
      </c>
      <c r="D10" s="259">
        <v>9.9010396351620011E-2</v>
      </c>
    </row>
    <row r="11" spans="1:6">
      <c r="A11" s="257" t="s">
        <v>74</v>
      </c>
      <c r="B11" s="258">
        <v>3330</v>
      </c>
      <c r="C11" s="257" t="s">
        <v>24</v>
      </c>
      <c r="D11" s="259">
        <v>0.2232512909657951</v>
      </c>
    </row>
    <row r="12" spans="1:6">
      <c r="A12" s="257" t="s">
        <v>82</v>
      </c>
      <c r="B12" s="258">
        <v>3540</v>
      </c>
      <c r="C12" s="257" t="s">
        <v>32</v>
      </c>
      <c r="D12" s="259">
        <v>0.21849491085289907</v>
      </c>
    </row>
    <row r="13" spans="1:6">
      <c r="A13" s="257" t="s">
        <v>103</v>
      </c>
      <c r="B13" s="258">
        <v>3730</v>
      </c>
      <c r="C13" s="257" t="s">
        <v>102</v>
      </c>
      <c r="D13" s="259">
        <v>4.7752808988763995E-2</v>
      </c>
    </row>
    <row r="14" spans="1:6">
      <c r="A14" s="257" t="s">
        <v>52</v>
      </c>
      <c r="B14" s="258">
        <v>3760</v>
      </c>
      <c r="C14" s="257" t="s">
        <v>2</v>
      </c>
      <c r="D14" s="259">
        <v>9.9505119658406027E-2</v>
      </c>
    </row>
    <row r="15" spans="1:6">
      <c r="A15" s="257" t="s">
        <v>70</v>
      </c>
      <c r="B15" s="258">
        <v>3770</v>
      </c>
      <c r="C15" s="257" t="s">
        <v>20</v>
      </c>
      <c r="D15" s="259">
        <v>2.3643051236998947E-3</v>
      </c>
    </row>
    <row r="16" spans="1:6">
      <c r="A16" s="257" t="s">
        <v>73</v>
      </c>
      <c r="B16" s="258">
        <v>3780</v>
      </c>
      <c r="C16" s="257" t="s">
        <v>23</v>
      </c>
      <c r="D16" s="259">
        <v>0.14043866198264654</v>
      </c>
    </row>
    <row r="17" spans="1:4">
      <c r="A17" s="257" t="s">
        <v>75</v>
      </c>
      <c r="B17" s="258">
        <v>3800</v>
      </c>
      <c r="C17" s="257" t="s">
        <v>25</v>
      </c>
      <c r="D17" s="259">
        <v>0.11079013065409926</v>
      </c>
    </row>
    <row r="18" spans="1:4">
      <c r="A18" s="257" t="s">
        <v>93</v>
      </c>
      <c r="B18" s="258">
        <v>3900</v>
      </c>
      <c r="C18" s="257" t="s">
        <v>43</v>
      </c>
      <c r="D18" s="259">
        <v>4.5066377265736035E-2</v>
      </c>
    </row>
    <row r="19" spans="1:4">
      <c r="A19" s="257" t="s">
        <v>71</v>
      </c>
      <c r="B19" s="258">
        <v>3990</v>
      </c>
      <c r="C19" s="257" t="s">
        <v>21</v>
      </c>
      <c r="D19" s="259">
        <v>9.718648478066938E-2</v>
      </c>
    </row>
    <row r="20" spans="1:4">
      <c r="A20" s="257" t="s">
        <v>60</v>
      </c>
      <c r="B20" s="258">
        <v>4020</v>
      </c>
      <c r="C20" s="257" t="s">
        <v>10</v>
      </c>
      <c r="D20" s="259">
        <v>6.8492455936928431E-2</v>
      </c>
    </row>
    <row r="21" spans="1:4">
      <c r="A21" s="257" t="s">
        <v>59</v>
      </c>
      <c r="B21" s="258">
        <v>4040</v>
      </c>
      <c r="C21" s="257" t="s">
        <v>9</v>
      </c>
      <c r="D21" s="259">
        <v>4.2785398411812281E-2</v>
      </c>
    </row>
    <row r="22" spans="1:4">
      <c r="A22" s="257" t="s">
        <v>99</v>
      </c>
      <c r="B22" s="258">
        <v>4170</v>
      </c>
      <c r="C22" s="257" t="s">
        <v>49</v>
      </c>
      <c r="D22" s="259">
        <v>0.43184421154985109</v>
      </c>
    </row>
    <row r="23" spans="1:4">
      <c r="A23" s="257" t="s">
        <v>62</v>
      </c>
      <c r="B23" s="258">
        <v>4190</v>
      </c>
      <c r="C23" s="257" t="s">
        <v>12</v>
      </c>
      <c r="D23" s="259">
        <v>3.8150987611086595E-2</v>
      </c>
    </row>
    <row r="24" spans="1:4">
      <c r="A24" s="257" t="s">
        <v>67</v>
      </c>
      <c r="B24" s="258">
        <v>4190</v>
      </c>
      <c r="C24" s="257" t="s">
        <v>17</v>
      </c>
      <c r="D24" s="259">
        <v>7.3212762621009952E-2</v>
      </c>
    </row>
    <row r="25" spans="1:4">
      <c r="A25" s="257" t="s">
        <v>63</v>
      </c>
      <c r="B25" s="258">
        <v>4200</v>
      </c>
      <c r="C25" s="257" t="s">
        <v>13</v>
      </c>
      <c r="D25" s="259">
        <v>9.9968592641120679E-2</v>
      </c>
    </row>
    <row r="26" spans="1:4">
      <c r="A26" s="257" t="s">
        <v>98</v>
      </c>
      <c r="B26" s="258">
        <v>4380</v>
      </c>
      <c r="C26" s="257" t="s">
        <v>48</v>
      </c>
      <c r="D26" s="259">
        <v>9.101918333459369E-2</v>
      </c>
    </row>
    <row r="27" spans="1:4">
      <c r="A27" s="257" t="s">
        <v>85</v>
      </c>
      <c r="B27" s="258">
        <v>4490</v>
      </c>
      <c r="C27" s="257" t="s">
        <v>35</v>
      </c>
      <c r="D27" s="259">
        <v>0.19345471152707372</v>
      </c>
    </row>
    <row r="28" spans="1:4">
      <c r="A28" s="257" t="s">
        <v>56</v>
      </c>
      <c r="B28" s="258">
        <v>4510</v>
      </c>
      <c r="C28" s="257" t="s">
        <v>6</v>
      </c>
      <c r="D28" s="259">
        <v>8.2185146658160901E-2</v>
      </c>
    </row>
    <row r="29" spans="1:4">
      <c r="A29" s="257" t="s">
        <v>55</v>
      </c>
      <c r="B29" s="258">
        <v>4520</v>
      </c>
      <c r="C29" s="257" t="s">
        <v>5</v>
      </c>
      <c r="D29" s="259">
        <v>7.7332308892020807E-2</v>
      </c>
    </row>
    <row r="30" spans="1:4">
      <c r="A30" s="257" t="s">
        <v>96</v>
      </c>
      <c r="B30" s="258">
        <v>4610</v>
      </c>
      <c r="C30" s="257" t="s">
        <v>46</v>
      </c>
      <c r="D30" s="259">
        <v>-3.1579150762972574E-3</v>
      </c>
    </row>
    <row r="31" spans="1:4">
      <c r="A31" s="257" t="s">
        <v>97</v>
      </c>
      <c r="B31" s="258">
        <v>4620</v>
      </c>
      <c r="C31" s="257" t="s">
        <v>47</v>
      </c>
      <c r="D31" s="259">
        <v>-5.1874237000718582E-3</v>
      </c>
    </row>
    <row r="32" spans="1:4">
      <c r="A32" s="257" t="s">
        <v>91</v>
      </c>
      <c r="B32" s="258">
        <v>4650</v>
      </c>
      <c r="C32" s="257" t="s">
        <v>41</v>
      </c>
      <c r="D32" s="259">
        <v>9.3175869883403761E-2</v>
      </c>
    </row>
    <row r="33" spans="1:4">
      <c r="A33" s="257" t="s">
        <v>88</v>
      </c>
      <c r="B33" s="258">
        <v>4700</v>
      </c>
      <c r="C33" s="257" t="s">
        <v>38</v>
      </c>
      <c r="D33" s="259">
        <v>0.10490796610743947</v>
      </c>
    </row>
    <row r="34" spans="1:4">
      <c r="A34" s="257" t="s">
        <v>69</v>
      </c>
      <c r="B34" s="258">
        <v>4780</v>
      </c>
      <c r="C34" s="257" t="s">
        <v>19</v>
      </c>
      <c r="D34" s="259">
        <v>7.4001325649606597E-2</v>
      </c>
    </row>
    <row r="35" spans="1:4">
      <c r="A35" s="257" t="s">
        <v>64</v>
      </c>
      <c r="B35" s="258">
        <v>4840</v>
      </c>
      <c r="C35" s="257" t="s">
        <v>14</v>
      </c>
      <c r="D35" s="259">
        <v>7.5778409721223516E-2</v>
      </c>
    </row>
    <row r="36" spans="1:4">
      <c r="A36" s="257" t="s">
        <v>51</v>
      </c>
      <c r="B36" s="258">
        <v>4870</v>
      </c>
      <c r="C36" s="257" t="s">
        <v>1</v>
      </c>
      <c r="D36" s="259">
        <v>6.2612828246770391E-2</v>
      </c>
    </row>
    <row r="37" spans="1:4">
      <c r="A37" s="257" t="s">
        <v>84</v>
      </c>
      <c r="B37" s="258">
        <v>4870</v>
      </c>
      <c r="C37" s="257" t="s">
        <v>34</v>
      </c>
      <c r="D37" s="259">
        <v>-1.4448883524571521E-3</v>
      </c>
    </row>
    <row r="38" spans="1:4">
      <c r="A38" s="257" t="s">
        <v>57</v>
      </c>
      <c r="B38" s="258">
        <v>4930</v>
      </c>
      <c r="C38" s="257" t="s">
        <v>7</v>
      </c>
      <c r="D38" s="259">
        <v>6.510996142776504E-2</v>
      </c>
    </row>
    <row r="39" spans="1:4">
      <c r="A39" s="257" t="s">
        <v>77</v>
      </c>
      <c r="B39" s="258">
        <v>4990</v>
      </c>
      <c r="C39" s="257" t="s">
        <v>27</v>
      </c>
      <c r="D39" s="259">
        <v>0.10503653265255908</v>
      </c>
    </row>
    <row r="40" spans="1:4">
      <c r="A40" s="257" t="s">
        <v>80</v>
      </c>
      <c r="B40" s="258">
        <v>5220</v>
      </c>
      <c r="C40" s="257" t="s">
        <v>30</v>
      </c>
      <c r="D40" s="259">
        <v>9.117079806831363E-2</v>
      </c>
    </row>
    <row r="41" spans="1:4">
      <c r="A41" s="257" t="s">
        <v>94</v>
      </c>
      <c r="B41" s="258">
        <v>5260</v>
      </c>
      <c r="C41" s="257" t="s">
        <v>44</v>
      </c>
      <c r="D41" s="259">
        <v>7.0210073103976312E-2</v>
      </c>
    </row>
    <row r="42" spans="1:4">
      <c r="A42" s="257" t="s">
        <v>61</v>
      </c>
      <c r="B42" s="258">
        <v>5460</v>
      </c>
      <c r="C42" s="257" t="s">
        <v>11</v>
      </c>
      <c r="D42" s="259">
        <v>0.12068510821941048</v>
      </c>
    </row>
    <row r="43" spans="1:4">
      <c r="A43" s="257" t="s">
        <v>66</v>
      </c>
      <c r="B43" s="258">
        <v>5460</v>
      </c>
      <c r="C43" s="257" t="s">
        <v>16</v>
      </c>
      <c r="D43" s="259">
        <v>0.13654818375185029</v>
      </c>
    </row>
    <row r="44" spans="1:4">
      <c r="A44" s="257" t="s">
        <v>72</v>
      </c>
      <c r="B44" s="258">
        <v>5600</v>
      </c>
      <c r="C44" s="257" t="s">
        <v>22</v>
      </c>
      <c r="D44" s="259">
        <v>-3.2997722051794742E-2</v>
      </c>
    </row>
    <row r="45" spans="1:4">
      <c r="A45" s="257" t="s">
        <v>86</v>
      </c>
      <c r="B45" s="258">
        <v>5620</v>
      </c>
      <c r="C45" s="257" t="s">
        <v>36</v>
      </c>
      <c r="D45" s="259">
        <v>0.14552166972338831</v>
      </c>
    </row>
    <row r="46" spans="1:4">
      <c r="A46" s="257" t="s">
        <v>83</v>
      </c>
      <c r="B46" s="258">
        <v>5630</v>
      </c>
      <c r="C46" s="257" t="s">
        <v>33</v>
      </c>
      <c r="D46" s="259">
        <v>7.8383267848735727E-2</v>
      </c>
    </row>
    <row r="47" spans="1:4">
      <c r="A47" s="257" t="s">
        <v>87</v>
      </c>
      <c r="B47" s="258">
        <v>5660</v>
      </c>
      <c r="C47" s="257" t="s">
        <v>37</v>
      </c>
      <c r="D47" s="259">
        <v>0.11826252638181023</v>
      </c>
    </row>
    <row r="48" spans="1:4">
      <c r="A48" s="257" t="s">
        <v>89</v>
      </c>
      <c r="B48" s="258">
        <v>5850</v>
      </c>
      <c r="C48" s="257" t="s">
        <v>39</v>
      </c>
      <c r="D48" s="259">
        <v>0.17089688851287965</v>
      </c>
    </row>
    <row r="49" spans="1:4">
      <c r="A49" s="257" t="s">
        <v>68</v>
      </c>
      <c r="B49" s="258">
        <v>6580</v>
      </c>
      <c r="C49" s="257" t="s">
        <v>18</v>
      </c>
      <c r="D49" s="259">
        <v>0.15094404646323212</v>
      </c>
    </row>
    <row r="50" spans="1:4">
      <c r="A50" s="257" t="s">
        <v>90</v>
      </c>
      <c r="B50" s="258">
        <v>6990</v>
      </c>
      <c r="C50" s="257" t="s">
        <v>40</v>
      </c>
      <c r="D50" s="259">
        <v>0.13759011100541829</v>
      </c>
    </row>
    <row r="51" spans="1:4">
      <c r="A51" s="257" t="s">
        <v>79</v>
      </c>
      <c r="B51" s="258">
        <v>7100</v>
      </c>
      <c r="C51" s="257" t="s">
        <v>29</v>
      </c>
      <c r="D51" s="259">
        <v>1.1775336082394672E-2</v>
      </c>
    </row>
    <row r="52" spans="1:4">
      <c r="A52" s="260" t="s">
        <v>95</v>
      </c>
      <c r="B52" s="261">
        <v>8210</v>
      </c>
      <c r="C52" s="260" t="s">
        <v>45</v>
      </c>
      <c r="D52" s="262">
        <v>4.0861264810794884E-2</v>
      </c>
    </row>
    <row r="53" spans="1:4" ht="29.25" customHeight="1">
      <c r="A53" s="30" t="s">
        <v>563</v>
      </c>
    </row>
    <row r="54" spans="1:4" ht="29.25" customHeight="1">
      <c r="A54" s="30" t="s">
        <v>558</v>
      </c>
    </row>
    <row r="55" spans="1:4" ht="28.5" customHeight="1">
      <c r="A55" s="30" t="s">
        <v>166</v>
      </c>
    </row>
  </sheetData>
  <sortState ref="A3:D52">
    <sortCondition ref="B3:B52"/>
  </sortState>
  <mergeCells count="1">
    <mergeCell ref="A1:D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H55"/>
  <sheetViews>
    <sheetView topLeftCell="A34" zoomScale="80" zoomScaleNormal="80" workbookViewId="0">
      <selection activeCell="D2" sqref="D2:D7"/>
    </sheetView>
  </sheetViews>
  <sheetFormatPr baseColWidth="10" defaultColWidth="8.83203125" defaultRowHeight="15"/>
  <cols>
    <col min="1" max="1" width="11.5" style="206" customWidth="1"/>
    <col min="2" max="2" width="14.83203125" style="206" customWidth="1"/>
    <col min="3" max="4" width="17.6640625" style="206" customWidth="1"/>
    <col min="5" max="5" width="15.6640625" style="278" customWidth="1"/>
    <col min="6" max="6" width="15.83203125" style="206" customWidth="1"/>
    <col min="7" max="7" width="7.5" customWidth="1"/>
  </cols>
  <sheetData>
    <row r="1" spans="1:8" ht="39.75" customHeight="1">
      <c r="A1" s="848" t="s">
        <v>566</v>
      </c>
      <c r="B1" s="848"/>
      <c r="C1" s="848"/>
      <c r="D1" s="848"/>
      <c r="E1" s="848"/>
      <c r="F1" s="848"/>
      <c r="H1" s="30" t="s">
        <v>552</v>
      </c>
    </row>
    <row r="2" spans="1:8" ht="42">
      <c r="A2" s="253" t="s">
        <v>561</v>
      </c>
      <c r="B2" s="251" t="s">
        <v>567</v>
      </c>
      <c r="C2" s="251" t="s">
        <v>568</v>
      </c>
      <c r="D2" s="251" t="s">
        <v>569</v>
      </c>
      <c r="E2" s="263" t="s">
        <v>371</v>
      </c>
      <c r="F2" s="253" t="s">
        <v>562</v>
      </c>
      <c r="H2" s="30" t="s">
        <v>553</v>
      </c>
    </row>
    <row r="3" spans="1:8">
      <c r="A3" s="264" t="s">
        <v>99</v>
      </c>
      <c r="B3" s="265">
        <v>5580</v>
      </c>
      <c r="C3" s="265">
        <v>12570</v>
      </c>
      <c r="D3" s="265">
        <v>18150</v>
      </c>
      <c r="E3" s="266" t="s">
        <v>49</v>
      </c>
      <c r="F3" s="267">
        <v>0.11547071413452836</v>
      </c>
    </row>
    <row r="4" spans="1:8">
      <c r="A4" s="268" t="s">
        <v>58</v>
      </c>
      <c r="B4" s="269">
        <v>6350</v>
      </c>
      <c r="C4" s="269">
        <v>15640</v>
      </c>
      <c r="D4" s="269">
        <v>21990</v>
      </c>
      <c r="E4" s="270" t="s">
        <v>8</v>
      </c>
      <c r="F4" s="271">
        <v>-6.8790587794908986E-2</v>
      </c>
    </row>
    <row r="5" spans="1:8">
      <c r="A5" s="268" t="s">
        <v>93</v>
      </c>
      <c r="B5" s="269">
        <v>7160</v>
      </c>
      <c r="C5" s="269">
        <v>14610</v>
      </c>
      <c r="D5" s="269">
        <v>21770</v>
      </c>
      <c r="E5" s="270" t="s">
        <v>43</v>
      </c>
      <c r="F5" s="271">
        <v>7.954751151270778E-2</v>
      </c>
    </row>
    <row r="6" spans="1:8">
      <c r="A6" s="268" t="s">
        <v>75</v>
      </c>
      <c r="B6" s="269">
        <v>7200</v>
      </c>
      <c r="C6" s="269">
        <v>17550</v>
      </c>
      <c r="D6" s="269">
        <v>24750</v>
      </c>
      <c r="E6" s="270" t="s">
        <v>25</v>
      </c>
      <c r="F6" s="271">
        <v>6.3341266197252777E-2</v>
      </c>
    </row>
    <row r="7" spans="1:8">
      <c r="A7" s="268" t="s">
        <v>76</v>
      </c>
      <c r="B7" s="269">
        <v>7280</v>
      </c>
      <c r="C7" s="269">
        <v>16510</v>
      </c>
      <c r="D7" s="269">
        <v>23790</v>
      </c>
      <c r="E7" s="270" t="s">
        <v>26</v>
      </c>
      <c r="F7" s="271">
        <v>1.3218751656341787E-2</v>
      </c>
    </row>
    <row r="8" spans="1:8">
      <c r="A8" s="268" t="s">
        <v>81</v>
      </c>
      <c r="B8" s="269">
        <v>7430</v>
      </c>
      <c r="C8" s="269">
        <v>14170</v>
      </c>
      <c r="D8" s="269">
        <v>21600</v>
      </c>
      <c r="E8" s="270" t="s">
        <v>31</v>
      </c>
      <c r="F8" s="271">
        <v>0.1211857642781462</v>
      </c>
    </row>
    <row r="9" spans="1:8">
      <c r="A9" s="268" t="s">
        <v>82</v>
      </c>
      <c r="B9" s="269">
        <v>7950</v>
      </c>
      <c r="C9" s="269">
        <v>14820</v>
      </c>
      <c r="D9" s="269">
        <v>22770</v>
      </c>
      <c r="E9" s="270" t="s">
        <v>32</v>
      </c>
      <c r="F9" s="271">
        <v>0.14915318279858369</v>
      </c>
    </row>
    <row r="10" spans="1:8">
      <c r="A10" s="268" t="s">
        <v>62</v>
      </c>
      <c r="B10" s="269">
        <v>8000</v>
      </c>
      <c r="C10" s="269">
        <v>17180</v>
      </c>
      <c r="D10" s="269">
        <v>25180</v>
      </c>
      <c r="E10" s="270" t="s">
        <v>12</v>
      </c>
      <c r="F10" s="271">
        <v>0.12566100375925915</v>
      </c>
    </row>
    <row r="11" spans="1:8">
      <c r="A11" s="268" t="s">
        <v>50</v>
      </c>
      <c r="B11" s="269">
        <v>8230</v>
      </c>
      <c r="C11" s="269">
        <v>17320</v>
      </c>
      <c r="D11" s="269">
        <v>25550</v>
      </c>
      <c r="E11" s="270" t="s">
        <v>0</v>
      </c>
      <c r="F11" s="271">
        <v>0.24540821487866116</v>
      </c>
    </row>
    <row r="12" spans="1:8">
      <c r="A12" s="268" t="s">
        <v>83</v>
      </c>
      <c r="B12" s="269">
        <v>8430</v>
      </c>
      <c r="C12" s="269">
        <v>12220</v>
      </c>
      <c r="D12" s="269">
        <v>20650</v>
      </c>
      <c r="E12" s="270" t="s">
        <v>33</v>
      </c>
      <c r="F12" s="271">
        <v>7.374324462526527E-2</v>
      </c>
    </row>
    <row r="13" spans="1:8">
      <c r="A13" s="268" t="s">
        <v>98</v>
      </c>
      <c r="B13" s="269">
        <v>8490</v>
      </c>
      <c r="C13" s="269">
        <v>14550</v>
      </c>
      <c r="D13" s="269">
        <v>23040</v>
      </c>
      <c r="E13" s="270" t="s">
        <v>48</v>
      </c>
      <c r="F13" s="271">
        <v>0.17862042108246357</v>
      </c>
    </row>
    <row r="14" spans="1:8">
      <c r="A14" s="268" t="s">
        <v>74</v>
      </c>
      <c r="B14" s="269">
        <v>8600</v>
      </c>
      <c r="C14" s="269">
        <v>12480</v>
      </c>
      <c r="D14" s="269">
        <v>21080</v>
      </c>
      <c r="E14" s="270" t="s">
        <v>24</v>
      </c>
      <c r="F14" s="271">
        <v>0.1638080857015658</v>
      </c>
    </row>
    <row r="15" spans="1:8">
      <c r="A15" s="268" t="s">
        <v>59</v>
      </c>
      <c r="B15" s="269">
        <v>8720</v>
      </c>
      <c r="C15" s="269">
        <v>15930</v>
      </c>
      <c r="D15" s="269">
        <v>24650</v>
      </c>
      <c r="E15" s="270" t="s">
        <v>9</v>
      </c>
      <c r="F15" s="271">
        <v>5.9005168673109676E-3</v>
      </c>
    </row>
    <row r="16" spans="1:8">
      <c r="A16" s="268" t="s">
        <v>78</v>
      </c>
      <c r="B16" s="269">
        <v>8750</v>
      </c>
      <c r="C16" s="269">
        <v>14430</v>
      </c>
      <c r="D16" s="269">
        <v>23180</v>
      </c>
      <c r="E16" s="270" t="s">
        <v>28</v>
      </c>
      <c r="F16" s="271">
        <v>0.10706026226578325</v>
      </c>
    </row>
    <row r="17" spans="1:6">
      <c r="A17" s="268" t="s">
        <v>85</v>
      </c>
      <c r="B17" s="269">
        <v>8920</v>
      </c>
      <c r="C17" s="269">
        <v>13500</v>
      </c>
      <c r="D17" s="269">
        <v>22420</v>
      </c>
      <c r="E17" s="270" t="s">
        <v>35</v>
      </c>
      <c r="F17" s="271">
        <v>0.16948049422682421</v>
      </c>
    </row>
    <row r="18" spans="1:6">
      <c r="A18" s="268" t="s">
        <v>90</v>
      </c>
      <c r="B18" s="269">
        <v>8980</v>
      </c>
      <c r="C18" s="269">
        <v>3520</v>
      </c>
      <c r="D18" s="269">
        <v>12500</v>
      </c>
      <c r="E18" s="270" t="s">
        <v>40</v>
      </c>
      <c r="F18" s="271">
        <v>8.2597360468423364E-2</v>
      </c>
    </row>
    <row r="19" spans="1:6">
      <c r="A19" s="268" t="s">
        <v>73</v>
      </c>
      <c r="B19" s="269">
        <v>9020</v>
      </c>
      <c r="C19" s="269">
        <v>12160</v>
      </c>
      <c r="D19" s="269">
        <v>21180</v>
      </c>
      <c r="E19" s="270" t="s">
        <v>23</v>
      </c>
      <c r="F19" s="271">
        <v>-2.0137589877632367E-3</v>
      </c>
    </row>
    <row r="20" spans="1:6">
      <c r="A20" s="268" t="s">
        <v>52</v>
      </c>
      <c r="B20" s="269">
        <v>9030</v>
      </c>
      <c r="C20" s="269">
        <v>13140</v>
      </c>
      <c r="D20" s="269">
        <v>22170</v>
      </c>
      <c r="E20" s="270" t="s">
        <v>2</v>
      </c>
      <c r="F20" s="271">
        <v>0.10463232122110666</v>
      </c>
    </row>
    <row r="21" spans="1:6">
      <c r="A21" s="268" t="s">
        <v>97</v>
      </c>
      <c r="B21" s="269">
        <v>9100</v>
      </c>
      <c r="C21" s="269">
        <v>15170</v>
      </c>
      <c r="D21" s="269">
        <v>24270</v>
      </c>
      <c r="E21" s="270" t="s">
        <v>47</v>
      </c>
      <c r="F21" s="271">
        <v>-3.6044227204479973E-2</v>
      </c>
    </row>
    <row r="22" spans="1:6">
      <c r="A22" s="268" t="s">
        <v>65</v>
      </c>
      <c r="B22" s="269">
        <v>9200</v>
      </c>
      <c r="C22" s="269">
        <v>14310</v>
      </c>
      <c r="D22" s="269">
        <v>23510</v>
      </c>
      <c r="E22" s="270" t="s">
        <v>15</v>
      </c>
      <c r="F22" s="271">
        <v>3.4267355243770226E-2</v>
      </c>
    </row>
    <row r="23" spans="1:6">
      <c r="A23" s="268" t="s">
        <v>77</v>
      </c>
      <c r="B23" s="269">
        <v>9290</v>
      </c>
      <c r="C23" s="269">
        <v>4090</v>
      </c>
      <c r="D23" s="269">
        <v>13380</v>
      </c>
      <c r="E23" s="270" t="s">
        <v>27</v>
      </c>
      <c r="F23" s="271">
        <v>0.14799678227492219</v>
      </c>
    </row>
    <row r="24" spans="1:6">
      <c r="A24" s="268" t="s">
        <v>61</v>
      </c>
      <c r="B24" s="269">
        <v>9360</v>
      </c>
      <c r="C24" s="269">
        <v>17790</v>
      </c>
      <c r="D24" s="269">
        <v>27150</v>
      </c>
      <c r="E24" s="270" t="s">
        <v>11</v>
      </c>
      <c r="F24" s="271">
        <v>0.10694905418574674</v>
      </c>
    </row>
    <row r="25" spans="1:6">
      <c r="A25" s="268" t="s">
        <v>67</v>
      </c>
      <c r="B25" s="269">
        <v>9610</v>
      </c>
      <c r="C25" s="269">
        <v>11170</v>
      </c>
      <c r="D25" s="269">
        <v>20780</v>
      </c>
      <c r="E25" s="270" t="s">
        <v>17</v>
      </c>
      <c r="F25" s="271">
        <v>0.21890499141185837</v>
      </c>
    </row>
    <row r="26" spans="1:6">
      <c r="A26" s="268" t="s">
        <v>64</v>
      </c>
      <c r="B26" s="269">
        <v>9670</v>
      </c>
      <c r="C26" s="269">
        <v>19780</v>
      </c>
      <c r="D26" s="269">
        <v>29450</v>
      </c>
      <c r="E26" s="270" t="s">
        <v>14</v>
      </c>
      <c r="F26" s="271">
        <v>-5.4583827000846963E-3</v>
      </c>
    </row>
    <row r="27" spans="1:6">
      <c r="A27" s="268" t="s">
        <v>54</v>
      </c>
      <c r="B27" s="269">
        <v>9970</v>
      </c>
      <c r="C27" s="269">
        <v>21780</v>
      </c>
      <c r="D27" s="269">
        <v>31750</v>
      </c>
      <c r="E27" s="270" t="s">
        <v>4</v>
      </c>
      <c r="F27" s="271">
        <v>9.0988685502293443E-3</v>
      </c>
    </row>
    <row r="28" spans="1:6">
      <c r="A28" s="268" t="s">
        <v>96</v>
      </c>
      <c r="B28" s="269">
        <v>10080</v>
      </c>
      <c r="C28" s="269">
        <v>20670</v>
      </c>
      <c r="D28" s="269">
        <v>30750</v>
      </c>
      <c r="E28" s="270" t="s">
        <v>46</v>
      </c>
      <c r="F28" s="271">
        <v>-0.12430447606901573</v>
      </c>
    </row>
    <row r="29" spans="1:6">
      <c r="A29" s="268" t="s">
        <v>69</v>
      </c>
      <c r="B29" s="269">
        <v>10110</v>
      </c>
      <c r="C29" s="269">
        <v>14810</v>
      </c>
      <c r="D29" s="269">
        <v>24920</v>
      </c>
      <c r="E29" s="270" t="s">
        <v>19</v>
      </c>
      <c r="F29" s="271">
        <v>8.1809942649735401E-2</v>
      </c>
    </row>
    <row r="30" spans="1:6">
      <c r="A30" s="268" t="s">
        <v>91</v>
      </c>
      <c r="B30" s="269">
        <v>10250</v>
      </c>
      <c r="C30" s="269">
        <v>14100</v>
      </c>
      <c r="D30" s="269">
        <v>24350</v>
      </c>
      <c r="E30" s="270" t="s">
        <v>41</v>
      </c>
      <c r="F30" s="271">
        <v>6.6880540260260579E-2</v>
      </c>
    </row>
    <row r="31" spans="1:6">
      <c r="A31" s="268" t="s">
        <v>103</v>
      </c>
      <c r="B31" s="269">
        <v>10440</v>
      </c>
      <c r="C31" s="269">
        <v>16380</v>
      </c>
      <c r="D31" s="269">
        <v>26820</v>
      </c>
      <c r="E31" s="270" t="s">
        <v>102</v>
      </c>
      <c r="F31" s="271">
        <v>0.06</v>
      </c>
    </row>
    <row r="32" spans="1:6">
      <c r="A32" s="268" t="s">
        <v>92</v>
      </c>
      <c r="B32" s="269">
        <v>10470</v>
      </c>
      <c r="C32" s="269">
        <v>17170</v>
      </c>
      <c r="D32" s="269">
        <v>27640</v>
      </c>
      <c r="E32" s="270" t="s">
        <v>42</v>
      </c>
      <c r="F32" s="271">
        <v>0.10001778166859876</v>
      </c>
    </row>
    <row r="33" spans="1:6">
      <c r="A33" s="268" t="s">
        <v>70</v>
      </c>
      <c r="B33" s="269">
        <v>10480</v>
      </c>
      <c r="C33" s="269">
        <v>17160</v>
      </c>
      <c r="D33" s="269">
        <v>27640</v>
      </c>
      <c r="E33" s="270" t="s">
        <v>20</v>
      </c>
      <c r="F33" s="271">
        <v>1.9473357963754268E-2</v>
      </c>
    </row>
    <row r="34" spans="1:6">
      <c r="A34" s="268" t="s">
        <v>66</v>
      </c>
      <c r="B34" s="269">
        <v>10900</v>
      </c>
      <c r="C34" s="269">
        <v>14630</v>
      </c>
      <c r="D34" s="269">
        <v>25530</v>
      </c>
      <c r="E34" s="270" t="s">
        <v>16</v>
      </c>
      <c r="F34" s="271">
        <v>9.943279657317472E-2</v>
      </c>
    </row>
    <row r="35" spans="1:6">
      <c r="A35" s="268" t="s">
        <v>51</v>
      </c>
      <c r="B35" s="269">
        <v>10920</v>
      </c>
      <c r="C35" s="269">
        <v>16600</v>
      </c>
      <c r="D35" s="269">
        <v>27520</v>
      </c>
      <c r="E35" s="270" t="s">
        <v>1</v>
      </c>
      <c r="F35" s="271">
        <v>6.9430926670994486E-2</v>
      </c>
    </row>
    <row r="36" spans="1:6">
      <c r="A36" s="268" t="s">
        <v>60</v>
      </c>
      <c r="B36" s="269">
        <v>10980</v>
      </c>
      <c r="C36" s="269">
        <v>20620</v>
      </c>
      <c r="D36" s="269">
        <v>31600</v>
      </c>
      <c r="E36" s="270" t="s">
        <v>10</v>
      </c>
      <c r="F36" s="271">
        <v>5.1367470007575466E-2</v>
      </c>
    </row>
    <row r="37" spans="1:6">
      <c r="A37" s="268" t="s">
        <v>86</v>
      </c>
      <c r="B37" s="269">
        <v>11220</v>
      </c>
      <c r="C37" s="269">
        <v>20620</v>
      </c>
      <c r="D37" s="269">
        <v>31840</v>
      </c>
      <c r="E37" s="270" t="s">
        <v>36</v>
      </c>
      <c r="F37" s="271">
        <v>0.16614618114521962</v>
      </c>
    </row>
    <row r="38" spans="1:6">
      <c r="A38" s="268" t="s">
        <v>84</v>
      </c>
      <c r="B38" s="269">
        <v>11330</v>
      </c>
      <c r="C38" s="269">
        <v>14250</v>
      </c>
      <c r="D38" s="269">
        <v>25580</v>
      </c>
      <c r="E38" s="270" t="s">
        <v>34</v>
      </c>
      <c r="F38" s="271">
        <v>4.3095736475326607E-2</v>
      </c>
    </row>
    <row r="39" spans="1:6">
      <c r="A39" s="268" t="s">
        <v>55</v>
      </c>
      <c r="B39" s="269">
        <v>11380</v>
      </c>
      <c r="C39" s="269">
        <v>20290</v>
      </c>
      <c r="D39" s="269">
        <v>31670</v>
      </c>
      <c r="E39" s="270" t="s">
        <v>5</v>
      </c>
      <c r="F39" s="271">
        <v>0.13837334181683425</v>
      </c>
    </row>
    <row r="40" spans="1:6">
      <c r="A40" s="268" t="s">
        <v>72</v>
      </c>
      <c r="B40" s="269">
        <v>11830</v>
      </c>
      <c r="C40" s="269">
        <v>13020</v>
      </c>
      <c r="D40" s="269">
        <v>24850</v>
      </c>
      <c r="E40" s="270" t="s">
        <v>22</v>
      </c>
      <c r="F40" s="271">
        <v>4.0235237901873111E-2</v>
      </c>
    </row>
    <row r="41" spans="1:6">
      <c r="A41" s="268" t="s">
        <v>53</v>
      </c>
      <c r="B41" s="269">
        <v>11920</v>
      </c>
      <c r="C41" s="269">
        <v>19400</v>
      </c>
      <c r="D41" s="269">
        <v>31320</v>
      </c>
      <c r="E41" s="270" t="s">
        <v>3</v>
      </c>
      <c r="F41" s="271">
        <v>6.4775385286073961E-2</v>
      </c>
    </row>
    <row r="42" spans="1:6">
      <c r="A42" s="268" t="s">
        <v>88</v>
      </c>
      <c r="B42" s="269">
        <v>13060</v>
      </c>
      <c r="C42" s="269">
        <v>16680</v>
      </c>
      <c r="D42" s="269">
        <v>29740</v>
      </c>
      <c r="E42" s="270" t="s">
        <v>38</v>
      </c>
      <c r="F42" s="271">
        <v>0.10666669773560478</v>
      </c>
    </row>
    <row r="43" spans="1:6">
      <c r="A43" s="268" t="s">
        <v>89</v>
      </c>
      <c r="B43" s="269">
        <v>13060</v>
      </c>
      <c r="C43" s="269">
        <v>19960</v>
      </c>
      <c r="D43" s="269">
        <v>33020</v>
      </c>
      <c r="E43" s="270" t="s">
        <v>39</v>
      </c>
      <c r="F43" s="271">
        <v>5.8845543560637426E-2</v>
      </c>
    </row>
    <row r="44" spans="1:6">
      <c r="A44" s="268" t="s">
        <v>57</v>
      </c>
      <c r="B44" s="269">
        <v>13290</v>
      </c>
      <c r="C44" s="269">
        <v>19710</v>
      </c>
      <c r="D44" s="269">
        <v>33000</v>
      </c>
      <c r="E44" s="270" t="s">
        <v>7</v>
      </c>
      <c r="F44" s="271">
        <v>7.3743912062698813E-2</v>
      </c>
    </row>
    <row r="45" spans="1:6">
      <c r="A45" s="268" t="s">
        <v>94</v>
      </c>
      <c r="B45" s="269">
        <v>13630</v>
      </c>
      <c r="C45" s="269">
        <v>21100</v>
      </c>
      <c r="D45" s="269">
        <v>34730</v>
      </c>
      <c r="E45" s="270" t="s">
        <v>44</v>
      </c>
      <c r="F45" s="271">
        <v>0.13149832983896403</v>
      </c>
    </row>
    <row r="46" spans="1:6">
      <c r="A46" s="268" t="s">
        <v>68</v>
      </c>
      <c r="B46" s="269">
        <v>13640</v>
      </c>
      <c r="C46" s="269">
        <v>16390</v>
      </c>
      <c r="D46" s="269">
        <v>30030</v>
      </c>
      <c r="E46" s="270" t="s">
        <v>18</v>
      </c>
      <c r="F46" s="271">
        <v>0.15483304285040522</v>
      </c>
    </row>
    <row r="47" spans="1:6">
      <c r="A47" s="268" t="s">
        <v>56</v>
      </c>
      <c r="B47" s="269">
        <v>13660</v>
      </c>
      <c r="C47" s="269">
        <v>19510</v>
      </c>
      <c r="D47" s="269">
        <v>33170</v>
      </c>
      <c r="E47" s="270" t="s">
        <v>6</v>
      </c>
      <c r="F47" s="271">
        <v>0.1918568358500008</v>
      </c>
    </row>
    <row r="48" spans="1:6">
      <c r="A48" s="268" t="s">
        <v>71</v>
      </c>
      <c r="B48" s="269">
        <v>13770</v>
      </c>
      <c r="C48" s="269">
        <v>23510</v>
      </c>
      <c r="D48" s="269">
        <v>37280</v>
      </c>
      <c r="E48" s="270" t="s">
        <v>21</v>
      </c>
      <c r="F48" s="271">
        <v>0.10250166590094678</v>
      </c>
    </row>
    <row r="49" spans="1:6">
      <c r="A49" s="268" t="s">
        <v>63</v>
      </c>
      <c r="B49" s="269">
        <v>14170</v>
      </c>
      <c r="C49" s="269">
        <v>12870</v>
      </c>
      <c r="D49" s="269">
        <v>27040</v>
      </c>
      <c r="E49" s="270" t="s">
        <v>13</v>
      </c>
      <c r="F49" s="271">
        <v>2.8457338354878292E-2</v>
      </c>
    </row>
    <row r="50" spans="1:6">
      <c r="A50" s="268" t="s">
        <v>80</v>
      </c>
      <c r="B50" s="269">
        <v>14540</v>
      </c>
      <c r="C50" s="269">
        <v>12850</v>
      </c>
      <c r="D50" s="269">
        <v>27390</v>
      </c>
      <c r="E50" s="270" t="s">
        <v>30</v>
      </c>
      <c r="F50" s="271">
        <v>3.7927863559110708E-2</v>
      </c>
    </row>
    <row r="51" spans="1:6">
      <c r="A51" s="268" t="s">
        <v>87</v>
      </c>
      <c r="B51" s="269">
        <v>14940</v>
      </c>
      <c r="C51" s="269">
        <v>13150</v>
      </c>
      <c r="D51" s="269">
        <v>28090</v>
      </c>
      <c r="E51" s="270" t="s">
        <v>37</v>
      </c>
      <c r="F51" s="271">
        <v>5.6012037100966916E-2</v>
      </c>
    </row>
    <row r="52" spans="1:6">
      <c r="A52" s="268" t="s">
        <v>79</v>
      </c>
      <c r="B52" s="269">
        <v>16920</v>
      </c>
      <c r="C52" s="269">
        <v>13490</v>
      </c>
      <c r="D52" s="269">
        <v>30410</v>
      </c>
      <c r="E52" s="270" t="s">
        <v>29</v>
      </c>
      <c r="F52" s="271">
        <v>6.6308861630299143E-2</v>
      </c>
    </row>
    <row r="53" spans="1:6">
      <c r="A53" s="272" t="s">
        <v>95</v>
      </c>
      <c r="B53" s="273">
        <v>17470</v>
      </c>
      <c r="C53" s="273">
        <v>24170</v>
      </c>
      <c r="D53" s="273">
        <v>41640</v>
      </c>
      <c r="E53" s="274" t="s">
        <v>45</v>
      </c>
      <c r="F53" s="275">
        <v>0.12087064520170987</v>
      </c>
    </row>
    <row r="54" spans="1:6" ht="24" customHeight="1">
      <c r="A54" s="276" t="s">
        <v>570</v>
      </c>
      <c r="B54" s="276"/>
      <c r="C54" s="276"/>
      <c r="D54" s="276"/>
      <c r="E54" s="276"/>
      <c r="F54" s="276"/>
    </row>
    <row r="55" spans="1:6">
      <c r="A55" s="276" t="s">
        <v>166</v>
      </c>
      <c r="B55" s="277"/>
      <c r="C55" s="277"/>
      <c r="D55" s="277"/>
      <c r="E55" s="209"/>
      <c r="F55" s="277"/>
    </row>
  </sheetData>
  <sortState ref="A3:F53">
    <sortCondition ref="B3:B53"/>
  </sortState>
  <mergeCells count="1">
    <mergeCell ref="A1:F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A6D19-C368-474D-9F2F-01424055E409}">
  <sheetPr>
    <tabColor theme="3"/>
  </sheetPr>
  <dimension ref="A1:F54"/>
  <sheetViews>
    <sheetView topLeftCell="A10" zoomScale="80" zoomScaleNormal="80" workbookViewId="0">
      <selection sqref="A1:E1"/>
    </sheetView>
  </sheetViews>
  <sheetFormatPr baseColWidth="10" defaultColWidth="8.83203125" defaultRowHeight="15"/>
  <cols>
    <col min="1" max="1" width="34.6640625" style="68" customWidth="1"/>
    <col min="2" max="2" width="13.6640625" style="68" customWidth="1"/>
    <col min="3" max="3" width="11.5" style="68" customWidth="1"/>
    <col min="4" max="4" width="13.33203125" style="69" customWidth="1"/>
    <col min="5" max="5" width="9.6640625" style="68" customWidth="1"/>
    <col min="6" max="16384" width="8.83203125" style="6"/>
  </cols>
  <sheetData>
    <row r="1" spans="1:6" ht="30" customHeight="1">
      <c r="A1" s="849" t="s">
        <v>198</v>
      </c>
      <c r="B1" s="849"/>
      <c r="C1" s="849"/>
      <c r="D1" s="849"/>
      <c r="E1" s="849"/>
      <c r="F1" s="30" t="s">
        <v>552</v>
      </c>
    </row>
    <row r="2" spans="1:6" ht="57">
      <c r="A2" s="61" t="s">
        <v>199</v>
      </c>
      <c r="B2" s="380" t="s">
        <v>104</v>
      </c>
      <c r="C2" s="380" t="s">
        <v>105</v>
      </c>
      <c r="D2" s="380" t="s">
        <v>106</v>
      </c>
      <c r="E2" s="62" t="s">
        <v>200</v>
      </c>
      <c r="F2" s="30" t="s">
        <v>553</v>
      </c>
    </row>
    <row r="3" spans="1:6">
      <c r="A3" s="63" t="s">
        <v>201</v>
      </c>
      <c r="B3" s="378">
        <v>5580</v>
      </c>
      <c r="C3" s="378">
        <v>12570</v>
      </c>
      <c r="D3" s="379">
        <v>18150</v>
      </c>
      <c r="E3" s="64">
        <v>0.11547068022092666</v>
      </c>
    </row>
    <row r="4" spans="1:6">
      <c r="A4" s="65" t="s">
        <v>202</v>
      </c>
      <c r="B4" s="378">
        <v>6380</v>
      </c>
      <c r="C4" s="378">
        <v>22280</v>
      </c>
      <c r="D4" s="379">
        <v>28660</v>
      </c>
      <c r="E4" s="64">
        <v>-6.1404867351068537E-2</v>
      </c>
    </row>
    <row r="5" spans="1:6">
      <c r="A5" s="65" t="s">
        <v>203</v>
      </c>
      <c r="B5" s="378">
        <v>7350</v>
      </c>
      <c r="C5" s="378">
        <v>18800</v>
      </c>
      <c r="D5" s="379">
        <v>26150</v>
      </c>
      <c r="E5" s="64">
        <v>0.11967075425265872</v>
      </c>
    </row>
    <row r="6" spans="1:6">
      <c r="A6" s="65" t="s">
        <v>204</v>
      </c>
      <c r="B6" s="378">
        <v>7560</v>
      </c>
      <c r="C6" s="378">
        <v>15730</v>
      </c>
      <c r="D6" s="379">
        <v>23290</v>
      </c>
      <c r="E6" s="64">
        <v>8.8327545981665923E-2</v>
      </c>
    </row>
    <row r="7" spans="1:6">
      <c r="A7" s="65" t="s">
        <v>205</v>
      </c>
      <c r="B7" s="378">
        <v>8030</v>
      </c>
      <c r="C7" s="378">
        <v>15060</v>
      </c>
      <c r="D7" s="379">
        <v>23090</v>
      </c>
      <c r="E7" s="64">
        <v>0.12371066101480688</v>
      </c>
    </row>
    <row r="8" spans="1:6">
      <c r="A8" s="65" t="s">
        <v>206</v>
      </c>
      <c r="B8" s="378">
        <v>8300</v>
      </c>
      <c r="C8" s="378">
        <v>19240</v>
      </c>
      <c r="D8" s="379">
        <v>27540</v>
      </c>
      <c r="E8" s="64">
        <v>0.13665022878289657</v>
      </c>
    </row>
    <row r="9" spans="1:6">
      <c r="A9" s="65" t="s">
        <v>207</v>
      </c>
      <c r="B9" s="378">
        <v>8540</v>
      </c>
      <c r="C9" s="378">
        <v>17670</v>
      </c>
      <c r="D9" s="379">
        <v>26210</v>
      </c>
      <c r="E9" s="64">
        <v>0.28248558435850168</v>
      </c>
    </row>
    <row r="10" spans="1:6">
      <c r="A10" s="65" t="s">
        <v>208</v>
      </c>
      <c r="B10" s="378">
        <v>8830</v>
      </c>
      <c r="C10" s="378">
        <v>16270</v>
      </c>
      <c r="D10" s="379">
        <v>25100</v>
      </c>
      <c r="E10" s="64">
        <v>0.15524490042175643</v>
      </c>
    </row>
    <row r="11" spans="1:6">
      <c r="A11" s="65" t="s">
        <v>209</v>
      </c>
      <c r="B11" s="378">
        <v>8980</v>
      </c>
      <c r="C11" s="378">
        <v>16340</v>
      </c>
      <c r="D11" s="379">
        <v>25320</v>
      </c>
      <c r="E11" s="64">
        <v>0.19756459158512141</v>
      </c>
    </row>
    <row r="12" spans="1:6">
      <c r="A12" s="65" t="s">
        <v>210</v>
      </c>
      <c r="B12" s="378">
        <v>8990</v>
      </c>
      <c r="C12" s="378">
        <v>27240</v>
      </c>
      <c r="D12" s="379">
        <v>36230</v>
      </c>
      <c r="E12" s="64">
        <v>1.1113338470376544E-3</v>
      </c>
    </row>
    <row r="13" spans="1:6">
      <c r="A13" s="65" t="s">
        <v>211</v>
      </c>
      <c r="B13" s="378">
        <v>9330</v>
      </c>
      <c r="C13" s="378">
        <v>3480</v>
      </c>
      <c r="D13" s="379">
        <v>12810</v>
      </c>
      <c r="E13" s="64">
        <v>8.023293660181241E-2</v>
      </c>
    </row>
    <row r="14" spans="1:6">
      <c r="A14" s="65" t="s">
        <v>212</v>
      </c>
      <c r="B14" s="378">
        <v>9370</v>
      </c>
      <c r="C14" s="378">
        <v>16440</v>
      </c>
      <c r="D14" s="379">
        <v>25810</v>
      </c>
      <c r="E14" s="64">
        <v>7.7720046447863345E-2</v>
      </c>
    </row>
    <row r="15" spans="1:6">
      <c r="A15" s="65" t="s">
        <v>213</v>
      </c>
      <c r="B15" s="378">
        <v>9380</v>
      </c>
      <c r="C15" s="378">
        <v>16490</v>
      </c>
      <c r="D15" s="379">
        <v>25870</v>
      </c>
      <c r="E15" s="64">
        <v>6.1378251693867014E-2</v>
      </c>
    </row>
    <row r="16" spans="1:6">
      <c r="A16" s="65" t="s">
        <v>214</v>
      </c>
      <c r="B16" s="378">
        <v>9500</v>
      </c>
      <c r="C16" s="378">
        <v>20630</v>
      </c>
      <c r="D16" s="379">
        <v>30130</v>
      </c>
      <c r="E16" s="64">
        <v>0.11150283970154895</v>
      </c>
    </row>
    <row r="17" spans="1:5">
      <c r="A17" s="65" t="s">
        <v>215</v>
      </c>
      <c r="B17" s="378">
        <v>9610</v>
      </c>
      <c r="C17" s="378">
        <v>21960</v>
      </c>
      <c r="D17" s="379">
        <v>31570</v>
      </c>
      <c r="E17" s="64">
        <v>0.10410484743979942</v>
      </c>
    </row>
    <row r="18" spans="1:5">
      <c r="A18" s="65" t="s">
        <v>216</v>
      </c>
      <c r="B18" s="378">
        <v>9740</v>
      </c>
      <c r="C18" s="378">
        <v>4100</v>
      </c>
      <c r="D18" s="379">
        <v>13840</v>
      </c>
      <c r="E18" s="64">
        <v>0.16790855637946112</v>
      </c>
    </row>
    <row r="19" spans="1:5">
      <c r="A19" s="65" t="s">
        <v>217</v>
      </c>
      <c r="B19" s="378">
        <v>10270</v>
      </c>
      <c r="C19" s="378">
        <v>18020</v>
      </c>
      <c r="D19" s="379">
        <v>28290</v>
      </c>
      <c r="E19" s="64">
        <v>1.0889444720578734E-2</v>
      </c>
    </row>
    <row r="20" spans="1:5">
      <c r="A20" s="65" t="s">
        <v>218</v>
      </c>
      <c r="B20" s="378">
        <v>10520</v>
      </c>
      <c r="C20" s="378">
        <v>17670</v>
      </c>
      <c r="D20" s="379">
        <v>28190</v>
      </c>
      <c r="E20" s="64">
        <v>0.10162454206494131</v>
      </c>
    </row>
    <row r="21" spans="1:5">
      <c r="A21" s="65" t="s">
        <v>219</v>
      </c>
      <c r="B21" s="378">
        <v>10730</v>
      </c>
      <c r="C21" s="378">
        <v>27060</v>
      </c>
      <c r="D21" s="379">
        <v>37790</v>
      </c>
      <c r="E21" s="64">
        <v>-4.3308503501460538E-2</v>
      </c>
    </row>
    <row r="22" spans="1:5">
      <c r="A22" s="65" t="s">
        <v>220</v>
      </c>
      <c r="B22" s="378">
        <v>10780</v>
      </c>
      <c r="C22" s="378">
        <v>19470</v>
      </c>
      <c r="D22" s="379">
        <v>30250</v>
      </c>
      <c r="E22" s="64">
        <v>1.8749347255455184E-2</v>
      </c>
    </row>
    <row r="23" spans="1:5">
      <c r="A23" s="65" t="s">
        <v>221</v>
      </c>
      <c r="B23" s="378">
        <v>10780</v>
      </c>
      <c r="C23" s="378">
        <v>26110</v>
      </c>
      <c r="D23" s="379">
        <v>36890</v>
      </c>
      <c r="E23" s="64">
        <v>6.1769650288211464E-2</v>
      </c>
    </row>
    <row r="24" spans="1:5">
      <c r="A24" s="65" t="s">
        <v>222</v>
      </c>
      <c r="B24" s="378">
        <v>10820</v>
      </c>
      <c r="C24" s="378">
        <v>27410</v>
      </c>
      <c r="D24" s="379">
        <v>38230</v>
      </c>
      <c r="E24" s="64">
        <v>2.5262055011956663E-2</v>
      </c>
    </row>
    <row r="25" spans="1:5">
      <c r="A25" s="65" t="s">
        <v>223</v>
      </c>
      <c r="B25" s="378">
        <v>10950</v>
      </c>
      <c r="C25" s="378">
        <v>25560</v>
      </c>
      <c r="D25" s="379">
        <v>36510</v>
      </c>
      <c r="E25" s="64">
        <v>-2.1437611223595554E-2</v>
      </c>
    </row>
    <row r="26" spans="1:5">
      <c r="A26" s="65" t="s">
        <v>224</v>
      </c>
      <c r="B26" s="378">
        <v>11080</v>
      </c>
      <c r="C26" s="378">
        <v>20980</v>
      </c>
      <c r="D26" s="379">
        <v>32060</v>
      </c>
      <c r="E26" s="64">
        <v>2.5458136607799942E-2</v>
      </c>
    </row>
    <row r="27" spans="1:5">
      <c r="A27" s="65" t="s">
        <v>225</v>
      </c>
      <c r="B27" s="378">
        <v>11170</v>
      </c>
      <c r="C27" s="378">
        <v>16860</v>
      </c>
      <c r="D27" s="379">
        <v>28030</v>
      </c>
      <c r="E27" s="64">
        <v>-7.5930386606639644E-3</v>
      </c>
    </row>
    <row r="28" spans="1:5">
      <c r="A28" s="65" t="s">
        <v>226</v>
      </c>
      <c r="B28" s="378">
        <v>11440</v>
      </c>
      <c r="C28" s="378">
        <v>20310</v>
      </c>
      <c r="D28" s="379">
        <v>31750</v>
      </c>
      <c r="E28" s="64">
        <v>1.4374119733655544E-3</v>
      </c>
    </row>
    <row r="29" spans="1:5">
      <c r="A29" s="65" t="s">
        <v>227</v>
      </c>
      <c r="B29" s="378">
        <v>11470</v>
      </c>
      <c r="C29" s="378">
        <v>26700</v>
      </c>
      <c r="D29" s="379">
        <v>38170</v>
      </c>
      <c r="E29" s="64">
        <v>-0.14101039222623013</v>
      </c>
    </row>
    <row r="30" spans="1:5">
      <c r="A30" s="65" t="s">
        <v>228</v>
      </c>
      <c r="B30" s="378">
        <v>11760</v>
      </c>
      <c r="C30" s="378">
        <v>15380</v>
      </c>
      <c r="D30" s="379">
        <v>27140</v>
      </c>
      <c r="E30" s="64">
        <v>0.15039893339206878</v>
      </c>
    </row>
    <row r="31" spans="1:5">
      <c r="A31" s="65" t="s">
        <v>229</v>
      </c>
      <c r="B31" s="378">
        <v>11960</v>
      </c>
      <c r="C31" s="378">
        <v>16680</v>
      </c>
      <c r="D31" s="379">
        <v>28640</v>
      </c>
      <c r="E31" s="64">
        <v>0.2694660403107576</v>
      </c>
    </row>
    <row r="32" spans="1:5">
      <c r="A32" s="65" t="s">
        <v>230</v>
      </c>
      <c r="B32" s="378">
        <v>12080</v>
      </c>
      <c r="C32" s="378">
        <v>19040</v>
      </c>
      <c r="D32" s="379">
        <v>31120</v>
      </c>
      <c r="E32" s="64">
        <v>3.5197656958730672E-2</v>
      </c>
    </row>
    <row r="33" spans="1:5">
      <c r="A33" s="65" t="s">
        <v>231</v>
      </c>
      <c r="B33" s="378">
        <v>12190</v>
      </c>
      <c r="C33" s="378">
        <v>22030</v>
      </c>
      <c r="D33" s="379">
        <v>34220</v>
      </c>
      <c r="E33" s="64">
        <v>6.5520965584640933E-2</v>
      </c>
    </row>
    <row r="34" spans="1:5">
      <c r="A34" s="65" t="s">
        <v>232</v>
      </c>
      <c r="B34" s="378">
        <v>12360</v>
      </c>
      <c r="C34" s="378">
        <v>18320</v>
      </c>
      <c r="D34" s="379">
        <v>30680</v>
      </c>
      <c r="E34" s="64">
        <v>9.6847076934442278E-2</v>
      </c>
    </row>
    <row r="35" spans="1:5">
      <c r="A35" s="65" t="s">
        <v>233</v>
      </c>
      <c r="B35" s="378">
        <v>12500</v>
      </c>
      <c r="C35" s="378">
        <v>25820</v>
      </c>
      <c r="D35" s="379">
        <v>38320</v>
      </c>
      <c r="E35" s="64">
        <v>7.5856039870294101E-2</v>
      </c>
    </row>
    <row r="36" spans="1:5">
      <c r="A36" s="65" t="s">
        <v>234</v>
      </c>
      <c r="B36" s="378">
        <v>12690</v>
      </c>
      <c r="C36" s="378">
        <v>21240</v>
      </c>
      <c r="D36" s="379">
        <v>33930</v>
      </c>
      <c r="E36" s="64">
        <v>5.5922770461155791E-2</v>
      </c>
    </row>
    <row r="37" spans="1:5">
      <c r="A37" s="65" t="s">
        <v>235</v>
      </c>
      <c r="B37" s="378">
        <v>12710</v>
      </c>
      <c r="C37" s="378">
        <v>24030</v>
      </c>
      <c r="D37" s="379">
        <v>36740</v>
      </c>
      <c r="E37" s="64">
        <v>7.7242302519269224E-2</v>
      </c>
    </row>
    <row r="38" spans="1:5">
      <c r="A38" s="65" t="s">
        <v>236</v>
      </c>
      <c r="B38" s="378">
        <v>12720</v>
      </c>
      <c r="C38" s="378">
        <v>23900</v>
      </c>
      <c r="D38" s="379">
        <v>36620</v>
      </c>
      <c r="E38" s="64">
        <v>0.19093579799252147</v>
      </c>
    </row>
    <row r="39" spans="1:5">
      <c r="A39" s="65" t="s">
        <v>237</v>
      </c>
      <c r="B39" s="378">
        <v>13260</v>
      </c>
      <c r="C39" s="378">
        <v>18190</v>
      </c>
      <c r="D39" s="379">
        <v>31450</v>
      </c>
      <c r="E39" s="64">
        <v>3.7121569814928979E-2</v>
      </c>
    </row>
    <row r="40" spans="1:5">
      <c r="A40" s="65" t="s">
        <v>238</v>
      </c>
      <c r="B40" s="378">
        <v>14250</v>
      </c>
      <c r="C40" s="378">
        <v>29760</v>
      </c>
      <c r="D40" s="379">
        <v>44010</v>
      </c>
      <c r="E40" s="64">
        <v>2.0292484330749705E-2</v>
      </c>
    </row>
    <row r="41" spans="1:5">
      <c r="A41" s="65" t="s">
        <v>239</v>
      </c>
      <c r="B41" s="378">
        <v>14280</v>
      </c>
      <c r="C41" s="378">
        <v>21430</v>
      </c>
      <c r="D41" s="379">
        <v>35710</v>
      </c>
      <c r="E41" s="64">
        <v>7.4404967922303555E-2</v>
      </c>
    </row>
    <row r="42" spans="1:5">
      <c r="A42" s="65" t="s">
        <v>240</v>
      </c>
      <c r="B42" s="378">
        <v>14570</v>
      </c>
      <c r="C42" s="378">
        <v>17120</v>
      </c>
      <c r="D42" s="379">
        <v>31690</v>
      </c>
      <c r="E42" s="64">
        <v>8.1551549138418888E-2</v>
      </c>
    </row>
    <row r="43" spans="1:5">
      <c r="A43" s="65" t="s">
        <v>241</v>
      </c>
      <c r="B43" s="378">
        <v>15030</v>
      </c>
      <c r="C43" s="378">
        <v>18300</v>
      </c>
      <c r="D43" s="379">
        <v>33330</v>
      </c>
      <c r="E43" s="64">
        <v>2.4069058003178379E-2</v>
      </c>
    </row>
    <row r="44" spans="1:5">
      <c r="A44" s="65" t="s">
        <v>242</v>
      </c>
      <c r="B44" s="378">
        <v>15410</v>
      </c>
      <c r="C44" s="378">
        <v>16780</v>
      </c>
      <c r="D44" s="379">
        <v>32190</v>
      </c>
      <c r="E44" s="64">
        <v>3.5751123803792861E-2</v>
      </c>
    </row>
    <row r="45" spans="1:5">
      <c r="A45" s="65" t="s">
        <v>243</v>
      </c>
      <c r="B45" s="378">
        <v>15560</v>
      </c>
      <c r="C45" s="378">
        <v>35640</v>
      </c>
      <c r="D45" s="379">
        <v>51200</v>
      </c>
      <c r="E45" s="64">
        <v>7.1262627594308903E-2</v>
      </c>
    </row>
    <row r="46" spans="1:5">
      <c r="A46" s="65" t="s">
        <v>244</v>
      </c>
      <c r="B46" s="378">
        <v>16210</v>
      </c>
      <c r="C46" s="378">
        <v>17140</v>
      </c>
      <c r="D46" s="379">
        <v>33350</v>
      </c>
      <c r="E46" s="64">
        <v>2.1631387352507581E-3</v>
      </c>
    </row>
    <row r="47" spans="1:5">
      <c r="A47" s="65" t="s">
        <v>245</v>
      </c>
      <c r="B47" s="378">
        <v>16390</v>
      </c>
      <c r="C47" s="378">
        <v>19320</v>
      </c>
      <c r="D47" s="379">
        <v>35710</v>
      </c>
      <c r="E47" s="64">
        <v>0.1320916809240682</v>
      </c>
    </row>
    <row r="48" spans="1:5">
      <c r="A48" s="65" t="s">
        <v>246</v>
      </c>
      <c r="B48" s="378">
        <v>16640</v>
      </c>
      <c r="C48" s="378">
        <v>33330</v>
      </c>
      <c r="D48" s="379">
        <v>49970</v>
      </c>
      <c r="E48" s="64">
        <v>0.18878175687110255</v>
      </c>
    </row>
    <row r="49" spans="1:5">
      <c r="A49" s="65" t="s">
        <v>247</v>
      </c>
      <c r="B49" s="378">
        <v>17230</v>
      </c>
      <c r="C49" s="378">
        <v>22660</v>
      </c>
      <c r="D49" s="379">
        <v>39890</v>
      </c>
      <c r="E49" s="64">
        <v>0.25952288935263335</v>
      </c>
    </row>
    <row r="50" spans="1:5">
      <c r="A50" s="65" t="s">
        <v>248</v>
      </c>
      <c r="B50" s="378">
        <v>18450</v>
      </c>
      <c r="C50" s="378">
        <v>17060</v>
      </c>
      <c r="D50" s="379">
        <v>35510</v>
      </c>
      <c r="E50" s="64">
        <v>-2.1109681082102094E-2</v>
      </c>
    </row>
    <row r="51" spans="1:5">
      <c r="A51" s="65" t="s">
        <v>249</v>
      </c>
      <c r="B51" s="378">
        <v>18800</v>
      </c>
      <c r="C51" s="378">
        <v>24890</v>
      </c>
      <c r="D51" s="379">
        <v>43690</v>
      </c>
      <c r="E51" s="64">
        <v>7.800710361989438E-2</v>
      </c>
    </row>
    <row r="52" spans="1:5">
      <c r="A52" s="66" t="s">
        <v>250</v>
      </c>
      <c r="B52" s="381">
        <v>18880</v>
      </c>
      <c r="C52" s="381">
        <v>16530</v>
      </c>
      <c r="D52" s="382">
        <v>35410</v>
      </c>
      <c r="E52" s="383">
        <v>5.9141173323044915E-2</v>
      </c>
    </row>
    <row r="53" spans="1:5" ht="16.5" customHeight="1">
      <c r="A53" s="30" t="s">
        <v>252</v>
      </c>
      <c r="B53" s="6"/>
      <c r="C53" s="6"/>
      <c r="D53" s="67"/>
      <c r="E53" s="6"/>
    </row>
    <row r="54" spans="1:5" ht="18" customHeight="1">
      <c r="A54" s="30" t="s">
        <v>166</v>
      </c>
      <c r="B54" s="6"/>
      <c r="C54" s="6"/>
      <c r="D54" s="67"/>
      <c r="E54" s="6"/>
    </row>
  </sheetData>
  <mergeCells count="1">
    <mergeCell ref="A1:E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91E54-EE27-447A-A221-AB73914F5B45}">
  <sheetPr>
    <tabColor theme="3"/>
  </sheetPr>
  <dimension ref="A1:X25"/>
  <sheetViews>
    <sheetView topLeftCell="A19" zoomScale="80" zoomScaleNormal="80" workbookViewId="0">
      <selection activeCell="A23" sqref="A23:V25"/>
    </sheetView>
  </sheetViews>
  <sheetFormatPr baseColWidth="10" defaultColWidth="10.6640625" defaultRowHeight="15"/>
  <cols>
    <col min="1" max="1" width="51.5" style="280" customWidth="1"/>
    <col min="2" max="2" width="13.5" style="280" customWidth="1"/>
    <col min="3" max="3" width="9.1640625" style="280" customWidth="1"/>
    <col min="4" max="17" width="10.6640625" style="280" customWidth="1"/>
    <col min="18" max="18" width="10.6640625" style="280"/>
    <col min="19" max="20" width="10.6640625" style="295"/>
    <col min="21" max="21" width="10.6640625" style="280"/>
    <col min="22" max="22" width="14.6640625" style="280" customWidth="1"/>
    <col min="23" max="16384" width="10.6640625" style="6"/>
  </cols>
  <sheetData>
    <row r="1" spans="1:24" ht="29.25" customHeight="1">
      <c r="A1" s="281" t="s">
        <v>571</v>
      </c>
      <c r="B1" s="282"/>
      <c r="C1" s="282"/>
      <c r="D1" s="282"/>
      <c r="E1" s="282"/>
      <c r="F1" s="283"/>
      <c r="G1" s="283"/>
      <c r="H1" s="283"/>
      <c r="I1" s="283"/>
      <c r="J1" s="283"/>
      <c r="K1" s="283"/>
      <c r="L1" s="283"/>
      <c r="M1" s="283"/>
      <c r="N1" s="283"/>
      <c r="O1" s="284" t="s">
        <v>251</v>
      </c>
      <c r="P1" s="284" t="s">
        <v>251</v>
      </c>
      <c r="Q1" s="284" t="s">
        <v>251</v>
      </c>
      <c r="R1" s="284" t="s">
        <v>251</v>
      </c>
      <c r="S1" s="284" t="s">
        <v>251</v>
      </c>
      <c r="T1" s="284" t="s">
        <v>251</v>
      </c>
      <c r="U1" s="284" t="s">
        <v>251</v>
      </c>
      <c r="V1" s="284" t="s">
        <v>251</v>
      </c>
      <c r="X1" s="30" t="s">
        <v>552</v>
      </c>
    </row>
    <row r="2" spans="1:24" s="40" customFormat="1" ht="40.5" customHeight="1">
      <c r="A2" s="285"/>
      <c r="B2" s="286" t="s">
        <v>124</v>
      </c>
      <c r="C2" s="286" t="s">
        <v>125</v>
      </c>
      <c r="D2" s="286" t="s">
        <v>126</v>
      </c>
      <c r="E2" s="286" t="s">
        <v>127</v>
      </c>
      <c r="F2" s="286" t="s">
        <v>128</v>
      </c>
      <c r="G2" s="286" t="s">
        <v>129</v>
      </c>
      <c r="H2" s="286" t="s">
        <v>130</v>
      </c>
      <c r="I2" s="286" t="s">
        <v>131</v>
      </c>
      <c r="J2" s="286" t="s">
        <v>132</v>
      </c>
      <c r="K2" s="286" t="s">
        <v>133</v>
      </c>
      <c r="L2" s="286" t="s">
        <v>134</v>
      </c>
      <c r="M2" s="286" t="s">
        <v>135</v>
      </c>
      <c r="N2" s="286" t="s">
        <v>136</v>
      </c>
      <c r="O2" s="286" t="s">
        <v>137</v>
      </c>
      <c r="P2" s="286" t="s">
        <v>138</v>
      </c>
      <c r="Q2" s="286" t="s">
        <v>139</v>
      </c>
      <c r="R2" s="287" t="s">
        <v>140</v>
      </c>
      <c r="S2" s="287" t="s">
        <v>141</v>
      </c>
      <c r="T2" s="287" t="s">
        <v>142</v>
      </c>
      <c r="U2" s="287" t="s">
        <v>143</v>
      </c>
      <c r="V2" s="288" t="s">
        <v>574</v>
      </c>
      <c r="X2" s="32" t="s">
        <v>553</v>
      </c>
    </row>
    <row r="3" spans="1:24" ht="21" customHeight="1">
      <c r="A3" s="289" t="s">
        <v>293</v>
      </c>
      <c r="B3" s="212">
        <v>2540</v>
      </c>
      <c r="C3" s="212">
        <v>2440</v>
      </c>
      <c r="D3" s="212">
        <v>2330</v>
      </c>
      <c r="E3" s="212">
        <v>2380</v>
      </c>
      <c r="F3" s="212">
        <v>2660</v>
      </c>
      <c r="G3" s="212">
        <v>2820</v>
      </c>
      <c r="H3" s="212">
        <v>2860</v>
      </c>
      <c r="I3" s="212">
        <v>2860</v>
      </c>
      <c r="J3" s="212">
        <v>2820</v>
      </c>
      <c r="K3" s="212">
        <v>2780</v>
      </c>
      <c r="L3" s="212">
        <v>3060</v>
      </c>
      <c r="M3" s="212">
        <v>3220</v>
      </c>
      <c r="N3" s="212">
        <v>3370</v>
      </c>
      <c r="O3" s="212">
        <v>3530</v>
      </c>
      <c r="P3" s="212">
        <v>3560</v>
      </c>
      <c r="Q3" s="212">
        <v>3600</v>
      </c>
      <c r="R3" s="212">
        <v>3660</v>
      </c>
      <c r="S3" s="212">
        <v>3690</v>
      </c>
      <c r="T3" s="212">
        <v>3710</v>
      </c>
      <c r="U3" s="212">
        <v>3700</v>
      </c>
      <c r="V3" s="212">
        <v>3730</v>
      </c>
    </row>
    <row r="4" spans="1:24" ht="21" customHeight="1">
      <c r="A4" s="289" t="s">
        <v>294</v>
      </c>
      <c r="B4" s="212">
        <v>10300</v>
      </c>
      <c r="C4" s="212">
        <v>10390</v>
      </c>
      <c r="D4" s="212">
        <v>10180</v>
      </c>
      <c r="E4" s="212">
        <v>10500</v>
      </c>
      <c r="F4" s="212">
        <v>10520</v>
      </c>
      <c r="G4" s="212">
        <v>10720</v>
      </c>
      <c r="H4" s="212">
        <v>10700</v>
      </c>
      <c r="I4" s="212">
        <v>11110</v>
      </c>
      <c r="J4" s="212">
        <v>11330</v>
      </c>
      <c r="K4" s="212">
        <v>11080</v>
      </c>
      <c r="L4" s="212">
        <v>11570</v>
      </c>
      <c r="M4" s="212">
        <v>11910</v>
      </c>
      <c r="N4" s="212">
        <v>11700</v>
      </c>
      <c r="O4" s="212">
        <v>11750</v>
      </c>
      <c r="P4" s="212">
        <v>11850</v>
      </c>
      <c r="Q4" s="212">
        <v>12060</v>
      </c>
      <c r="R4" s="212">
        <v>12180</v>
      </c>
      <c r="S4" s="212">
        <v>12400</v>
      </c>
      <c r="T4" s="212">
        <v>12600</v>
      </c>
      <c r="U4" s="212">
        <v>12570</v>
      </c>
      <c r="V4" s="212">
        <v>12720</v>
      </c>
    </row>
    <row r="5" spans="1:24" ht="21" customHeight="1">
      <c r="A5" s="289" t="s">
        <v>295</v>
      </c>
      <c r="B5" s="212">
        <v>0</v>
      </c>
      <c r="C5" s="212">
        <v>-140</v>
      </c>
      <c r="D5" s="212">
        <v>-360</v>
      </c>
      <c r="E5" s="212">
        <v>-380</v>
      </c>
      <c r="F5" s="212">
        <v>-190</v>
      </c>
      <c r="G5" s="212">
        <v>40</v>
      </c>
      <c r="H5" s="212">
        <v>250</v>
      </c>
      <c r="I5" s="212">
        <v>370</v>
      </c>
      <c r="J5" s="212">
        <v>310</v>
      </c>
      <c r="K5" s="212">
        <v>10</v>
      </c>
      <c r="L5" s="212">
        <v>-630</v>
      </c>
      <c r="M5" s="212">
        <v>-990</v>
      </c>
      <c r="N5" s="212">
        <v>-880</v>
      </c>
      <c r="O5" s="212">
        <v>-670</v>
      </c>
      <c r="P5" s="212">
        <v>-590</v>
      </c>
      <c r="Q5" s="212">
        <v>-520</v>
      </c>
      <c r="R5" s="212">
        <v>-400</v>
      </c>
      <c r="S5" s="290">
        <v>-350</v>
      </c>
      <c r="T5" s="290">
        <v>-530</v>
      </c>
      <c r="U5" s="212">
        <v>-460</v>
      </c>
      <c r="V5" s="212">
        <v>-430</v>
      </c>
    </row>
    <row r="6" spans="1:24" ht="21" customHeight="1">
      <c r="A6" s="289" t="s">
        <v>296</v>
      </c>
      <c r="B6" s="212">
        <v>7760</v>
      </c>
      <c r="C6" s="212">
        <v>7810</v>
      </c>
      <c r="D6" s="212">
        <v>7490</v>
      </c>
      <c r="E6" s="212">
        <v>7740</v>
      </c>
      <c r="F6" s="212">
        <v>7670</v>
      </c>
      <c r="G6" s="212">
        <v>7940</v>
      </c>
      <c r="H6" s="212">
        <v>8090</v>
      </c>
      <c r="I6" s="212">
        <v>8620</v>
      </c>
      <c r="J6" s="212">
        <v>8820</v>
      </c>
      <c r="K6" s="212">
        <v>8310</v>
      </c>
      <c r="L6" s="212">
        <v>7880</v>
      </c>
      <c r="M6" s="212">
        <v>7700</v>
      </c>
      <c r="N6" s="212">
        <v>7450</v>
      </c>
      <c r="O6" s="212">
        <v>7550</v>
      </c>
      <c r="P6" s="212">
        <v>7700</v>
      </c>
      <c r="Q6" s="212">
        <v>7940</v>
      </c>
      <c r="R6" s="212">
        <v>8120</v>
      </c>
      <c r="S6" s="290">
        <v>8360</v>
      </c>
      <c r="T6" s="290">
        <v>8360</v>
      </c>
      <c r="U6" s="212">
        <v>8410</v>
      </c>
      <c r="V6" s="212">
        <v>8560</v>
      </c>
    </row>
    <row r="7" spans="1:24" s="2" customFormat="1" ht="21" customHeight="1">
      <c r="A7" s="289" t="s">
        <v>297</v>
      </c>
      <c r="B7" s="212">
        <v>2540</v>
      </c>
      <c r="C7" s="212">
        <v>2580</v>
      </c>
      <c r="D7" s="212">
        <v>2690</v>
      </c>
      <c r="E7" s="212">
        <v>2760</v>
      </c>
      <c r="F7" s="212">
        <v>2850</v>
      </c>
      <c r="G7" s="212">
        <v>2780</v>
      </c>
      <c r="H7" s="212">
        <v>2610</v>
      </c>
      <c r="I7" s="212">
        <v>2490</v>
      </c>
      <c r="J7" s="212">
        <v>2510</v>
      </c>
      <c r="K7" s="212">
        <v>2770</v>
      </c>
      <c r="L7" s="212">
        <v>3690</v>
      </c>
      <c r="M7" s="212">
        <v>4210</v>
      </c>
      <c r="N7" s="212">
        <v>4250</v>
      </c>
      <c r="O7" s="212">
        <v>4200</v>
      </c>
      <c r="P7" s="212">
        <v>4150</v>
      </c>
      <c r="Q7" s="212">
        <v>4120</v>
      </c>
      <c r="R7" s="212">
        <v>4060</v>
      </c>
      <c r="S7" s="212">
        <v>4040</v>
      </c>
      <c r="T7" s="212">
        <v>4240</v>
      </c>
      <c r="U7" s="212">
        <v>4160</v>
      </c>
      <c r="V7" s="212">
        <v>4160</v>
      </c>
    </row>
    <row r="8" spans="1:24" ht="40.5" customHeight="1">
      <c r="A8" s="850" t="s">
        <v>572</v>
      </c>
      <c r="B8" s="850"/>
      <c r="C8" s="850"/>
      <c r="D8" s="850"/>
      <c r="E8" s="850"/>
      <c r="F8" s="850"/>
      <c r="G8" s="850"/>
      <c r="H8" s="850"/>
      <c r="I8" s="850"/>
      <c r="J8" s="850"/>
      <c r="K8" s="850"/>
      <c r="L8" s="850"/>
      <c r="M8" s="850"/>
      <c r="N8" s="850"/>
      <c r="O8" s="850"/>
      <c r="P8" s="850"/>
      <c r="Q8" s="850"/>
      <c r="R8" s="850"/>
      <c r="S8" s="850"/>
      <c r="T8" s="850"/>
      <c r="U8" s="850"/>
      <c r="V8" s="850"/>
    </row>
    <row r="9" spans="1:24" s="40" customFormat="1" ht="36.75" customHeight="1">
      <c r="A9" s="285"/>
      <c r="B9" s="286" t="s">
        <v>124</v>
      </c>
      <c r="C9" s="286" t="s">
        <v>125</v>
      </c>
      <c r="D9" s="291" t="s">
        <v>126</v>
      </c>
      <c r="E9" s="292" t="s">
        <v>127</v>
      </c>
      <c r="F9" s="292" t="s">
        <v>128</v>
      </c>
      <c r="G9" s="292" t="s">
        <v>129</v>
      </c>
      <c r="H9" s="292" t="s">
        <v>130</v>
      </c>
      <c r="I9" s="292" t="s">
        <v>131</v>
      </c>
      <c r="J9" s="292" t="s">
        <v>132</v>
      </c>
      <c r="K9" s="292" t="s">
        <v>133</v>
      </c>
      <c r="L9" s="292" t="s">
        <v>134</v>
      </c>
      <c r="M9" s="292" t="s">
        <v>135</v>
      </c>
      <c r="N9" s="292" t="s">
        <v>136</v>
      </c>
      <c r="O9" s="292" t="s">
        <v>137</v>
      </c>
      <c r="P9" s="292" t="s">
        <v>138</v>
      </c>
      <c r="Q9" s="286" t="s">
        <v>139</v>
      </c>
      <c r="R9" s="287" t="s">
        <v>140</v>
      </c>
      <c r="S9" s="287" t="s">
        <v>141</v>
      </c>
      <c r="T9" s="287" t="s">
        <v>142</v>
      </c>
      <c r="U9" s="287" t="s">
        <v>143</v>
      </c>
      <c r="V9" s="288" t="s">
        <v>574</v>
      </c>
      <c r="X9" s="32"/>
    </row>
    <row r="10" spans="1:24" ht="21" customHeight="1">
      <c r="A10" s="289" t="s">
        <v>293</v>
      </c>
      <c r="B10" s="212">
        <v>5170</v>
      </c>
      <c r="C10" s="212">
        <v>5210</v>
      </c>
      <c r="D10" s="212">
        <v>5450</v>
      </c>
      <c r="E10" s="212">
        <v>5840</v>
      </c>
      <c r="F10" s="212">
        <v>6490</v>
      </c>
      <c r="G10" s="212">
        <v>6950</v>
      </c>
      <c r="H10" s="212">
        <v>7210</v>
      </c>
      <c r="I10" s="212">
        <v>7310</v>
      </c>
      <c r="J10" s="212">
        <v>7620</v>
      </c>
      <c r="K10" s="212">
        <v>7700</v>
      </c>
      <c r="L10" s="212">
        <v>8420</v>
      </c>
      <c r="M10" s="212">
        <v>8980</v>
      </c>
      <c r="N10" s="212">
        <v>9400</v>
      </c>
      <c r="O10" s="212">
        <v>9690</v>
      </c>
      <c r="P10" s="212">
        <v>9760</v>
      </c>
      <c r="Q10" s="212">
        <v>9850</v>
      </c>
      <c r="R10" s="212">
        <v>10140</v>
      </c>
      <c r="S10" s="212">
        <v>10310</v>
      </c>
      <c r="T10" s="212">
        <v>10460</v>
      </c>
      <c r="U10" s="212">
        <v>10390</v>
      </c>
      <c r="V10" s="212">
        <v>10440</v>
      </c>
      <c r="X10" s="30"/>
    </row>
    <row r="11" spans="1:24" ht="21" customHeight="1">
      <c r="A11" s="289" t="s">
        <v>294</v>
      </c>
      <c r="B11" s="212">
        <v>12440</v>
      </c>
      <c r="C11" s="212">
        <v>12530</v>
      </c>
      <c r="D11" s="212">
        <v>13050</v>
      </c>
      <c r="E11" s="212">
        <v>13780</v>
      </c>
      <c r="F11" s="212">
        <v>14690</v>
      </c>
      <c r="G11" s="212">
        <v>15420</v>
      </c>
      <c r="H11" s="212">
        <v>15910</v>
      </c>
      <c r="I11" s="212">
        <v>16190</v>
      </c>
      <c r="J11" s="212">
        <v>16700</v>
      </c>
      <c r="K11" s="212">
        <v>16760</v>
      </c>
      <c r="L11" s="212">
        <v>18160</v>
      </c>
      <c r="M11" s="212">
        <v>19040</v>
      </c>
      <c r="N11" s="212">
        <v>19490</v>
      </c>
      <c r="O11" s="212">
        <v>19960</v>
      </c>
      <c r="P11" s="212">
        <v>20190</v>
      </c>
      <c r="Q11" s="212">
        <v>20390</v>
      </c>
      <c r="R11" s="212">
        <v>21040</v>
      </c>
      <c r="S11" s="212">
        <v>21480</v>
      </c>
      <c r="T11" s="212">
        <v>21790</v>
      </c>
      <c r="U11" s="212">
        <v>21790</v>
      </c>
      <c r="V11" s="212">
        <v>21950</v>
      </c>
    </row>
    <row r="12" spans="1:24" ht="21" customHeight="1">
      <c r="A12" s="289" t="s">
        <v>295</v>
      </c>
      <c r="B12" s="212">
        <v>1800</v>
      </c>
      <c r="C12" s="212">
        <v>1710</v>
      </c>
      <c r="D12" s="212">
        <v>1730</v>
      </c>
      <c r="E12" s="212">
        <v>1890</v>
      </c>
      <c r="F12" s="212">
        <v>2340</v>
      </c>
      <c r="G12" s="212">
        <v>2690</v>
      </c>
      <c r="H12" s="212">
        <v>2940</v>
      </c>
      <c r="I12" s="212">
        <v>2970</v>
      </c>
      <c r="J12" s="212">
        <v>3120</v>
      </c>
      <c r="K12" s="212">
        <v>2640</v>
      </c>
      <c r="L12" s="212">
        <v>2140</v>
      </c>
      <c r="M12" s="212">
        <v>2280</v>
      </c>
      <c r="N12" s="212">
        <v>3220</v>
      </c>
      <c r="O12" s="212">
        <v>3540</v>
      </c>
      <c r="P12" s="212">
        <v>3450</v>
      </c>
      <c r="Q12" s="212">
        <v>3450</v>
      </c>
      <c r="R12" s="212">
        <v>3690</v>
      </c>
      <c r="S12" s="212">
        <v>3950</v>
      </c>
      <c r="T12" s="212">
        <v>3880</v>
      </c>
      <c r="U12" s="212">
        <v>3820</v>
      </c>
      <c r="V12" s="212">
        <v>3870</v>
      </c>
    </row>
    <row r="13" spans="1:24" ht="21" customHeight="1">
      <c r="A13" s="289" t="s">
        <v>296</v>
      </c>
      <c r="B13" s="212">
        <v>9070</v>
      </c>
      <c r="C13" s="212">
        <v>9030</v>
      </c>
      <c r="D13" s="212">
        <v>9330</v>
      </c>
      <c r="E13" s="212">
        <v>9830</v>
      </c>
      <c r="F13" s="212">
        <v>10540</v>
      </c>
      <c r="G13" s="212">
        <v>11160</v>
      </c>
      <c r="H13" s="212">
        <v>11640</v>
      </c>
      <c r="I13" s="212">
        <v>11850</v>
      </c>
      <c r="J13" s="212">
        <v>12200</v>
      </c>
      <c r="K13" s="212">
        <v>11700</v>
      </c>
      <c r="L13" s="212">
        <v>11880</v>
      </c>
      <c r="M13" s="212">
        <v>12340</v>
      </c>
      <c r="N13" s="212">
        <v>13310</v>
      </c>
      <c r="O13" s="212">
        <v>13810</v>
      </c>
      <c r="P13" s="212">
        <v>13880</v>
      </c>
      <c r="Q13" s="212">
        <v>13990</v>
      </c>
      <c r="R13" s="212">
        <v>14590</v>
      </c>
      <c r="S13" s="212">
        <v>15120</v>
      </c>
      <c r="T13" s="212">
        <v>15210</v>
      </c>
      <c r="U13" s="212">
        <v>15220</v>
      </c>
      <c r="V13" s="212">
        <v>15380</v>
      </c>
    </row>
    <row r="14" spans="1:24" ht="21" customHeight="1">
      <c r="A14" s="289" t="s">
        <v>297</v>
      </c>
      <c r="B14" s="212">
        <v>3370</v>
      </c>
      <c r="C14" s="212">
        <v>3500</v>
      </c>
      <c r="D14" s="212">
        <v>3720</v>
      </c>
      <c r="E14" s="212">
        <v>3950</v>
      </c>
      <c r="F14" s="212">
        <v>4150</v>
      </c>
      <c r="G14" s="212">
        <v>4260</v>
      </c>
      <c r="H14" s="212">
        <v>4270</v>
      </c>
      <c r="I14" s="212">
        <v>4340</v>
      </c>
      <c r="J14" s="212">
        <v>4500</v>
      </c>
      <c r="K14" s="212">
        <v>5060</v>
      </c>
      <c r="L14" s="212">
        <v>6280</v>
      </c>
      <c r="M14" s="212">
        <v>6700</v>
      </c>
      <c r="N14" s="212">
        <v>6180</v>
      </c>
      <c r="O14" s="212">
        <v>6150</v>
      </c>
      <c r="P14" s="212">
        <v>6310</v>
      </c>
      <c r="Q14" s="212">
        <v>6400</v>
      </c>
      <c r="R14" s="212">
        <v>6450</v>
      </c>
      <c r="S14" s="212">
        <v>6360</v>
      </c>
      <c r="T14" s="212">
        <v>6580</v>
      </c>
      <c r="U14" s="212">
        <v>6570</v>
      </c>
      <c r="V14" s="212">
        <v>6570</v>
      </c>
    </row>
    <row r="15" spans="1:24">
      <c r="A15" s="293"/>
      <c r="B15" s="293"/>
      <c r="C15" s="293"/>
      <c r="D15" s="293"/>
      <c r="E15" s="293"/>
      <c r="F15" s="293"/>
      <c r="G15" s="293"/>
      <c r="H15" s="293"/>
      <c r="I15" s="293"/>
      <c r="J15" s="293"/>
      <c r="K15" s="293"/>
      <c r="L15" s="293"/>
      <c r="M15" s="293"/>
      <c r="N15" s="293"/>
      <c r="O15" s="293"/>
      <c r="P15" s="293"/>
      <c r="Q15" s="293"/>
      <c r="R15" s="293"/>
      <c r="S15" s="293"/>
      <c r="T15" s="293"/>
      <c r="U15" s="293"/>
      <c r="V15" s="293"/>
    </row>
    <row r="16" spans="1:24" ht="40.5" customHeight="1">
      <c r="A16" s="850" t="s">
        <v>573</v>
      </c>
      <c r="B16" s="850"/>
      <c r="C16" s="850"/>
      <c r="D16" s="850"/>
      <c r="E16" s="850"/>
      <c r="F16" s="850"/>
      <c r="G16" s="850"/>
      <c r="H16" s="850"/>
      <c r="I16" s="850"/>
      <c r="J16" s="850"/>
      <c r="K16" s="850"/>
      <c r="L16" s="850"/>
      <c r="M16" s="850"/>
      <c r="N16" s="850"/>
      <c r="O16" s="850"/>
      <c r="P16" s="850"/>
      <c r="Q16" s="850"/>
      <c r="R16" s="850"/>
      <c r="S16" s="850"/>
      <c r="T16" s="850"/>
      <c r="U16" s="850"/>
      <c r="V16" s="850"/>
    </row>
    <row r="17" spans="1:24" ht="33" customHeight="1">
      <c r="A17" s="285"/>
      <c r="B17" s="286" t="s">
        <v>124</v>
      </c>
      <c r="C17" s="286" t="s">
        <v>125</v>
      </c>
      <c r="D17" s="291" t="s">
        <v>126</v>
      </c>
      <c r="E17" s="292" t="s">
        <v>127</v>
      </c>
      <c r="F17" s="292" t="s">
        <v>128</v>
      </c>
      <c r="G17" s="292" t="s">
        <v>129</v>
      </c>
      <c r="H17" s="292" t="s">
        <v>130</v>
      </c>
      <c r="I17" s="292" t="s">
        <v>131</v>
      </c>
      <c r="J17" s="287" t="s">
        <v>132</v>
      </c>
      <c r="K17" s="292" t="s">
        <v>133</v>
      </c>
      <c r="L17" s="292" t="s">
        <v>134</v>
      </c>
      <c r="M17" s="292" t="s">
        <v>135</v>
      </c>
      <c r="N17" s="292" t="s">
        <v>136</v>
      </c>
      <c r="O17" s="292" t="s">
        <v>137</v>
      </c>
      <c r="P17" s="292" t="s">
        <v>138</v>
      </c>
      <c r="Q17" s="286" t="s">
        <v>139</v>
      </c>
      <c r="R17" s="287" t="s">
        <v>140</v>
      </c>
      <c r="S17" s="287" t="s">
        <v>141</v>
      </c>
      <c r="T17" s="287" t="s">
        <v>142</v>
      </c>
      <c r="U17" s="287" t="s">
        <v>143</v>
      </c>
      <c r="V17" s="288" t="s">
        <v>574</v>
      </c>
      <c r="X17" s="30"/>
    </row>
    <row r="18" spans="1:24" ht="21" customHeight="1">
      <c r="A18" s="289" t="s">
        <v>293</v>
      </c>
      <c r="B18" s="212">
        <v>23890</v>
      </c>
      <c r="C18" s="212">
        <v>23860</v>
      </c>
      <c r="D18" s="212">
        <v>25120</v>
      </c>
      <c r="E18" s="212">
        <v>25730</v>
      </c>
      <c r="F18" s="212">
        <v>26440</v>
      </c>
      <c r="G18" s="212">
        <v>27160</v>
      </c>
      <c r="H18" s="212">
        <v>27550</v>
      </c>
      <c r="I18" s="212">
        <v>28130</v>
      </c>
      <c r="J18" s="212">
        <v>28850</v>
      </c>
      <c r="K18" s="212">
        <v>28950</v>
      </c>
      <c r="L18" s="212">
        <v>30670</v>
      </c>
      <c r="M18" s="212">
        <v>31500</v>
      </c>
      <c r="N18" s="212">
        <v>31660</v>
      </c>
      <c r="O18" s="212">
        <v>32470</v>
      </c>
      <c r="P18" s="212">
        <v>33090</v>
      </c>
      <c r="Q18" s="212">
        <v>33690</v>
      </c>
      <c r="R18" s="212">
        <v>34770</v>
      </c>
      <c r="S18" s="212">
        <v>35720</v>
      </c>
      <c r="T18" s="212">
        <v>36380</v>
      </c>
      <c r="U18" s="212">
        <v>36330</v>
      </c>
      <c r="V18" s="212">
        <v>36880</v>
      </c>
      <c r="W18" s="8"/>
      <c r="X18" s="30"/>
    </row>
    <row r="19" spans="1:24" ht="21" customHeight="1">
      <c r="A19" s="289" t="s">
        <v>294</v>
      </c>
      <c r="B19" s="212">
        <v>33060</v>
      </c>
      <c r="C19" s="212">
        <v>33020</v>
      </c>
      <c r="D19" s="212">
        <v>34490</v>
      </c>
      <c r="E19" s="212">
        <v>35430</v>
      </c>
      <c r="F19" s="212">
        <v>36360</v>
      </c>
      <c r="G19" s="212">
        <v>37210</v>
      </c>
      <c r="H19" s="212">
        <v>37740</v>
      </c>
      <c r="I19" s="212">
        <v>38450</v>
      </c>
      <c r="J19" s="212">
        <v>39400</v>
      </c>
      <c r="K19" s="212">
        <v>39430</v>
      </c>
      <c r="L19" s="212">
        <v>41780</v>
      </c>
      <c r="M19" s="212">
        <v>42920</v>
      </c>
      <c r="N19" s="212">
        <v>43120</v>
      </c>
      <c r="O19" s="212">
        <v>44180</v>
      </c>
      <c r="P19" s="212">
        <v>44990</v>
      </c>
      <c r="Q19" s="212">
        <v>45710</v>
      </c>
      <c r="R19" s="212">
        <v>47170</v>
      </c>
      <c r="S19" s="212">
        <v>48350</v>
      </c>
      <c r="T19" s="212">
        <v>49020</v>
      </c>
      <c r="U19" s="212">
        <v>49160</v>
      </c>
      <c r="V19" s="212">
        <v>49870</v>
      </c>
      <c r="W19" s="8"/>
    </row>
    <row r="20" spans="1:24" ht="21" customHeight="1">
      <c r="A20" s="289" t="s">
        <v>295</v>
      </c>
      <c r="B20" s="212">
        <v>13430</v>
      </c>
      <c r="C20" s="212">
        <v>13390</v>
      </c>
      <c r="D20" s="212">
        <v>14570</v>
      </c>
      <c r="E20" s="212">
        <v>14940</v>
      </c>
      <c r="F20" s="212">
        <v>15100</v>
      </c>
      <c r="G20" s="212">
        <v>15390</v>
      </c>
      <c r="H20" s="212">
        <v>15410</v>
      </c>
      <c r="I20" s="212">
        <v>15610</v>
      </c>
      <c r="J20" s="212">
        <v>15800</v>
      </c>
      <c r="K20" s="212">
        <v>14840</v>
      </c>
      <c r="L20" s="212">
        <v>13960</v>
      </c>
      <c r="M20" s="212">
        <v>13480</v>
      </c>
      <c r="N20" s="212">
        <v>13420</v>
      </c>
      <c r="O20" s="212">
        <v>13660</v>
      </c>
      <c r="P20" s="212">
        <v>13620</v>
      </c>
      <c r="Q20" s="212">
        <v>13600</v>
      </c>
      <c r="R20" s="212">
        <v>14070</v>
      </c>
      <c r="S20" s="290">
        <v>14400</v>
      </c>
      <c r="T20" s="290">
        <v>14250</v>
      </c>
      <c r="U20" s="212">
        <v>13830</v>
      </c>
      <c r="V20" s="212">
        <v>14380</v>
      </c>
      <c r="W20" s="8"/>
    </row>
    <row r="21" spans="1:24" ht="21" customHeight="1">
      <c r="A21" s="289" t="s">
        <v>296</v>
      </c>
      <c r="B21" s="212">
        <v>22600</v>
      </c>
      <c r="C21" s="212">
        <v>22550</v>
      </c>
      <c r="D21" s="212">
        <v>23940</v>
      </c>
      <c r="E21" s="212">
        <v>24640</v>
      </c>
      <c r="F21" s="212">
        <v>25020</v>
      </c>
      <c r="G21" s="212">
        <v>25440</v>
      </c>
      <c r="H21" s="212">
        <v>25600</v>
      </c>
      <c r="I21" s="212">
        <v>25930</v>
      </c>
      <c r="J21" s="212">
        <v>26350</v>
      </c>
      <c r="K21" s="212">
        <v>25320</v>
      </c>
      <c r="L21" s="212">
        <v>25070</v>
      </c>
      <c r="M21" s="212">
        <v>24900</v>
      </c>
      <c r="N21" s="212">
        <v>24880</v>
      </c>
      <c r="O21" s="212">
        <v>25370</v>
      </c>
      <c r="P21" s="212">
        <v>25520</v>
      </c>
      <c r="Q21" s="212">
        <v>25620</v>
      </c>
      <c r="R21" s="212">
        <v>26470</v>
      </c>
      <c r="S21" s="290">
        <v>27030</v>
      </c>
      <c r="T21" s="290">
        <v>26890</v>
      </c>
      <c r="U21" s="212">
        <v>26660</v>
      </c>
      <c r="V21" s="212">
        <v>27370</v>
      </c>
      <c r="W21" s="8"/>
    </row>
    <row r="22" spans="1:24" ht="21" customHeight="1">
      <c r="A22" s="294" t="s">
        <v>297</v>
      </c>
      <c r="B22" s="191">
        <v>10460</v>
      </c>
      <c r="C22" s="191">
        <v>10470</v>
      </c>
      <c r="D22" s="191">
        <v>10550</v>
      </c>
      <c r="E22" s="191">
        <v>10790</v>
      </c>
      <c r="F22" s="191">
        <v>11340</v>
      </c>
      <c r="G22" s="191">
        <v>11770</v>
      </c>
      <c r="H22" s="191">
        <v>12140</v>
      </c>
      <c r="I22" s="191">
        <v>12520</v>
      </c>
      <c r="J22" s="191">
        <v>13050</v>
      </c>
      <c r="K22" s="191">
        <v>14110</v>
      </c>
      <c r="L22" s="191">
        <v>16710</v>
      </c>
      <c r="M22" s="191">
        <v>18020</v>
      </c>
      <c r="N22" s="191">
        <v>18240</v>
      </c>
      <c r="O22" s="191">
        <v>18810</v>
      </c>
      <c r="P22" s="191">
        <v>19470</v>
      </c>
      <c r="Q22" s="191">
        <v>20090</v>
      </c>
      <c r="R22" s="191">
        <v>20700</v>
      </c>
      <c r="S22" s="191">
        <v>21320</v>
      </c>
      <c r="T22" s="191">
        <v>22130</v>
      </c>
      <c r="U22" s="191">
        <v>22500</v>
      </c>
      <c r="V22" s="191">
        <v>22500</v>
      </c>
    </row>
    <row r="23" spans="1:24" ht="43.5" customHeight="1">
      <c r="A23" s="827" t="s">
        <v>575</v>
      </c>
      <c r="B23" s="827"/>
      <c r="C23" s="827"/>
      <c r="D23" s="827"/>
      <c r="E23" s="827"/>
      <c r="F23" s="827"/>
      <c r="G23" s="827"/>
      <c r="H23" s="827"/>
      <c r="I23" s="827"/>
      <c r="J23" s="827"/>
      <c r="K23" s="827"/>
      <c r="L23" s="827"/>
      <c r="M23" s="827"/>
      <c r="N23" s="827"/>
      <c r="O23" s="827"/>
      <c r="P23" s="827"/>
      <c r="Q23" s="827"/>
      <c r="R23" s="827"/>
      <c r="S23" s="827"/>
      <c r="T23" s="827"/>
      <c r="U23" s="827"/>
      <c r="V23" s="827"/>
    </row>
    <row r="24" spans="1:24" ht="24.75" customHeight="1">
      <c r="A24" s="280" t="s">
        <v>576</v>
      </c>
    </row>
    <row r="25" spans="1:24" ht="27" customHeight="1">
      <c r="A25" s="280" t="s">
        <v>166</v>
      </c>
    </row>
  </sheetData>
  <mergeCells count="3">
    <mergeCell ref="A8:V8"/>
    <mergeCell ref="A16:V16"/>
    <mergeCell ref="A23:V23"/>
  </mergeCell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20D08-0E71-44CB-A7F4-8DF1D257DE18}">
  <sheetPr>
    <tabColor theme="3"/>
  </sheetPr>
  <dimension ref="A1:AC25"/>
  <sheetViews>
    <sheetView zoomScale="80" zoomScaleNormal="80" workbookViewId="0"/>
  </sheetViews>
  <sheetFormatPr baseColWidth="10" defaultColWidth="8.83203125" defaultRowHeight="15"/>
  <cols>
    <col min="1" max="1" width="30" style="30" customWidth="1"/>
    <col min="2" max="2" width="10.6640625" style="30" bestFit="1" customWidth="1"/>
    <col min="3" max="4" width="9.33203125" style="30" customWidth="1"/>
    <col min="5" max="5" width="10.33203125" style="30" bestFit="1" customWidth="1"/>
    <col min="6" max="6" width="13.1640625" style="30" customWidth="1"/>
    <col min="7" max="8" width="8.83203125" style="30"/>
    <col min="9" max="9" width="10.6640625" style="30" customWidth="1"/>
    <col min="10" max="11" width="8.83203125" style="30"/>
    <col min="12" max="12" width="10.33203125" style="30" customWidth="1"/>
    <col min="13" max="14" width="8.83203125" style="8"/>
    <col min="15" max="16" width="8.83203125" style="6"/>
    <col min="17" max="17" width="11" style="6" bestFit="1" customWidth="1"/>
    <col min="18" max="21" width="8.83203125" style="6"/>
    <col min="22" max="22" width="8.83203125" style="7"/>
    <col min="23" max="28" width="8.83203125" style="6"/>
    <col min="29" max="29" width="8.83203125" style="7"/>
    <col min="30" max="16384" width="8.83203125" style="6"/>
  </cols>
  <sheetData>
    <row r="1" spans="1:28" ht="26.5" customHeight="1">
      <c r="A1" s="38" t="s">
        <v>180</v>
      </c>
      <c r="B1" s="38"/>
      <c r="C1" s="39"/>
      <c r="D1" s="39"/>
      <c r="E1" s="39"/>
      <c r="F1" s="39"/>
      <c r="G1" s="39"/>
      <c r="H1" s="39"/>
      <c r="I1" s="39"/>
      <c r="J1" s="39"/>
      <c r="K1" s="39"/>
      <c r="L1" s="39"/>
      <c r="N1" s="30" t="s">
        <v>552</v>
      </c>
      <c r="T1" s="8"/>
      <c r="U1" s="8"/>
    </row>
    <row r="2" spans="1:28">
      <c r="A2" s="41"/>
      <c r="B2" s="780" t="s">
        <v>164</v>
      </c>
      <c r="C2" s="780"/>
      <c r="D2" s="780"/>
      <c r="E2" s="780"/>
      <c r="F2" s="781"/>
      <c r="G2" s="782" t="s">
        <v>170</v>
      </c>
      <c r="H2" s="782"/>
      <c r="I2" s="782"/>
      <c r="J2" s="782"/>
      <c r="K2" s="782"/>
      <c r="L2" s="782"/>
      <c r="N2" s="30" t="s">
        <v>553</v>
      </c>
      <c r="T2" s="8"/>
      <c r="U2" s="8"/>
    </row>
    <row r="3" spans="1:28" ht="15.5" customHeight="1">
      <c r="A3" s="783"/>
      <c r="B3" s="785" t="s">
        <v>171</v>
      </c>
      <c r="C3" s="785" t="s">
        <v>172</v>
      </c>
      <c r="D3" s="785" t="s">
        <v>173</v>
      </c>
      <c r="E3" s="785" t="s">
        <v>109</v>
      </c>
      <c r="F3" s="787" t="s">
        <v>174</v>
      </c>
      <c r="G3" s="789" t="s">
        <v>108</v>
      </c>
      <c r="H3" s="790"/>
      <c r="I3" s="791"/>
      <c r="J3" s="790" t="s">
        <v>109</v>
      </c>
      <c r="K3" s="790"/>
      <c r="L3" s="790"/>
      <c r="T3" s="8"/>
      <c r="U3" s="8"/>
      <c r="AA3" s="8"/>
      <c r="AB3" s="8"/>
    </row>
    <row r="4" spans="1:28" ht="42" customHeight="1">
      <c r="A4" s="784"/>
      <c r="B4" s="786"/>
      <c r="C4" s="786"/>
      <c r="D4" s="786"/>
      <c r="E4" s="786"/>
      <c r="F4" s="788"/>
      <c r="G4" s="42" t="s">
        <v>175</v>
      </c>
      <c r="H4" s="37" t="s">
        <v>176</v>
      </c>
      <c r="I4" s="43" t="s">
        <v>177</v>
      </c>
      <c r="J4" s="37" t="s">
        <v>175</v>
      </c>
      <c r="K4" s="37" t="s">
        <v>176</v>
      </c>
      <c r="L4" s="37" t="s">
        <v>177</v>
      </c>
      <c r="T4" s="8"/>
      <c r="U4" s="8"/>
      <c r="AA4" s="8"/>
      <c r="AB4" s="8"/>
    </row>
    <row r="5" spans="1:28" ht="20" customHeight="1">
      <c r="A5" s="44" t="s">
        <v>151</v>
      </c>
      <c r="B5" s="34"/>
      <c r="C5" s="34"/>
      <c r="D5" s="34"/>
      <c r="E5" s="34"/>
      <c r="F5" s="45"/>
      <c r="G5" s="46"/>
      <c r="H5" s="34"/>
      <c r="I5" s="217"/>
      <c r="J5" s="34"/>
      <c r="K5" s="34"/>
      <c r="L5" s="34"/>
      <c r="T5" s="8"/>
      <c r="U5" s="8"/>
      <c r="AA5" s="8"/>
      <c r="AB5" s="8"/>
    </row>
    <row r="6" spans="1:28" ht="15" customHeight="1">
      <c r="A6" s="47" t="s">
        <v>110</v>
      </c>
      <c r="B6" s="48">
        <v>3730</v>
      </c>
      <c r="C6" s="48">
        <v>10440</v>
      </c>
      <c r="D6" s="48">
        <v>26820</v>
      </c>
      <c r="E6" s="48">
        <v>36880</v>
      </c>
      <c r="F6" s="49" t="s">
        <v>113</v>
      </c>
      <c r="G6" s="213">
        <v>11380</v>
      </c>
      <c r="H6" s="213">
        <v>8990</v>
      </c>
      <c r="I6" s="50">
        <v>8730</v>
      </c>
      <c r="J6" s="213">
        <v>45380</v>
      </c>
      <c r="K6" s="213">
        <v>31140</v>
      </c>
      <c r="L6" s="213">
        <v>36360</v>
      </c>
    </row>
    <row r="7" spans="1:28" ht="15" customHeight="1">
      <c r="A7" s="47" t="s">
        <v>101</v>
      </c>
      <c r="B7" s="48">
        <v>3630</v>
      </c>
      <c r="C7" s="48">
        <v>10210</v>
      </c>
      <c r="D7" s="48">
        <v>26200</v>
      </c>
      <c r="E7" s="48">
        <v>35680</v>
      </c>
      <c r="F7" s="51">
        <v>14600</v>
      </c>
      <c r="G7" s="213">
        <v>11140</v>
      </c>
      <c r="H7" s="213">
        <v>8760</v>
      </c>
      <c r="I7" s="50">
        <v>8530</v>
      </c>
      <c r="J7" s="213">
        <v>43820</v>
      </c>
      <c r="K7" s="213">
        <v>30070</v>
      </c>
      <c r="L7" s="213">
        <v>35350</v>
      </c>
    </row>
    <row r="8" spans="1:28" ht="15" customHeight="1">
      <c r="A8" s="47" t="s">
        <v>178</v>
      </c>
      <c r="B8" s="52">
        <v>100</v>
      </c>
      <c r="C8" s="52">
        <v>230</v>
      </c>
      <c r="D8" s="52">
        <v>620</v>
      </c>
      <c r="E8" s="52">
        <v>1200</v>
      </c>
      <c r="F8" s="49" t="s">
        <v>113</v>
      </c>
      <c r="G8" s="213">
        <v>240</v>
      </c>
      <c r="H8" s="213">
        <v>230</v>
      </c>
      <c r="I8" s="50">
        <v>200</v>
      </c>
      <c r="J8" s="213">
        <v>1560</v>
      </c>
      <c r="K8" s="213">
        <v>1070</v>
      </c>
      <c r="L8" s="213">
        <v>1010</v>
      </c>
      <c r="P8" s="53"/>
    </row>
    <row r="9" spans="1:28" ht="15" customHeight="1">
      <c r="A9" s="47" t="s">
        <v>179</v>
      </c>
      <c r="B9" s="54">
        <v>2.7548209366391185E-2</v>
      </c>
      <c r="C9" s="54">
        <v>2.2526934378060724E-2</v>
      </c>
      <c r="D9" s="54">
        <v>2.366412213740458E-2</v>
      </c>
      <c r="E9" s="54">
        <v>3.3632286995515695E-2</v>
      </c>
      <c r="F9" s="49" t="s">
        <v>113</v>
      </c>
      <c r="G9" s="214">
        <v>2.1543985637342909E-2</v>
      </c>
      <c r="H9" s="214">
        <v>2.6255707762557076E-2</v>
      </c>
      <c r="I9" s="55">
        <v>2.3446658851113716E-2</v>
      </c>
      <c r="J9" s="214">
        <v>3.5600182565038795E-2</v>
      </c>
      <c r="K9" s="214">
        <v>3.5583638177585634E-2</v>
      </c>
      <c r="L9" s="214">
        <v>2.8571428571428571E-2</v>
      </c>
    </row>
    <row r="10" spans="1:28" ht="26.5" customHeight="1">
      <c r="A10" s="44" t="s">
        <v>163</v>
      </c>
      <c r="B10" s="207">
        <v>2.7548209366391185E-2</v>
      </c>
      <c r="C10" s="207">
        <v>2.2526934378060724E-2</v>
      </c>
      <c r="D10" s="207">
        <v>2.366412213740458E-2</v>
      </c>
      <c r="E10" s="207">
        <v>3.3632286995515695E-2</v>
      </c>
      <c r="F10" s="56"/>
      <c r="G10" s="215">
        <v>2.1543985637342909E-2</v>
      </c>
      <c r="H10" s="215">
        <v>2.6255707762557076E-2</v>
      </c>
      <c r="I10" s="218">
        <v>2.3446658851113716E-2</v>
      </c>
      <c r="J10" s="215">
        <v>3.5600182565038795E-2</v>
      </c>
      <c r="K10" s="215">
        <v>3.5583638177585634E-2</v>
      </c>
      <c r="L10" s="215">
        <v>2.8571428571428571E-2</v>
      </c>
    </row>
    <row r="11" spans="1:28" ht="15" customHeight="1">
      <c r="A11" s="47" t="s">
        <v>110</v>
      </c>
      <c r="B11" s="48">
        <v>8990</v>
      </c>
      <c r="C11" s="48">
        <v>11510</v>
      </c>
      <c r="D11" s="48">
        <v>11510</v>
      </c>
      <c r="E11" s="48">
        <v>12990</v>
      </c>
      <c r="F11" s="49" t="s">
        <v>113</v>
      </c>
      <c r="G11" s="213">
        <v>11990</v>
      </c>
      <c r="H11" s="213">
        <v>10580</v>
      </c>
      <c r="I11" s="50">
        <v>10730</v>
      </c>
      <c r="J11" s="213">
        <v>14780</v>
      </c>
      <c r="K11" s="213">
        <v>12240</v>
      </c>
      <c r="L11" s="213">
        <v>12020</v>
      </c>
      <c r="T11" s="8"/>
      <c r="U11" s="8"/>
    </row>
    <row r="12" spans="1:28" ht="15" customHeight="1">
      <c r="A12" s="47" t="s">
        <v>101</v>
      </c>
      <c r="B12" s="48">
        <v>8720</v>
      </c>
      <c r="C12" s="48">
        <v>11190</v>
      </c>
      <c r="D12" s="48">
        <v>11190</v>
      </c>
      <c r="E12" s="48">
        <v>12610</v>
      </c>
      <c r="F12" s="49" t="s">
        <v>113</v>
      </c>
      <c r="G12" s="213">
        <v>11650</v>
      </c>
      <c r="H12" s="213">
        <v>10290</v>
      </c>
      <c r="I12" s="50">
        <v>10370</v>
      </c>
      <c r="J12" s="213">
        <v>14320</v>
      </c>
      <c r="K12" s="213">
        <v>11920</v>
      </c>
      <c r="L12" s="213">
        <v>11640</v>
      </c>
      <c r="T12" s="8"/>
      <c r="U12" s="8"/>
      <c r="X12" s="5"/>
      <c r="Y12" s="5"/>
      <c r="AA12" s="8"/>
      <c r="AB12" s="8"/>
    </row>
    <row r="13" spans="1:28" ht="15" customHeight="1">
      <c r="A13" s="47" t="s">
        <v>178</v>
      </c>
      <c r="B13" s="48">
        <v>270</v>
      </c>
      <c r="C13" s="48">
        <v>320</v>
      </c>
      <c r="D13" s="48">
        <v>320</v>
      </c>
      <c r="E13" s="48">
        <v>380</v>
      </c>
      <c r="F13" s="49" t="s">
        <v>113</v>
      </c>
      <c r="G13" s="213">
        <v>340</v>
      </c>
      <c r="H13" s="213">
        <v>290</v>
      </c>
      <c r="I13" s="50">
        <v>360</v>
      </c>
      <c r="J13" s="213">
        <v>460</v>
      </c>
      <c r="K13" s="213">
        <v>320</v>
      </c>
      <c r="L13" s="213">
        <v>380</v>
      </c>
      <c r="T13" s="8"/>
      <c r="U13" s="8"/>
      <c r="X13" s="5"/>
      <c r="Y13" s="5"/>
      <c r="AA13" s="8"/>
      <c r="AB13" s="8"/>
    </row>
    <row r="14" spans="1:28" ht="15" customHeight="1">
      <c r="A14" s="47" t="s">
        <v>179</v>
      </c>
      <c r="B14" s="54">
        <v>3.096330275229358E-2</v>
      </c>
      <c r="C14" s="54">
        <v>2.8596961572832886E-2</v>
      </c>
      <c r="D14" s="54">
        <v>2.8596961572832886E-2</v>
      </c>
      <c r="E14" s="54">
        <v>3.013481363996828E-2</v>
      </c>
      <c r="F14" s="49" t="s">
        <v>113</v>
      </c>
      <c r="G14" s="214">
        <v>2.9184549356223177E-2</v>
      </c>
      <c r="H14" s="214">
        <v>2.8182701652089408E-2</v>
      </c>
      <c r="I14" s="55">
        <v>3.4715525554484088E-2</v>
      </c>
      <c r="J14" s="214">
        <v>3.2122905027932962E-2</v>
      </c>
      <c r="K14" s="214">
        <v>2.6845637583892617E-2</v>
      </c>
      <c r="L14" s="214">
        <v>3.2646048109965638E-2</v>
      </c>
      <c r="T14" s="8"/>
      <c r="U14" s="8"/>
      <c r="X14" s="5"/>
      <c r="Y14" s="5"/>
      <c r="AA14" s="8"/>
      <c r="AB14" s="8"/>
    </row>
    <row r="15" spans="1:28" ht="25.25" customHeight="1">
      <c r="A15" s="44" t="s">
        <v>152</v>
      </c>
      <c r="B15" s="207">
        <v>3.096330275229358E-2</v>
      </c>
      <c r="C15" s="207">
        <v>2.8596961572832886E-2</v>
      </c>
      <c r="D15" s="207">
        <v>2.8596961572832886E-2</v>
      </c>
      <c r="E15" s="207">
        <v>3.013481363996828E-2</v>
      </c>
      <c r="F15" s="56"/>
      <c r="G15" s="215">
        <v>2.9184549356223177E-2</v>
      </c>
      <c r="H15" s="215">
        <v>2.8182701652089408E-2</v>
      </c>
      <c r="I15" s="218">
        <v>3.4715525554484088E-2</v>
      </c>
      <c r="J15" s="215">
        <v>3.2122905027932962E-2</v>
      </c>
      <c r="K15" s="215">
        <v>2.6845637583892617E-2</v>
      </c>
      <c r="L15" s="215">
        <v>3.2646048109965638E-2</v>
      </c>
      <c r="X15" s="5"/>
      <c r="Y15" s="5"/>
      <c r="Z15" s="5"/>
    </row>
    <row r="16" spans="1:28" ht="15" customHeight="1">
      <c r="A16" s="47" t="s">
        <v>110</v>
      </c>
      <c r="B16" s="48">
        <v>12720</v>
      </c>
      <c r="C16" s="48">
        <v>21950</v>
      </c>
      <c r="D16" s="48">
        <v>38330</v>
      </c>
      <c r="E16" s="48">
        <v>49870</v>
      </c>
      <c r="F16" s="49" t="s">
        <v>113</v>
      </c>
      <c r="G16" s="213">
        <v>23370</v>
      </c>
      <c r="H16" s="213">
        <v>19570</v>
      </c>
      <c r="I16" s="50">
        <v>19460</v>
      </c>
      <c r="J16" s="213">
        <v>60160</v>
      </c>
      <c r="K16" s="213">
        <v>43380</v>
      </c>
      <c r="L16" s="213">
        <v>48380</v>
      </c>
      <c r="X16" s="5"/>
      <c r="Y16" s="5"/>
      <c r="Z16" s="5"/>
    </row>
    <row r="17" spans="1:26" ht="15" customHeight="1">
      <c r="A17" s="47" t="s">
        <v>101</v>
      </c>
      <c r="B17" s="48">
        <v>12350</v>
      </c>
      <c r="C17" s="48">
        <v>21400</v>
      </c>
      <c r="D17" s="48">
        <v>37390</v>
      </c>
      <c r="E17" s="48">
        <v>48290</v>
      </c>
      <c r="F17" s="49" t="s">
        <v>113</v>
      </c>
      <c r="G17" s="213">
        <v>22790</v>
      </c>
      <c r="H17" s="213">
        <v>19050</v>
      </c>
      <c r="I17" s="50">
        <v>18900</v>
      </c>
      <c r="J17" s="213">
        <v>58140</v>
      </c>
      <c r="K17" s="213">
        <v>41990</v>
      </c>
      <c r="L17" s="213">
        <v>46990</v>
      </c>
      <c r="X17" s="5"/>
      <c r="Y17" s="5"/>
      <c r="Z17" s="5"/>
    </row>
    <row r="18" spans="1:26" ht="15" customHeight="1">
      <c r="A18" s="47" t="s">
        <v>178</v>
      </c>
      <c r="B18" s="48">
        <v>370</v>
      </c>
      <c r="C18" s="48">
        <v>550</v>
      </c>
      <c r="D18" s="48">
        <v>940</v>
      </c>
      <c r="E18" s="48">
        <v>1580</v>
      </c>
      <c r="F18" s="49" t="s">
        <v>113</v>
      </c>
      <c r="G18" s="213">
        <v>580</v>
      </c>
      <c r="H18" s="213">
        <v>520</v>
      </c>
      <c r="I18" s="50">
        <v>560</v>
      </c>
      <c r="J18" s="213">
        <v>2020</v>
      </c>
      <c r="K18" s="213">
        <v>1390</v>
      </c>
      <c r="L18" s="213">
        <v>1390</v>
      </c>
    </row>
    <row r="19" spans="1:26" ht="15" customHeight="1">
      <c r="A19" s="57" t="s">
        <v>179</v>
      </c>
      <c r="B19" s="54">
        <v>2.9959514170040485E-2</v>
      </c>
      <c r="C19" s="54">
        <v>2.6168224299065422E-2</v>
      </c>
      <c r="D19" s="54">
        <v>2.5407863064990641E-2</v>
      </c>
      <c r="E19" s="54">
        <v>3.271898943880721E-2</v>
      </c>
      <c r="F19" s="58" t="s">
        <v>113</v>
      </c>
      <c r="G19" s="216">
        <v>2.5449758666081616E-2</v>
      </c>
      <c r="H19" s="216">
        <v>2.7296587926509186E-2</v>
      </c>
      <c r="I19" s="59">
        <v>2.9629629629629631E-2</v>
      </c>
      <c r="J19" s="216">
        <v>3.4743722050223601E-2</v>
      </c>
      <c r="K19" s="216">
        <v>3.3103119790426294E-2</v>
      </c>
      <c r="L19" s="216">
        <v>2.9580761864226431E-2</v>
      </c>
    </row>
    <row r="20" spans="1:26" ht="63" customHeight="1">
      <c r="A20" s="775" t="s">
        <v>181</v>
      </c>
      <c r="B20" s="775"/>
      <c r="C20" s="775"/>
      <c r="D20" s="775"/>
      <c r="E20" s="775"/>
      <c r="F20" s="775"/>
      <c r="G20" s="776"/>
      <c r="H20" s="776"/>
      <c r="I20" s="776"/>
      <c r="J20" s="776"/>
      <c r="K20" s="776"/>
      <c r="L20" s="776"/>
      <c r="Q20" s="5"/>
      <c r="R20" s="5"/>
    </row>
    <row r="21" spans="1:26">
      <c r="A21" s="777" t="s">
        <v>550</v>
      </c>
      <c r="B21" s="777"/>
      <c r="C21" s="777"/>
      <c r="D21" s="777"/>
      <c r="E21" s="777"/>
      <c r="F21" s="777"/>
      <c r="G21" s="777"/>
      <c r="H21" s="777"/>
      <c r="I21" s="777"/>
      <c r="J21" s="777"/>
      <c r="K21" s="777"/>
      <c r="L21" s="777"/>
      <c r="Q21" s="5"/>
      <c r="R21" s="5"/>
    </row>
    <row r="22" spans="1:26" ht="93" customHeight="1">
      <c r="A22" s="778" t="s">
        <v>182</v>
      </c>
      <c r="B22" s="779"/>
      <c r="C22" s="779"/>
      <c r="D22" s="779"/>
      <c r="E22" s="779"/>
      <c r="F22" s="779"/>
      <c r="G22" s="779"/>
      <c r="H22" s="779"/>
      <c r="I22" s="779"/>
      <c r="J22" s="779"/>
      <c r="K22" s="779"/>
      <c r="L22" s="779"/>
      <c r="Q22" s="5"/>
      <c r="R22" s="5"/>
    </row>
    <row r="23" spans="1:26" ht="23" customHeight="1">
      <c r="A23" s="60" t="s">
        <v>166</v>
      </c>
      <c r="B23" s="60"/>
      <c r="C23" s="60"/>
      <c r="D23" s="60"/>
      <c r="E23" s="60"/>
      <c r="F23" s="60"/>
      <c r="G23" s="60"/>
      <c r="H23" s="60"/>
      <c r="I23" s="60"/>
      <c r="J23" s="60"/>
      <c r="K23" s="60"/>
      <c r="L23" s="60"/>
    </row>
    <row r="25" spans="1:26">
      <c r="Q25" s="5"/>
      <c r="R25" s="5"/>
    </row>
  </sheetData>
  <mergeCells count="13">
    <mergeCell ref="A20:L20"/>
    <mergeCell ref="A21:L21"/>
    <mergeCell ref="A22:L22"/>
    <mergeCell ref="B2:F2"/>
    <mergeCell ref="G2:L2"/>
    <mergeCell ref="A3:A4"/>
    <mergeCell ref="B3:B4"/>
    <mergeCell ref="C3:C4"/>
    <mergeCell ref="D3:D4"/>
    <mergeCell ref="E3:E4"/>
    <mergeCell ref="F3:F4"/>
    <mergeCell ref="G3:I3"/>
    <mergeCell ref="J3:L3"/>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8F5D5-C3EF-4F03-A56D-A2E8FFD7F944}">
  <sheetPr>
    <tabColor theme="3"/>
  </sheetPr>
  <dimension ref="A1:X31"/>
  <sheetViews>
    <sheetView zoomScale="80" zoomScaleNormal="80" workbookViewId="0">
      <selection sqref="A1:M1"/>
    </sheetView>
  </sheetViews>
  <sheetFormatPr baseColWidth="10" defaultColWidth="8.83203125" defaultRowHeight="15"/>
  <cols>
    <col min="1" max="1" width="26.5" style="30" customWidth="1"/>
    <col min="2" max="2" width="8.83203125" style="206"/>
    <col min="3" max="3" width="8.83203125" style="35"/>
    <col min="4" max="4" width="11.83203125" style="35" customWidth="1"/>
    <col min="5" max="6" width="8.83203125" style="35"/>
    <col min="7" max="7" width="3.83203125" style="30" customWidth="1"/>
    <col min="8" max="8" width="24.3320312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24" ht="46.5" customHeight="1">
      <c r="A1" s="852" t="s">
        <v>577</v>
      </c>
      <c r="B1" s="852"/>
      <c r="C1" s="852"/>
      <c r="D1" s="852"/>
      <c r="E1" s="852"/>
      <c r="F1" s="852"/>
      <c r="G1" s="852"/>
      <c r="H1" s="852"/>
      <c r="I1" s="852"/>
      <c r="J1" s="852"/>
      <c r="K1" s="852"/>
      <c r="L1" s="852"/>
      <c r="M1" s="852"/>
      <c r="O1" s="30" t="s">
        <v>552</v>
      </c>
      <c r="Q1" s="4"/>
      <c r="R1" s="4"/>
      <c r="S1" s="4"/>
      <c r="T1" s="4"/>
      <c r="U1" s="4"/>
      <c r="V1" s="4"/>
      <c r="W1" s="4"/>
    </row>
    <row r="2" spans="1:24" ht="19.5" customHeight="1">
      <c r="A2" s="853" t="s">
        <v>112</v>
      </c>
      <c r="B2" s="853"/>
      <c r="C2" s="853"/>
      <c r="D2" s="853"/>
      <c r="E2" s="853"/>
      <c r="F2" s="853"/>
      <c r="G2" s="302"/>
      <c r="H2" s="853" t="s">
        <v>108</v>
      </c>
      <c r="I2" s="853"/>
      <c r="J2" s="853"/>
      <c r="K2" s="853"/>
      <c r="L2" s="853"/>
      <c r="M2" s="853"/>
      <c r="O2" s="30" t="s">
        <v>553</v>
      </c>
      <c r="Q2" s="4"/>
      <c r="R2" s="4"/>
      <c r="S2" s="4"/>
      <c r="T2" s="4"/>
      <c r="U2" s="4"/>
      <c r="V2" s="4"/>
      <c r="W2" s="4"/>
    </row>
    <row r="3" spans="1:24" s="4" customFormat="1" ht="43">
      <c r="A3" s="300" t="s">
        <v>298</v>
      </c>
      <c r="B3" s="303"/>
      <c r="C3" s="301" t="s">
        <v>295</v>
      </c>
      <c r="D3" s="301" t="s">
        <v>299</v>
      </c>
      <c r="E3" s="301" t="s">
        <v>300</v>
      </c>
      <c r="F3" s="301" t="s">
        <v>578</v>
      </c>
      <c r="G3" s="300"/>
      <c r="H3" s="300"/>
      <c r="I3" s="303"/>
      <c r="J3" s="301" t="s">
        <v>295</v>
      </c>
      <c r="K3" s="301" t="s">
        <v>299</v>
      </c>
      <c r="L3" s="301" t="s">
        <v>300</v>
      </c>
      <c r="M3" s="301" t="s">
        <v>578</v>
      </c>
      <c r="P3" s="6"/>
      <c r="R3" s="6"/>
      <c r="S3" s="6"/>
      <c r="T3" s="6"/>
      <c r="U3" s="6"/>
      <c r="V3" s="6"/>
      <c r="W3" s="6"/>
      <c r="X3" s="6"/>
    </row>
    <row r="4" spans="1:24">
      <c r="A4" s="209" t="s">
        <v>301</v>
      </c>
      <c r="B4" s="304" t="s">
        <v>128</v>
      </c>
      <c r="C4" s="185">
        <v>550</v>
      </c>
      <c r="D4" s="185">
        <v>7550</v>
      </c>
      <c r="E4" s="185">
        <v>4210</v>
      </c>
      <c r="F4" s="185">
        <v>12310</v>
      </c>
      <c r="G4" s="209"/>
      <c r="H4" s="209" t="s">
        <v>301</v>
      </c>
      <c r="I4" s="304" t="s">
        <v>128</v>
      </c>
      <c r="J4" s="185">
        <v>1870</v>
      </c>
      <c r="K4" s="185">
        <v>9230</v>
      </c>
      <c r="L4" s="185">
        <v>7520</v>
      </c>
      <c r="M4" s="185">
        <v>18620</v>
      </c>
    </row>
    <row r="5" spans="1:24">
      <c r="A5" s="209"/>
      <c r="B5" s="304" t="s">
        <v>132</v>
      </c>
      <c r="C5" s="185">
        <v>470</v>
      </c>
      <c r="D5" s="185">
        <v>7770</v>
      </c>
      <c r="E5" s="185">
        <v>4880</v>
      </c>
      <c r="F5" s="185">
        <v>13120</v>
      </c>
      <c r="G5" s="209"/>
      <c r="H5" s="209"/>
      <c r="I5" s="304" t="s">
        <v>132</v>
      </c>
      <c r="J5" s="185">
        <v>1460</v>
      </c>
      <c r="K5" s="185">
        <v>9860</v>
      </c>
      <c r="L5" s="185">
        <v>9060</v>
      </c>
      <c r="M5" s="185">
        <v>20380</v>
      </c>
    </row>
    <row r="6" spans="1:24">
      <c r="A6" s="209"/>
      <c r="B6" s="304" t="s">
        <v>136</v>
      </c>
      <c r="C6" s="185">
        <v>320</v>
      </c>
      <c r="D6" s="185">
        <v>8450</v>
      </c>
      <c r="E6" s="185">
        <v>6040</v>
      </c>
      <c r="F6" s="185">
        <v>14810</v>
      </c>
      <c r="G6" s="209"/>
      <c r="H6" s="209"/>
      <c r="I6" s="304" t="s">
        <v>136</v>
      </c>
      <c r="J6" s="185">
        <v>1920</v>
      </c>
      <c r="K6" s="185">
        <v>11120</v>
      </c>
      <c r="L6" s="185">
        <v>10470</v>
      </c>
      <c r="M6" s="185">
        <v>23510</v>
      </c>
    </row>
    <row r="7" spans="1:24">
      <c r="A7" s="209"/>
      <c r="B7" s="304" t="s">
        <v>140</v>
      </c>
      <c r="C7" s="185">
        <v>580</v>
      </c>
      <c r="D7" s="185">
        <v>8750</v>
      </c>
      <c r="E7" s="185">
        <v>6490</v>
      </c>
      <c r="F7" s="185">
        <v>15820</v>
      </c>
      <c r="G7" s="209"/>
      <c r="H7" s="209"/>
      <c r="I7" s="304" t="s">
        <v>140</v>
      </c>
      <c r="J7" s="185">
        <v>2340</v>
      </c>
      <c r="K7" s="185">
        <v>12210</v>
      </c>
      <c r="L7" s="185">
        <v>11610</v>
      </c>
      <c r="M7" s="185">
        <v>26160</v>
      </c>
    </row>
    <row r="8" spans="1:24">
      <c r="A8" s="209"/>
      <c r="B8" s="277"/>
      <c r="C8" s="185"/>
      <c r="D8" s="185"/>
      <c r="E8" s="185"/>
      <c r="F8" s="185"/>
      <c r="G8" s="209"/>
      <c r="H8" s="209"/>
      <c r="I8" s="277"/>
      <c r="J8" s="185"/>
      <c r="K8" s="185"/>
      <c r="L8" s="185"/>
      <c r="M8" s="185"/>
    </row>
    <row r="9" spans="1:24">
      <c r="A9" s="209" t="s">
        <v>302</v>
      </c>
      <c r="B9" s="277" t="s">
        <v>128</v>
      </c>
      <c r="C9" s="185">
        <v>1460</v>
      </c>
      <c r="D9" s="185">
        <v>9130</v>
      </c>
      <c r="E9" s="185">
        <v>1950</v>
      </c>
      <c r="F9" s="185">
        <v>12540</v>
      </c>
      <c r="G9" s="209"/>
      <c r="H9" s="209" t="s">
        <v>302</v>
      </c>
      <c r="I9" s="277" t="s">
        <v>128</v>
      </c>
      <c r="J9" s="185">
        <v>3710</v>
      </c>
      <c r="K9" s="185">
        <v>10960</v>
      </c>
      <c r="L9" s="185">
        <v>4280</v>
      </c>
      <c r="M9" s="185">
        <v>18950</v>
      </c>
    </row>
    <row r="10" spans="1:24">
      <c r="A10" s="209"/>
      <c r="B10" s="277" t="s">
        <v>132</v>
      </c>
      <c r="C10" s="185">
        <v>1490</v>
      </c>
      <c r="D10" s="185">
        <v>9920</v>
      </c>
      <c r="E10" s="185">
        <v>2020</v>
      </c>
      <c r="F10" s="185">
        <v>13430</v>
      </c>
      <c r="G10" s="209"/>
      <c r="H10" s="209"/>
      <c r="I10" s="277" t="s">
        <v>132</v>
      </c>
      <c r="J10" s="185">
        <v>3460</v>
      </c>
      <c r="K10" s="185">
        <v>11380</v>
      </c>
      <c r="L10" s="185">
        <v>5730</v>
      </c>
      <c r="M10" s="185">
        <v>20570</v>
      </c>
    </row>
    <row r="11" spans="1:24">
      <c r="A11" s="209"/>
      <c r="B11" s="277" t="s">
        <v>136</v>
      </c>
      <c r="C11" s="185">
        <v>1300</v>
      </c>
      <c r="D11" s="185">
        <v>10410</v>
      </c>
      <c r="E11" s="185">
        <v>3290</v>
      </c>
      <c r="F11" s="185">
        <v>15000</v>
      </c>
      <c r="G11" s="209"/>
      <c r="H11" s="209"/>
      <c r="I11" s="277" t="s">
        <v>136</v>
      </c>
      <c r="J11" s="185">
        <v>4350</v>
      </c>
      <c r="K11" s="185">
        <v>12890</v>
      </c>
      <c r="L11" s="185">
        <v>6930</v>
      </c>
      <c r="M11" s="185">
        <v>24170</v>
      </c>
    </row>
    <row r="12" spans="1:24">
      <c r="A12" s="209"/>
      <c r="B12" s="277" t="s">
        <v>140</v>
      </c>
      <c r="C12" s="185">
        <v>1550</v>
      </c>
      <c r="D12" s="185">
        <v>9970</v>
      </c>
      <c r="E12" s="185">
        <v>3660</v>
      </c>
      <c r="F12" s="185">
        <v>15180</v>
      </c>
      <c r="G12" s="209"/>
      <c r="H12" s="209"/>
      <c r="I12" s="277" t="s">
        <v>140</v>
      </c>
      <c r="J12" s="185">
        <v>4770</v>
      </c>
      <c r="K12" s="185">
        <v>13340</v>
      </c>
      <c r="L12" s="185">
        <v>8040</v>
      </c>
      <c r="M12" s="185">
        <v>26150</v>
      </c>
    </row>
    <row r="13" spans="1:24">
      <c r="A13" s="209"/>
      <c r="B13" s="277"/>
      <c r="C13" s="185"/>
      <c r="D13" s="185"/>
      <c r="E13" s="185"/>
      <c r="F13" s="185"/>
      <c r="G13" s="209"/>
      <c r="H13" s="209"/>
      <c r="I13" s="277"/>
      <c r="J13" s="185"/>
      <c r="K13" s="185"/>
      <c r="L13" s="185"/>
      <c r="M13" s="185"/>
    </row>
    <row r="14" spans="1:24">
      <c r="A14" s="209" t="s">
        <v>303</v>
      </c>
      <c r="B14" s="277" t="s">
        <v>128</v>
      </c>
      <c r="C14" s="185">
        <v>2120</v>
      </c>
      <c r="D14" s="185">
        <v>9970</v>
      </c>
      <c r="E14" s="185">
        <v>870</v>
      </c>
      <c r="F14" s="185">
        <v>12960</v>
      </c>
      <c r="G14" s="209"/>
      <c r="H14" s="209" t="s">
        <v>303</v>
      </c>
      <c r="I14" s="277" t="s">
        <v>128</v>
      </c>
      <c r="J14" s="185">
        <v>5350</v>
      </c>
      <c r="K14" s="185">
        <v>11850</v>
      </c>
      <c r="L14" s="185">
        <v>2200</v>
      </c>
      <c r="M14" s="185">
        <v>19400</v>
      </c>
    </row>
    <row r="15" spans="1:24">
      <c r="A15" s="209"/>
      <c r="B15" s="277" t="s">
        <v>132</v>
      </c>
      <c r="C15" s="185">
        <v>2300</v>
      </c>
      <c r="D15" s="185">
        <v>10830</v>
      </c>
      <c r="E15" s="185">
        <v>750</v>
      </c>
      <c r="F15" s="185">
        <v>13880</v>
      </c>
      <c r="G15" s="209"/>
      <c r="H15" s="209"/>
      <c r="I15" s="277" t="s">
        <v>132</v>
      </c>
      <c r="J15" s="185">
        <v>6000</v>
      </c>
      <c r="K15" s="185">
        <v>12790</v>
      </c>
      <c r="L15" s="185">
        <v>2720</v>
      </c>
      <c r="M15" s="185">
        <v>21510</v>
      </c>
    </row>
    <row r="16" spans="1:24">
      <c r="A16" s="209"/>
      <c r="B16" s="277" t="s">
        <v>136</v>
      </c>
      <c r="C16" s="185">
        <v>2500</v>
      </c>
      <c r="D16" s="185">
        <v>11810</v>
      </c>
      <c r="E16" s="185">
        <v>1140</v>
      </c>
      <c r="F16" s="185">
        <v>15450</v>
      </c>
      <c r="G16" s="209"/>
      <c r="H16" s="209"/>
      <c r="I16" s="277" t="s">
        <v>136</v>
      </c>
      <c r="J16" s="185">
        <v>7580</v>
      </c>
      <c r="K16" s="185">
        <v>13990</v>
      </c>
      <c r="L16" s="185">
        <v>3100</v>
      </c>
      <c r="M16" s="185">
        <v>24670</v>
      </c>
    </row>
    <row r="17" spans="1:13">
      <c r="A17" s="209"/>
      <c r="B17" s="277" t="s">
        <v>140</v>
      </c>
      <c r="C17" s="185">
        <v>2690</v>
      </c>
      <c r="D17" s="185">
        <v>10380</v>
      </c>
      <c r="E17" s="185">
        <v>1920</v>
      </c>
      <c r="F17" s="185">
        <v>14990</v>
      </c>
      <c r="G17" s="209"/>
      <c r="H17" s="209"/>
      <c r="I17" s="277" t="s">
        <v>140</v>
      </c>
      <c r="J17" s="185">
        <v>8130</v>
      </c>
      <c r="K17" s="185">
        <v>13730</v>
      </c>
      <c r="L17" s="185">
        <v>4510</v>
      </c>
      <c r="M17" s="185">
        <v>26370</v>
      </c>
    </row>
    <row r="18" spans="1:13">
      <c r="A18" s="209"/>
      <c r="B18" s="277"/>
      <c r="C18" s="185"/>
      <c r="D18" s="185"/>
      <c r="E18" s="185"/>
      <c r="F18" s="185"/>
      <c r="G18" s="209"/>
      <c r="H18" s="209"/>
      <c r="I18" s="277"/>
      <c r="J18" s="185"/>
      <c r="K18" s="185"/>
      <c r="L18" s="185"/>
      <c r="M18" s="185"/>
    </row>
    <row r="19" spans="1:13">
      <c r="A19" s="209" t="s">
        <v>304</v>
      </c>
      <c r="B19" s="277" t="s">
        <v>128</v>
      </c>
      <c r="C19" s="185">
        <v>2300</v>
      </c>
      <c r="D19" s="185">
        <v>10020</v>
      </c>
      <c r="E19" s="185">
        <v>640</v>
      </c>
      <c r="F19" s="185">
        <v>12960</v>
      </c>
      <c r="G19" s="209"/>
      <c r="H19" s="209" t="s">
        <v>304</v>
      </c>
      <c r="I19" s="277" t="s">
        <v>128</v>
      </c>
      <c r="J19" s="185">
        <v>6550</v>
      </c>
      <c r="K19" s="185">
        <v>12390</v>
      </c>
      <c r="L19" s="185">
        <v>1850</v>
      </c>
      <c r="M19" s="185">
        <v>20790</v>
      </c>
    </row>
    <row r="20" spans="1:13">
      <c r="A20" s="209"/>
      <c r="B20" s="277" t="s">
        <v>132</v>
      </c>
      <c r="C20" s="185">
        <v>2300</v>
      </c>
      <c r="D20" s="185">
        <v>11230</v>
      </c>
      <c r="E20" s="185">
        <v>520</v>
      </c>
      <c r="F20" s="185">
        <v>14050</v>
      </c>
      <c r="G20" s="209"/>
      <c r="H20" s="209"/>
      <c r="I20" s="277" t="s">
        <v>132</v>
      </c>
      <c r="J20" s="185">
        <v>7520</v>
      </c>
      <c r="K20" s="185">
        <v>13390</v>
      </c>
      <c r="L20" s="185">
        <v>2110</v>
      </c>
      <c r="M20" s="185">
        <v>23020</v>
      </c>
    </row>
    <row r="21" spans="1:13">
      <c r="A21" s="209"/>
      <c r="B21" s="277" t="s">
        <v>136</v>
      </c>
      <c r="C21" s="185">
        <v>2770</v>
      </c>
      <c r="D21" s="185">
        <v>12190</v>
      </c>
      <c r="E21" s="185">
        <v>930</v>
      </c>
      <c r="F21" s="185">
        <v>15890</v>
      </c>
      <c r="G21" s="209"/>
      <c r="H21" s="209"/>
      <c r="I21" s="277" t="s">
        <v>136</v>
      </c>
      <c r="J21" s="185">
        <v>9520</v>
      </c>
      <c r="K21" s="185">
        <v>14580</v>
      </c>
      <c r="L21" s="185">
        <v>2610</v>
      </c>
      <c r="M21" s="185">
        <v>26710</v>
      </c>
    </row>
    <row r="22" spans="1:13">
      <c r="A22" s="209"/>
      <c r="B22" s="277" t="s">
        <v>140</v>
      </c>
      <c r="C22" s="185">
        <v>2870</v>
      </c>
      <c r="D22" s="185">
        <v>10870</v>
      </c>
      <c r="E22" s="185">
        <v>2060</v>
      </c>
      <c r="F22" s="185">
        <v>15800</v>
      </c>
      <c r="G22" s="209"/>
      <c r="H22" s="209"/>
      <c r="I22" s="277" t="s">
        <v>140</v>
      </c>
      <c r="J22" s="185">
        <v>11150</v>
      </c>
      <c r="K22" s="185">
        <v>14640</v>
      </c>
      <c r="L22" s="185">
        <v>3530</v>
      </c>
      <c r="M22" s="185">
        <v>29320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1010</v>
      </c>
      <c r="D25" s="185">
        <v>10250</v>
      </c>
      <c r="E25" s="185">
        <v>3160</v>
      </c>
      <c r="F25" s="185">
        <v>14420</v>
      </c>
      <c r="G25" s="209"/>
      <c r="H25" s="209" t="s">
        <v>305</v>
      </c>
      <c r="I25" s="277" t="s">
        <v>128</v>
      </c>
      <c r="J25" s="185">
        <v>2530</v>
      </c>
      <c r="K25" s="185">
        <v>12270</v>
      </c>
      <c r="L25" s="185">
        <v>4400</v>
      </c>
      <c r="M25" s="185">
        <v>19200</v>
      </c>
    </row>
    <row r="26" spans="1:13">
      <c r="A26" s="209"/>
      <c r="B26" s="277" t="s">
        <v>132</v>
      </c>
      <c r="C26" s="185">
        <v>1010</v>
      </c>
      <c r="D26" s="185">
        <v>11790</v>
      </c>
      <c r="E26" s="185">
        <v>3380</v>
      </c>
      <c r="F26" s="185">
        <v>16180</v>
      </c>
      <c r="G26" s="209"/>
      <c r="H26" s="209"/>
      <c r="I26" s="277" t="s">
        <v>132</v>
      </c>
      <c r="J26" s="185">
        <v>2930</v>
      </c>
      <c r="K26" s="185">
        <v>13350</v>
      </c>
      <c r="L26" s="185">
        <v>5000</v>
      </c>
      <c r="M26" s="185">
        <v>21280</v>
      </c>
    </row>
    <row r="27" spans="1:13">
      <c r="A27" s="209"/>
      <c r="B27" s="277" t="s">
        <v>136</v>
      </c>
      <c r="C27" s="185">
        <v>800</v>
      </c>
      <c r="D27" s="185">
        <v>12120</v>
      </c>
      <c r="E27" s="185">
        <v>4250</v>
      </c>
      <c r="F27" s="185">
        <v>17170</v>
      </c>
      <c r="G27" s="209"/>
      <c r="H27" s="209"/>
      <c r="I27" s="277" t="s">
        <v>136</v>
      </c>
      <c r="J27" s="185">
        <v>3390</v>
      </c>
      <c r="K27" s="185">
        <v>14280</v>
      </c>
      <c r="L27" s="185">
        <v>6100</v>
      </c>
      <c r="M27" s="185">
        <v>23770</v>
      </c>
    </row>
    <row r="28" spans="1:13">
      <c r="A28" s="296"/>
      <c r="B28" s="305" t="s">
        <v>140</v>
      </c>
      <c r="C28" s="191">
        <v>1400</v>
      </c>
      <c r="D28" s="191">
        <v>12380</v>
      </c>
      <c r="E28" s="191">
        <v>4190</v>
      </c>
      <c r="F28" s="191">
        <v>17970</v>
      </c>
      <c r="G28" s="296"/>
      <c r="H28" s="296"/>
      <c r="I28" s="305" t="s">
        <v>140</v>
      </c>
      <c r="J28" s="191">
        <v>4670</v>
      </c>
      <c r="K28" s="191">
        <v>14590</v>
      </c>
      <c r="L28" s="191">
        <v>6690</v>
      </c>
      <c r="M28" s="191">
        <v>25950</v>
      </c>
    </row>
    <row r="29" spans="1:13" ht="75" customHeight="1">
      <c r="A29" s="851" t="s">
        <v>579</v>
      </c>
      <c r="B29" s="851"/>
      <c r="C29" s="851"/>
      <c r="D29" s="851"/>
      <c r="E29" s="851"/>
      <c r="F29" s="851"/>
      <c r="G29" s="851"/>
      <c r="H29" s="851"/>
      <c r="I29" s="851"/>
      <c r="J29" s="851"/>
      <c r="K29" s="851"/>
      <c r="L29" s="851"/>
      <c r="M29" s="851"/>
    </row>
    <row r="30" spans="1:13" ht="24" customHeight="1">
      <c r="A30" s="297" t="s">
        <v>580</v>
      </c>
      <c r="B30" s="306"/>
      <c r="C30" s="298"/>
      <c r="D30" s="298"/>
      <c r="E30" s="298"/>
      <c r="F30" s="298"/>
      <c r="G30" s="297"/>
      <c r="H30" s="297"/>
      <c r="I30" s="306"/>
      <c r="J30" s="298"/>
      <c r="K30" s="298"/>
      <c r="L30" s="298"/>
      <c r="M30" s="298"/>
    </row>
    <row r="31" spans="1:13" ht="33.75" customHeight="1">
      <c r="A31" s="209" t="s">
        <v>166</v>
      </c>
      <c r="B31" s="277"/>
      <c r="C31" s="185"/>
      <c r="D31" s="185"/>
      <c r="E31" s="185"/>
      <c r="F31" s="185"/>
      <c r="G31" s="209"/>
      <c r="H31" s="209"/>
      <c r="I31" s="277"/>
      <c r="J31" s="185"/>
      <c r="K31" s="185"/>
      <c r="L31" s="185"/>
      <c r="M31" s="185"/>
    </row>
  </sheetData>
  <mergeCells count="4">
    <mergeCell ref="A29:M29"/>
    <mergeCell ref="A1:M1"/>
    <mergeCell ref="H2:M2"/>
    <mergeCell ref="A2:F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380C3-1696-4125-AD3E-F99722524525}">
  <sheetPr>
    <tabColor theme="3"/>
  </sheetPr>
  <dimension ref="A1:Q31"/>
  <sheetViews>
    <sheetView zoomScale="80" zoomScaleNormal="80" workbookViewId="0">
      <selection sqref="A1:M1"/>
    </sheetView>
  </sheetViews>
  <sheetFormatPr baseColWidth="10" defaultColWidth="8.83203125" defaultRowHeight="15"/>
  <cols>
    <col min="1" max="1" width="25.5" style="30" customWidth="1"/>
    <col min="2" max="2" width="8.83203125" style="206"/>
    <col min="3" max="3" width="8.83203125" style="35"/>
    <col min="4" max="4" width="11.83203125" style="35" customWidth="1"/>
    <col min="5" max="6" width="8.83203125" style="35"/>
    <col min="7" max="7" width="3.83203125" style="30" customWidth="1"/>
    <col min="8" max="8" width="23.5" style="30" customWidth="1"/>
    <col min="9" max="9" width="8.83203125" style="206"/>
    <col min="10" max="10" width="8.83203125" style="35"/>
    <col min="11" max="11" width="10.1640625" style="35" customWidth="1"/>
    <col min="12" max="12" width="8.83203125" style="35"/>
    <col min="13" max="13" width="10.5" style="35" customWidth="1"/>
    <col min="14" max="16384" width="8.83203125" style="6"/>
  </cols>
  <sheetData>
    <row r="1" spans="1:17" ht="35.75" customHeight="1">
      <c r="A1" s="852" t="s">
        <v>581</v>
      </c>
      <c r="B1" s="852"/>
      <c r="C1" s="852"/>
      <c r="D1" s="852"/>
      <c r="E1" s="852"/>
      <c r="F1" s="852"/>
      <c r="G1" s="852"/>
      <c r="H1" s="852"/>
      <c r="I1" s="852"/>
      <c r="J1" s="852"/>
      <c r="K1" s="852"/>
      <c r="L1" s="852"/>
      <c r="M1" s="852"/>
      <c r="O1" s="30" t="s">
        <v>552</v>
      </c>
      <c r="Q1" s="4"/>
    </row>
    <row r="2" spans="1:17">
      <c r="A2" s="853" t="s">
        <v>109</v>
      </c>
      <c r="B2" s="853"/>
      <c r="C2" s="853"/>
      <c r="D2" s="853"/>
      <c r="E2" s="853"/>
      <c r="F2" s="853"/>
      <c r="G2" s="302"/>
      <c r="H2" s="853" t="s">
        <v>174</v>
      </c>
      <c r="I2" s="853"/>
      <c r="J2" s="853"/>
      <c r="K2" s="853"/>
      <c r="L2" s="853"/>
      <c r="M2" s="853"/>
      <c r="O2" s="30" t="s">
        <v>553</v>
      </c>
      <c r="Q2" s="4"/>
    </row>
    <row r="3" spans="1:17" ht="43">
      <c r="A3" s="300" t="s">
        <v>298</v>
      </c>
      <c r="B3" s="303"/>
      <c r="C3" s="301" t="s">
        <v>295</v>
      </c>
      <c r="D3" s="301" t="s">
        <v>299</v>
      </c>
      <c r="E3" s="301" t="s">
        <v>300</v>
      </c>
      <c r="F3" s="301" t="s">
        <v>578</v>
      </c>
      <c r="G3" s="300"/>
      <c r="H3" s="300"/>
      <c r="I3" s="303"/>
      <c r="J3" s="301" t="s">
        <v>295</v>
      </c>
      <c r="K3" s="301" t="s">
        <v>299</v>
      </c>
      <c r="L3" s="301" t="s">
        <v>300</v>
      </c>
      <c r="M3" s="301" t="s">
        <v>578</v>
      </c>
      <c r="N3" s="4"/>
      <c r="O3" s="4"/>
      <c r="Q3" s="4"/>
    </row>
    <row r="4" spans="1:17">
      <c r="A4" s="209" t="s">
        <v>301</v>
      </c>
      <c r="B4" s="304" t="s">
        <v>128</v>
      </c>
      <c r="C4" s="185">
        <v>7710</v>
      </c>
      <c r="D4" s="185">
        <v>11560</v>
      </c>
      <c r="E4" s="185">
        <v>14280</v>
      </c>
      <c r="F4" s="185">
        <v>33550</v>
      </c>
      <c r="G4" s="209"/>
      <c r="H4" s="209" t="s">
        <v>301</v>
      </c>
      <c r="I4" s="304" t="s">
        <v>128</v>
      </c>
      <c r="J4" s="185">
        <v>8830</v>
      </c>
      <c r="K4" s="185">
        <v>10980</v>
      </c>
      <c r="L4" s="185">
        <v>6980</v>
      </c>
      <c r="M4" s="185">
        <v>26790</v>
      </c>
    </row>
    <row r="5" spans="1:17">
      <c r="A5" s="209"/>
      <c r="B5" s="304" t="s">
        <v>132</v>
      </c>
      <c r="C5" s="185">
        <v>7810</v>
      </c>
      <c r="D5" s="185">
        <v>12070</v>
      </c>
      <c r="E5" s="185">
        <v>17330</v>
      </c>
      <c r="F5" s="185">
        <v>37210</v>
      </c>
      <c r="G5" s="209"/>
      <c r="H5" s="209"/>
      <c r="I5" s="304" t="s">
        <v>132</v>
      </c>
      <c r="J5" s="185">
        <v>10790</v>
      </c>
      <c r="K5" s="185">
        <v>12500</v>
      </c>
      <c r="L5" s="185">
        <v>5080</v>
      </c>
      <c r="M5" s="185">
        <v>28370</v>
      </c>
    </row>
    <row r="6" spans="1:17">
      <c r="A6" s="209"/>
      <c r="B6" s="304" t="s">
        <v>136</v>
      </c>
      <c r="C6" s="185">
        <v>8420</v>
      </c>
      <c r="D6" s="185">
        <v>12180</v>
      </c>
      <c r="E6" s="185">
        <v>24100</v>
      </c>
      <c r="F6" s="185">
        <v>44700</v>
      </c>
      <c r="G6" s="209"/>
      <c r="H6" s="209"/>
      <c r="I6" s="304" t="s">
        <v>136</v>
      </c>
      <c r="J6" s="185">
        <v>11310</v>
      </c>
      <c r="K6" s="185">
        <v>13760</v>
      </c>
      <c r="L6" s="185">
        <v>7010</v>
      </c>
      <c r="M6" s="185">
        <v>32080</v>
      </c>
    </row>
    <row r="7" spans="1:17">
      <c r="A7" s="209"/>
      <c r="B7" s="304" t="s">
        <v>140</v>
      </c>
      <c r="C7" s="185">
        <v>7580</v>
      </c>
      <c r="D7" s="185">
        <v>12380</v>
      </c>
      <c r="E7" s="185">
        <v>26160</v>
      </c>
      <c r="F7" s="185">
        <v>46120</v>
      </c>
      <c r="G7" s="209"/>
      <c r="H7" s="209"/>
      <c r="I7" s="304" t="s">
        <v>140</v>
      </c>
      <c r="J7" s="185">
        <v>12020</v>
      </c>
      <c r="K7" s="185">
        <v>15840</v>
      </c>
      <c r="L7" s="185">
        <v>8570</v>
      </c>
      <c r="M7" s="185">
        <v>36430</v>
      </c>
    </row>
    <row r="8" spans="1:17">
      <c r="A8" s="209"/>
      <c r="B8" s="277"/>
      <c r="C8" s="185"/>
      <c r="D8" s="185"/>
      <c r="E8" s="185"/>
      <c r="F8" s="185"/>
      <c r="G8" s="209"/>
      <c r="H8" s="209"/>
      <c r="I8" s="277"/>
      <c r="J8" s="185">
        <v>0.36126840317100783</v>
      </c>
      <c r="K8" s="185"/>
      <c r="L8" s="185"/>
      <c r="M8" s="185"/>
    </row>
    <row r="9" spans="1:17">
      <c r="A9" s="209" t="s">
        <v>302</v>
      </c>
      <c r="B9" s="277" t="s">
        <v>128</v>
      </c>
      <c r="C9" s="185">
        <v>11250</v>
      </c>
      <c r="D9" s="185">
        <v>12000</v>
      </c>
      <c r="E9" s="185">
        <v>12890</v>
      </c>
      <c r="F9" s="185">
        <v>36140</v>
      </c>
      <c r="G9" s="209"/>
      <c r="H9" s="209" t="s">
        <v>302</v>
      </c>
      <c r="I9" s="277" t="s">
        <v>128</v>
      </c>
      <c r="J9" s="185">
        <v>11760</v>
      </c>
      <c r="K9" s="185">
        <v>11330</v>
      </c>
      <c r="L9" s="185">
        <v>3770</v>
      </c>
      <c r="M9" s="185">
        <v>26860</v>
      </c>
    </row>
    <row r="10" spans="1:17">
      <c r="A10" s="209"/>
      <c r="B10" s="277" t="s">
        <v>132</v>
      </c>
      <c r="C10" s="185">
        <v>11820</v>
      </c>
      <c r="D10" s="185">
        <v>12310</v>
      </c>
      <c r="E10" s="185">
        <v>15550</v>
      </c>
      <c r="F10" s="185">
        <v>39680</v>
      </c>
      <c r="G10" s="209"/>
      <c r="H10" s="209"/>
      <c r="I10" s="277" t="s">
        <v>132</v>
      </c>
      <c r="J10" s="185">
        <v>16190</v>
      </c>
      <c r="K10" s="185">
        <v>14000</v>
      </c>
      <c r="L10" s="185">
        <v>2680</v>
      </c>
      <c r="M10" s="185">
        <v>32870</v>
      </c>
    </row>
    <row r="11" spans="1:17">
      <c r="A11" s="209"/>
      <c r="B11" s="277" t="s">
        <v>136</v>
      </c>
      <c r="C11" s="185">
        <v>11100</v>
      </c>
      <c r="D11" s="185">
        <v>13530</v>
      </c>
      <c r="E11" s="185">
        <v>21300</v>
      </c>
      <c r="F11" s="185">
        <v>45930</v>
      </c>
      <c r="G11" s="209"/>
      <c r="H11" s="209"/>
      <c r="I11" s="277" t="s">
        <v>136</v>
      </c>
      <c r="J11" s="185">
        <v>14060</v>
      </c>
      <c r="K11" s="185">
        <v>14290</v>
      </c>
      <c r="L11" s="185">
        <v>4440</v>
      </c>
      <c r="M11" s="185">
        <v>32790</v>
      </c>
    </row>
    <row r="12" spans="1:17">
      <c r="A12" s="209"/>
      <c r="B12" s="277" t="s">
        <v>140</v>
      </c>
      <c r="C12" s="185">
        <v>10780</v>
      </c>
      <c r="D12" s="185">
        <v>13580</v>
      </c>
      <c r="E12" s="185">
        <v>24600</v>
      </c>
      <c r="F12" s="185">
        <v>48960</v>
      </c>
      <c r="G12" s="209"/>
      <c r="H12" s="209"/>
      <c r="I12" s="277" t="s">
        <v>140</v>
      </c>
      <c r="J12" s="185">
        <v>15370</v>
      </c>
      <c r="K12" s="185">
        <v>15730</v>
      </c>
      <c r="L12" s="185">
        <v>5990</v>
      </c>
      <c r="M12" s="185">
        <v>37090</v>
      </c>
    </row>
    <row r="13" spans="1:17">
      <c r="A13" s="209"/>
      <c r="B13" s="277"/>
      <c r="C13" s="185"/>
      <c r="D13" s="185"/>
      <c r="E13" s="185"/>
      <c r="F13" s="185"/>
      <c r="G13" s="209"/>
      <c r="H13" s="209"/>
      <c r="I13" s="277"/>
      <c r="J13" s="185"/>
      <c r="K13" s="185"/>
      <c r="L13" s="185"/>
      <c r="M13" s="185"/>
    </row>
    <row r="14" spans="1:17">
      <c r="A14" s="209" t="s">
        <v>303</v>
      </c>
      <c r="B14" s="277" t="s">
        <v>128</v>
      </c>
      <c r="C14" s="185">
        <v>14490</v>
      </c>
      <c r="D14" s="185">
        <v>12420</v>
      </c>
      <c r="E14" s="185">
        <v>10790</v>
      </c>
      <c r="F14" s="185">
        <v>37700</v>
      </c>
      <c r="G14" s="209"/>
      <c r="H14" s="209" t="s">
        <v>303</v>
      </c>
      <c r="I14" s="277" t="s">
        <v>128</v>
      </c>
      <c r="J14" s="185">
        <v>13830</v>
      </c>
      <c r="K14" s="185">
        <v>11880</v>
      </c>
      <c r="L14" s="185">
        <v>2300</v>
      </c>
      <c r="M14" s="185">
        <v>28010</v>
      </c>
    </row>
    <row r="15" spans="1:17">
      <c r="A15" s="209"/>
      <c r="B15" s="277" t="s">
        <v>132</v>
      </c>
      <c r="C15" s="185">
        <v>16200</v>
      </c>
      <c r="D15" s="185">
        <v>13130</v>
      </c>
      <c r="E15" s="185">
        <v>12470</v>
      </c>
      <c r="F15" s="185">
        <v>41800</v>
      </c>
      <c r="G15" s="209"/>
      <c r="H15" s="209"/>
      <c r="I15" s="277" t="s">
        <v>132</v>
      </c>
      <c r="J15" s="185">
        <v>18400</v>
      </c>
      <c r="K15" s="185">
        <v>14050</v>
      </c>
      <c r="L15" s="185">
        <v>780</v>
      </c>
      <c r="M15" s="185">
        <v>33230</v>
      </c>
    </row>
    <row r="16" spans="1:17">
      <c r="A16" s="209"/>
      <c r="B16" s="277" t="s">
        <v>136</v>
      </c>
      <c r="C16" s="185">
        <v>15830</v>
      </c>
      <c r="D16" s="185">
        <v>14320</v>
      </c>
      <c r="E16" s="185">
        <v>16280</v>
      </c>
      <c r="F16" s="185">
        <v>46430</v>
      </c>
      <c r="G16" s="209"/>
      <c r="H16" s="209"/>
      <c r="I16" s="277" t="s">
        <v>136</v>
      </c>
      <c r="J16" s="185">
        <v>18460</v>
      </c>
      <c r="K16" s="185">
        <v>14810</v>
      </c>
      <c r="L16" s="185">
        <v>1190</v>
      </c>
      <c r="M16" s="185">
        <v>34460</v>
      </c>
    </row>
    <row r="17" spans="1:13">
      <c r="A17" s="209"/>
      <c r="B17" s="277" t="s">
        <v>140</v>
      </c>
      <c r="C17" s="185">
        <v>15150</v>
      </c>
      <c r="D17" s="185">
        <v>14040</v>
      </c>
      <c r="E17" s="185">
        <v>20550</v>
      </c>
      <c r="F17" s="185">
        <v>49740</v>
      </c>
      <c r="G17" s="209"/>
      <c r="H17" s="209"/>
      <c r="I17" s="277" t="s">
        <v>140</v>
      </c>
      <c r="J17" s="185">
        <v>17140</v>
      </c>
      <c r="K17" s="185">
        <v>14130</v>
      </c>
      <c r="L17" s="185">
        <v>4090</v>
      </c>
      <c r="M17" s="185">
        <v>35360</v>
      </c>
    </row>
    <row r="18" spans="1:13">
      <c r="A18" s="209"/>
      <c r="B18" s="277"/>
      <c r="C18" s="185"/>
      <c r="D18" s="185"/>
      <c r="E18" s="185"/>
      <c r="F18" s="185"/>
      <c r="G18" s="209"/>
      <c r="H18" s="209"/>
      <c r="I18" s="277"/>
      <c r="J18" s="185"/>
      <c r="K18" s="185"/>
      <c r="L18" s="185"/>
      <c r="M18" s="185"/>
    </row>
    <row r="19" spans="1:13">
      <c r="A19" s="209" t="s">
        <v>304</v>
      </c>
      <c r="B19" s="277" t="s">
        <v>128</v>
      </c>
      <c r="C19" s="185">
        <v>21050</v>
      </c>
      <c r="D19" s="185">
        <v>13080</v>
      </c>
      <c r="E19" s="185">
        <v>7730</v>
      </c>
      <c r="F19" s="185">
        <v>41860</v>
      </c>
      <c r="G19" s="209"/>
      <c r="H19" s="209" t="s">
        <v>304</v>
      </c>
      <c r="I19" s="277" t="s">
        <v>128</v>
      </c>
      <c r="J19" s="185">
        <v>14930</v>
      </c>
      <c r="K19" s="185">
        <v>13360</v>
      </c>
      <c r="L19" s="185">
        <v>1540</v>
      </c>
      <c r="M19" s="185">
        <v>29830</v>
      </c>
    </row>
    <row r="20" spans="1:13">
      <c r="A20" s="209"/>
      <c r="B20" s="277" t="s">
        <v>132</v>
      </c>
      <c r="C20" s="185">
        <v>22130</v>
      </c>
      <c r="D20" s="185">
        <v>13950</v>
      </c>
      <c r="E20" s="185">
        <v>8630</v>
      </c>
      <c r="F20" s="185">
        <v>44710</v>
      </c>
      <c r="G20" s="209"/>
      <c r="H20" s="209"/>
      <c r="I20" s="277" t="s">
        <v>132</v>
      </c>
      <c r="J20" s="185">
        <v>18050</v>
      </c>
      <c r="K20" s="185">
        <v>18010</v>
      </c>
      <c r="L20" s="185">
        <v>160</v>
      </c>
      <c r="M20" s="185">
        <v>36220</v>
      </c>
    </row>
    <row r="21" spans="1:13">
      <c r="A21" s="209"/>
      <c r="B21" s="277" t="s">
        <v>136</v>
      </c>
      <c r="C21" s="185">
        <v>22360</v>
      </c>
      <c r="D21" s="185">
        <v>15280</v>
      </c>
      <c r="E21" s="185">
        <v>12780</v>
      </c>
      <c r="F21" s="185">
        <v>50420</v>
      </c>
      <c r="G21" s="209"/>
      <c r="H21" s="209"/>
      <c r="I21" s="277" t="s">
        <v>136</v>
      </c>
      <c r="J21" s="185">
        <v>18090</v>
      </c>
      <c r="K21" s="185">
        <v>16810</v>
      </c>
      <c r="L21" s="185">
        <v>2620</v>
      </c>
      <c r="M21" s="185">
        <v>37520</v>
      </c>
    </row>
    <row r="22" spans="1:13">
      <c r="A22" s="209"/>
      <c r="B22" s="277" t="s">
        <v>140</v>
      </c>
      <c r="C22" s="185">
        <v>23970</v>
      </c>
      <c r="D22" s="185">
        <v>15060</v>
      </c>
      <c r="E22" s="185">
        <v>15490</v>
      </c>
      <c r="F22" s="185">
        <v>54520</v>
      </c>
      <c r="G22" s="209"/>
      <c r="H22" s="209"/>
      <c r="I22" s="277" t="s">
        <v>140</v>
      </c>
      <c r="J22" s="185">
        <v>24230</v>
      </c>
      <c r="K22" s="185">
        <v>15530</v>
      </c>
      <c r="L22" s="185">
        <v>2320</v>
      </c>
      <c r="M22" s="185">
        <v>42080</v>
      </c>
    </row>
    <row r="23" spans="1:13">
      <c r="A23" s="209"/>
      <c r="B23" s="277"/>
      <c r="C23" s="185"/>
      <c r="D23" s="185"/>
      <c r="E23" s="185"/>
      <c r="F23" s="185"/>
      <c r="G23" s="209"/>
      <c r="H23" s="209"/>
      <c r="I23" s="277"/>
      <c r="J23" s="185"/>
      <c r="K23" s="185"/>
      <c r="L23" s="185"/>
      <c r="M23" s="185"/>
    </row>
    <row r="24" spans="1:13">
      <c r="A24" s="209"/>
      <c r="B24" s="277"/>
      <c r="C24" s="185"/>
      <c r="D24" s="185"/>
      <c r="E24" s="185"/>
      <c r="F24" s="185"/>
      <c r="G24" s="209"/>
      <c r="H24" s="209"/>
      <c r="I24" s="277"/>
      <c r="J24" s="185"/>
      <c r="K24" s="185"/>
      <c r="L24" s="185"/>
      <c r="M24" s="185"/>
    </row>
    <row r="25" spans="1:13">
      <c r="A25" s="209" t="s">
        <v>305</v>
      </c>
      <c r="B25" s="277" t="s">
        <v>128</v>
      </c>
      <c r="C25" s="185">
        <v>9440</v>
      </c>
      <c r="D25" s="185">
        <v>12720</v>
      </c>
      <c r="E25" s="185">
        <v>7160</v>
      </c>
      <c r="F25" s="185">
        <v>29320</v>
      </c>
      <c r="G25" s="209"/>
      <c r="H25" s="209" t="s">
        <v>305</v>
      </c>
      <c r="I25" s="277" t="s">
        <v>128</v>
      </c>
      <c r="J25" s="185">
        <v>9100</v>
      </c>
      <c r="K25" s="185">
        <v>12680</v>
      </c>
      <c r="L25" s="185">
        <v>3930</v>
      </c>
      <c r="M25" s="185">
        <v>25710</v>
      </c>
    </row>
    <row r="26" spans="1:13">
      <c r="A26" s="209"/>
      <c r="B26" s="277" t="s">
        <v>132</v>
      </c>
      <c r="C26" s="185">
        <v>10500</v>
      </c>
      <c r="D26" s="185">
        <v>14720</v>
      </c>
      <c r="E26" s="185">
        <v>8030</v>
      </c>
      <c r="F26" s="185">
        <v>33250</v>
      </c>
      <c r="G26" s="209"/>
      <c r="H26" s="209"/>
      <c r="I26" s="277" t="s">
        <v>132</v>
      </c>
      <c r="J26" s="185">
        <v>9160</v>
      </c>
      <c r="K26" s="185">
        <v>21230</v>
      </c>
      <c r="L26" s="185">
        <v>3100</v>
      </c>
      <c r="M26" s="185">
        <v>33490</v>
      </c>
    </row>
    <row r="27" spans="1:13">
      <c r="A27" s="209"/>
      <c r="B27" s="277" t="s">
        <v>136</v>
      </c>
      <c r="C27" s="185">
        <v>12520</v>
      </c>
      <c r="D27" s="185">
        <v>14060</v>
      </c>
      <c r="E27" s="185">
        <v>11360</v>
      </c>
      <c r="F27" s="185">
        <v>37940</v>
      </c>
      <c r="G27" s="209"/>
      <c r="H27" s="209"/>
      <c r="I27" s="277" t="s">
        <v>136</v>
      </c>
      <c r="J27" s="185">
        <v>10720</v>
      </c>
      <c r="K27" s="185">
        <v>14680</v>
      </c>
      <c r="L27" s="185">
        <v>4320</v>
      </c>
      <c r="M27" s="185">
        <v>29720</v>
      </c>
    </row>
    <row r="28" spans="1:13">
      <c r="A28" s="296"/>
      <c r="B28" s="305" t="s">
        <v>140</v>
      </c>
      <c r="C28" s="191">
        <v>13160</v>
      </c>
      <c r="D28" s="191">
        <v>14340</v>
      </c>
      <c r="E28" s="191">
        <v>9690</v>
      </c>
      <c r="F28" s="191">
        <v>37190</v>
      </c>
      <c r="G28" s="296"/>
      <c r="H28" s="296"/>
      <c r="I28" s="305" t="s">
        <v>140</v>
      </c>
      <c r="J28" s="191">
        <v>12110</v>
      </c>
      <c r="K28" s="191">
        <v>15590</v>
      </c>
      <c r="L28" s="191">
        <v>5320</v>
      </c>
      <c r="M28" s="191">
        <v>33020</v>
      </c>
    </row>
    <row r="29" spans="1:13" ht="58.5" customHeight="1">
      <c r="A29" s="851" t="s">
        <v>579</v>
      </c>
      <c r="B29" s="851"/>
      <c r="C29" s="851"/>
      <c r="D29" s="851"/>
      <c r="E29" s="851"/>
      <c r="F29" s="851"/>
      <c r="G29" s="851"/>
      <c r="H29" s="851"/>
      <c r="I29" s="851"/>
      <c r="J29" s="851"/>
      <c r="K29" s="851"/>
      <c r="L29" s="851"/>
      <c r="M29" s="851"/>
    </row>
    <row r="30" spans="1:13" ht="21.75" customHeight="1">
      <c r="A30" s="297" t="s">
        <v>580</v>
      </c>
      <c r="B30" s="306"/>
      <c r="C30" s="298"/>
      <c r="D30" s="298"/>
      <c r="E30" s="298"/>
      <c r="F30" s="298"/>
      <c r="G30" s="297"/>
      <c r="H30" s="297"/>
      <c r="I30" s="306"/>
      <c r="J30" s="298"/>
      <c r="K30" s="298"/>
      <c r="L30" s="298"/>
      <c r="M30" s="298"/>
    </row>
    <row r="31" spans="1:13" ht="24.75" customHeight="1">
      <c r="A31" s="209" t="s">
        <v>166</v>
      </c>
      <c r="B31" s="277"/>
      <c r="C31" s="185"/>
      <c r="D31" s="185"/>
      <c r="E31" s="185"/>
      <c r="F31" s="185"/>
      <c r="G31" s="209"/>
      <c r="H31" s="209"/>
      <c r="I31" s="277"/>
      <c r="J31" s="185"/>
      <c r="K31" s="185"/>
      <c r="L31" s="185"/>
      <c r="M31" s="185"/>
    </row>
  </sheetData>
  <mergeCells count="4">
    <mergeCell ref="A1:M1"/>
    <mergeCell ref="A2:F2"/>
    <mergeCell ref="H2:M2"/>
    <mergeCell ref="A29:M29"/>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F9CCB-9B4F-4812-BC7C-7D29BB8D8D95}">
  <sheetPr>
    <tabColor theme="3"/>
  </sheetPr>
  <dimension ref="A1:Z219"/>
  <sheetViews>
    <sheetView zoomScale="90" zoomScaleNormal="90" workbookViewId="0">
      <selection sqref="A1:G1"/>
    </sheetView>
  </sheetViews>
  <sheetFormatPr baseColWidth="10" defaultColWidth="12.5" defaultRowHeight="16"/>
  <cols>
    <col min="1" max="1" width="17.33203125" style="387" customWidth="1"/>
    <col min="2" max="2" width="34.5" style="384" customWidth="1"/>
    <col min="3" max="7" width="12.5" style="384"/>
    <col min="8" max="8" width="6.33203125" style="70" customWidth="1"/>
    <col min="9" max="12" width="12.5" style="70"/>
    <col min="13" max="13" width="14.1640625" style="70" customWidth="1"/>
    <col min="14" max="16384" width="12.5" style="70"/>
  </cols>
  <sheetData>
    <row r="1" spans="1:26" ht="47.75" customHeight="1">
      <c r="A1" s="852" t="s">
        <v>728</v>
      </c>
      <c r="B1" s="852"/>
      <c r="C1" s="852"/>
      <c r="D1" s="852"/>
      <c r="E1" s="852"/>
      <c r="F1" s="852"/>
      <c r="G1" s="852"/>
      <c r="I1" s="30" t="s">
        <v>552</v>
      </c>
      <c r="L1" s="71"/>
      <c r="P1" s="72"/>
    </row>
    <row r="2" spans="1:26" ht="34.25" customHeight="1">
      <c r="A2" s="390"/>
      <c r="B2" s="386"/>
      <c r="C2" s="398" t="s">
        <v>306</v>
      </c>
      <c r="D2" s="398" t="s">
        <v>307</v>
      </c>
      <c r="E2" s="398" t="s">
        <v>308</v>
      </c>
      <c r="F2" s="398" t="s">
        <v>309</v>
      </c>
      <c r="G2" s="398" t="s">
        <v>310</v>
      </c>
      <c r="I2" s="30" t="s">
        <v>553</v>
      </c>
      <c r="L2" s="73"/>
      <c r="M2" s="74"/>
      <c r="N2" s="74"/>
      <c r="O2" s="74"/>
      <c r="P2" s="74"/>
      <c r="Q2" s="74"/>
      <c r="R2" s="75"/>
    </row>
    <row r="3" spans="1:26">
      <c r="A3" s="857" t="s">
        <v>311</v>
      </c>
      <c r="B3" s="391" t="s">
        <v>312</v>
      </c>
      <c r="C3" s="392">
        <v>0.37651600000000002</v>
      </c>
      <c r="D3" s="392">
        <v>0.21372099999999999</v>
      </c>
      <c r="E3" s="392">
        <v>0.123169</v>
      </c>
      <c r="F3" s="392">
        <v>0.16362300000000002</v>
      </c>
      <c r="G3" s="392">
        <v>0.122971</v>
      </c>
      <c r="L3" s="73"/>
      <c r="M3" s="73"/>
      <c r="N3" s="73"/>
      <c r="O3" s="73"/>
      <c r="P3" s="73"/>
      <c r="Q3" s="73"/>
    </row>
    <row r="4" spans="1:26">
      <c r="A4" s="857"/>
      <c r="B4" s="391" t="s">
        <v>313</v>
      </c>
      <c r="C4" s="392">
        <v>0.55345</v>
      </c>
      <c r="D4" s="392">
        <v>0.13051099999999999</v>
      </c>
      <c r="E4" s="392">
        <v>6.9592000000000001E-2</v>
      </c>
      <c r="F4" s="392">
        <v>0.112348</v>
      </c>
      <c r="G4" s="392">
        <v>0.134099</v>
      </c>
      <c r="H4" s="73"/>
      <c r="L4" s="73"/>
      <c r="M4" s="73"/>
      <c r="N4" s="73"/>
      <c r="O4" s="73"/>
      <c r="P4" s="73"/>
      <c r="Q4" s="73"/>
      <c r="R4" s="73"/>
    </row>
    <row r="5" spans="1:26" ht="25.5" customHeight="1">
      <c r="A5" s="858"/>
      <c r="B5" s="393" t="s">
        <v>314</v>
      </c>
      <c r="C5" s="394">
        <v>0.208868</v>
      </c>
      <c r="D5" s="394">
        <v>9.2065999999999995E-2</v>
      </c>
      <c r="E5" s="394">
        <v>7.8270000000000006E-2</v>
      </c>
      <c r="F5" s="394">
        <v>0.22452100000000003</v>
      </c>
      <c r="G5" s="394">
        <v>0.39627499999999999</v>
      </c>
      <c r="L5" s="73"/>
    </row>
    <row r="6" spans="1:26" ht="16.5" customHeight="1">
      <c r="A6" s="856" t="s">
        <v>275</v>
      </c>
      <c r="B6" s="395" t="s">
        <v>315</v>
      </c>
      <c r="C6" s="396">
        <v>0.43175600000000003</v>
      </c>
      <c r="D6" s="396">
        <v>0.18704000000000001</v>
      </c>
      <c r="E6" s="396">
        <v>9.2286000000000007E-2</v>
      </c>
      <c r="F6" s="396">
        <v>0.143037</v>
      </c>
      <c r="G6" s="396">
        <v>0.14588100000000001</v>
      </c>
      <c r="H6" s="76"/>
      <c r="K6" s="77"/>
      <c r="L6" s="73"/>
      <c r="M6" s="73"/>
      <c r="N6" s="73"/>
      <c r="O6" s="73"/>
      <c r="P6" s="73"/>
      <c r="Q6" s="73"/>
      <c r="R6" s="76"/>
      <c r="S6" s="77"/>
      <c r="T6" s="73"/>
      <c r="U6" s="73"/>
      <c r="V6" s="73"/>
      <c r="W6" s="73"/>
      <c r="X6" s="73"/>
      <c r="Y6" s="73"/>
      <c r="Z6" s="76"/>
    </row>
    <row r="7" spans="1:26">
      <c r="A7" s="857"/>
      <c r="B7" s="391" t="s">
        <v>316</v>
      </c>
      <c r="C7" s="392">
        <v>0.34265500000000004</v>
      </c>
      <c r="D7" s="392">
        <v>0.18649299999999999</v>
      </c>
      <c r="E7" s="392">
        <v>0.11099500000000001</v>
      </c>
      <c r="F7" s="392">
        <v>0.19942099999999999</v>
      </c>
      <c r="G7" s="392">
        <v>0.16043600000000002</v>
      </c>
      <c r="H7" s="76"/>
      <c r="K7" s="77"/>
      <c r="L7" s="73"/>
      <c r="M7" s="73"/>
      <c r="N7" s="73"/>
      <c r="O7" s="73"/>
      <c r="P7" s="73"/>
      <c r="Q7" s="73"/>
      <c r="R7" s="76"/>
      <c r="S7" s="77"/>
      <c r="T7" s="73"/>
      <c r="U7" s="73"/>
      <c r="V7" s="73"/>
      <c r="W7" s="73"/>
      <c r="X7" s="73"/>
      <c r="Y7" s="73"/>
      <c r="Z7" s="76"/>
    </row>
    <row r="8" spans="1:26">
      <c r="A8" s="857"/>
      <c r="B8" s="391" t="s">
        <v>317</v>
      </c>
      <c r="C8" s="392">
        <v>0.31751400000000002</v>
      </c>
      <c r="D8" s="392">
        <v>0.141601</v>
      </c>
      <c r="E8" s="392">
        <v>0.114342</v>
      </c>
      <c r="F8" s="392">
        <v>0.17207</v>
      </c>
      <c r="G8" s="392">
        <v>0.254473</v>
      </c>
      <c r="H8" s="76"/>
      <c r="K8" s="77"/>
      <c r="L8" s="73"/>
      <c r="M8" s="73"/>
      <c r="N8" s="73"/>
      <c r="O8" s="73"/>
      <c r="P8" s="73"/>
      <c r="Q8" s="73"/>
      <c r="R8" s="76"/>
      <c r="S8" s="77"/>
      <c r="T8" s="73"/>
      <c r="U8" s="73"/>
      <c r="V8" s="73"/>
      <c r="W8" s="73"/>
      <c r="X8" s="73"/>
      <c r="Y8" s="73"/>
      <c r="Z8" s="76"/>
    </row>
    <row r="9" spans="1:26" ht="27.75" customHeight="1">
      <c r="A9" s="858"/>
      <c r="B9" s="393" t="s">
        <v>318</v>
      </c>
      <c r="C9" s="394">
        <v>0.49540100000000004</v>
      </c>
      <c r="D9" s="394">
        <v>0.141817</v>
      </c>
      <c r="E9" s="394">
        <v>0.13319400000000001</v>
      </c>
      <c r="F9" s="394">
        <v>0.15091100000000002</v>
      </c>
      <c r="G9" s="394">
        <v>7.8676999999999997E-2</v>
      </c>
      <c r="L9" s="73"/>
      <c r="M9" s="73"/>
      <c r="N9" s="73"/>
      <c r="O9" s="73"/>
      <c r="P9" s="73"/>
      <c r="Q9" s="73"/>
      <c r="R9" s="73"/>
      <c r="T9" s="73"/>
      <c r="U9" s="73"/>
      <c r="V9" s="73"/>
      <c r="W9" s="73"/>
      <c r="X9" s="73"/>
      <c r="Y9" s="73"/>
      <c r="Z9" s="76"/>
    </row>
    <row r="10" spans="1:26" ht="17.25" customHeight="1">
      <c r="A10" s="856" t="s">
        <v>319</v>
      </c>
      <c r="B10" s="395" t="s">
        <v>320</v>
      </c>
      <c r="C10" s="396">
        <v>0.463256</v>
      </c>
      <c r="D10" s="396">
        <v>0.19747699999999999</v>
      </c>
      <c r="E10" s="396">
        <v>0.108695</v>
      </c>
      <c r="F10" s="396">
        <v>0.145485</v>
      </c>
      <c r="G10" s="396">
        <v>8.5086999999999996E-2</v>
      </c>
      <c r="H10" s="76"/>
      <c r="L10" s="73"/>
      <c r="M10" s="73"/>
      <c r="N10" s="73"/>
      <c r="O10" s="73"/>
      <c r="P10" s="73"/>
      <c r="Q10" s="73"/>
      <c r="R10" s="76"/>
    </row>
    <row r="11" spans="1:26" ht="24" customHeight="1">
      <c r="A11" s="858"/>
      <c r="B11" s="393" t="s">
        <v>321</v>
      </c>
      <c r="C11" s="394">
        <v>0.12573399999999998</v>
      </c>
      <c r="D11" s="394">
        <v>7.2986999999999996E-2</v>
      </c>
      <c r="E11" s="394">
        <v>7.1409E-2</v>
      </c>
      <c r="F11" s="394">
        <v>0.20997800000000003</v>
      </c>
      <c r="G11" s="394">
        <v>0.51989200000000002</v>
      </c>
      <c r="H11" s="76"/>
      <c r="L11" s="73"/>
      <c r="M11" s="73"/>
      <c r="N11" s="73"/>
      <c r="O11" s="73"/>
      <c r="P11" s="73"/>
      <c r="Q11" s="73"/>
      <c r="R11" s="76"/>
    </row>
    <row r="12" spans="1:26" ht="14.25" customHeight="1">
      <c r="A12" s="856" t="s">
        <v>729</v>
      </c>
      <c r="B12" s="395" t="s">
        <v>322</v>
      </c>
      <c r="C12" s="396">
        <v>0.62208599999999992</v>
      </c>
      <c r="D12" s="396">
        <v>0.21263200000000002</v>
      </c>
      <c r="E12" s="396">
        <v>8.3912999999999988E-2</v>
      </c>
      <c r="F12" s="396">
        <v>7.1814000000000003E-2</v>
      </c>
      <c r="G12" s="396">
        <v>9.555000000000001E-3</v>
      </c>
      <c r="H12" s="76"/>
      <c r="L12" s="73"/>
      <c r="M12" s="73"/>
      <c r="N12" s="73"/>
      <c r="O12" s="73"/>
      <c r="P12" s="73"/>
      <c r="Q12" s="73"/>
      <c r="R12" s="76"/>
    </row>
    <row r="13" spans="1:26">
      <c r="A13" s="857"/>
      <c r="B13" s="391" t="s">
        <v>323</v>
      </c>
      <c r="C13" s="392">
        <v>0.41927199999999998</v>
      </c>
      <c r="D13" s="392">
        <v>0.22709399999999999</v>
      </c>
      <c r="E13" s="392">
        <v>0.12756800000000001</v>
      </c>
      <c r="F13" s="392">
        <v>0.19376300000000002</v>
      </c>
      <c r="G13" s="392">
        <v>3.2302999999999998E-2</v>
      </c>
      <c r="H13" s="76"/>
      <c r="L13" s="73"/>
      <c r="M13" s="73"/>
      <c r="N13" s="73"/>
      <c r="O13" s="73"/>
      <c r="P13" s="73"/>
      <c r="Q13" s="73"/>
      <c r="R13" s="76"/>
    </row>
    <row r="14" spans="1:26" ht="22.5" customHeight="1">
      <c r="A14" s="858"/>
      <c r="B14" s="393" t="s">
        <v>324</v>
      </c>
      <c r="C14" s="394">
        <v>0.26469700000000002</v>
      </c>
      <c r="D14" s="394">
        <v>0.16663499999999998</v>
      </c>
      <c r="E14" s="394">
        <v>0.16869100000000001</v>
      </c>
      <c r="F14" s="394">
        <v>0.32131599999999999</v>
      </c>
      <c r="G14" s="394">
        <v>7.8661000000000009E-2</v>
      </c>
      <c r="L14" s="73"/>
      <c r="M14" s="73"/>
      <c r="N14" s="73"/>
      <c r="O14" s="73"/>
      <c r="P14" s="73"/>
      <c r="Q14" s="73"/>
      <c r="R14" s="73"/>
    </row>
    <row r="15" spans="1:26">
      <c r="A15" s="856" t="s">
        <v>325</v>
      </c>
      <c r="B15" s="395" t="s">
        <v>326</v>
      </c>
      <c r="C15" s="396">
        <v>0.49412</v>
      </c>
      <c r="D15" s="396">
        <v>0.19386800000000001</v>
      </c>
      <c r="E15" s="396">
        <v>9.4918000000000002E-2</v>
      </c>
      <c r="F15" s="396">
        <v>0.11611700000000001</v>
      </c>
      <c r="G15" s="396">
        <v>0.100976</v>
      </c>
      <c r="H15" s="76"/>
      <c r="L15" s="73"/>
      <c r="M15" s="73"/>
      <c r="N15" s="73"/>
      <c r="O15" s="73"/>
      <c r="P15" s="73"/>
      <c r="Q15" s="73"/>
      <c r="R15" s="76"/>
    </row>
    <row r="16" spans="1:26">
      <c r="A16" s="857"/>
      <c r="B16" s="391" t="s">
        <v>327</v>
      </c>
      <c r="C16" s="392">
        <v>0.46288299999999999</v>
      </c>
      <c r="D16" s="392">
        <v>0.197464</v>
      </c>
      <c r="E16" s="392">
        <v>0.100549</v>
      </c>
      <c r="F16" s="392">
        <v>0.12898899999999999</v>
      </c>
      <c r="G16" s="392">
        <v>0.110115</v>
      </c>
      <c r="H16" s="76"/>
      <c r="L16" s="73"/>
      <c r="M16" s="73"/>
      <c r="N16" s="73"/>
      <c r="O16" s="73"/>
      <c r="P16" s="73"/>
      <c r="Q16" s="73"/>
      <c r="R16" s="76"/>
    </row>
    <row r="17" spans="1:18">
      <c r="A17" s="857"/>
      <c r="B17" s="391" t="s">
        <v>328</v>
      </c>
      <c r="C17" s="392">
        <v>0.33432800000000001</v>
      </c>
      <c r="D17" s="392">
        <v>0.160333</v>
      </c>
      <c r="E17" s="392">
        <v>0.116173</v>
      </c>
      <c r="F17" s="392">
        <v>0.191279</v>
      </c>
      <c r="G17" s="392">
        <v>0.19788699999999998</v>
      </c>
      <c r="H17" s="76"/>
      <c r="L17" s="73"/>
      <c r="M17" s="73"/>
      <c r="N17" s="73"/>
      <c r="O17" s="73"/>
      <c r="P17" s="73"/>
      <c r="Q17" s="73"/>
      <c r="R17" s="76"/>
    </row>
    <row r="18" spans="1:18" ht="26.5" customHeight="1">
      <c r="A18" s="858"/>
      <c r="B18" s="393" t="s">
        <v>329</v>
      </c>
      <c r="C18" s="394">
        <v>0.311755</v>
      </c>
      <c r="D18" s="394">
        <v>0.146895</v>
      </c>
      <c r="E18" s="394">
        <v>9.7295999999999994E-2</v>
      </c>
      <c r="F18" s="394">
        <v>0.20047499999999999</v>
      </c>
      <c r="G18" s="394">
        <v>0.24357900000000002</v>
      </c>
      <c r="L18" s="73"/>
      <c r="M18" s="73"/>
      <c r="N18" s="73"/>
      <c r="O18" s="73"/>
      <c r="P18" s="73"/>
      <c r="Q18" s="73"/>
      <c r="R18" s="73"/>
    </row>
    <row r="19" spans="1:18">
      <c r="A19" s="856" t="s">
        <v>731</v>
      </c>
      <c r="B19" s="395" t="s">
        <v>730</v>
      </c>
      <c r="C19" s="396">
        <v>0.69804699999999997</v>
      </c>
      <c r="D19" s="396">
        <v>0.22869</v>
      </c>
      <c r="E19" s="396">
        <v>6.8130999999999997E-2</v>
      </c>
      <c r="F19" s="396">
        <v>5.1320000000000003E-3</v>
      </c>
      <c r="G19" s="396">
        <v>0</v>
      </c>
      <c r="H19" s="76"/>
      <c r="L19" s="73"/>
      <c r="M19" s="73"/>
      <c r="N19" s="73"/>
      <c r="O19" s="73"/>
      <c r="P19" s="73"/>
      <c r="Q19" s="73"/>
      <c r="R19" s="76"/>
    </row>
    <row r="20" spans="1:18">
      <c r="A20" s="857"/>
      <c r="B20" s="391" t="s">
        <v>330</v>
      </c>
      <c r="C20" s="392">
        <v>0.65259500000000004</v>
      </c>
      <c r="D20" s="392">
        <v>0.25839899999999999</v>
      </c>
      <c r="E20" s="392">
        <v>8.2782999999999995E-2</v>
      </c>
      <c r="F20" s="392">
        <v>6.2229999999999994E-3</v>
      </c>
      <c r="G20" s="392">
        <v>0</v>
      </c>
      <c r="H20" s="76"/>
      <c r="L20" s="73"/>
      <c r="M20" s="73"/>
      <c r="N20" s="73"/>
      <c r="O20" s="73"/>
      <c r="P20" s="73"/>
      <c r="Q20" s="73"/>
      <c r="R20" s="76"/>
    </row>
    <row r="21" spans="1:18">
      <c r="A21" s="857"/>
      <c r="B21" s="391" t="s">
        <v>331</v>
      </c>
      <c r="C21" s="392">
        <v>0.57442000000000004</v>
      </c>
      <c r="D21" s="392">
        <v>0.29337399999999997</v>
      </c>
      <c r="E21" s="392">
        <v>0.121438</v>
      </c>
      <c r="F21" s="392">
        <v>1.0768E-2</v>
      </c>
      <c r="G21" s="392">
        <v>0</v>
      </c>
      <c r="H21" s="76"/>
      <c r="L21" s="73"/>
      <c r="M21" s="73"/>
      <c r="N21" s="73"/>
      <c r="O21" s="73"/>
      <c r="P21" s="73"/>
      <c r="Q21" s="73"/>
      <c r="R21" s="76"/>
    </row>
    <row r="22" spans="1:18" ht="24" customHeight="1">
      <c r="A22" s="858"/>
      <c r="B22" s="393" t="s">
        <v>332</v>
      </c>
      <c r="C22" s="394">
        <v>0.60772399999999993</v>
      </c>
      <c r="D22" s="394">
        <v>0.275009</v>
      </c>
      <c r="E22" s="394">
        <v>0.1114</v>
      </c>
      <c r="F22" s="394">
        <v>5.8669999999999998E-3</v>
      </c>
      <c r="G22" s="394">
        <v>0</v>
      </c>
      <c r="L22" s="73"/>
      <c r="M22" s="73"/>
      <c r="N22" s="73"/>
      <c r="O22" s="73"/>
      <c r="P22" s="73"/>
      <c r="Q22" s="73"/>
      <c r="R22" s="73"/>
    </row>
    <row r="23" spans="1:18">
      <c r="A23" s="857" t="s">
        <v>333</v>
      </c>
      <c r="B23" s="391" t="s">
        <v>334</v>
      </c>
      <c r="C23" s="392">
        <v>0.260434</v>
      </c>
      <c r="D23" s="392">
        <v>0.12293599999999999</v>
      </c>
      <c r="E23" s="392">
        <v>8.9230000000000004E-2</v>
      </c>
      <c r="F23" s="392">
        <v>0.20123999999999997</v>
      </c>
      <c r="G23" s="392">
        <v>0.32616000000000001</v>
      </c>
      <c r="H23" s="76"/>
      <c r="L23" s="73"/>
      <c r="M23" s="73"/>
      <c r="N23" s="73"/>
      <c r="O23" s="73"/>
      <c r="P23" s="73"/>
      <c r="Q23" s="73"/>
      <c r="R23" s="76"/>
    </row>
    <row r="24" spans="1:18">
      <c r="A24" s="857"/>
      <c r="B24" s="391" t="s">
        <v>335</v>
      </c>
      <c r="C24" s="392">
        <v>0.28391899999999998</v>
      </c>
      <c r="D24" s="392">
        <v>6.1187999999999999E-2</v>
      </c>
      <c r="E24" s="392">
        <v>8.9026999999999995E-2</v>
      </c>
      <c r="F24" s="392">
        <v>0.191575</v>
      </c>
      <c r="G24" s="392">
        <v>0.37429099999999998</v>
      </c>
      <c r="H24" s="73"/>
      <c r="L24" s="73"/>
      <c r="M24" s="73"/>
      <c r="N24" s="73"/>
      <c r="O24" s="73"/>
      <c r="P24" s="73"/>
      <c r="Q24" s="73"/>
      <c r="R24" s="73"/>
    </row>
    <row r="25" spans="1:18">
      <c r="A25" s="857"/>
      <c r="B25" s="391" t="s">
        <v>336</v>
      </c>
      <c r="C25" s="392">
        <v>0.34352699999999997</v>
      </c>
      <c r="D25" s="392">
        <v>8.4667999999999993E-2</v>
      </c>
      <c r="E25" s="392">
        <v>9.5672999999999994E-2</v>
      </c>
      <c r="F25" s="392">
        <v>0.20459599999999997</v>
      </c>
      <c r="G25" s="392">
        <v>0.27153500000000003</v>
      </c>
      <c r="H25" s="76"/>
      <c r="L25" s="73"/>
      <c r="M25" s="73"/>
      <c r="N25" s="73"/>
      <c r="O25" s="73"/>
      <c r="P25" s="73"/>
      <c r="Q25" s="73"/>
      <c r="R25" s="76"/>
    </row>
    <row r="26" spans="1:18" ht="24" customHeight="1">
      <c r="A26" s="858"/>
      <c r="B26" s="393" t="s">
        <v>337</v>
      </c>
      <c r="C26" s="394">
        <v>0.43110799999999999</v>
      </c>
      <c r="D26" s="394">
        <v>0.19719600000000001</v>
      </c>
      <c r="E26" s="394">
        <v>0.104931</v>
      </c>
      <c r="F26" s="394">
        <v>0.14569100000000001</v>
      </c>
      <c r="G26" s="394">
        <v>0.121074</v>
      </c>
      <c r="H26" s="76"/>
      <c r="L26" s="73"/>
      <c r="M26" s="73"/>
      <c r="N26" s="73"/>
      <c r="O26" s="73"/>
      <c r="P26" s="73"/>
      <c r="Q26" s="73"/>
      <c r="R26" s="76"/>
    </row>
    <row r="27" spans="1:18">
      <c r="A27" s="857" t="s">
        <v>727</v>
      </c>
      <c r="B27" s="391" t="s">
        <v>338</v>
      </c>
      <c r="C27" s="392">
        <v>0.130575</v>
      </c>
      <c r="D27" s="392">
        <v>7.8706999999999999E-2</v>
      </c>
      <c r="E27" s="392">
        <v>0.114797</v>
      </c>
      <c r="F27" s="392">
        <v>0.33399700000000004</v>
      </c>
      <c r="G27" s="392">
        <v>0.34192400000000001</v>
      </c>
      <c r="H27" s="76"/>
      <c r="L27" s="73"/>
      <c r="M27" s="73"/>
      <c r="N27" s="73"/>
      <c r="O27" s="73"/>
      <c r="P27" s="73"/>
      <c r="Q27" s="73"/>
      <c r="R27" s="76"/>
    </row>
    <row r="28" spans="1:18" ht="24.75" customHeight="1">
      <c r="A28" s="858"/>
      <c r="B28" s="393" t="s">
        <v>339</v>
      </c>
      <c r="C28" s="394">
        <v>0.64110100000000003</v>
      </c>
      <c r="D28" s="394">
        <v>0.259774</v>
      </c>
      <c r="E28" s="394">
        <v>9.2402999999999999E-2</v>
      </c>
      <c r="F28" s="394">
        <v>6.7220000000000005E-3</v>
      </c>
      <c r="G28" s="394">
        <v>0</v>
      </c>
      <c r="H28" s="76"/>
      <c r="L28" s="73"/>
      <c r="M28" s="73"/>
      <c r="N28" s="73"/>
      <c r="O28" s="73"/>
      <c r="P28" s="73"/>
      <c r="Q28" s="73"/>
      <c r="R28" s="76"/>
    </row>
    <row r="29" spans="1:18" s="349" customFormat="1" ht="28" customHeight="1">
      <c r="A29" s="397" t="s">
        <v>292</v>
      </c>
      <c r="B29" s="393" t="s">
        <v>292</v>
      </c>
      <c r="C29" s="394">
        <v>0.408244</v>
      </c>
      <c r="D29" s="394">
        <v>0.17718699999999998</v>
      </c>
      <c r="E29" s="394">
        <v>0.102617</v>
      </c>
      <c r="F29" s="394">
        <v>0.155996</v>
      </c>
      <c r="G29" s="394">
        <v>0.15595599999999998</v>
      </c>
      <c r="H29" s="388"/>
      <c r="L29" s="389"/>
      <c r="M29" s="389"/>
      <c r="N29" s="389"/>
      <c r="O29" s="389"/>
      <c r="P29" s="389"/>
      <c r="Q29" s="389"/>
      <c r="R29" s="388"/>
    </row>
    <row r="30" spans="1:18" ht="35.5" customHeight="1">
      <c r="A30" s="854" t="s">
        <v>732</v>
      </c>
      <c r="B30" s="854"/>
      <c r="C30" s="854"/>
      <c r="D30" s="854"/>
      <c r="E30" s="854"/>
      <c r="F30" s="854"/>
      <c r="G30" s="854"/>
      <c r="L30" s="73"/>
      <c r="M30" s="73"/>
      <c r="N30" s="73"/>
      <c r="O30" s="73"/>
      <c r="P30" s="73"/>
      <c r="Q30" s="73"/>
      <c r="R30" s="73"/>
    </row>
    <row r="31" spans="1:18" ht="24" customHeight="1">
      <c r="A31" s="855" t="s">
        <v>733</v>
      </c>
      <c r="B31" s="855"/>
      <c r="C31" s="855"/>
      <c r="D31" s="855"/>
      <c r="E31" s="855"/>
      <c r="F31" s="855"/>
      <c r="G31" s="855"/>
      <c r="H31" s="76"/>
      <c r="L31" s="73"/>
      <c r="M31" s="73"/>
      <c r="N31" s="73"/>
      <c r="O31" s="73"/>
      <c r="P31" s="73"/>
      <c r="Q31" s="73"/>
      <c r="R31" s="76"/>
    </row>
    <row r="32" spans="1:18">
      <c r="B32" s="385"/>
      <c r="G32" s="384" t="s">
        <v>251</v>
      </c>
      <c r="H32" s="76"/>
      <c r="L32" s="73"/>
      <c r="M32" s="73"/>
      <c r="N32" s="73"/>
      <c r="O32" s="73"/>
      <c r="P32" s="73"/>
      <c r="Q32" s="73"/>
      <c r="R32" s="76"/>
    </row>
    <row r="33" spans="2:18">
      <c r="B33" s="385"/>
      <c r="H33" s="76"/>
      <c r="L33" s="73"/>
      <c r="M33" s="73"/>
      <c r="N33" s="73"/>
      <c r="O33" s="73"/>
      <c r="P33" s="73"/>
      <c r="Q33" s="73"/>
      <c r="R33" s="76"/>
    </row>
    <row r="34" spans="2:18">
      <c r="B34" s="385"/>
      <c r="L34" s="73"/>
      <c r="M34" s="73"/>
      <c r="N34" s="73"/>
      <c r="O34" s="73"/>
      <c r="P34" s="73"/>
      <c r="Q34" s="73"/>
      <c r="R34" s="73"/>
    </row>
    <row r="35" spans="2:18">
      <c r="H35" s="73"/>
      <c r="L35" s="73"/>
      <c r="M35" s="73"/>
      <c r="N35" s="73"/>
      <c r="O35" s="73"/>
      <c r="P35" s="73"/>
      <c r="Q35" s="73"/>
      <c r="R35" s="73"/>
    </row>
    <row r="36" spans="2:18">
      <c r="H36" s="76"/>
      <c r="L36" s="73"/>
      <c r="M36" s="73"/>
      <c r="N36" s="73"/>
      <c r="O36" s="73"/>
      <c r="P36" s="73"/>
      <c r="Q36" s="73"/>
      <c r="R36" s="76"/>
    </row>
    <row r="37" spans="2:18">
      <c r="H37" s="76"/>
      <c r="L37" s="73"/>
      <c r="M37" s="73"/>
      <c r="N37" s="73"/>
      <c r="O37" s="73"/>
      <c r="P37" s="73"/>
      <c r="Q37" s="73"/>
      <c r="R37" s="76"/>
    </row>
    <row r="38" spans="2:18">
      <c r="L38" s="73"/>
      <c r="M38" s="73"/>
      <c r="N38" s="73"/>
      <c r="O38" s="73"/>
      <c r="P38" s="73"/>
      <c r="Q38" s="73"/>
      <c r="R38" s="73"/>
    </row>
    <row r="39" spans="2:18">
      <c r="L39" s="73"/>
    </row>
    <row r="40" spans="2:18">
      <c r="L40" s="73"/>
      <c r="M40" s="73"/>
      <c r="N40" s="73"/>
      <c r="O40" s="73"/>
      <c r="P40" s="73"/>
      <c r="Q40" s="73"/>
      <c r="R40" s="73"/>
    </row>
    <row r="41" spans="2:18">
      <c r="L41" s="73"/>
    </row>
    <row r="42" spans="2:18">
      <c r="L42" s="73"/>
      <c r="M42" s="73"/>
      <c r="N42" s="73"/>
      <c r="O42" s="73"/>
      <c r="P42" s="73"/>
      <c r="Q42" s="73"/>
    </row>
    <row r="43" spans="2:18">
      <c r="L43" s="73"/>
    </row>
    <row r="44" spans="2:18">
      <c r="L44" s="73"/>
      <c r="M44" s="73"/>
      <c r="N44" s="73"/>
      <c r="O44" s="73"/>
      <c r="P44" s="73"/>
      <c r="Q44" s="73"/>
      <c r="R44" s="73"/>
    </row>
    <row r="45" spans="2:18">
      <c r="L45" s="73"/>
      <c r="M45" s="73"/>
      <c r="N45" s="73"/>
      <c r="O45" s="73"/>
      <c r="P45" s="73"/>
      <c r="Q45" s="73"/>
    </row>
    <row r="46" spans="2:18">
      <c r="L46" s="73"/>
      <c r="M46" s="73"/>
      <c r="N46" s="73"/>
      <c r="O46" s="73"/>
      <c r="P46" s="73"/>
      <c r="Q46" s="73"/>
    </row>
    <row r="47" spans="2:18">
      <c r="H47" s="73"/>
      <c r="L47" s="73"/>
      <c r="M47" s="73"/>
      <c r="N47" s="73"/>
      <c r="O47" s="73"/>
      <c r="P47" s="73"/>
      <c r="Q47" s="73"/>
    </row>
    <row r="48" spans="2:18">
      <c r="L48" s="73"/>
      <c r="M48" s="73"/>
      <c r="N48" s="73"/>
      <c r="O48" s="73"/>
      <c r="P48" s="73"/>
      <c r="Q48" s="73"/>
    </row>
    <row r="49" spans="8:18">
      <c r="L49" s="73"/>
      <c r="M49" s="73"/>
      <c r="N49" s="73"/>
      <c r="O49" s="73"/>
      <c r="P49" s="73"/>
      <c r="Q49" s="73"/>
    </row>
    <row r="50" spans="8:18">
      <c r="L50" s="73"/>
      <c r="M50" s="73"/>
      <c r="N50" s="73"/>
      <c r="O50" s="73"/>
      <c r="P50" s="73"/>
      <c r="Q50" s="73"/>
    </row>
    <row r="51" spans="8:18">
      <c r="L51" s="73"/>
      <c r="M51" s="73"/>
      <c r="N51" s="73"/>
      <c r="O51" s="73"/>
      <c r="P51" s="73"/>
      <c r="Q51" s="73"/>
    </row>
    <row r="52" spans="8:18">
      <c r="L52" s="73"/>
      <c r="M52" s="73"/>
      <c r="N52" s="73"/>
      <c r="O52" s="73"/>
      <c r="P52" s="73"/>
      <c r="Q52" s="73"/>
    </row>
    <row r="53" spans="8:18">
      <c r="L53" s="73"/>
      <c r="M53" s="73"/>
      <c r="N53" s="73"/>
      <c r="O53" s="73"/>
      <c r="P53" s="73"/>
      <c r="Q53" s="73"/>
      <c r="R53" s="73"/>
    </row>
    <row r="54" spans="8:18">
      <c r="L54" s="73"/>
      <c r="M54" s="73"/>
      <c r="N54" s="73"/>
      <c r="O54" s="73"/>
      <c r="P54" s="73"/>
      <c r="Q54" s="73"/>
    </row>
    <row r="55" spans="8:18">
      <c r="L55" s="73"/>
      <c r="M55" s="73"/>
      <c r="N55" s="73"/>
      <c r="O55" s="73"/>
      <c r="P55" s="73"/>
      <c r="Q55" s="73"/>
    </row>
    <row r="56" spans="8:18">
      <c r="L56" s="73"/>
      <c r="M56" s="73"/>
      <c r="N56" s="73"/>
      <c r="O56" s="73"/>
      <c r="P56" s="73"/>
      <c r="Q56" s="73"/>
      <c r="R56" s="73"/>
    </row>
    <row r="57" spans="8:18">
      <c r="L57" s="73"/>
      <c r="M57" s="73"/>
      <c r="N57" s="73"/>
      <c r="O57" s="73"/>
      <c r="P57" s="73"/>
      <c r="Q57" s="73"/>
    </row>
    <row r="58" spans="8:18">
      <c r="L58" s="73"/>
      <c r="M58" s="73"/>
      <c r="N58" s="73"/>
      <c r="O58" s="73"/>
      <c r="P58" s="73"/>
      <c r="Q58" s="73"/>
    </row>
    <row r="59" spans="8:18">
      <c r="L59" s="73"/>
      <c r="M59" s="73"/>
      <c r="N59" s="73"/>
      <c r="O59" s="73"/>
      <c r="P59" s="73"/>
      <c r="Q59" s="73"/>
    </row>
    <row r="60" spans="8:18">
      <c r="L60" s="73"/>
      <c r="M60" s="73"/>
      <c r="N60" s="73"/>
      <c r="O60" s="73"/>
      <c r="P60" s="73"/>
      <c r="Q60" s="73"/>
    </row>
    <row r="61" spans="8:18">
      <c r="L61" s="73"/>
      <c r="M61" s="73"/>
      <c r="N61" s="73"/>
      <c r="O61" s="73"/>
      <c r="P61" s="73"/>
      <c r="Q61" s="73"/>
    </row>
    <row r="62" spans="8:18">
      <c r="L62" s="73"/>
      <c r="M62" s="73"/>
      <c r="N62" s="73"/>
      <c r="O62" s="73"/>
      <c r="P62" s="73"/>
      <c r="Q62" s="73"/>
      <c r="R62" s="73"/>
    </row>
    <row r="63" spans="8:18">
      <c r="L63" s="73"/>
      <c r="M63" s="73"/>
      <c r="N63" s="73"/>
      <c r="O63" s="73"/>
      <c r="P63" s="73"/>
      <c r="Q63" s="73"/>
    </row>
    <row r="64" spans="8:18">
      <c r="H64" s="73"/>
      <c r="L64" s="73"/>
      <c r="M64" s="73"/>
      <c r="N64" s="73"/>
      <c r="O64" s="73"/>
      <c r="P64" s="73"/>
      <c r="Q64" s="73"/>
    </row>
    <row r="65" spans="12:18">
      <c r="L65" s="73"/>
      <c r="M65" s="73"/>
      <c r="N65" s="73"/>
      <c r="O65" s="73"/>
      <c r="P65" s="73"/>
      <c r="Q65" s="73"/>
    </row>
    <row r="66" spans="12:18">
      <c r="L66" s="73"/>
      <c r="M66" s="73"/>
      <c r="N66" s="73"/>
      <c r="O66" s="73"/>
      <c r="P66" s="73"/>
      <c r="Q66" s="73"/>
    </row>
    <row r="67" spans="12:18">
      <c r="L67" s="73"/>
      <c r="M67" s="73"/>
      <c r="N67" s="73"/>
      <c r="O67" s="73"/>
      <c r="P67" s="73"/>
      <c r="Q67" s="73"/>
      <c r="R67" s="73"/>
    </row>
    <row r="68" spans="12:18">
      <c r="L68" s="73"/>
      <c r="M68" s="73"/>
      <c r="N68" s="73"/>
      <c r="O68" s="73"/>
      <c r="P68" s="73"/>
      <c r="Q68" s="73"/>
    </row>
    <row r="69" spans="12:18">
      <c r="L69" s="73"/>
      <c r="M69" s="73"/>
      <c r="N69" s="73"/>
      <c r="O69" s="73"/>
      <c r="P69" s="73"/>
      <c r="Q69" s="73"/>
    </row>
    <row r="70" spans="12:18">
      <c r="L70" s="73"/>
      <c r="M70" s="73"/>
      <c r="N70" s="73"/>
      <c r="O70" s="73"/>
      <c r="P70" s="73"/>
      <c r="Q70" s="73"/>
      <c r="R70" s="73"/>
    </row>
    <row r="71" spans="12:18">
      <c r="L71" s="73"/>
      <c r="M71" s="73"/>
      <c r="N71" s="73"/>
      <c r="O71" s="73"/>
      <c r="P71" s="73"/>
      <c r="Q71" s="73"/>
    </row>
    <row r="72" spans="12:18">
      <c r="L72" s="73"/>
      <c r="M72" s="73"/>
      <c r="N72" s="73"/>
      <c r="O72" s="73"/>
      <c r="P72" s="73"/>
      <c r="Q72" s="73"/>
    </row>
    <row r="73" spans="12:18">
      <c r="L73" s="73"/>
      <c r="M73" s="73"/>
      <c r="N73" s="73"/>
      <c r="O73" s="73"/>
      <c r="P73" s="73"/>
      <c r="Q73" s="73"/>
      <c r="R73" s="73"/>
    </row>
    <row r="74" spans="12:18">
      <c r="L74" s="73"/>
      <c r="M74" s="73"/>
      <c r="N74" s="73"/>
      <c r="O74" s="73"/>
      <c r="P74" s="73"/>
      <c r="Q74" s="73"/>
    </row>
    <row r="75" spans="12:18">
      <c r="L75" s="73"/>
      <c r="M75" s="73"/>
      <c r="N75" s="73"/>
      <c r="O75" s="73"/>
      <c r="P75" s="73"/>
      <c r="Q75" s="73"/>
    </row>
    <row r="76" spans="12:18">
      <c r="L76" s="73"/>
      <c r="M76" s="73"/>
      <c r="N76" s="73"/>
      <c r="O76" s="73"/>
      <c r="P76" s="73"/>
      <c r="Q76" s="73"/>
    </row>
    <row r="77" spans="12:18">
      <c r="L77" s="73"/>
      <c r="M77" s="73"/>
      <c r="N77" s="73"/>
      <c r="O77" s="73"/>
      <c r="P77" s="73"/>
      <c r="Q77" s="73"/>
    </row>
    <row r="78" spans="12:18">
      <c r="L78" s="73"/>
      <c r="M78" s="73"/>
      <c r="N78" s="73"/>
      <c r="O78" s="73"/>
      <c r="P78" s="73"/>
      <c r="Q78" s="73"/>
      <c r="R78" s="73"/>
    </row>
    <row r="79" spans="12:18">
      <c r="L79" s="73"/>
      <c r="M79" s="73"/>
      <c r="N79" s="73"/>
      <c r="O79" s="73"/>
      <c r="P79" s="73"/>
      <c r="Q79" s="73"/>
    </row>
    <row r="80" spans="12:18">
      <c r="L80" s="73"/>
      <c r="M80" s="73"/>
      <c r="N80" s="73"/>
      <c r="O80" s="73"/>
      <c r="P80" s="73"/>
      <c r="Q80" s="73"/>
    </row>
    <row r="81" spans="8:18">
      <c r="L81" s="73"/>
      <c r="M81" s="73"/>
      <c r="N81" s="73"/>
      <c r="O81" s="73"/>
      <c r="P81" s="73"/>
      <c r="Q81" s="73"/>
    </row>
    <row r="82" spans="8:18">
      <c r="H82" s="73"/>
      <c r="L82" s="73"/>
      <c r="M82" s="73"/>
      <c r="N82" s="73"/>
      <c r="O82" s="73"/>
      <c r="P82" s="73"/>
      <c r="Q82" s="73"/>
      <c r="R82" s="73"/>
    </row>
    <row r="83" spans="8:18">
      <c r="L83" s="73"/>
      <c r="M83" s="73"/>
      <c r="N83" s="73"/>
      <c r="O83" s="73"/>
      <c r="P83" s="73"/>
      <c r="Q83" s="73"/>
    </row>
    <row r="84" spans="8:18">
      <c r="L84" s="73"/>
      <c r="M84" s="73"/>
      <c r="N84" s="73"/>
      <c r="O84" s="73"/>
      <c r="P84" s="73"/>
      <c r="Q84" s="73"/>
    </row>
    <row r="85" spans="8:18">
      <c r="L85" s="73"/>
      <c r="M85" s="73"/>
      <c r="N85" s="73"/>
      <c r="O85" s="73"/>
      <c r="P85" s="73"/>
      <c r="Q85" s="73"/>
    </row>
    <row r="86" spans="8:18">
      <c r="H86" s="73"/>
      <c r="L86" s="73"/>
      <c r="M86" s="73"/>
      <c r="N86" s="73"/>
      <c r="O86" s="73"/>
      <c r="P86" s="73"/>
      <c r="Q86" s="73"/>
    </row>
    <row r="87" spans="8:18">
      <c r="L87" s="73"/>
      <c r="M87" s="73"/>
      <c r="N87" s="73"/>
      <c r="O87" s="73"/>
      <c r="P87" s="73"/>
      <c r="Q87" s="73"/>
    </row>
    <row r="88" spans="8:18">
      <c r="L88" s="73"/>
      <c r="M88" s="73"/>
      <c r="N88" s="73"/>
      <c r="O88" s="73"/>
      <c r="P88" s="73"/>
      <c r="Q88" s="73"/>
      <c r="R88" s="73"/>
    </row>
    <row r="89" spans="8:18">
      <c r="L89" s="73"/>
      <c r="M89" s="73"/>
      <c r="N89" s="73"/>
      <c r="O89" s="73"/>
      <c r="P89" s="73"/>
      <c r="Q89" s="73"/>
    </row>
    <row r="90" spans="8:18">
      <c r="H90" s="73"/>
      <c r="L90" s="73"/>
      <c r="M90" s="73"/>
      <c r="N90" s="73"/>
      <c r="O90" s="73"/>
      <c r="P90" s="73"/>
      <c r="Q90" s="73"/>
    </row>
    <row r="91" spans="8:18">
      <c r="L91" s="73"/>
      <c r="M91" s="73"/>
      <c r="N91" s="73"/>
      <c r="O91" s="73"/>
      <c r="P91" s="73"/>
      <c r="Q91" s="73"/>
      <c r="R91" s="73"/>
    </row>
    <row r="92" spans="8:18">
      <c r="L92" s="73"/>
      <c r="M92" s="73"/>
      <c r="N92" s="73"/>
      <c r="O92" s="73"/>
      <c r="P92" s="73"/>
      <c r="Q92" s="73"/>
    </row>
    <row r="93" spans="8:18">
      <c r="L93" s="73"/>
      <c r="M93" s="73"/>
      <c r="N93" s="73"/>
      <c r="O93" s="73"/>
      <c r="P93" s="73"/>
      <c r="Q93" s="73"/>
    </row>
    <row r="94" spans="8:18">
      <c r="L94" s="73"/>
      <c r="M94" s="73"/>
      <c r="N94" s="73"/>
      <c r="O94" s="73"/>
      <c r="P94" s="73"/>
      <c r="Q94" s="73"/>
    </row>
    <row r="95" spans="8:18">
      <c r="L95" s="73"/>
      <c r="M95" s="73"/>
      <c r="N95" s="73"/>
      <c r="O95" s="73"/>
      <c r="P95" s="73"/>
      <c r="Q95" s="73"/>
    </row>
    <row r="96" spans="8:18">
      <c r="L96" s="73"/>
      <c r="M96" s="73"/>
      <c r="N96" s="73"/>
      <c r="O96" s="73"/>
      <c r="P96" s="73"/>
      <c r="Q96" s="73"/>
    </row>
    <row r="97" spans="8:18">
      <c r="L97" s="73"/>
    </row>
    <row r="98" spans="8:18">
      <c r="L98" s="73"/>
      <c r="M98" s="73"/>
      <c r="N98" s="73"/>
      <c r="O98" s="73"/>
      <c r="P98" s="73"/>
      <c r="Q98" s="73"/>
      <c r="R98" s="73"/>
    </row>
    <row r="99" spans="8:18">
      <c r="H99" s="73"/>
      <c r="L99" s="73"/>
    </row>
    <row r="100" spans="8:18">
      <c r="L100" s="73"/>
      <c r="M100" s="73"/>
      <c r="N100" s="73"/>
      <c r="O100" s="73"/>
      <c r="P100" s="73"/>
      <c r="Q100" s="73"/>
    </row>
    <row r="101" spans="8:18">
      <c r="L101" s="73"/>
    </row>
    <row r="102" spans="8:18">
      <c r="L102" s="73"/>
      <c r="M102" s="73"/>
      <c r="N102" s="73"/>
      <c r="O102" s="73"/>
      <c r="P102" s="73"/>
      <c r="Q102" s="73"/>
      <c r="R102" s="73"/>
    </row>
    <row r="103" spans="8:18">
      <c r="L103" s="73"/>
      <c r="M103" s="73"/>
      <c r="N103" s="73"/>
      <c r="O103" s="73"/>
      <c r="P103" s="73"/>
      <c r="Q103" s="73"/>
    </row>
    <row r="104" spans="8:18">
      <c r="L104" s="73"/>
      <c r="M104" s="73"/>
      <c r="N104" s="73"/>
      <c r="O104" s="73"/>
      <c r="P104" s="73"/>
      <c r="Q104" s="73"/>
    </row>
    <row r="105" spans="8:18">
      <c r="L105" s="73"/>
      <c r="M105" s="73"/>
      <c r="N105" s="73"/>
      <c r="O105" s="73"/>
      <c r="P105" s="73"/>
      <c r="Q105" s="73"/>
    </row>
    <row r="106" spans="8:18">
      <c r="L106" s="73"/>
      <c r="M106" s="73"/>
      <c r="N106" s="73"/>
      <c r="O106" s="73"/>
      <c r="P106" s="73"/>
      <c r="Q106" s="73"/>
    </row>
    <row r="107" spans="8:18">
      <c r="L107" s="73"/>
      <c r="M107" s="73"/>
      <c r="N107" s="73"/>
      <c r="O107" s="73"/>
      <c r="P107" s="73"/>
      <c r="Q107" s="73"/>
    </row>
    <row r="108" spans="8:18">
      <c r="L108" s="73"/>
      <c r="M108" s="73"/>
      <c r="N108" s="73"/>
      <c r="O108" s="73"/>
      <c r="P108" s="73"/>
      <c r="Q108" s="73"/>
    </row>
    <row r="109" spans="8:18">
      <c r="L109" s="73"/>
      <c r="M109" s="73"/>
      <c r="N109" s="73"/>
      <c r="O109" s="73"/>
      <c r="P109" s="73"/>
      <c r="Q109" s="73"/>
    </row>
    <row r="110" spans="8:18">
      <c r="L110" s="73"/>
      <c r="M110" s="73"/>
      <c r="N110" s="73"/>
      <c r="O110" s="73"/>
      <c r="P110" s="73"/>
      <c r="Q110" s="73"/>
    </row>
    <row r="111" spans="8:18">
      <c r="L111" s="73"/>
      <c r="M111" s="73"/>
      <c r="N111" s="73"/>
      <c r="O111" s="73"/>
      <c r="P111" s="73"/>
      <c r="Q111" s="73"/>
      <c r="R111" s="73"/>
    </row>
    <row r="112" spans="8:18">
      <c r="L112" s="73"/>
      <c r="M112" s="73"/>
      <c r="N112" s="73"/>
      <c r="O112" s="73"/>
      <c r="P112" s="73"/>
      <c r="Q112" s="73"/>
    </row>
    <row r="113" spans="8:18">
      <c r="L113" s="73"/>
      <c r="M113" s="73"/>
      <c r="N113" s="73"/>
      <c r="O113" s="73"/>
      <c r="P113" s="73"/>
      <c r="Q113" s="73"/>
    </row>
    <row r="114" spans="8:18">
      <c r="L114" s="73"/>
      <c r="M114" s="73"/>
      <c r="N114" s="73"/>
      <c r="O114" s="73"/>
      <c r="P114" s="73"/>
      <c r="Q114" s="73"/>
      <c r="R114" s="73"/>
    </row>
    <row r="115" spans="8:18">
      <c r="L115" s="73"/>
      <c r="M115" s="73"/>
      <c r="N115" s="73"/>
      <c r="O115" s="73"/>
      <c r="P115" s="73"/>
      <c r="Q115" s="73"/>
    </row>
    <row r="116" spans="8:18">
      <c r="H116" s="73"/>
      <c r="L116" s="73"/>
      <c r="M116" s="73"/>
      <c r="N116" s="73"/>
      <c r="O116" s="73"/>
      <c r="P116" s="73"/>
      <c r="Q116" s="73"/>
    </row>
    <row r="117" spans="8:18">
      <c r="L117" s="73"/>
      <c r="M117" s="73"/>
      <c r="N117" s="73"/>
      <c r="O117" s="73"/>
      <c r="P117" s="73"/>
      <c r="Q117" s="73"/>
    </row>
    <row r="118" spans="8:18">
      <c r="L118" s="73"/>
      <c r="M118" s="73"/>
      <c r="N118" s="73"/>
      <c r="O118" s="73"/>
      <c r="P118" s="73"/>
      <c r="Q118" s="73"/>
    </row>
    <row r="119" spans="8:18">
      <c r="L119" s="73"/>
      <c r="M119" s="73"/>
      <c r="N119" s="73"/>
      <c r="O119" s="73"/>
      <c r="P119" s="73"/>
      <c r="Q119" s="73"/>
    </row>
    <row r="120" spans="8:18">
      <c r="L120" s="73"/>
      <c r="M120" s="73"/>
      <c r="N120" s="73"/>
      <c r="O120" s="73"/>
      <c r="P120" s="73"/>
      <c r="Q120" s="73"/>
      <c r="R120" s="73"/>
    </row>
    <row r="121" spans="8:18">
      <c r="L121" s="73"/>
      <c r="M121" s="73"/>
      <c r="N121" s="73"/>
      <c r="O121" s="73"/>
      <c r="P121" s="73"/>
      <c r="Q121" s="73"/>
    </row>
    <row r="122" spans="8:18">
      <c r="L122" s="73"/>
      <c r="M122" s="73"/>
      <c r="N122" s="73"/>
      <c r="O122" s="73"/>
      <c r="P122" s="73"/>
      <c r="Q122" s="73"/>
    </row>
    <row r="123" spans="8:18">
      <c r="L123" s="73"/>
      <c r="M123" s="73"/>
      <c r="N123" s="73"/>
      <c r="O123" s="73"/>
      <c r="P123" s="73"/>
      <c r="Q123" s="73"/>
    </row>
    <row r="124" spans="8:18">
      <c r="L124" s="73"/>
      <c r="M124" s="73"/>
      <c r="N124" s="73"/>
      <c r="O124" s="73"/>
      <c r="P124" s="73"/>
      <c r="Q124" s="73"/>
    </row>
    <row r="125" spans="8:18">
      <c r="L125" s="73"/>
      <c r="M125" s="73"/>
      <c r="N125" s="73"/>
      <c r="O125" s="73"/>
      <c r="P125" s="73"/>
      <c r="Q125" s="73"/>
      <c r="R125" s="73"/>
    </row>
    <row r="126" spans="8:18">
      <c r="L126" s="73"/>
      <c r="M126" s="73"/>
      <c r="N126" s="73"/>
      <c r="O126" s="73"/>
      <c r="P126" s="73"/>
      <c r="Q126" s="73"/>
    </row>
    <row r="127" spans="8:18">
      <c r="L127" s="73"/>
      <c r="M127" s="73"/>
      <c r="N127" s="73"/>
      <c r="O127" s="73"/>
      <c r="P127" s="73"/>
      <c r="Q127" s="73"/>
    </row>
    <row r="128" spans="8:18">
      <c r="L128" s="73"/>
      <c r="M128" s="73"/>
      <c r="N128" s="73"/>
      <c r="O128" s="73"/>
      <c r="P128" s="73"/>
      <c r="Q128" s="73"/>
      <c r="R128" s="73"/>
    </row>
    <row r="129" spans="8:18">
      <c r="L129" s="73"/>
      <c r="M129" s="73"/>
      <c r="N129" s="73"/>
      <c r="O129" s="73"/>
      <c r="P129" s="73"/>
      <c r="Q129" s="73"/>
    </row>
    <row r="130" spans="8:18">
      <c r="L130" s="73"/>
      <c r="M130" s="73"/>
      <c r="N130" s="73"/>
      <c r="O130" s="73"/>
      <c r="P130" s="73"/>
      <c r="Q130" s="73"/>
    </row>
    <row r="131" spans="8:18">
      <c r="L131" s="73"/>
      <c r="M131" s="73"/>
      <c r="N131" s="73"/>
      <c r="O131" s="73"/>
      <c r="P131" s="73"/>
      <c r="Q131" s="73"/>
      <c r="R131" s="73"/>
    </row>
    <row r="132" spans="8:18">
      <c r="L132" s="73"/>
      <c r="M132" s="73"/>
      <c r="N132" s="73"/>
      <c r="O132" s="73"/>
      <c r="P132" s="73"/>
      <c r="Q132" s="73"/>
    </row>
    <row r="133" spans="8:18">
      <c r="L133" s="73"/>
      <c r="M133" s="73"/>
      <c r="N133" s="73"/>
      <c r="O133" s="73"/>
      <c r="P133" s="73"/>
      <c r="Q133" s="73"/>
    </row>
    <row r="134" spans="8:18">
      <c r="H134" s="73"/>
      <c r="L134" s="73"/>
      <c r="M134" s="73"/>
      <c r="N134" s="73"/>
      <c r="O134" s="73"/>
      <c r="P134" s="73"/>
      <c r="Q134" s="73"/>
    </row>
    <row r="135" spans="8:18">
      <c r="L135" s="73"/>
      <c r="M135" s="73"/>
      <c r="N135" s="73"/>
      <c r="O135" s="73"/>
      <c r="P135" s="73"/>
      <c r="Q135" s="73"/>
    </row>
    <row r="136" spans="8:18">
      <c r="L136" s="73"/>
      <c r="M136" s="73"/>
      <c r="N136" s="73"/>
      <c r="O136" s="73"/>
      <c r="P136" s="73"/>
      <c r="Q136" s="73"/>
      <c r="R136" s="73"/>
    </row>
    <row r="137" spans="8:18">
      <c r="L137" s="73"/>
      <c r="M137" s="73"/>
      <c r="N137" s="73"/>
      <c r="O137" s="73"/>
      <c r="P137" s="73"/>
      <c r="Q137" s="73"/>
    </row>
    <row r="138" spans="8:18">
      <c r="L138" s="73"/>
      <c r="M138" s="73"/>
      <c r="N138" s="73"/>
      <c r="O138" s="73"/>
      <c r="P138" s="73"/>
      <c r="Q138" s="73"/>
    </row>
    <row r="139" spans="8:18">
      <c r="L139" s="73"/>
      <c r="M139" s="73"/>
      <c r="N139" s="73"/>
      <c r="O139" s="73"/>
      <c r="P139" s="73"/>
      <c r="Q139" s="73"/>
    </row>
    <row r="140" spans="8:18">
      <c r="H140" s="73"/>
      <c r="L140" s="73"/>
      <c r="M140" s="73"/>
      <c r="N140" s="73"/>
      <c r="O140" s="73"/>
      <c r="P140" s="73"/>
      <c r="Q140" s="73"/>
      <c r="R140" s="73"/>
    </row>
    <row r="141" spans="8:18">
      <c r="L141" s="73"/>
      <c r="M141" s="73"/>
      <c r="N141" s="73"/>
      <c r="O141" s="73"/>
      <c r="P141" s="73"/>
      <c r="Q141" s="73"/>
    </row>
    <row r="142" spans="8:18">
      <c r="H142" s="73"/>
      <c r="L142" s="73"/>
      <c r="M142" s="73"/>
      <c r="N142" s="73"/>
      <c r="O142" s="73"/>
      <c r="P142" s="73"/>
      <c r="Q142" s="73"/>
    </row>
    <row r="143" spans="8:18">
      <c r="H143" s="73"/>
      <c r="L143" s="73"/>
      <c r="M143" s="73"/>
      <c r="N143" s="73"/>
      <c r="O143" s="73"/>
      <c r="P143" s="73"/>
      <c r="Q143" s="73"/>
    </row>
    <row r="144" spans="8:18">
      <c r="H144" s="73"/>
      <c r="L144" s="73"/>
      <c r="M144" s="73"/>
      <c r="N144" s="73"/>
      <c r="O144" s="73"/>
      <c r="P144" s="73"/>
      <c r="Q144" s="73"/>
    </row>
    <row r="145" spans="8:18">
      <c r="H145" s="73"/>
      <c r="L145" s="73"/>
      <c r="M145" s="73"/>
      <c r="N145" s="73"/>
      <c r="O145" s="73"/>
      <c r="P145" s="73"/>
      <c r="Q145" s="73"/>
    </row>
    <row r="146" spans="8:18">
      <c r="L146" s="73"/>
      <c r="M146" s="73"/>
      <c r="N146" s="73"/>
      <c r="O146" s="73"/>
      <c r="P146" s="73"/>
      <c r="Q146" s="73"/>
      <c r="R146" s="73"/>
    </row>
    <row r="147" spans="8:18">
      <c r="H147" s="73"/>
      <c r="L147" s="73"/>
      <c r="M147" s="73"/>
      <c r="N147" s="73"/>
      <c r="O147" s="73"/>
      <c r="P147" s="73"/>
      <c r="Q147" s="73"/>
    </row>
    <row r="148" spans="8:18">
      <c r="H148" s="73"/>
      <c r="L148" s="73"/>
      <c r="M148" s="73"/>
      <c r="N148" s="73"/>
      <c r="O148" s="73"/>
      <c r="P148" s="73"/>
      <c r="Q148" s="73"/>
    </row>
    <row r="149" spans="8:18">
      <c r="H149" s="73"/>
      <c r="L149" s="73"/>
      <c r="M149" s="73"/>
      <c r="N149" s="73"/>
      <c r="O149" s="73"/>
      <c r="P149" s="73"/>
      <c r="Q149" s="73"/>
      <c r="R149" s="73"/>
    </row>
    <row r="150" spans="8:18">
      <c r="H150" s="73"/>
      <c r="L150" s="73"/>
      <c r="M150" s="73"/>
      <c r="N150" s="73"/>
      <c r="O150" s="73"/>
      <c r="P150" s="73"/>
      <c r="Q150" s="73"/>
    </row>
    <row r="151" spans="8:18">
      <c r="H151" s="73"/>
      <c r="L151" s="73"/>
      <c r="M151" s="73"/>
      <c r="N151" s="73"/>
      <c r="O151" s="73"/>
      <c r="P151" s="73"/>
      <c r="Q151" s="73"/>
    </row>
    <row r="152" spans="8:18">
      <c r="H152" s="73"/>
      <c r="L152" s="73"/>
      <c r="M152" s="73"/>
      <c r="N152" s="73"/>
      <c r="O152" s="73"/>
      <c r="P152" s="73"/>
      <c r="Q152" s="73"/>
    </row>
    <row r="153" spans="8:18">
      <c r="H153" s="73"/>
      <c r="L153" s="73"/>
      <c r="M153" s="73"/>
      <c r="N153" s="73"/>
      <c r="O153" s="73"/>
      <c r="P153" s="73"/>
      <c r="Q153" s="73"/>
    </row>
    <row r="154" spans="8:18">
      <c r="L154" s="73"/>
      <c r="M154" s="73"/>
      <c r="N154" s="73"/>
      <c r="O154" s="73"/>
      <c r="P154" s="73"/>
      <c r="Q154" s="73"/>
    </row>
    <row r="155" spans="8:18">
      <c r="H155" s="73"/>
      <c r="L155" s="73"/>
    </row>
    <row r="156" spans="8:18">
      <c r="H156" s="73"/>
      <c r="L156" s="73"/>
      <c r="M156" s="73"/>
      <c r="N156" s="73"/>
      <c r="O156" s="73"/>
      <c r="P156" s="73"/>
      <c r="Q156" s="73"/>
      <c r="R156" s="73"/>
    </row>
    <row r="157" spans="8:18">
      <c r="H157" s="73"/>
      <c r="L157" s="73"/>
    </row>
    <row r="158" spans="8:18">
      <c r="H158" s="73"/>
      <c r="L158" s="73"/>
      <c r="M158" s="78"/>
      <c r="N158" s="73"/>
      <c r="O158" s="73"/>
      <c r="P158" s="73"/>
      <c r="Q158" s="73"/>
      <c r="R158" s="73"/>
    </row>
    <row r="159" spans="8:18">
      <c r="H159" s="73"/>
      <c r="L159" s="73"/>
    </row>
    <row r="160" spans="8:18">
      <c r="L160" s="73"/>
      <c r="M160" s="73"/>
      <c r="N160" s="73"/>
      <c r="O160" s="73"/>
      <c r="P160" s="73"/>
      <c r="Q160" s="73"/>
      <c r="R160" s="73"/>
    </row>
    <row r="161" spans="8:18">
      <c r="H161" s="73"/>
      <c r="L161" s="73"/>
      <c r="M161" s="78"/>
      <c r="N161" s="79"/>
      <c r="O161" s="73"/>
      <c r="P161" s="73"/>
      <c r="Q161" s="73"/>
      <c r="R161" s="73"/>
    </row>
    <row r="162" spans="8:18">
      <c r="H162" s="73"/>
      <c r="L162" s="73"/>
      <c r="M162" s="73"/>
      <c r="N162" s="79"/>
      <c r="O162" s="73"/>
      <c r="P162" s="73"/>
      <c r="Q162" s="73"/>
      <c r="R162" s="73"/>
    </row>
    <row r="163" spans="8:18">
      <c r="H163" s="73"/>
      <c r="L163" s="73"/>
      <c r="M163" s="73"/>
      <c r="N163" s="79"/>
      <c r="O163" s="73"/>
      <c r="P163" s="73"/>
      <c r="Q163" s="73"/>
      <c r="R163" s="73"/>
    </row>
    <row r="164" spans="8:18">
      <c r="H164" s="73"/>
      <c r="L164" s="73"/>
      <c r="M164" s="73"/>
      <c r="N164" s="73"/>
      <c r="O164" s="73"/>
      <c r="P164" s="73"/>
      <c r="Q164" s="73"/>
      <c r="R164" s="73"/>
    </row>
    <row r="165" spans="8:18">
      <c r="L165" s="73"/>
      <c r="M165" s="78"/>
      <c r="N165" s="73"/>
      <c r="O165" s="73"/>
      <c r="P165" s="73"/>
      <c r="Q165" s="73"/>
      <c r="R165" s="73"/>
    </row>
    <row r="166" spans="8:18">
      <c r="H166" s="73"/>
      <c r="L166" s="73"/>
      <c r="M166" s="73"/>
      <c r="N166" s="73"/>
      <c r="O166" s="73"/>
      <c r="P166" s="73"/>
      <c r="Q166" s="73"/>
      <c r="R166" s="73"/>
    </row>
    <row r="167" spans="8:18">
      <c r="H167" s="73"/>
      <c r="L167" s="73"/>
      <c r="M167" s="73"/>
      <c r="N167" s="73"/>
      <c r="O167" s="73"/>
      <c r="P167" s="73"/>
      <c r="Q167" s="73"/>
      <c r="R167" s="73"/>
    </row>
    <row r="168" spans="8:18">
      <c r="H168" s="73"/>
      <c r="L168" s="73"/>
      <c r="M168" s="73"/>
      <c r="N168" s="73"/>
      <c r="O168" s="73"/>
      <c r="P168" s="73"/>
      <c r="Q168" s="73"/>
      <c r="R168" s="73"/>
    </row>
    <row r="169" spans="8:18">
      <c r="H169" s="73"/>
      <c r="L169" s="73"/>
      <c r="M169" s="73"/>
      <c r="N169" s="73"/>
      <c r="O169" s="73"/>
      <c r="P169" s="73"/>
      <c r="Q169" s="73"/>
      <c r="R169" s="73"/>
    </row>
    <row r="170" spans="8:18">
      <c r="H170" s="73"/>
      <c r="L170" s="73"/>
      <c r="M170" s="73"/>
      <c r="N170" s="73"/>
      <c r="O170" s="73"/>
      <c r="P170" s="73"/>
      <c r="Q170" s="73"/>
      <c r="R170" s="73"/>
    </row>
    <row r="171" spans="8:18">
      <c r="L171" s="73"/>
      <c r="M171" s="78"/>
      <c r="N171" s="73"/>
      <c r="O171" s="73"/>
      <c r="P171" s="73"/>
      <c r="Q171" s="73"/>
      <c r="R171" s="73"/>
    </row>
    <row r="172" spans="8:18">
      <c r="H172" s="73"/>
      <c r="L172" s="73"/>
      <c r="M172" s="73"/>
      <c r="N172" s="73"/>
      <c r="O172" s="73"/>
      <c r="P172" s="73"/>
      <c r="Q172" s="73"/>
      <c r="R172" s="73"/>
    </row>
    <row r="173" spans="8:18">
      <c r="H173" s="73"/>
      <c r="L173" s="73"/>
      <c r="M173" s="78"/>
      <c r="N173" s="73"/>
      <c r="O173" s="73"/>
      <c r="P173" s="73"/>
      <c r="Q173" s="73"/>
      <c r="R173" s="73"/>
    </row>
    <row r="174" spans="8:18">
      <c r="H174" s="73"/>
      <c r="L174" s="73"/>
      <c r="M174" s="73"/>
      <c r="N174" s="73"/>
      <c r="O174" s="73"/>
      <c r="P174" s="73"/>
      <c r="Q174" s="73"/>
      <c r="R174" s="73"/>
    </row>
    <row r="175" spans="8:18">
      <c r="H175" s="73"/>
      <c r="L175" s="73"/>
      <c r="M175" s="73"/>
      <c r="N175" s="73"/>
      <c r="O175" s="73"/>
      <c r="P175" s="73"/>
      <c r="Q175" s="73"/>
      <c r="R175" s="73"/>
    </row>
    <row r="176" spans="8:18">
      <c r="L176" s="73"/>
      <c r="M176" s="73"/>
      <c r="N176" s="73"/>
      <c r="O176" s="73"/>
      <c r="P176" s="73"/>
      <c r="Q176" s="73"/>
      <c r="R176" s="73"/>
    </row>
    <row r="177" spans="8:18">
      <c r="H177" s="73"/>
      <c r="L177" s="73"/>
      <c r="M177" s="73"/>
      <c r="N177" s="73"/>
      <c r="O177" s="73"/>
      <c r="P177" s="73"/>
      <c r="Q177" s="73"/>
      <c r="R177" s="73"/>
    </row>
    <row r="178" spans="8:18">
      <c r="H178" s="73"/>
      <c r="L178" s="73"/>
      <c r="M178" s="73"/>
      <c r="N178" s="73"/>
      <c r="O178" s="73"/>
      <c r="P178" s="73"/>
      <c r="Q178" s="73"/>
      <c r="R178" s="73"/>
    </row>
    <row r="179" spans="8:18">
      <c r="H179" s="73"/>
      <c r="L179" s="73"/>
      <c r="M179" s="73"/>
      <c r="N179" s="73"/>
      <c r="O179" s="73"/>
      <c r="P179" s="73"/>
      <c r="Q179" s="73"/>
      <c r="R179" s="73"/>
    </row>
    <row r="180" spans="8:18">
      <c r="L180" s="73"/>
      <c r="M180" s="73"/>
      <c r="N180" s="73"/>
      <c r="O180" s="73"/>
      <c r="P180" s="73"/>
      <c r="Q180" s="73"/>
      <c r="R180" s="73"/>
    </row>
    <row r="181" spans="8:18">
      <c r="H181" s="73"/>
      <c r="L181" s="73"/>
      <c r="M181" s="73"/>
      <c r="N181" s="73"/>
      <c r="O181" s="73"/>
      <c r="P181" s="73"/>
      <c r="Q181" s="73"/>
      <c r="R181" s="73"/>
    </row>
    <row r="182" spans="8:18">
      <c r="H182" s="73"/>
      <c r="L182" s="73"/>
      <c r="M182" s="73"/>
      <c r="N182" s="73"/>
      <c r="O182" s="73"/>
      <c r="P182" s="73"/>
      <c r="Q182" s="73"/>
      <c r="R182" s="73"/>
    </row>
    <row r="183" spans="8:18">
      <c r="H183" s="73"/>
      <c r="L183" s="73"/>
      <c r="M183" s="73"/>
      <c r="N183" s="73"/>
      <c r="O183" s="73"/>
      <c r="P183" s="73"/>
      <c r="Q183" s="73"/>
      <c r="R183" s="73"/>
    </row>
    <row r="184" spans="8:18">
      <c r="H184" s="73"/>
      <c r="L184" s="73"/>
      <c r="M184" s="78"/>
      <c r="N184" s="73"/>
      <c r="O184" s="73"/>
      <c r="P184" s="73"/>
      <c r="Q184" s="73"/>
      <c r="R184" s="73"/>
    </row>
    <row r="185" spans="8:18">
      <c r="H185" s="73"/>
      <c r="L185" s="73"/>
      <c r="M185" s="73"/>
      <c r="N185" s="73"/>
      <c r="O185" s="73"/>
      <c r="P185" s="73"/>
      <c r="Q185" s="73"/>
      <c r="R185" s="73"/>
    </row>
    <row r="186" spans="8:18">
      <c r="H186" s="73"/>
      <c r="L186" s="73"/>
      <c r="M186" s="73"/>
      <c r="N186" s="73"/>
      <c r="O186" s="73"/>
      <c r="P186" s="73"/>
      <c r="Q186" s="73"/>
      <c r="R186" s="73"/>
    </row>
    <row r="187" spans="8:18">
      <c r="H187" s="73"/>
      <c r="L187" s="73"/>
      <c r="M187" s="78"/>
      <c r="N187" s="73"/>
      <c r="O187" s="73"/>
      <c r="P187" s="73"/>
      <c r="Q187" s="73"/>
      <c r="R187" s="73"/>
    </row>
    <row r="188" spans="8:18">
      <c r="H188" s="73"/>
      <c r="L188" s="73"/>
      <c r="M188" s="73"/>
      <c r="N188" s="73"/>
      <c r="O188" s="73"/>
      <c r="P188" s="73"/>
      <c r="Q188" s="73"/>
      <c r="R188" s="73"/>
    </row>
    <row r="189" spans="8:18">
      <c r="L189" s="73"/>
      <c r="M189" s="73"/>
      <c r="N189" s="73"/>
      <c r="O189" s="73"/>
      <c r="P189" s="73"/>
      <c r="Q189" s="73"/>
      <c r="R189" s="73"/>
    </row>
    <row r="190" spans="8:18">
      <c r="L190" s="73"/>
      <c r="M190" s="73"/>
      <c r="N190" s="73"/>
      <c r="O190" s="73"/>
      <c r="P190" s="73"/>
      <c r="Q190" s="73"/>
      <c r="R190" s="73"/>
    </row>
    <row r="191" spans="8:18">
      <c r="L191" s="73"/>
      <c r="M191" s="73"/>
      <c r="N191" s="73"/>
      <c r="O191" s="73"/>
      <c r="P191" s="73"/>
      <c r="Q191" s="73"/>
      <c r="R191" s="73"/>
    </row>
    <row r="192" spans="8:18">
      <c r="L192" s="73"/>
      <c r="M192" s="73"/>
      <c r="N192" s="73"/>
      <c r="O192" s="73"/>
      <c r="P192" s="73"/>
      <c r="Q192" s="73"/>
      <c r="R192" s="73"/>
    </row>
    <row r="193" spans="12:18">
      <c r="L193" s="73"/>
      <c r="M193" s="73"/>
      <c r="N193" s="73"/>
      <c r="O193" s="73"/>
      <c r="P193" s="73"/>
      <c r="Q193" s="73"/>
      <c r="R193" s="73"/>
    </row>
    <row r="194" spans="12:18">
      <c r="L194" s="73"/>
      <c r="M194" s="73"/>
      <c r="N194" s="73"/>
      <c r="O194" s="73"/>
      <c r="P194" s="73"/>
      <c r="Q194" s="73"/>
      <c r="R194" s="73"/>
    </row>
    <row r="195" spans="12:18">
      <c r="L195" s="73"/>
      <c r="M195" s="73"/>
      <c r="N195" s="73"/>
      <c r="O195" s="73"/>
      <c r="P195" s="73"/>
      <c r="Q195" s="73"/>
      <c r="R195" s="73"/>
    </row>
    <row r="196" spans="12:18">
      <c r="L196" s="73"/>
      <c r="M196" s="73"/>
      <c r="N196" s="73"/>
      <c r="O196" s="73"/>
      <c r="P196" s="73"/>
      <c r="Q196" s="73"/>
      <c r="R196" s="73"/>
    </row>
    <row r="197" spans="12:18">
      <c r="L197" s="73"/>
      <c r="M197" s="73"/>
      <c r="N197" s="73"/>
      <c r="O197" s="73"/>
      <c r="P197" s="73"/>
      <c r="Q197" s="73"/>
      <c r="R197" s="73"/>
    </row>
    <row r="198" spans="12:18">
      <c r="L198" s="73"/>
      <c r="M198" s="73"/>
      <c r="N198" s="73"/>
      <c r="O198" s="73"/>
      <c r="P198" s="73"/>
      <c r="Q198" s="73"/>
      <c r="R198" s="73"/>
    </row>
    <row r="199" spans="12:18">
      <c r="L199" s="73"/>
      <c r="M199" s="73"/>
      <c r="N199" s="73"/>
      <c r="O199" s="73"/>
      <c r="P199" s="73"/>
      <c r="Q199" s="73"/>
      <c r="R199" s="73"/>
    </row>
    <row r="200" spans="12:18">
      <c r="L200" s="73"/>
      <c r="M200" s="73"/>
      <c r="N200" s="73"/>
      <c r="O200" s="73"/>
      <c r="P200" s="73"/>
      <c r="Q200" s="73"/>
      <c r="R200" s="73"/>
    </row>
    <row r="201" spans="12:18">
      <c r="L201" s="73"/>
      <c r="M201" s="73"/>
      <c r="N201" s="73"/>
      <c r="O201" s="73"/>
      <c r="P201" s="73"/>
      <c r="Q201" s="73"/>
      <c r="R201" s="73"/>
    </row>
    <row r="202" spans="12:18">
      <c r="L202" s="73"/>
      <c r="M202" s="73"/>
      <c r="N202" s="73"/>
      <c r="O202" s="73"/>
      <c r="P202" s="73"/>
      <c r="Q202" s="73"/>
      <c r="R202" s="73"/>
    </row>
    <row r="203" spans="12:18">
      <c r="L203" s="73"/>
      <c r="M203" s="73"/>
      <c r="N203" s="73"/>
      <c r="O203" s="73"/>
      <c r="P203" s="73"/>
      <c r="Q203" s="73"/>
      <c r="R203" s="73"/>
    </row>
    <row r="204" spans="12:18">
      <c r="L204" s="73"/>
      <c r="M204" s="73"/>
      <c r="N204" s="73"/>
      <c r="O204" s="73"/>
      <c r="P204" s="73"/>
      <c r="Q204" s="73"/>
      <c r="R204" s="73"/>
    </row>
    <row r="205" spans="12:18">
      <c r="L205" s="73"/>
      <c r="M205" s="78"/>
      <c r="N205" s="73"/>
      <c r="O205" s="73"/>
      <c r="P205" s="73"/>
      <c r="Q205" s="73"/>
      <c r="R205" s="73"/>
    </row>
    <row r="206" spans="12:18">
      <c r="L206" s="73"/>
      <c r="M206" s="73"/>
      <c r="N206" s="73"/>
      <c r="O206" s="73"/>
      <c r="P206" s="73"/>
      <c r="Q206" s="73"/>
      <c r="R206" s="73"/>
    </row>
    <row r="207" spans="12:18">
      <c r="L207" s="73"/>
      <c r="M207" s="73"/>
      <c r="N207" s="73"/>
      <c r="O207" s="73"/>
      <c r="P207" s="73"/>
      <c r="Q207" s="73"/>
      <c r="R207" s="73"/>
    </row>
    <row r="208" spans="12:18">
      <c r="L208" s="73"/>
      <c r="M208" s="78"/>
      <c r="N208" s="79"/>
      <c r="O208" s="73"/>
      <c r="P208" s="73"/>
      <c r="Q208" s="73"/>
      <c r="R208" s="73"/>
    </row>
    <row r="209" spans="12:18">
      <c r="L209" s="73"/>
      <c r="M209" s="73"/>
      <c r="N209" s="79"/>
      <c r="O209" s="73"/>
      <c r="P209" s="73"/>
      <c r="Q209" s="73"/>
      <c r="R209" s="73"/>
    </row>
    <row r="210" spans="12:18">
      <c r="L210" s="73"/>
      <c r="M210" s="73"/>
      <c r="N210" s="79"/>
      <c r="O210" s="73"/>
      <c r="P210" s="73"/>
      <c r="Q210" s="73"/>
      <c r="R210" s="73"/>
    </row>
    <row r="211" spans="12:18">
      <c r="L211" s="73"/>
      <c r="M211" s="73"/>
      <c r="N211" s="79"/>
      <c r="O211" s="73"/>
      <c r="P211" s="73"/>
      <c r="Q211" s="73"/>
      <c r="R211" s="73"/>
    </row>
    <row r="212" spans="12:18">
      <c r="L212" s="73"/>
      <c r="M212" s="73"/>
      <c r="N212" s="79"/>
      <c r="O212" s="73"/>
      <c r="P212" s="73"/>
      <c r="Q212" s="73"/>
      <c r="R212" s="73"/>
    </row>
    <row r="213" spans="12:18">
      <c r="L213" s="73"/>
    </row>
    <row r="214" spans="12:18">
      <c r="L214" s="73"/>
      <c r="M214" s="73"/>
    </row>
    <row r="215" spans="12:18">
      <c r="L215" s="73"/>
    </row>
    <row r="216" spans="12:18">
      <c r="L216" s="73"/>
      <c r="M216" s="73"/>
      <c r="N216" s="73"/>
      <c r="O216" s="73"/>
      <c r="P216" s="73"/>
      <c r="Q216" s="73"/>
      <c r="R216" s="73"/>
    </row>
    <row r="217" spans="12:18">
      <c r="L217" s="73"/>
    </row>
    <row r="218" spans="12:18">
      <c r="L218" s="73"/>
      <c r="M218" s="73"/>
      <c r="N218" s="73"/>
    </row>
    <row r="219" spans="12:18">
      <c r="L219" s="80"/>
    </row>
  </sheetData>
  <mergeCells count="11">
    <mergeCell ref="A1:G1"/>
    <mergeCell ref="A30:G30"/>
    <mergeCell ref="A31:G31"/>
    <mergeCell ref="A19:A22"/>
    <mergeCell ref="A3:A5"/>
    <mergeCell ref="A6:A9"/>
    <mergeCell ref="A10:A11"/>
    <mergeCell ref="A12:A14"/>
    <mergeCell ref="A15:A18"/>
    <mergeCell ref="A23:A26"/>
    <mergeCell ref="A27:A28"/>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14396-FE00-4A9A-A5E5-92A8C8099132}">
  <sheetPr>
    <tabColor theme="3"/>
  </sheetPr>
  <dimension ref="A1:M24"/>
  <sheetViews>
    <sheetView topLeftCell="A10" zoomScale="80" zoomScaleNormal="80" workbookViewId="0">
      <selection activeCell="A3" sqref="A3:E6"/>
    </sheetView>
  </sheetViews>
  <sheetFormatPr baseColWidth="10" defaultColWidth="12.5" defaultRowHeight="16"/>
  <cols>
    <col min="1" max="1" width="12.5" style="384"/>
    <col min="2" max="2" width="26.33203125" style="384" customWidth="1"/>
    <col min="3" max="5" width="12.5" style="384"/>
    <col min="6" max="6" width="4" style="384" customWidth="1"/>
    <col min="7" max="7" width="17.1640625" style="384" customWidth="1"/>
    <col min="8" max="13" width="12.5" style="384"/>
    <col min="14" max="16384" width="12.5" style="70"/>
  </cols>
  <sheetData>
    <row r="1" spans="1:12" ht="37.5" customHeight="1">
      <c r="A1" s="859" t="s">
        <v>734</v>
      </c>
      <c r="B1" s="859"/>
      <c r="C1" s="859"/>
      <c r="D1" s="859"/>
      <c r="E1" s="859"/>
      <c r="G1" s="414" t="s">
        <v>739</v>
      </c>
    </row>
    <row r="2" spans="1:12" ht="29.25" customHeight="1">
      <c r="A2" s="386"/>
      <c r="B2" s="386" t="s">
        <v>251</v>
      </c>
      <c r="C2" s="413" t="s">
        <v>340</v>
      </c>
      <c r="D2" s="413" t="s">
        <v>341</v>
      </c>
      <c r="E2" s="413" t="s">
        <v>342</v>
      </c>
      <c r="G2" s="411"/>
      <c r="H2" s="412" t="s">
        <v>340</v>
      </c>
      <c r="I2" s="412" t="s">
        <v>341</v>
      </c>
      <c r="J2" s="412" t="s">
        <v>342</v>
      </c>
      <c r="L2" s="30" t="s">
        <v>552</v>
      </c>
    </row>
    <row r="3" spans="1:12">
      <c r="A3" s="861" t="s">
        <v>343</v>
      </c>
      <c r="B3" s="401" t="s">
        <v>344</v>
      </c>
      <c r="C3" s="402">
        <v>0.31648799999999999</v>
      </c>
      <c r="D3" s="402">
        <v>0.44922899999999999</v>
      </c>
      <c r="E3" s="402">
        <v>0.23428299999999999</v>
      </c>
      <c r="G3" s="400" t="s">
        <v>292</v>
      </c>
      <c r="H3" s="408">
        <v>0.15371399999999999</v>
      </c>
      <c r="I3" s="408">
        <v>0.56777500000000003</v>
      </c>
      <c r="J3" s="408">
        <v>0.27851199999999998</v>
      </c>
      <c r="L3" s="30" t="s">
        <v>553</v>
      </c>
    </row>
    <row r="4" spans="1:12">
      <c r="A4" s="861"/>
      <c r="B4" s="401" t="s">
        <v>345</v>
      </c>
      <c r="C4" s="402">
        <v>0.18543399999999999</v>
      </c>
      <c r="D4" s="402">
        <v>0.41453899999999999</v>
      </c>
      <c r="E4" s="402">
        <v>0.40002699999999997</v>
      </c>
      <c r="G4" s="400" t="s">
        <v>347</v>
      </c>
      <c r="H4" s="408"/>
      <c r="I4" s="408"/>
      <c r="J4" s="408"/>
    </row>
    <row r="5" spans="1:12">
      <c r="A5" s="861"/>
      <c r="B5" s="401" t="s">
        <v>346</v>
      </c>
      <c r="C5" s="402">
        <v>0.28484500000000001</v>
      </c>
      <c r="D5" s="402">
        <v>0.47156900000000002</v>
      </c>
      <c r="E5" s="402">
        <v>0.243586</v>
      </c>
      <c r="G5" s="407" t="s">
        <v>349</v>
      </c>
      <c r="H5" s="408">
        <v>0.172406</v>
      </c>
      <c r="I5" s="408">
        <v>0.53388199999999997</v>
      </c>
      <c r="J5" s="408">
        <v>0.29371200000000003</v>
      </c>
    </row>
    <row r="6" spans="1:12" ht="25.5" customHeight="1">
      <c r="A6" s="861"/>
      <c r="B6" s="401" t="s">
        <v>348</v>
      </c>
      <c r="C6" s="402">
        <v>0.28605199999999997</v>
      </c>
      <c r="D6" s="402">
        <v>0.39436599999999999</v>
      </c>
      <c r="E6" s="402">
        <v>0.31958200000000003</v>
      </c>
      <c r="G6" s="407" t="s">
        <v>350</v>
      </c>
      <c r="H6" s="408">
        <v>3.1740999999999998E-2</v>
      </c>
      <c r="I6" s="408">
        <v>0.81848100000000001</v>
      </c>
      <c r="J6" s="408">
        <v>0.14977799999999999</v>
      </c>
    </row>
    <row r="7" spans="1:12" ht="16" customHeight="1">
      <c r="A7" s="862" t="s">
        <v>279</v>
      </c>
      <c r="B7" s="401" t="s">
        <v>351</v>
      </c>
      <c r="C7" s="402">
        <v>0.48650399999999999</v>
      </c>
      <c r="D7" s="402">
        <v>0.17225499999999999</v>
      </c>
      <c r="E7" s="402">
        <v>0.34124099999999996</v>
      </c>
      <c r="G7" s="400" t="s">
        <v>352</v>
      </c>
      <c r="H7" s="408"/>
      <c r="I7" s="408"/>
      <c r="J7" s="408"/>
    </row>
    <row r="8" spans="1:12">
      <c r="A8" s="862"/>
      <c r="B8" s="401" t="s">
        <v>353</v>
      </c>
      <c r="C8" s="402">
        <v>0.31396299999999999</v>
      </c>
      <c r="D8" s="402">
        <v>0.38780700000000001</v>
      </c>
      <c r="E8" s="402">
        <v>0.29823</v>
      </c>
      <c r="G8" s="407" t="s">
        <v>354</v>
      </c>
      <c r="H8" s="408">
        <v>0.267432</v>
      </c>
      <c r="I8" s="408">
        <v>0.46712600000000004</v>
      </c>
      <c r="J8" s="408">
        <v>0.26544200000000001</v>
      </c>
    </row>
    <row r="9" spans="1:12">
      <c r="A9" s="862"/>
      <c r="B9" s="401" t="s">
        <v>355</v>
      </c>
      <c r="C9" s="402">
        <v>5.0209999999999998E-2</v>
      </c>
      <c r="D9" s="402">
        <v>0.75905199999999995</v>
      </c>
      <c r="E9" s="402">
        <v>0.19073799999999999</v>
      </c>
      <c r="G9" s="409" t="s">
        <v>356</v>
      </c>
      <c r="H9" s="410">
        <v>3.7117662912733024E-2</v>
      </c>
      <c r="I9" s="410">
        <v>0.64977337417932624</v>
      </c>
      <c r="J9" s="410">
        <v>0.31310896290794082</v>
      </c>
    </row>
    <row r="10" spans="1:12" ht="21.75" customHeight="1">
      <c r="A10" s="862"/>
      <c r="B10" s="401" t="s">
        <v>357</v>
      </c>
      <c r="C10" s="402">
        <v>2.8919E-2</v>
      </c>
      <c r="D10" s="402">
        <v>0.88291900000000001</v>
      </c>
      <c r="E10" s="402">
        <v>8.8162000000000004E-2</v>
      </c>
    </row>
    <row r="11" spans="1:12" ht="15" customHeight="1">
      <c r="A11" s="863" t="s">
        <v>358</v>
      </c>
      <c r="B11" s="401" t="s">
        <v>359</v>
      </c>
      <c r="C11" s="402">
        <v>0.46760599999999997</v>
      </c>
      <c r="D11" s="402">
        <v>0.360765</v>
      </c>
      <c r="E11" s="402">
        <v>0.171629</v>
      </c>
    </row>
    <row r="12" spans="1:12">
      <c r="A12" s="863"/>
      <c r="B12" s="401" t="s">
        <v>360</v>
      </c>
      <c r="C12" s="402">
        <v>0.36593699999999996</v>
      </c>
      <c r="D12" s="402">
        <v>0.33552500000000002</v>
      </c>
      <c r="E12" s="402">
        <v>0.29853799999999997</v>
      </c>
      <c r="F12" s="399"/>
    </row>
    <row r="13" spans="1:12">
      <c r="A13" s="863"/>
      <c r="B13" s="401" t="s">
        <v>361</v>
      </c>
      <c r="C13" s="402">
        <v>0.32971800000000001</v>
      </c>
      <c r="D13" s="402">
        <v>0.30694299999999997</v>
      </c>
      <c r="E13" s="402">
        <v>0.36333900000000002</v>
      </c>
    </row>
    <row r="14" spans="1:12" ht="30.75" customHeight="1">
      <c r="A14" s="863"/>
      <c r="B14" s="401" t="s">
        <v>362</v>
      </c>
      <c r="C14" s="402">
        <v>0.28573300000000001</v>
      </c>
      <c r="D14" s="402">
        <v>0.31140699999999999</v>
      </c>
      <c r="E14" s="402">
        <v>0.40285899999999997</v>
      </c>
    </row>
    <row r="15" spans="1:12">
      <c r="A15" s="863" t="s">
        <v>363</v>
      </c>
      <c r="B15" s="401" t="s">
        <v>364</v>
      </c>
      <c r="C15" s="402">
        <v>7.7491000000000004E-2</v>
      </c>
      <c r="D15" s="402">
        <v>0.75282300000000002</v>
      </c>
      <c r="E15" s="402">
        <v>0.16968599999999998</v>
      </c>
    </row>
    <row r="16" spans="1:12" ht="26.25" customHeight="1">
      <c r="A16" s="863"/>
      <c r="B16" s="401" t="s">
        <v>365</v>
      </c>
      <c r="C16" s="402">
        <v>0.36008899999999999</v>
      </c>
      <c r="D16" s="402">
        <v>0.32835900000000001</v>
      </c>
      <c r="E16" s="402">
        <v>0.311552</v>
      </c>
    </row>
    <row r="17" spans="1:5" ht="15.75" customHeight="1">
      <c r="A17" s="862" t="s">
        <v>164</v>
      </c>
      <c r="B17" s="403" t="s">
        <v>735</v>
      </c>
      <c r="C17" s="402">
        <v>2.2376999999999998E-2</v>
      </c>
      <c r="D17" s="402">
        <v>0.68056099999999997</v>
      </c>
      <c r="E17" s="402">
        <v>0.29706199999999999</v>
      </c>
    </row>
    <row r="18" spans="1:5">
      <c r="A18" s="862"/>
      <c r="B18" s="403" t="s">
        <v>736</v>
      </c>
      <c r="C18" s="402">
        <v>0.56281000000000003</v>
      </c>
      <c r="D18" s="402">
        <v>0.28152100000000002</v>
      </c>
      <c r="E18" s="402">
        <v>0.155669</v>
      </c>
    </row>
    <row r="19" spans="1:5">
      <c r="A19" s="862"/>
      <c r="B19" s="403" t="s">
        <v>737</v>
      </c>
      <c r="C19" s="402">
        <v>0.32567400000000002</v>
      </c>
      <c r="D19" s="402">
        <v>0.46622300000000005</v>
      </c>
      <c r="E19" s="402">
        <v>0.20810300000000001</v>
      </c>
    </row>
    <row r="20" spans="1:5" ht="24" customHeight="1">
      <c r="A20" s="862"/>
      <c r="B20" s="403" t="s">
        <v>738</v>
      </c>
      <c r="C20" s="402">
        <v>3.6750999999999999E-2</v>
      </c>
      <c r="D20" s="402">
        <v>0.45411200000000002</v>
      </c>
      <c r="E20" s="402">
        <v>0.50913699999999995</v>
      </c>
    </row>
    <row r="21" spans="1:5">
      <c r="A21" s="404"/>
      <c r="B21" s="405" t="s">
        <v>366</v>
      </c>
      <c r="C21" s="406">
        <v>0.28358</v>
      </c>
      <c r="D21" s="406">
        <v>0.44327599999999995</v>
      </c>
      <c r="E21" s="406">
        <v>0.273144</v>
      </c>
    </row>
    <row r="22" spans="1:5" ht="65" customHeight="1">
      <c r="A22" s="860" t="s">
        <v>740</v>
      </c>
      <c r="B22" s="860"/>
      <c r="C22" s="860"/>
      <c r="D22" s="860"/>
      <c r="E22" s="860"/>
    </row>
    <row r="23" spans="1:5">
      <c r="A23" s="400" t="s">
        <v>733</v>
      </c>
      <c r="B23" s="400"/>
      <c r="C23" s="400"/>
      <c r="D23" s="400"/>
      <c r="E23" s="400"/>
    </row>
    <row r="24" spans="1:5" ht="27" customHeight="1">
      <c r="A24" s="400" t="s">
        <v>166</v>
      </c>
      <c r="B24" s="400"/>
      <c r="C24" s="400"/>
      <c r="D24" s="400"/>
      <c r="E24" s="400"/>
    </row>
  </sheetData>
  <mergeCells count="7">
    <mergeCell ref="A1:E1"/>
    <mergeCell ref="A22:E22"/>
    <mergeCell ref="A3:A6"/>
    <mergeCell ref="A7:A10"/>
    <mergeCell ref="A11:A14"/>
    <mergeCell ref="A15:A16"/>
    <mergeCell ref="A17:A20"/>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6EDD-FE53-4897-A9EF-980F195C0096}">
  <sheetPr>
    <tabColor theme="3"/>
  </sheetPr>
  <dimension ref="A1:E36"/>
  <sheetViews>
    <sheetView zoomScale="80" zoomScaleNormal="80" workbookViewId="0">
      <selection sqref="A1:D1"/>
    </sheetView>
  </sheetViews>
  <sheetFormatPr baseColWidth="10" defaultColWidth="8.83203125" defaultRowHeight="15"/>
  <cols>
    <col min="1" max="1" width="13.5" style="6" customWidth="1"/>
    <col min="2" max="2" width="22.5" style="6" customWidth="1"/>
    <col min="3" max="3" width="19.83203125" style="6" customWidth="1"/>
    <col min="4" max="16384" width="8.83203125" style="6"/>
  </cols>
  <sheetData>
    <row r="1" spans="1:5" ht="52.5" customHeight="1">
      <c r="A1" s="848" t="s">
        <v>757</v>
      </c>
      <c r="B1" s="848"/>
      <c r="C1" s="848"/>
      <c r="E1" s="30" t="s">
        <v>552</v>
      </c>
    </row>
    <row r="2" spans="1:5" ht="28">
      <c r="A2" s="253" t="s">
        <v>107</v>
      </c>
      <c r="B2" s="506" t="s">
        <v>758</v>
      </c>
      <c r="C2" s="506" t="s">
        <v>759</v>
      </c>
      <c r="E2" s="30" t="s">
        <v>553</v>
      </c>
    </row>
    <row r="3" spans="1:5">
      <c r="A3" s="507" t="s">
        <v>367</v>
      </c>
      <c r="B3" s="508">
        <v>2.9931668540676342E-2</v>
      </c>
      <c r="C3" s="508">
        <v>1.6177057056603206E-3</v>
      </c>
    </row>
    <row r="4" spans="1:5">
      <c r="A4" s="507" t="s">
        <v>368</v>
      </c>
      <c r="B4" s="508">
        <v>2.3571454564235796E-2</v>
      </c>
      <c r="C4" s="508">
        <v>-1.0108293630728493E-2</v>
      </c>
    </row>
    <row r="5" spans="1:5">
      <c r="A5" s="507" t="s">
        <v>114</v>
      </c>
      <c r="B5" s="508">
        <v>1.4167912280914925E-2</v>
      </c>
      <c r="C5" s="508">
        <v>-6.8433485588635648E-3</v>
      </c>
    </row>
    <row r="6" spans="1:5">
      <c r="A6" s="507" t="s">
        <v>115</v>
      </c>
      <c r="B6" s="508">
        <v>6.3425509734258756E-2</v>
      </c>
      <c r="C6" s="508">
        <v>-3.1952001955173545E-2</v>
      </c>
    </row>
    <row r="7" spans="1:5">
      <c r="A7" s="507" t="s">
        <v>116</v>
      </c>
      <c r="B7" s="508">
        <v>8.5825922755898412E-2</v>
      </c>
      <c r="C7" s="508">
        <v>-6.6168931863406638E-2</v>
      </c>
    </row>
    <row r="8" spans="1:5">
      <c r="A8" s="507" t="s">
        <v>117</v>
      </c>
      <c r="B8" s="508">
        <v>3.0814438715335062E-2</v>
      </c>
      <c r="C8" s="508">
        <v>-3.2318940513879207E-2</v>
      </c>
    </row>
    <row r="9" spans="1:5">
      <c r="A9" s="507" t="s">
        <v>118</v>
      </c>
      <c r="B9" s="508">
        <v>6.9142941871469965E-2</v>
      </c>
      <c r="C9" s="508">
        <v>1.4212073685205492E-2</v>
      </c>
    </row>
    <row r="10" spans="1:5">
      <c r="A10" s="507" t="s">
        <v>119</v>
      </c>
      <c r="B10" s="508">
        <v>3.3816797427739832E-2</v>
      </c>
      <c r="C10" s="508">
        <v>3.215011065278775E-2</v>
      </c>
    </row>
    <row r="11" spans="1:5">
      <c r="A11" s="507" t="s">
        <v>120</v>
      </c>
      <c r="B11" s="508">
        <v>6.4225870686491562E-3</v>
      </c>
      <c r="C11" s="508">
        <v>9.1889561216296524E-3</v>
      </c>
    </row>
    <row r="12" spans="1:5">
      <c r="A12" s="507" t="s">
        <v>121</v>
      </c>
      <c r="B12" s="508">
        <v>3.8692186969781064E-2</v>
      </c>
      <c r="C12" s="508">
        <v>3.2753025193065062E-2</v>
      </c>
    </row>
    <row r="13" spans="1:5">
      <c r="A13" s="507" t="s">
        <v>122</v>
      </c>
      <c r="B13" s="508">
        <v>2.6636247385423483E-2</v>
      </c>
      <c r="C13" s="508">
        <v>3.8899892483123907E-2</v>
      </c>
    </row>
    <row r="14" spans="1:5">
      <c r="A14" s="507" t="s">
        <v>123</v>
      </c>
      <c r="B14" s="508">
        <v>1.8052486572005741E-2</v>
      </c>
      <c r="C14" s="508">
        <v>3.6199613825251262E-2</v>
      </c>
    </row>
    <row r="15" spans="1:5">
      <c r="A15" s="507" t="s">
        <v>124</v>
      </c>
      <c r="B15" s="508">
        <v>1.6609022253986583E-2</v>
      </c>
      <c r="C15" s="508">
        <v>1.2244026372184547E-2</v>
      </c>
    </row>
    <row r="16" spans="1:5">
      <c r="A16" s="507" t="s">
        <v>125</v>
      </c>
      <c r="B16" s="508">
        <v>-7.9536930559663387E-3</v>
      </c>
      <c r="C16" s="508">
        <v>3.1219907274077613E-2</v>
      </c>
    </row>
    <row r="17" spans="1:3">
      <c r="A17" s="507" t="s">
        <v>126</v>
      </c>
      <c r="B17" s="508">
        <v>1.9741555340569521E-2</v>
      </c>
      <c r="C17" s="508">
        <v>-3.4018023561570132E-2</v>
      </c>
    </row>
    <row r="18" spans="1:3">
      <c r="A18" s="507" t="s">
        <v>127</v>
      </c>
      <c r="B18" s="508">
        <v>5.7115789436947638E-2</v>
      </c>
      <c r="C18" s="508">
        <v>-5.7821408114744843E-2</v>
      </c>
    </row>
    <row r="19" spans="1:3">
      <c r="A19" s="507" t="s">
        <v>128</v>
      </c>
      <c r="B19" s="508">
        <v>0.11686788038065297</v>
      </c>
      <c r="C19" s="508">
        <v>-5.4043720515671571E-2</v>
      </c>
    </row>
    <row r="20" spans="1:3">
      <c r="A20" s="507" t="s">
        <v>129</v>
      </c>
      <c r="B20" s="508">
        <v>6.9873339628858666E-2</v>
      </c>
      <c r="C20" s="508">
        <v>-4.5732210765928203E-3</v>
      </c>
    </row>
    <row r="21" spans="1:3">
      <c r="A21" s="507" t="s">
        <v>130</v>
      </c>
      <c r="B21" s="508">
        <v>3.8232670770462454E-2</v>
      </c>
      <c r="C21" s="508">
        <v>5.0150014430899933E-2</v>
      </c>
    </row>
    <row r="22" spans="1:3">
      <c r="A22" s="507" t="s">
        <v>131</v>
      </c>
      <c r="B22" s="508">
        <v>1.3878800933500777E-2</v>
      </c>
      <c r="C22" s="508">
        <v>1.9317088396883019E-2</v>
      </c>
    </row>
    <row r="23" spans="1:3">
      <c r="A23" s="507" t="s">
        <v>132</v>
      </c>
      <c r="B23" s="508">
        <v>3.3047139425429917E-2</v>
      </c>
      <c r="C23" s="508">
        <v>2.3277978494816977E-2</v>
      </c>
    </row>
    <row r="24" spans="1:3">
      <c r="A24" s="507" t="s">
        <v>133</v>
      </c>
      <c r="B24" s="508">
        <v>7.5066156444239681E-4</v>
      </c>
      <c r="C24" s="508">
        <v>-0.10133594504183963</v>
      </c>
    </row>
    <row r="25" spans="1:3">
      <c r="A25" s="507" t="s">
        <v>134</v>
      </c>
      <c r="B25" s="508">
        <v>8.6781249103656227E-2</v>
      </c>
      <c r="C25" s="508">
        <v>-3.5356293036585634E-2</v>
      </c>
    </row>
    <row r="26" spans="1:3">
      <c r="A26" s="507" t="s">
        <v>135</v>
      </c>
      <c r="B26" s="508">
        <v>6.5190439697868391E-2</v>
      </c>
      <c r="C26" s="508">
        <v>-3.460750417338402E-2</v>
      </c>
    </row>
    <row r="27" spans="1:3">
      <c r="A27" s="507" t="s">
        <v>136</v>
      </c>
      <c r="B27" s="508">
        <v>5.822028498457963E-2</v>
      </c>
      <c r="C27" s="508">
        <v>-0.10705339714738858</v>
      </c>
    </row>
    <row r="28" spans="1:3">
      <c r="A28" s="507" t="s">
        <v>137</v>
      </c>
      <c r="B28" s="508">
        <v>4.4063099040287219E-2</v>
      </c>
      <c r="C28" s="508">
        <v>2.39512620745016E-2</v>
      </c>
    </row>
    <row r="29" spans="1:3">
      <c r="A29" s="509" t="s">
        <v>138</v>
      </c>
      <c r="B29" s="508">
        <v>1.4353948610355497E-2</v>
      </c>
      <c r="C29" s="508">
        <v>5.046219373991917E-2</v>
      </c>
    </row>
    <row r="30" spans="1:3">
      <c r="A30" s="509" t="s">
        <v>139</v>
      </c>
      <c r="B30" s="508">
        <v>2.1031444599619798E-2</v>
      </c>
      <c r="C30" s="508">
        <v>3.8791933992217156E-2</v>
      </c>
    </row>
    <row r="31" spans="1:3">
      <c r="A31" s="509" t="s">
        <v>140</v>
      </c>
      <c r="B31" s="508">
        <v>3.5871345561554926E-2</v>
      </c>
      <c r="C31" s="508">
        <v>4.2476068252394333E-2</v>
      </c>
    </row>
    <row r="32" spans="1:3">
      <c r="A32" s="509" t="s">
        <v>141</v>
      </c>
      <c r="B32" s="508">
        <v>3.5438435593572029E-2</v>
      </c>
      <c r="C32" s="508">
        <v>3.9462853165081337E-2</v>
      </c>
    </row>
    <row r="33" spans="1:3">
      <c r="A33" s="510" t="s">
        <v>142</v>
      </c>
      <c r="B33" s="511">
        <v>2.1359733805368285E-2</v>
      </c>
      <c r="C33" s="511">
        <v>7.8668982731880544E-3</v>
      </c>
    </row>
    <row r="34" spans="1:3" ht="102.75" customHeight="1">
      <c r="A34" s="836" t="s">
        <v>760</v>
      </c>
      <c r="B34" s="836"/>
      <c r="C34" s="836"/>
    </row>
    <row r="35" spans="1:3" ht="75" customHeight="1">
      <c r="A35" s="864" t="s">
        <v>761</v>
      </c>
      <c r="B35" s="864"/>
      <c r="C35" s="864"/>
    </row>
    <row r="36" spans="1:3" ht="25.5" customHeight="1">
      <c r="A36" s="350" t="s">
        <v>166</v>
      </c>
      <c r="B36" s="279"/>
      <c r="C36" s="279"/>
    </row>
  </sheetData>
  <mergeCells count="3">
    <mergeCell ref="A1:C1"/>
    <mergeCell ref="A34:C34"/>
    <mergeCell ref="A35:C35"/>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2BA23-74CB-49C8-8DFC-56E1C0EF5555}">
  <sheetPr>
    <tabColor theme="3"/>
  </sheetPr>
  <dimension ref="A1:F36"/>
  <sheetViews>
    <sheetView zoomScale="80" zoomScaleNormal="80" workbookViewId="0">
      <selection sqref="A1:D1"/>
    </sheetView>
  </sheetViews>
  <sheetFormatPr baseColWidth="10" defaultColWidth="8.83203125" defaultRowHeight="15"/>
  <cols>
    <col min="1" max="1" width="11.1640625" style="6" customWidth="1"/>
    <col min="2" max="2" width="13.33203125" style="8" customWidth="1"/>
    <col min="3" max="3" width="14.33203125" style="6" customWidth="1"/>
    <col min="4" max="4" width="13.33203125" style="6" customWidth="1"/>
    <col min="5" max="16384" width="8.83203125" style="6"/>
  </cols>
  <sheetData>
    <row r="1" spans="1:6" ht="41.25" customHeight="1">
      <c r="A1" s="848" t="s">
        <v>762</v>
      </c>
      <c r="B1" s="848"/>
      <c r="C1" s="848"/>
      <c r="D1" s="848"/>
      <c r="F1" s="30" t="s">
        <v>552</v>
      </c>
    </row>
    <row r="2" spans="1:6" ht="42">
      <c r="A2" s="250" t="s">
        <v>107</v>
      </c>
      <c r="B2" s="512" t="s">
        <v>763</v>
      </c>
      <c r="C2" s="513" t="s">
        <v>369</v>
      </c>
      <c r="D2" s="514" t="s">
        <v>764</v>
      </c>
      <c r="F2" s="30" t="s">
        <v>553</v>
      </c>
    </row>
    <row r="3" spans="1:6">
      <c r="A3" s="507" t="s">
        <v>367</v>
      </c>
      <c r="B3" s="515">
        <v>8700.8311452590733</v>
      </c>
      <c r="C3" s="516">
        <v>63.094129254833049</v>
      </c>
      <c r="D3" s="517">
        <v>7.251506</v>
      </c>
    </row>
    <row r="4" spans="1:6">
      <c r="A4" s="507" t="s">
        <v>368</v>
      </c>
      <c r="B4" s="515">
        <v>8612.8805892114069</v>
      </c>
      <c r="C4" s="516">
        <v>64.369215758649787</v>
      </c>
      <c r="D4" s="517">
        <v>7.4735990000000001</v>
      </c>
    </row>
    <row r="5" spans="1:6">
      <c r="A5" s="507" t="s">
        <v>114</v>
      </c>
      <c r="B5" s="515">
        <v>8553.9396452435631</v>
      </c>
      <c r="C5" s="516">
        <v>66.452315160771704</v>
      </c>
      <c r="D5" s="517">
        <v>7.7686210000000004</v>
      </c>
    </row>
    <row r="6" spans="1:6">
      <c r="A6" s="507" t="s">
        <v>115</v>
      </c>
      <c r="B6" s="515">
        <v>8280.6241489743043</v>
      </c>
      <c r="C6" s="516">
        <v>65.74306315900435</v>
      </c>
      <c r="D6" s="517">
        <v>7.9393849999999997</v>
      </c>
    </row>
    <row r="7" spans="1:6">
      <c r="A7" s="507" t="s">
        <v>116</v>
      </c>
      <c r="B7" s="515">
        <v>7732.7040938743439</v>
      </c>
      <c r="C7" s="516">
        <v>62.732002725688965</v>
      </c>
      <c r="D7" s="517">
        <v>8.1125570000000007</v>
      </c>
    </row>
    <row r="8" spans="1:6">
      <c r="A8" s="507" t="s">
        <v>117</v>
      </c>
      <c r="B8" s="515">
        <v>7482.7912902529888</v>
      </c>
      <c r="C8" s="516">
        <v>61.303493476152767</v>
      </c>
      <c r="D8" s="517">
        <v>8.1925969999999992</v>
      </c>
    </row>
    <row r="9" spans="1:6">
      <c r="A9" s="507" t="s">
        <v>118</v>
      </c>
      <c r="B9" s="515">
        <v>7589.1372714410782</v>
      </c>
      <c r="C9" s="516">
        <v>61.651259731886903</v>
      </c>
      <c r="D9" s="517">
        <v>8.1236189999999997</v>
      </c>
    </row>
    <row r="10" spans="1:6">
      <c r="A10" s="507" t="s">
        <v>119</v>
      </c>
      <c r="B10" s="515">
        <v>7833.1288744771045</v>
      </c>
      <c r="C10" s="516">
        <v>63.178249766543708</v>
      </c>
      <c r="D10" s="517">
        <v>8.0655190000000001</v>
      </c>
    </row>
    <row r="11" spans="1:6">
      <c r="A11" s="507" t="s">
        <v>120</v>
      </c>
      <c r="B11" s="515">
        <v>7905.1071519997449</v>
      </c>
      <c r="C11" s="516">
        <v>63.866933797329189</v>
      </c>
      <c r="D11" s="517">
        <v>8.0791989999999991</v>
      </c>
    </row>
    <row r="12" spans="1:6">
      <c r="A12" s="507" t="s">
        <v>121</v>
      </c>
      <c r="B12" s="515">
        <v>8164.0233257030723</v>
      </c>
      <c r="C12" s="516">
        <v>66.008716583703588</v>
      </c>
      <c r="D12" s="517">
        <v>8.0853169999999999</v>
      </c>
    </row>
    <row r="13" spans="1:6">
      <c r="A13" s="507" t="s">
        <v>122</v>
      </c>
      <c r="B13" s="515">
        <v>8481.6029553026365</v>
      </c>
      <c r="C13" s="516">
        <v>69.475193137314335</v>
      </c>
      <c r="D13" s="517">
        <v>8.191281</v>
      </c>
    </row>
    <row r="14" spans="1:6">
      <c r="A14" s="507" t="s">
        <v>123</v>
      </c>
      <c r="B14" s="515">
        <v>8788.6337069037017</v>
      </c>
      <c r="C14" s="516">
        <v>73.170007219936863</v>
      </c>
      <c r="D14" s="517">
        <v>8.3255269999999992</v>
      </c>
    </row>
    <row r="15" spans="1:6">
      <c r="A15" s="507" t="s">
        <v>124</v>
      </c>
      <c r="B15" s="515">
        <v>8896.2419697865007</v>
      </c>
      <c r="C15" s="516">
        <v>76.354976946752515</v>
      </c>
      <c r="D15" s="517">
        <v>8.5828349999999993</v>
      </c>
    </row>
    <row r="16" spans="1:6">
      <c r="A16" s="507" t="s">
        <v>125</v>
      </c>
      <c r="B16" s="515">
        <v>9173.9818191709928</v>
      </c>
      <c r="C16" s="516">
        <v>79.313882561921389</v>
      </c>
      <c r="D16" s="517">
        <v>8.6455242800000001</v>
      </c>
    </row>
    <row r="17" spans="1:4">
      <c r="A17" s="507" t="s">
        <v>126</v>
      </c>
      <c r="B17" s="515">
        <v>8861.9010894930179</v>
      </c>
      <c r="C17" s="516">
        <v>79.887789171283032</v>
      </c>
      <c r="D17" s="517">
        <v>9.0147461999999994</v>
      </c>
    </row>
    <row r="18" spans="1:4">
      <c r="A18" s="507" t="s">
        <v>127</v>
      </c>
      <c r="B18" s="515">
        <v>8349.4934899249401</v>
      </c>
      <c r="C18" s="516">
        <v>79.157255136385331</v>
      </c>
      <c r="D18" s="517">
        <v>9.4804858800000016</v>
      </c>
    </row>
    <row r="19" spans="1:4">
      <c r="A19" s="507" t="s">
        <v>128</v>
      </c>
      <c r="B19" s="515">
        <v>7898.2557973080175</v>
      </c>
      <c r="C19" s="516">
        <v>76.456112403927889</v>
      </c>
      <c r="D19" s="517">
        <v>9.6801261400000005</v>
      </c>
    </row>
    <row r="20" spans="1:4">
      <c r="A20" s="507" t="s">
        <v>129</v>
      </c>
      <c r="B20" s="515">
        <v>7862.135327427447</v>
      </c>
      <c r="C20" s="516">
        <v>77.56428988709402</v>
      </c>
      <c r="D20" s="517">
        <v>9.8655500899999993</v>
      </c>
    </row>
    <row r="21" spans="1:4">
      <c r="A21" s="507" t="s">
        <v>130</v>
      </c>
      <c r="B21" s="515">
        <v>8256.4215275556217</v>
      </c>
      <c r="C21" s="516">
        <v>81.028336340409723</v>
      </c>
      <c r="D21" s="517">
        <v>9.81397765</v>
      </c>
    </row>
    <row r="22" spans="1:4">
      <c r="A22" s="507" t="s">
        <v>131</v>
      </c>
      <c r="B22" s="515">
        <v>8415.9115520453415</v>
      </c>
      <c r="C22" s="516">
        <v>83.623022712020159</v>
      </c>
      <c r="D22" s="517">
        <v>9.9363000899999996</v>
      </c>
    </row>
    <row r="23" spans="1:4">
      <c r="A23" s="507" t="s">
        <v>132</v>
      </c>
      <c r="B23" s="515">
        <v>8611.8169601681348</v>
      </c>
      <c r="C23" s="516">
        <v>87.88443086948773</v>
      </c>
      <c r="D23" s="517">
        <v>10.2050974</v>
      </c>
    </row>
    <row r="24" spans="1:4">
      <c r="A24" s="507" t="s">
        <v>133</v>
      </c>
      <c r="B24" s="515">
        <v>7739.1303499821543</v>
      </c>
      <c r="C24" s="516">
        <v>82.658736015147852</v>
      </c>
      <c r="D24" s="517">
        <v>10.68062331</v>
      </c>
    </row>
    <row r="25" spans="1:4">
      <c r="A25" s="507" t="s">
        <v>134</v>
      </c>
      <c r="B25" s="515">
        <v>7465.5033894798516</v>
      </c>
      <c r="C25" s="516">
        <v>84.556253696814707</v>
      </c>
      <c r="D25" s="517">
        <v>11.326262849999999</v>
      </c>
    </row>
    <row r="26" spans="1:4">
      <c r="A26" s="507" t="s">
        <v>135</v>
      </c>
      <c r="B26" s="515">
        <v>7207.1409497720151</v>
      </c>
      <c r="C26" s="516">
        <v>83.707260507790593</v>
      </c>
      <c r="D26" s="517">
        <v>11.614489170000001</v>
      </c>
    </row>
    <row r="27" spans="1:4">
      <c r="A27" s="507" t="s">
        <v>136</v>
      </c>
      <c r="B27" s="515">
        <v>6435.5920273788643</v>
      </c>
      <c r="C27" s="516">
        <v>74.17030507508089</v>
      </c>
      <c r="D27" s="517">
        <v>11.525016619999999</v>
      </c>
    </row>
    <row r="28" spans="1:4">
      <c r="A28" s="507" t="s">
        <v>137</v>
      </c>
      <c r="B28" s="515">
        <v>6589.7325786311885</v>
      </c>
      <c r="C28" s="516">
        <v>74.480971477316899</v>
      </c>
      <c r="D28" s="517">
        <v>11.302578759999999</v>
      </c>
    </row>
    <row r="29" spans="1:4">
      <c r="A29" s="509" t="s">
        <v>138</v>
      </c>
      <c r="B29" s="515">
        <v>6922.2649407083327</v>
      </c>
      <c r="C29" s="516">
        <v>77.398511677622807</v>
      </c>
      <c r="D29" s="517">
        <v>11.18109641</v>
      </c>
    </row>
    <row r="30" spans="1:4">
      <c r="A30" s="509" t="s">
        <v>139</v>
      </c>
      <c r="B30" s="515">
        <v>7190.7929853649293</v>
      </c>
      <c r="C30" s="516">
        <v>79.505646937738831</v>
      </c>
      <c r="D30" s="517">
        <v>11.056589599999999</v>
      </c>
    </row>
    <row r="31" spans="1:4">
      <c r="A31" s="509" t="s">
        <v>140</v>
      </c>
      <c r="B31" s="515">
        <v>7496.2295990001285</v>
      </c>
      <c r="C31" s="516">
        <v>82.287018077646863</v>
      </c>
      <c r="D31" s="517">
        <v>10.97712083</v>
      </c>
    </row>
    <row r="32" spans="1:4">
      <c r="A32" s="509" t="s">
        <v>141</v>
      </c>
      <c r="B32" s="515">
        <v>7792.0522069572071</v>
      </c>
      <c r="C32" s="516">
        <v>85.311599789349529</v>
      </c>
      <c r="D32" s="517">
        <v>10.94854058</v>
      </c>
    </row>
    <row r="33" spans="1:4">
      <c r="A33" s="510" t="s">
        <v>142</v>
      </c>
      <c r="B33" s="515">
        <v>7853.3514890087099</v>
      </c>
      <c r="C33" s="516">
        <v>85.832085918000004</v>
      </c>
      <c r="D33" s="517">
        <v>10.929357490000001</v>
      </c>
    </row>
    <row r="34" spans="1:4" ht="93" customHeight="1">
      <c r="A34" s="836" t="s">
        <v>765</v>
      </c>
      <c r="B34" s="836"/>
      <c r="C34" s="836"/>
      <c r="D34" s="836"/>
    </row>
    <row r="35" spans="1:4" ht="69" customHeight="1">
      <c r="A35" s="864" t="s">
        <v>766</v>
      </c>
      <c r="B35" s="864"/>
      <c r="C35" s="864"/>
      <c r="D35" s="864"/>
    </row>
    <row r="36" spans="1:4" ht="29.25" customHeight="1">
      <c r="A36" s="350" t="s">
        <v>166</v>
      </c>
      <c r="B36" s="518"/>
      <c r="C36" s="279"/>
      <c r="D36" s="279"/>
    </row>
  </sheetData>
  <mergeCells count="3">
    <mergeCell ref="A1:D1"/>
    <mergeCell ref="A34:D34"/>
    <mergeCell ref="A35:D35"/>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6C804-056C-4F08-8563-59D6D1F58AA6}">
  <sheetPr>
    <tabColor theme="3"/>
  </sheetPr>
  <dimension ref="A1:G56"/>
  <sheetViews>
    <sheetView zoomScale="80" zoomScaleNormal="80" workbookViewId="0">
      <selection sqref="A1:E1"/>
    </sheetView>
  </sheetViews>
  <sheetFormatPr baseColWidth="10" defaultColWidth="8.83203125" defaultRowHeight="15"/>
  <cols>
    <col min="1" max="1" width="14" style="30" bestFit="1" customWidth="1"/>
    <col min="2" max="2" width="7.33203125" style="30" customWidth="1"/>
    <col min="3" max="3" width="10.6640625" style="30" customWidth="1"/>
    <col min="4" max="4" width="11" style="30" bestFit="1" customWidth="1"/>
    <col min="5" max="5" width="10.83203125" style="30" customWidth="1"/>
    <col min="6" max="6" width="3.6640625" style="6" customWidth="1"/>
    <col min="7" max="16384" width="8.83203125" style="6"/>
  </cols>
  <sheetData>
    <row r="1" spans="1:7" ht="66" customHeight="1">
      <c r="A1" s="865" t="s">
        <v>370</v>
      </c>
      <c r="B1" s="865"/>
      <c r="C1" s="865"/>
      <c r="D1" s="865"/>
      <c r="E1" s="865"/>
      <c r="G1" s="30" t="s">
        <v>552</v>
      </c>
    </row>
    <row r="2" spans="1:7" ht="71">
      <c r="A2" s="415" t="s">
        <v>371</v>
      </c>
      <c r="B2" s="415"/>
      <c r="C2" s="376" t="s">
        <v>372</v>
      </c>
      <c r="D2" s="376" t="s">
        <v>373</v>
      </c>
      <c r="E2" s="376" t="s">
        <v>374</v>
      </c>
      <c r="F2" s="4"/>
      <c r="G2" s="30" t="s">
        <v>553</v>
      </c>
    </row>
    <row r="3" spans="1:7">
      <c r="A3" s="348" t="s">
        <v>29</v>
      </c>
      <c r="B3" s="348" t="s">
        <v>79</v>
      </c>
      <c r="C3" s="418">
        <v>3070</v>
      </c>
      <c r="D3" s="424">
        <v>1.4</v>
      </c>
      <c r="E3" s="419">
        <v>-0.26312633033766197</v>
      </c>
      <c r="F3" s="81"/>
    </row>
    <row r="4" spans="1:7">
      <c r="A4" s="348" t="s">
        <v>45</v>
      </c>
      <c r="B4" s="348" t="s">
        <v>95</v>
      </c>
      <c r="C4" s="418">
        <v>3190</v>
      </c>
      <c r="D4" s="424">
        <v>2</v>
      </c>
      <c r="E4" s="419">
        <v>-0.14679225881599883</v>
      </c>
      <c r="F4" s="81"/>
    </row>
    <row r="5" spans="1:7">
      <c r="A5" s="348" t="s">
        <v>5</v>
      </c>
      <c r="B5" s="348" t="s">
        <v>55</v>
      </c>
      <c r="C5" s="418">
        <v>4480</v>
      </c>
      <c r="D5" s="424">
        <v>2.7</v>
      </c>
      <c r="E5" s="419">
        <v>-8.6740034944086386E-2</v>
      </c>
      <c r="F5" s="81"/>
    </row>
    <row r="6" spans="1:7">
      <c r="A6" s="348" t="s">
        <v>37</v>
      </c>
      <c r="B6" s="348" t="s">
        <v>87</v>
      </c>
      <c r="C6" s="418">
        <v>4550</v>
      </c>
      <c r="D6" s="424">
        <v>2.2999999999999998</v>
      </c>
      <c r="E6" s="419">
        <v>-0.33444563640936653</v>
      </c>
      <c r="F6" s="81"/>
    </row>
    <row r="7" spans="1:7">
      <c r="A7" s="348" t="s">
        <v>48</v>
      </c>
      <c r="B7" s="348" t="s">
        <v>98</v>
      </c>
      <c r="C7" s="418">
        <v>4710</v>
      </c>
      <c r="D7" s="424">
        <v>4.5999999999999996</v>
      </c>
      <c r="E7" s="419">
        <v>-0.31761224745027128</v>
      </c>
      <c r="F7" s="81"/>
    </row>
    <row r="8" spans="1:7">
      <c r="A8" s="348" t="s">
        <v>24</v>
      </c>
      <c r="B8" s="348" t="s">
        <v>74</v>
      </c>
      <c r="C8" s="418">
        <v>5300</v>
      </c>
      <c r="D8" s="424">
        <v>6.3</v>
      </c>
      <c r="E8" s="419">
        <v>-0.30859686078851645</v>
      </c>
      <c r="F8" s="81"/>
    </row>
    <row r="9" spans="1:7">
      <c r="A9" s="348" t="s">
        <v>3</v>
      </c>
      <c r="B9" s="348" t="s">
        <v>53</v>
      </c>
      <c r="C9" s="418">
        <v>5330</v>
      </c>
      <c r="D9" s="424">
        <v>5.2</v>
      </c>
      <c r="E9" s="419">
        <v>-0.39163304441552804</v>
      </c>
      <c r="F9" s="81"/>
    </row>
    <row r="10" spans="1:7">
      <c r="A10" s="348" t="s">
        <v>17</v>
      </c>
      <c r="B10" s="348" t="s">
        <v>67</v>
      </c>
      <c r="C10" s="418">
        <v>5340</v>
      </c>
      <c r="D10" s="424">
        <v>4.2</v>
      </c>
      <c r="E10" s="419">
        <v>-0.38061944830786276</v>
      </c>
      <c r="F10" s="81"/>
    </row>
    <row r="11" spans="1:7">
      <c r="A11" s="348" t="s">
        <v>35</v>
      </c>
      <c r="B11" s="348" t="s">
        <v>85</v>
      </c>
      <c r="C11" s="418">
        <v>5540</v>
      </c>
      <c r="D11" s="424">
        <v>4.2</v>
      </c>
      <c r="E11" s="419">
        <v>-0.34198555922119317</v>
      </c>
      <c r="F11" s="81"/>
    </row>
    <row r="12" spans="1:7">
      <c r="A12" s="348" t="s">
        <v>34</v>
      </c>
      <c r="B12" s="348" t="s">
        <v>84</v>
      </c>
      <c r="C12" s="418">
        <v>5700</v>
      </c>
      <c r="D12" s="424">
        <v>4</v>
      </c>
      <c r="E12" s="419">
        <v>-6.8689280922107701E-2</v>
      </c>
      <c r="F12" s="81"/>
    </row>
    <row r="13" spans="1:7">
      <c r="A13" s="348" t="s">
        <v>44</v>
      </c>
      <c r="B13" s="348" t="s">
        <v>94</v>
      </c>
      <c r="C13" s="418">
        <v>5700</v>
      </c>
      <c r="D13" s="424">
        <v>3.7</v>
      </c>
      <c r="E13" s="419">
        <v>-0.16445078262836663</v>
      </c>
      <c r="F13" s="81"/>
    </row>
    <row r="14" spans="1:7">
      <c r="A14" s="348" t="s">
        <v>40</v>
      </c>
      <c r="B14" s="348" t="s">
        <v>90</v>
      </c>
      <c r="C14" s="418">
        <v>5700</v>
      </c>
      <c r="D14" s="424">
        <v>4.4000000000000004</v>
      </c>
      <c r="E14" s="419">
        <v>-0.1042432342837534</v>
      </c>
      <c r="F14" s="81"/>
    </row>
    <row r="15" spans="1:7">
      <c r="A15" s="348" t="s">
        <v>1</v>
      </c>
      <c r="B15" s="348" t="s">
        <v>51</v>
      </c>
      <c r="C15" s="418">
        <v>5760</v>
      </c>
      <c r="D15" s="424">
        <v>5.9</v>
      </c>
      <c r="E15" s="419">
        <v>-0.35241927058132694</v>
      </c>
      <c r="F15" s="81"/>
    </row>
    <row r="16" spans="1:7">
      <c r="A16" s="348" t="s">
        <v>11</v>
      </c>
      <c r="B16" s="348" t="s">
        <v>61</v>
      </c>
      <c r="C16" s="418">
        <v>5770</v>
      </c>
      <c r="D16" s="424">
        <v>4.9000000000000004</v>
      </c>
      <c r="E16" s="419">
        <v>-0.22949089044069765</v>
      </c>
      <c r="F16" s="81"/>
    </row>
    <row r="17" spans="1:6">
      <c r="A17" s="348" t="s">
        <v>39</v>
      </c>
      <c r="B17" s="348" t="s">
        <v>89</v>
      </c>
      <c r="C17" s="418">
        <v>5840</v>
      </c>
      <c r="D17" s="424">
        <v>4.5999999999999996</v>
      </c>
      <c r="E17" s="419">
        <v>-0.21448837760281475</v>
      </c>
      <c r="F17" s="81"/>
    </row>
    <row r="18" spans="1:6">
      <c r="A18" s="348" t="s">
        <v>25</v>
      </c>
      <c r="B18" s="348" t="s">
        <v>75</v>
      </c>
      <c r="C18" s="418">
        <v>5880</v>
      </c>
      <c r="D18" s="424">
        <v>4.5999999999999996</v>
      </c>
      <c r="E18" s="419">
        <v>1.2935064176925536E-2</v>
      </c>
      <c r="F18" s="81"/>
    </row>
    <row r="19" spans="1:6">
      <c r="A19" s="348" t="s">
        <v>23</v>
      </c>
      <c r="B19" s="348" t="s">
        <v>73</v>
      </c>
      <c r="C19" s="418">
        <v>5910</v>
      </c>
      <c r="D19" s="424">
        <v>4</v>
      </c>
      <c r="E19" s="419">
        <v>-0.23698644070426855</v>
      </c>
      <c r="F19" s="81"/>
    </row>
    <row r="20" spans="1:6">
      <c r="A20" s="348" t="s">
        <v>21</v>
      </c>
      <c r="B20" s="348" t="s">
        <v>71</v>
      </c>
      <c r="C20" s="418">
        <v>6150</v>
      </c>
      <c r="D20" s="424">
        <v>5</v>
      </c>
      <c r="E20" s="419">
        <v>-0.11951192647107169</v>
      </c>
      <c r="F20" s="81"/>
    </row>
    <row r="21" spans="1:6">
      <c r="A21" s="348" t="s">
        <v>47</v>
      </c>
      <c r="B21" s="348" t="s">
        <v>97</v>
      </c>
      <c r="C21" s="418">
        <v>6190</v>
      </c>
      <c r="D21" s="424">
        <v>4.5999999999999996</v>
      </c>
      <c r="E21" s="419">
        <v>-0.20052744215725826</v>
      </c>
      <c r="F21" s="81"/>
    </row>
    <row r="22" spans="1:6">
      <c r="A22" s="348" t="s">
        <v>7</v>
      </c>
      <c r="B22" s="348" t="s">
        <v>57</v>
      </c>
      <c r="C22" s="418">
        <v>6300</v>
      </c>
      <c r="D22" s="424">
        <v>4.8</v>
      </c>
      <c r="E22" s="419">
        <v>-0.25342989589662951</v>
      </c>
      <c r="F22" s="81"/>
    </row>
    <row r="23" spans="1:6">
      <c r="A23" s="348" t="s">
        <v>14</v>
      </c>
      <c r="B23" s="348" t="s">
        <v>64</v>
      </c>
      <c r="C23" s="418">
        <v>6440</v>
      </c>
      <c r="D23" s="424">
        <v>4.7</v>
      </c>
      <c r="E23" s="419">
        <v>-1.3135000389636931E-2</v>
      </c>
      <c r="F23" s="81"/>
    </row>
    <row r="24" spans="1:6">
      <c r="A24" s="348" t="s">
        <v>15</v>
      </c>
      <c r="B24" s="348" t="s">
        <v>65</v>
      </c>
      <c r="C24" s="418">
        <v>6480</v>
      </c>
      <c r="D24" s="424">
        <v>5.7</v>
      </c>
      <c r="E24" s="419">
        <v>-0.15360351536488626</v>
      </c>
      <c r="F24" s="81"/>
    </row>
    <row r="25" spans="1:6">
      <c r="A25" s="348" t="s">
        <v>38</v>
      </c>
      <c r="B25" s="348" t="s">
        <v>88</v>
      </c>
      <c r="C25" s="418">
        <v>6480</v>
      </c>
      <c r="D25" s="424">
        <v>3.5</v>
      </c>
      <c r="E25" s="419">
        <v>-9.4367236131399773E-2</v>
      </c>
      <c r="F25" s="81"/>
    </row>
    <row r="26" spans="1:6">
      <c r="A26" s="348" t="s">
        <v>2</v>
      </c>
      <c r="B26" s="348" t="s">
        <v>52</v>
      </c>
      <c r="C26" s="418">
        <v>6700</v>
      </c>
      <c r="D26" s="424">
        <v>6.2</v>
      </c>
      <c r="E26" s="419">
        <v>-0.13809959039025421</v>
      </c>
      <c r="F26" s="81"/>
    </row>
    <row r="27" spans="1:6">
      <c r="A27" s="348" t="s">
        <v>16</v>
      </c>
      <c r="B27" s="348" t="s">
        <v>66</v>
      </c>
      <c r="C27" s="418">
        <v>6780</v>
      </c>
      <c r="D27" s="424">
        <v>5.4</v>
      </c>
      <c r="E27" s="419">
        <v>-0.23328050387486868</v>
      </c>
      <c r="F27" s="81"/>
    </row>
    <row r="28" spans="1:6">
      <c r="A28" s="348" t="s">
        <v>36</v>
      </c>
      <c r="B28" s="348" t="s">
        <v>86</v>
      </c>
      <c r="C28" s="418">
        <v>6810</v>
      </c>
      <c r="D28" s="424">
        <v>4.9000000000000004</v>
      </c>
      <c r="E28" s="419">
        <v>2.8664971297051308E-2</v>
      </c>
      <c r="F28" s="81"/>
    </row>
    <row r="29" spans="1:6">
      <c r="A29" s="348" t="s">
        <v>30</v>
      </c>
      <c r="B29" s="348" t="s">
        <v>80</v>
      </c>
      <c r="C29" s="418">
        <v>7020</v>
      </c>
      <c r="D29" s="424">
        <v>3.2</v>
      </c>
      <c r="E29" s="419">
        <v>-0.24950761306211652</v>
      </c>
      <c r="F29" s="81"/>
    </row>
    <row r="30" spans="1:6">
      <c r="A30" s="348" t="s">
        <v>43</v>
      </c>
      <c r="B30" s="348" t="s">
        <v>93</v>
      </c>
      <c r="C30" s="418">
        <v>7210</v>
      </c>
      <c r="D30" s="424">
        <v>6.7</v>
      </c>
      <c r="E30" s="419">
        <v>-0.13874788413169495</v>
      </c>
      <c r="F30" s="81"/>
    </row>
    <row r="31" spans="1:6">
      <c r="A31" s="348" t="s">
        <v>8</v>
      </c>
      <c r="B31" s="348" t="s">
        <v>58</v>
      </c>
      <c r="C31" s="418">
        <v>7210</v>
      </c>
      <c r="D31" s="424">
        <v>4.3</v>
      </c>
      <c r="E31" s="419">
        <v>-0.1459223867199872</v>
      </c>
      <c r="F31" s="81"/>
    </row>
    <row r="32" spans="1:6">
      <c r="A32" s="348" t="s">
        <v>42</v>
      </c>
      <c r="B32" s="348" t="s">
        <v>92</v>
      </c>
      <c r="C32" s="418">
        <v>7230</v>
      </c>
      <c r="D32" s="424">
        <v>5.7</v>
      </c>
      <c r="E32" s="419">
        <v>-0.15953144344690445</v>
      </c>
      <c r="F32" s="81"/>
    </row>
    <row r="33" spans="1:6">
      <c r="A33" s="348" t="s">
        <v>22</v>
      </c>
      <c r="B33" s="348" t="s">
        <v>72</v>
      </c>
      <c r="C33" s="418">
        <v>7360</v>
      </c>
      <c r="D33" s="424">
        <v>4.5999999999999996</v>
      </c>
      <c r="E33" s="419">
        <v>-5.5736724581602795E-2</v>
      </c>
      <c r="F33" s="81"/>
    </row>
    <row r="34" spans="1:6">
      <c r="A34" s="348" t="s">
        <v>46</v>
      </c>
      <c r="B34" s="348" t="s">
        <v>96</v>
      </c>
      <c r="C34" s="418">
        <v>7420</v>
      </c>
      <c r="D34" s="424">
        <v>4.0999999999999996</v>
      </c>
      <c r="E34" s="419">
        <v>-0.10918955487260451</v>
      </c>
      <c r="F34" s="81"/>
    </row>
    <row r="35" spans="1:6">
      <c r="A35" s="348" t="s">
        <v>32</v>
      </c>
      <c r="B35" s="348" t="s">
        <v>82</v>
      </c>
      <c r="C35" s="418">
        <v>7600</v>
      </c>
      <c r="D35" s="424">
        <v>3.9</v>
      </c>
      <c r="E35" s="419">
        <v>-0.25610982198415222</v>
      </c>
      <c r="F35" s="81"/>
    </row>
    <row r="36" spans="1:6">
      <c r="A36" s="348" t="s">
        <v>41</v>
      </c>
      <c r="B36" s="348" t="s">
        <v>91</v>
      </c>
      <c r="C36" s="418">
        <v>7720</v>
      </c>
      <c r="D36" s="424">
        <v>4.7</v>
      </c>
      <c r="E36" s="419">
        <v>-0.1176090225216119</v>
      </c>
      <c r="F36" s="81"/>
    </row>
    <row r="37" spans="1:6">
      <c r="A37" s="348" t="s">
        <v>103</v>
      </c>
      <c r="B37" s="348" t="s">
        <v>103</v>
      </c>
      <c r="C37" s="418">
        <v>7850</v>
      </c>
      <c r="D37" s="424">
        <v>5.0999999999999996</v>
      </c>
      <c r="E37" s="419">
        <v>-8.8461815165340116E-2</v>
      </c>
      <c r="F37" s="81"/>
    </row>
    <row r="38" spans="1:6">
      <c r="A38" s="348" t="s">
        <v>20</v>
      </c>
      <c r="B38" s="348" t="s">
        <v>70</v>
      </c>
      <c r="C38" s="418">
        <v>7870</v>
      </c>
      <c r="D38" s="424">
        <v>4.3</v>
      </c>
      <c r="E38" s="419">
        <v>2.5685540245716106E-3</v>
      </c>
      <c r="F38" s="81"/>
    </row>
    <row r="39" spans="1:6">
      <c r="A39" s="348" t="s">
        <v>27</v>
      </c>
      <c r="B39" s="348" t="s">
        <v>77</v>
      </c>
      <c r="C39" s="418">
        <v>7940</v>
      </c>
      <c r="D39" s="424">
        <v>7</v>
      </c>
      <c r="E39" s="419">
        <v>0.18358696598098362</v>
      </c>
      <c r="F39" s="81"/>
    </row>
    <row r="40" spans="1:6">
      <c r="A40" s="348" t="s">
        <v>12</v>
      </c>
      <c r="B40" s="348" t="s">
        <v>62</v>
      </c>
      <c r="C40" s="418">
        <v>8510</v>
      </c>
      <c r="D40" s="424">
        <v>6.4</v>
      </c>
      <c r="E40" s="419">
        <v>-0.16622606979797908</v>
      </c>
      <c r="F40" s="81"/>
    </row>
    <row r="41" spans="1:6">
      <c r="A41" s="348" t="s">
        <v>9</v>
      </c>
      <c r="B41" s="348" t="s">
        <v>59</v>
      </c>
      <c r="C41" s="418">
        <v>8570</v>
      </c>
      <c r="D41" s="424">
        <v>6.5</v>
      </c>
      <c r="E41" s="419">
        <v>-0.11262861436201722</v>
      </c>
      <c r="F41" s="81"/>
    </row>
    <row r="42" spans="1:6">
      <c r="A42" s="348" t="s">
        <v>19</v>
      </c>
      <c r="B42" s="348" t="s">
        <v>69</v>
      </c>
      <c r="C42" s="418">
        <v>8830</v>
      </c>
      <c r="D42" s="424">
        <v>5.6</v>
      </c>
      <c r="E42" s="419">
        <v>-7.4779065689192089E-3</v>
      </c>
      <c r="F42" s="81"/>
    </row>
    <row r="43" spans="1:6">
      <c r="A43" s="348" t="s">
        <v>18</v>
      </c>
      <c r="B43" s="348" t="s">
        <v>68</v>
      </c>
      <c r="C43" s="418">
        <v>8970</v>
      </c>
      <c r="D43" s="424">
        <v>3.2</v>
      </c>
      <c r="E43" s="419">
        <v>-0.10462304261544499</v>
      </c>
      <c r="F43" s="81"/>
    </row>
    <row r="44" spans="1:6">
      <c r="A44" s="348" t="s">
        <v>26</v>
      </c>
      <c r="B44" s="348" t="s">
        <v>76</v>
      </c>
      <c r="C44" s="418">
        <v>9020</v>
      </c>
      <c r="D44" s="424">
        <v>7.8</v>
      </c>
      <c r="E44" s="419">
        <v>-0.14234891719698797</v>
      </c>
      <c r="F44" s="81"/>
    </row>
    <row r="45" spans="1:6">
      <c r="A45" s="348" t="s">
        <v>28</v>
      </c>
      <c r="B45" s="348" t="s">
        <v>78</v>
      </c>
      <c r="C45" s="418">
        <v>9250</v>
      </c>
      <c r="D45" s="424">
        <v>7.3</v>
      </c>
      <c r="E45" s="419">
        <v>8.1512719209704529E-2</v>
      </c>
      <c r="F45" s="81"/>
    </row>
    <row r="46" spans="1:6">
      <c r="A46" s="348" t="s">
        <v>6</v>
      </c>
      <c r="B46" s="348" t="s">
        <v>56</v>
      </c>
      <c r="C46" s="418">
        <v>9860</v>
      </c>
      <c r="D46" s="424">
        <v>3.3</v>
      </c>
      <c r="E46" s="419">
        <v>-0.22035150532327405</v>
      </c>
      <c r="F46" s="81"/>
    </row>
    <row r="47" spans="1:6">
      <c r="A47" s="348" t="s">
        <v>31</v>
      </c>
      <c r="B47" s="348" t="s">
        <v>81</v>
      </c>
      <c r="C47" s="418">
        <v>10130</v>
      </c>
      <c r="D47" s="424">
        <v>10.199999999999999</v>
      </c>
      <c r="E47" s="419">
        <v>-5.32970519110742E-2</v>
      </c>
      <c r="F47" s="81"/>
    </row>
    <row r="48" spans="1:6">
      <c r="A48" s="348" t="s">
        <v>4</v>
      </c>
      <c r="B48" s="348" t="s">
        <v>54</v>
      </c>
      <c r="C48" s="418">
        <v>10700</v>
      </c>
      <c r="D48" s="424">
        <v>7</v>
      </c>
      <c r="E48" s="419">
        <v>0.1154651738552369</v>
      </c>
      <c r="F48" s="81"/>
    </row>
    <row r="49" spans="1:6">
      <c r="A49" s="348" t="s">
        <v>33</v>
      </c>
      <c r="B49" s="348" t="s">
        <v>83</v>
      </c>
      <c r="C49" s="418">
        <v>11140</v>
      </c>
      <c r="D49" s="424">
        <v>4.7</v>
      </c>
      <c r="E49" s="419">
        <v>7.7708347078961806E-2</v>
      </c>
      <c r="F49" s="81"/>
    </row>
    <row r="50" spans="1:6">
      <c r="A50" s="348" t="s">
        <v>13</v>
      </c>
      <c r="B50" s="348" t="s">
        <v>63</v>
      </c>
      <c r="C50" s="418">
        <v>14590</v>
      </c>
      <c r="D50" s="424">
        <v>6.5</v>
      </c>
      <c r="E50" s="419">
        <v>0.33279932844951743</v>
      </c>
      <c r="F50" s="81"/>
    </row>
    <row r="51" spans="1:6">
      <c r="A51" s="348" t="s">
        <v>49</v>
      </c>
      <c r="B51" s="348" t="s">
        <v>99</v>
      </c>
      <c r="C51" s="418">
        <v>15730</v>
      </c>
      <c r="D51" s="424">
        <v>10.7</v>
      </c>
      <c r="E51" s="419">
        <v>3.6115625679073449E-2</v>
      </c>
      <c r="F51" s="81"/>
    </row>
    <row r="52" spans="1:6">
      <c r="A52" s="293" t="s">
        <v>10</v>
      </c>
      <c r="B52" s="293" t="s">
        <v>60</v>
      </c>
      <c r="C52" s="420">
        <v>16940</v>
      </c>
      <c r="D52" s="425">
        <v>8.1</v>
      </c>
      <c r="E52" s="421">
        <v>9.6217872206661836E-2</v>
      </c>
      <c r="F52" s="81"/>
    </row>
    <row r="53" spans="1:6">
      <c r="A53" s="296" t="s">
        <v>0</v>
      </c>
      <c r="B53" s="296" t="s">
        <v>50</v>
      </c>
      <c r="C53" s="422">
        <v>17700</v>
      </c>
      <c r="D53" s="426">
        <v>7.3</v>
      </c>
      <c r="E53" s="423">
        <v>3.2290374838922456E-2</v>
      </c>
      <c r="F53" s="82"/>
    </row>
    <row r="54" spans="1:6" ht="33" customHeight="1">
      <c r="A54" s="864" t="s">
        <v>742</v>
      </c>
      <c r="B54" s="864"/>
      <c r="C54" s="864"/>
      <c r="D54" s="864"/>
      <c r="E54" s="864"/>
    </row>
    <row r="55" spans="1:6" ht="36" customHeight="1">
      <c r="A55" s="864" t="s">
        <v>741</v>
      </c>
      <c r="B55" s="864"/>
      <c r="C55" s="864"/>
      <c r="D55" s="864"/>
      <c r="E55" s="864"/>
    </row>
    <row r="56" spans="1:6" ht="28.5" customHeight="1">
      <c r="A56" s="348" t="s">
        <v>166</v>
      </c>
      <c r="B56" s="348"/>
      <c r="C56" s="348"/>
      <c r="D56" s="348"/>
      <c r="E56" s="348"/>
    </row>
  </sheetData>
  <mergeCells count="3">
    <mergeCell ref="A54:E54"/>
    <mergeCell ref="A55:E55"/>
    <mergeCell ref="A1:E1"/>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54240-440A-4F70-AC24-ADB768703082}">
  <sheetPr>
    <tabColor theme="3"/>
  </sheetPr>
  <dimension ref="A1:N24"/>
  <sheetViews>
    <sheetView zoomScale="80" zoomScaleNormal="80" workbookViewId="0">
      <selection sqref="A1:F1"/>
    </sheetView>
  </sheetViews>
  <sheetFormatPr baseColWidth="10" defaultColWidth="8.6640625" defaultRowHeight="15"/>
  <cols>
    <col min="1" max="1" width="21.1640625" style="83" customWidth="1"/>
    <col min="2" max="2" width="8.6640625" style="83"/>
    <col min="3" max="4" width="14.6640625" style="83" customWidth="1"/>
    <col min="5" max="5" width="17.1640625" style="83" customWidth="1"/>
    <col min="6" max="6" width="14.1640625" style="84" customWidth="1"/>
    <col min="7" max="7" width="4.1640625" style="84" customWidth="1"/>
    <col min="8" max="8" width="17.5" style="84" customWidth="1"/>
    <col min="9" max="9" width="8.6640625" style="84"/>
    <col min="10" max="10" width="10.5" style="84" customWidth="1"/>
    <col min="11" max="11" width="14.33203125" style="84" customWidth="1"/>
    <col min="12" max="12" width="16" style="84" customWidth="1"/>
    <col min="13" max="13" width="3.83203125" style="83" customWidth="1"/>
    <col min="14" max="16384" width="8.6640625" style="83"/>
  </cols>
  <sheetData>
    <row r="1" spans="1:14" ht="57" customHeight="1">
      <c r="A1" s="866" t="s">
        <v>745</v>
      </c>
      <c r="B1" s="866"/>
      <c r="C1" s="866"/>
      <c r="D1" s="866"/>
      <c r="E1" s="866"/>
      <c r="F1" s="867"/>
      <c r="G1" s="427"/>
      <c r="H1" s="428" t="s">
        <v>375</v>
      </c>
      <c r="I1" s="868" t="s">
        <v>376</v>
      </c>
      <c r="J1" s="868"/>
      <c r="K1" s="868"/>
      <c r="L1" s="868"/>
      <c r="N1" s="30" t="s">
        <v>552</v>
      </c>
    </row>
    <row r="2" spans="1:14" ht="71">
      <c r="A2" s="450"/>
      <c r="B2" s="451"/>
      <c r="C2" s="452" t="s">
        <v>377</v>
      </c>
      <c r="D2" s="453" t="s">
        <v>378</v>
      </c>
      <c r="E2" s="453" t="s">
        <v>379</v>
      </c>
      <c r="F2" s="444"/>
      <c r="G2" s="445"/>
      <c r="H2" s="446"/>
      <c r="I2" s="447"/>
      <c r="J2" s="448" t="s">
        <v>377</v>
      </c>
      <c r="K2" s="448" t="s">
        <v>378</v>
      </c>
      <c r="L2" s="449" t="s">
        <v>379</v>
      </c>
      <c r="N2" s="30" t="s">
        <v>553</v>
      </c>
    </row>
    <row r="3" spans="1:14">
      <c r="A3" s="437" t="s">
        <v>380</v>
      </c>
      <c r="B3" s="436" t="s">
        <v>381</v>
      </c>
      <c r="C3" s="435">
        <v>6270</v>
      </c>
      <c r="D3" s="435">
        <v>11150</v>
      </c>
      <c r="E3" s="435">
        <v>7860</v>
      </c>
      <c r="F3" s="438">
        <v>25280</v>
      </c>
      <c r="G3" s="86"/>
      <c r="H3" s="431" t="s">
        <v>380</v>
      </c>
      <c r="I3" s="432" t="s">
        <v>381</v>
      </c>
      <c r="J3" s="87">
        <v>0.24802215189873417</v>
      </c>
      <c r="K3" s="87">
        <v>0.4410601265822785</v>
      </c>
      <c r="L3" s="87">
        <v>0.31091772151898733</v>
      </c>
    </row>
    <row r="4" spans="1:14">
      <c r="A4" s="439"/>
      <c r="B4" s="88" t="s">
        <v>382</v>
      </c>
      <c r="C4" s="435">
        <v>8440</v>
      </c>
      <c r="D4" s="435">
        <v>10000</v>
      </c>
      <c r="E4" s="435">
        <v>8940</v>
      </c>
      <c r="F4" s="438">
        <v>27380</v>
      </c>
      <c r="G4" s="86"/>
      <c r="H4" s="429"/>
      <c r="I4" s="442" t="s">
        <v>382</v>
      </c>
      <c r="J4" s="87">
        <v>0.30825420014609206</v>
      </c>
      <c r="K4" s="87">
        <v>0.36523009495982467</v>
      </c>
      <c r="L4" s="87">
        <v>0.32651570489408327</v>
      </c>
    </row>
    <row r="5" spans="1:14" ht="15" customHeight="1">
      <c r="A5" s="440"/>
      <c r="B5" s="90" t="s">
        <v>383</v>
      </c>
      <c r="C5" s="435">
        <v>10610</v>
      </c>
      <c r="D5" s="435">
        <v>7230</v>
      </c>
      <c r="E5" s="435">
        <v>8820</v>
      </c>
      <c r="F5" s="438">
        <v>26660</v>
      </c>
      <c r="G5" s="86"/>
      <c r="H5" s="431"/>
      <c r="I5" s="442" t="s">
        <v>383</v>
      </c>
      <c r="J5" s="87">
        <v>0.39797449362340587</v>
      </c>
      <c r="K5" s="87">
        <v>0.27119279819954989</v>
      </c>
      <c r="L5" s="87">
        <v>0.33083270817704424</v>
      </c>
    </row>
    <row r="6" spans="1:14" ht="15" customHeight="1">
      <c r="A6" s="91"/>
      <c r="B6" s="92" t="s">
        <v>384</v>
      </c>
      <c r="C6" s="93">
        <v>11890</v>
      </c>
      <c r="D6" s="93">
        <v>7510</v>
      </c>
      <c r="E6" s="93">
        <v>8270</v>
      </c>
      <c r="F6" s="441">
        <v>27670</v>
      </c>
      <c r="G6" s="93"/>
      <c r="H6" s="433"/>
      <c r="I6" s="443" t="s">
        <v>384</v>
      </c>
      <c r="J6" s="87">
        <v>0.42970726418503796</v>
      </c>
      <c r="K6" s="87">
        <v>0.27141308276111314</v>
      </c>
      <c r="L6" s="87">
        <v>0.29887965305384895</v>
      </c>
    </row>
    <row r="7" spans="1:14" ht="15" customHeight="1">
      <c r="A7" s="440"/>
      <c r="B7" s="90"/>
      <c r="C7" s="435"/>
      <c r="D7" s="435"/>
      <c r="E7" s="435"/>
      <c r="F7" s="438"/>
      <c r="G7" s="86"/>
      <c r="H7" s="431"/>
      <c r="I7" s="442"/>
      <c r="J7" s="87"/>
      <c r="K7" s="87"/>
      <c r="L7" s="87"/>
    </row>
    <row r="8" spans="1:14" ht="15" customHeight="1">
      <c r="A8" s="440" t="s">
        <v>385</v>
      </c>
      <c r="B8" s="430" t="s">
        <v>381</v>
      </c>
      <c r="C8" s="435">
        <v>4600</v>
      </c>
      <c r="D8" s="435">
        <v>7550</v>
      </c>
      <c r="E8" s="435">
        <v>1810</v>
      </c>
      <c r="F8" s="438">
        <v>13960</v>
      </c>
      <c r="G8" s="86"/>
      <c r="H8" s="431" t="s">
        <v>385</v>
      </c>
      <c r="I8" s="432" t="s">
        <v>381</v>
      </c>
      <c r="J8" s="87">
        <v>0.32951289398280803</v>
      </c>
      <c r="K8" s="87">
        <v>0.54083094555873923</v>
      </c>
      <c r="L8" s="87">
        <v>0.12965616045845271</v>
      </c>
    </row>
    <row r="9" spans="1:14" ht="15" customHeight="1">
      <c r="A9" s="439"/>
      <c r="B9" s="88" t="s">
        <v>382</v>
      </c>
      <c r="C9" s="435">
        <v>6120</v>
      </c>
      <c r="D9" s="435">
        <v>6800</v>
      </c>
      <c r="E9" s="435">
        <v>2050</v>
      </c>
      <c r="F9" s="438">
        <v>14970</v>
      </c>
      <c r="G9" s="86"/>
      <c r="H9" s="429"/>
      <c r="I9" s="442" t="s">
        <v>382</v>
      </c>
      <c r="J9" s="87">
        <v>0.4088176352705411</v>
      </c>
      <c r="K9" s="87">
        <v>0.45424181696726784</v>
      </c>
      <c r="L9" s="87">
        <v>0.13694054776219106</v>
      </c>
    </row>
    <row r="10" spans="1:14" ht="15" customHeight="1">
      <c r="A10" s="440"/>
      <c r="B10" s="90" t="s">
        <v>383</v>
      </c>
      <c r="C10" s="435">
        <v>7690</v>
      </c>
      <c r="D10" s="435">
        <v>5260</v>
      </c>
      <c r="E10" s="435">
        <v>1910</v>
      </c>
      <c r="F10" s="438">
        <v>14860</v>
      </c>
      <c r="G10" s="86"/>
      <c r="H10" s="431"/>
      <c r="I10" s="442" t="s">
        <v>383</v>
      </c>
      <c r="J10" s="87">
        <v>0.51749663526244949</v>
      </c>
      <c r="K10" s="87">
        <v>0.35397039030955585</v>
      </c>
      <c r="L10" s="87">
        <v>0.12853297442799461</v>
      </c>
    </row>
    <row r="11" spans="1:14" ht="16.25" customHeight="1">
      <c r="A11" s="91"/>
      <c r="B11" s="92" t="s">
        <v>384</v>
      </c>
      <c r="C11" s="93">
        <v>7950</v>
      </c>
      <c r="D11" s="93">
        <v>5790</v>
      </c>
      <c r="E11" s="93">
        <v>2090</v>
      </c>
      <c r="F11" s="441">
        <v>15830</v>
      </c>
      <c r="G11" s="93"/>
      <c r="H11" s="433"/>
      <c r="I11" s="443" t="s">
        <v>384</v>
      </c>
      <c r="J11" s="87">
        <v>0.50221099178774475</v>
      </c>
      <c r="K11" s="87">
        <v>0.36576121288692354</v>
      </c>
      <c r="L11" s="87">
        <v>0.13202779532533165</v>
      </c>
    </row>
    <row r="12" spans="1:14" ht="16.25" customHeight="1">
      <c r="A12" s="440"/>
      <c r="B12" s="90"/>
      <c r="C12" s="435"/>
      <c r="D12" s="435"/>
      <c r="E12" s="435"/>
      <c r="F12" s="438"/>
      <c r="G12" s="86"/>
      <c r="H12" s="431"/>
      <c r="I12" s="442"/>
      <c r="J12" s="87"/>
      <c r="K12" s="87"/>
      <c r="L12" s="87"/>
    </row>
    <row r="13" spans="1:14" ht="16.25" customHeight="1">
      <c r="A13" s="440" t="s">
        <v>386</v>
      </c>
      <c r="B13" s="430" t="s">
        <v>381</v>
      </c>
      <c r="C13" s="435">
        <v>3890</v>
      </c>
      <c r="D13" s="435">
        <v>7000</v>
      </c>
      <c r="E13" s="435">
        <v>2090</v>
      </c>
      <c r="F13" s="438">
        <v>12980</v>
      </c>
      <c r="G13" s="86"/>
      <c r="H13" s="431" t="s">
        <v>386</v>
      </c>
      <c r="I13" s="432" t="s">
        <v>381</v>
      </c>
      <c r="J13" s="87">
        <v>0.29969183359013868</v>
      </c>
      <c r="K13" s="87">
        <v>0.53929121725731899</v>
      </c>
      <c r="L13" s="87">
        <v>0.16101694915254236</v>
      </c>
    </row>
    <row r="14" spans="1:14" ht="15" customHeight="1">
      <c r="A14" s="439"/>
      <c r="B14" s="88" t="s">
        <v>382</v>
      </c>
      <c r="C14" s="435">
        <v>5160</v>
      </c>
      <c r="D14" s="435">
        <v>6610</v>
      </c>
      <c r="E14" s="435">
        <v>2450</v>
      </c>
      <c r="F14" s="438">
        <v>14220</v>
      </c>
      <c r="G14" s="86"/>
      <c r="H14" s="429"/>
      <c r="I14" s="442" t="s">
        <v>382</v>
      </c>
      <c r="J14" s="87">
        <v>0.3628691983122363</v>
      </c>
      <c r="K14" s="87">
        <v>0.46483825597749651</v>
      </c>
      <c r="L14" s="87">
        <v>0.17229254571026723</v>
      </c>
    </row>
    <row r="15" spans="1:14" ht="15" customHeight="1">
      <c r="A15" s="440"/>
      <c r="B15" s="90" t="s">
        <v>383</v>
      </c>
      <c r="C15" s="435">
        <v>5730</v>
      </c>
      <c r="D15" s="435">
        <v>4930</v>
      </c>
      <c r="E15" s="435">
        <v>2040</v>
      </c>
      <c r="F15" s="438">
        <v>12700</v>
      </c>
      <c r="G15" s="86"/>
      <c r="H15" s="431"/>
      <c r="I15" s="442" t="s">
        <v>383</v>
      </c>
      <c r="J15" s="87">
        <v>0.45118110236220471</v>
      </c>
      <c r="K15" s="87">
        <v>0.38818897637795274</v>
      </c>
      <c r="L15" s="87">
        <v>0.16062992125984252</v>
      </c>
    </row>
    <row r="16" spans="1:14" ht="16.25" customHeight="1">
      <c r="A16" s="91"/>
      <c r="B16" s="92" t="s">
        <v>384</v>
      </c>
      <c r="C16" s="93">
        <v>6080</v>
      </c>
      <c r="D16" s="93">
        <v>5850</v>
      </c>
      <c r="E16" s="93">
        <v>2250</v>
      </c>
      <c r="F16" s="441">
        <v>14180</v>
      </c>
      <c r="G16" s="93"/>
      <c r="H16" s="433"/>
      <c r="I16" s="443" t="s">
        <v>384</v>
      </c>
      <c r="J16" s="87">
        <v>0.42877291960507757</v>
      </c>
      <c r="K16" s="87">
        <v>0.41255289139633289</v>
      </c>
      <c r="L16" s="87">
        <v>0.15867418899858957</v>
      </c>
    </row>
    <row r="17" spans="1:12" ht="16.25" customHeight="1">
      <c r="A17" s="440"/>
      <c r="B17" s="90"/>
      <c r="C17" s="435"/>
      <c r="D17" s="435"/>
      <c r="E17" s="435"/>
      <c r="F17" s="438"/>
      <c r="G17" s="86"/>
      <c r="H17" s="431"/>
      <c r="I17" s="442"/>
      <c r="J17" s="87"/>
      <c r="K17" s="87"/>
      <c r="L17" s="87"/>
    </row>
    <row r="18" spans="1:12" ht="16.25" customHeight="1">
      <c r="A18" s="440" t="s">
        <v>387</v>
      </c>
      <c r="B18" s="430" t="s">
        <v>381</v>
      </c>
      <c r="C18" s="435">
        <v>2240</v>
      </c>
      <c r="D18" s="435">
        <v>5740</v>
      </c>
      <c r="E18" s="435">
        <v>1440</v>
      </c>
      <c r="F18" s="438">
        <v>9420</v>
      </c>
      <c r="G18" s="86"/>
      <c r="H18" s="431" t="s">
        <v>387</v>
      </c>
      <c r="I18" s="432" t="s">
        <v>381</v>
      </c>
      <c r="J18" s="87">
        <v>0.23779193205944799</v>
      </c>
      <c r="K18" s="87">
        <v>0.60934182590233543</v>
      </c>
      <c r="L18" s="87">
        <v>0.15286624203821655</v>
      </c>
    </row>
    <row r="19" spans="1:12" ht="15" customHeight="1">
      <c r="A19" s="439"/>
      <c r="B19" s="88" t="s">
        <v>382</v>
      </c>
      <c r="C19" s="435">
        <v>2960</v>
      </c>
      <c r="D19" s="435">
        <v>6380</v>
      </c>
      <c r="E19" s="435">
        <v>1550</v>
      </c>
      <c r="F19" s="438">
        <v>10890</v>
      </c>
      <c r="G19" s="86"/>
      <c r="H19" s="429"/>
      <c r="I19" s="442" t="s">
        <v>382</v>
      </c>
      <c r="J19" s="87">
        <v>0.27180899908172634</v>
      </c>
      <c r="K19" s="87">
        <v>0.58585858585858586</v>
      </c>
      <c r="L19" s="87">
        <v>0.1423324150596878</v>
      </c>
    </row>
    <row r="20" spans="1:12" ht="15" customHeight="1">
      <c r="A20" s="440"/>
      <c r="B20" s="90" t="s">
        <v>383</v>
      </c>
      <c r="C20" s="435">
        <v>3470</v>
      </c>
      <c r="D20" s="435">
        <v>4840</v>
      </c>
      <c r="E20" s="435">
        <v>1320</v>
      </c>
      <c r="F20" s="438">
        <v>9630</v>
      </c>
      <c r="G20" s="86"/>
      <c r="H20" s="431"/>
      <c r="I20" s="442" t="s">
        <v>383</v>
      </c>
      <c r="J20" s="87">
        <v>0.36033229491173419</v>
      </c>
      <c r="K20" s="87">
        <v>0.50259605399792318</v>
      </c>
      <c r="L20" s="87">
        <v>0.13707165109034267</v>
      </c>
    </row>
    <row r="21" spans="1:12" ht="16.25" customHeight="1">
      <c r="A21" s="91"/>
      <c r="B21" s="92" t="s">
        <v>384</v>
      </c>
      <c r="C21" s="93">
        <v>3710</v>
      </c>
      <c r="D21" s="93">
        <v>6310</v>
      </c>
      <c r="E21" s="93">
        <v>1680</v>
      </c>
      <c r="F21" s="441">
        <v>11700</v>
      </c>
      <c r="G21" s="93"/>
      <c r="H21" s="433"/>
      <c r="I21" s="443" t="s">
        <v>384</v>
      </c>
      <c r="J21" s="434">
        <v>0.31709401709401708</v>
      </c>
      <c r="K21" s="434">
        <v>0.53931623931623929</v>
      </c>
      <c r="L21" s="434">
        <v>0.14358974358974358</v>
      </c>
    </row>
    <row r="22" spans="1:12" ht="75" customHeight="1">
      <c r="A22" s="869" t="s">
        <v>743</v>
      </c>
      <c r="B22" s="869"/>
      <c r="C22" s="869"/>
      <c r="D22" s="869"/>
      <c r="E22" s="869"/>
      <c r="F22" s="869"/>
    </row>
    <row r="23" spans="1:12" ht="30.75" customHeight="1">
      <c r="A23" s="870" t="s">
        <v>744</v>
      </c>
      <c r="B23" s="870"/>
      <c r="C23" s="870"/>
      <c r="D23" s="870"/>
      <c r="E23" s="870"/>
      <c r="F23" s="870"/>
    </row>
    <row r="24" spans="1:12" ht="23.25" customHeight="1">
      <c r="A24" s="84" t="s">
        <v>166</v>
      </c>
    </row>
  </sheetData>
  <mergeCells count="4">
    <mergeCell ref="A1:F1"/>
    <mergeCell ref="I1:L1"/>
    <mergeCell ref="A22:F22"/>
    <mergeCell ref="A23:F23"/>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15CAA-4909-4B29-8D83-E153DC89CED1}">
  <sheetPr>
    <tabColor theme="3"/>
  </sheetPr>
  <dimension ref="A1:N34"/>
  <sheetViews>
    <sheetView zoomScale="80" zoomScaleNormal="80" workbookViewId="0">
      <selection sqref="A1:E1"/>
    </sheetView>
  </sheetViews>
  <sheetFormatPr baseColWidth="10" defaultColWidth="8.6640625" defaultRowHeight="15"/>
  <cols>
    <col min="1" max="1" width="31.1640625" style="94" customWidth="1"/>
    <col min="2" max="2" width="11.33203125" style="474" customWidth="1"/>
    <col min="3" max="4" width="10.1640625" style="474" customWidth="1"/>
    <col min="5" max="5" width="15.33203125" style="474" customWidth="1"/>
    <col min="6" max="13" width="8.6640625" style="94"/>
    <col min="14" max="16384" width="8.6640625" style="95"/>
  </cols>
  <sheetData>
    <row r="1" spans="1:14" ht="59.25" customHeight="1">
      <c r="A1" s="873" t="s">
        <v>388</v>
      </c>
      <c r="B1" s="873"/>
      <c r="C1" s="873"/>
      <c r="D1" s="873"/>
      <c r="E1" s="873"/>
      <c r="F1" s="94" t="s">
        <v>389</v>
      </c>
      <c r="H1" s="96"/>
      <c r="I1" s="96"/>
      <c r="N1" s="30" t="s">
        <v>552</v>
      </c>
    </row>
    <row r="2" spans="1:14" ht="51.75" customHeight="1">
      <c r="A2" s="97"/>
      <c r="B2" s="469"/>
      <c r="C2" s="470" t="s">
        <v>377</v>
      </c>
      <c r="D2" s="470" t="s">
        <v>390</v>
      </c>
      <c r="E2" s="470" t="s">
        <v>748</v>
      </c>
      <c r="F2" s="479"/>
      <c r="G2" s="874" t="s">
        <v>168</v>
      </c>
      <c r="H2" s="874"/>
      <c r="I2" s="874"/>
      <c r="J2" s="875"/>
      <c r="K2" s="874" t="s">
        <v>391</v>
      </c>
      <c r="L2" s="874"/>
      <c r="M2" s="874"/>
      <c r="N2" s="30" t="s">
        <v>553</v>
      </c>
    </row>
    <row r="3" spans="1:14" ht="18" customHeight="1">
      <c r="A3" s="85" t="s">
        <v>380</v>
      </c>
      <c r="B3" s="471" t="s">
        <v>381</v>
      </c>
      <c r="C3" s="472">
        <v>6270</v>
      </c>
      <c r="D3" s="472">
        <v>9750</v>
      </c>
      <c r="E3" s="472">
        <v>16020</v>
      </c>
      <c r="F3" s="481"/>
      <c r="G3" s="482" t="s">
        <v>175</v>
      </c>
      <c r="H3" s="482" t="s">
        <v>392</v>
      </c>
      <c r="I3" s="482" t="s">
        <v>393</v>
      </c>
      <c r="J3" s="481" t="s">
        <v>290</v>
      </c>
      <c r="K3" s="482" t="s">
        <v>175</v>
      </c>
      <c r="L3" s="482" t="s">
        <v>392</v>
      </c>
      <c r="M3" s="482" t="s">
        <v>393</v>
      </c>
    </row>
    <row r="4" spans="1:14" ht="18" customHeight="1">
      <c r="B4" s="473" t="s">
        <v>382</v>
      </c>
      <c r="C4" s="472">
        <v>8440</v>
      </c>
      <c r="D4" s="472">
        <v>8480</v>
      </c>
      <c r="E4" s="472">
        <v>16920</v>
      </c>
      <c r="F4" s="480" t="s">
        <v>381</v>
      </c>
      <c r="G4" s="483">
        <f>D3/E3</f>
        <v>0.60861423220973787</v>
      </c>
      <c r="H4" s="483">
        <f>D7/E7</f>
        <v>0.61538461538461542</v>
      </c>
      <c r="I4" s="483">
        <f>D11/E11</f>
        <v>0.66085440278988661</v>
      </c>
      <c r="J4" s="484">
        <f>D15/E15</f>
        <v>0.74223245109321057</v>
      </c>
      <c r="K4" s="100">
        <f>D20/E20</f>
        <v>0.43953147877013177</v>
      </c>
      <c r="L4" s="100">
        <f>D24/E24</f>
        <v>0.16613213598460552</v>
      </c>
      <c r="M4" s="100">
        <f>D28/E28</f>
        <v>0.38884156729131175</v>
      </c>
    </row>
    <row r="5" spans="1:14" ht="18" customHeight="1">
      <c r="A5" s="89"/>
      <c r="B5" s="473" t="s">
        <v>383</v>
      </c>
      <c r="C5" s="472">
        <v>10610</v>
      </c>
      <c r="D5" s="472">
        <v>7010</v>
      </c>
      <c r="E5" s="472">
        <v>17620</v>
      </c>
      <c r="F5" s="478" t="str">
        <f>B4</f>
        <v>2006-07</v>
      </c>
      <c r="G5" s="483">
        <f>D4/E4</f>
        <v>0.50118203309692666</v>
      </c>
      <c r="H5" s="483">
        <f>D8/E8</f>
        <v>0.51157222665602553</v>
      </c>
      <c r="I5" s="483">
        <f>D12/E12</f>
        <v>0.58752997601918466</v>
      </c>
      <c r="J5" s="484">
        <f>D16/E16</f>
        <v>0.68940188877229802</v>
      </c>
      <c r="K5" s="100">
        <f>D21/E21</f>
        <v>0.45750315258511981</v>
      </c>
      <c r="L5" s="100">
        <f>D25/E25</f>
        <v>0.12866546977857571</v>
      </c>
      <c r="M5" s="100">
        <f>D29/E29</f>
        <v>0.35926222935044105</v>
      </c>
    </row>
    <row r="6" spans="1:14" ht="18" customHeight="1">
      <c r="A6" s="91"/>
      <c r="B6" s="476" t="s">
        <v>384</v>
      </c>
      <c r="C6" s="477">
        <v>11890</v>
      </c>
      <c r="D6" s="477">
        <v>7980</v>
      </c>
      <c r="E6" s="477">
        <v>19870</v>
      </c>
      <c r="F6" s="478" t="str">
        <f t="shared" ref="F6:F7" si="0">B5</f>
        <v>2011-12</v>
      </c>
      <c r="G6" s="483">
        <f t="shared" ref="G6:G7" si="1">D5/E5</f>
        <v>0.3978433598183882</v>
      </c>
      <c r="H6" s="483">
        <f t="shared" ref="H6:H7" si="2">D9/E9</f>
        <v>0.42440119760479039</v>
      </c>
      <c r="I6" s="483">
        <f t="shared" ref="I6:I7" si="3">D13/E13</f>
        <v>0.52210175145954962</v>
      </c>
      <c r="J6" s="484">
        <f t="shared" ref="J6:J7" si="4">D17/E17</f>
        <v>0.60967379077615302</v>
      </c>
      <c r="K6" s="100">
        <f t="shared" ref="K6:K7" si="5">D22/E22</f>
        <v>0.44920440636474906</v>
      </c>
      <c r="L6" s="100">
        <f t="shared" ref="L6:L7" si="6">D26/E26</f>
        <v>0.11262026032823995</v>
      </c>
      <c r="M6" s="100">
        <f t="shared" ref="M6:M7" si="7">D30/E30</f>
        <v>0.34745762711864409</v>
      </c>
    </row>
    <row r="7" spans="1:14" ht="18" customHeight="1">
      <c r="A7" s="89" t="s">
        <v>385</v>
      </c>
      <c r="B7" s="471" t="s">
        <v>381</v>
      </c>
      <c r="C7" s="472">
        <v>4600</v>
      </c>
      <c r="D7" s="472">
        <v>7360</v>
      </c>
      <c r="E7" s="472">
        <v>11960</v>
      </c>
      <c r="F7" s="478" t="str">
        <f t="shared" si="0"/>
        <v>2016-17</v>
      </c>
      <c r="G7" s="483">
        <f t="shared" si="1"/>
        <v>0.40161046804227479</v>
      </c>
      <c r="H7" s="483">
        <f t="shared" si="2"/>
        <v>0.46101694915254238</v>
      </c>
      <c r="I7" s="483">
        <f t="shared" si="3"/>
        <v>0.55588020452885323</v>
      </c>
      <c r="J7" s="484">
        <f t="shared" si="4"/>
        <v>0.65294667913938265</v>
      </c>
      <c r="K7" s="100">
        <f t="shared" si="5"/>
        <v>0.46033129904097647</v>
      </c>
      <c r="L7" s="100">
        <f t="shared" si="6"/>
        <v>0.14806980433632999</v>
      </c>
      <c r="M7" s="100">
        <f t="shared" si="7"/>
        <v>0.40147329650092078</v>
      </c>
    </row>
    <row r="8" spans="1:14" ht="18" customHeight="1">
      <c r="B8" s="473" t="s">
        <v>382</v>
      </c>
      <c r="C8" s="472">
        <v>6120</v>
      </c>
      <c r="D8" s="472">
        <v>6410</v>
      </c>
      <c r="E8" s="472">
        <v>12530</v>
      </c>
      <c r="F8" s="99"/>
      <c r="G8" s="100"/>
      <c r="H8" s="100"/>
      <c r="I8" s="98"/>
      <c r="J8" s="98"/>
      <c r="K8" s="98"/>
      <c r="L8" s="98"/>
      <c r="M8" s="98"/>
    </row>
    <row r="9" spans="1:14" ht="18" customHeight="1">
      <c r="A9" s="89"/>
      <c r="B9" s="473" t="s">
        <v>383</v>
      </c>
      <c r="C9" s="472">
        <v>7690</v>
      </c>
      <c r="D9" s="472">
        <v>5670</v>
      </c>
      <c r="E9" s="472">
        <v>13360</v>
      </c>
    </row>
    <row r="10" spans="1:14" ht="18" customHeight="1">
      <c r="A10" s="91"/>
      <c r="B10" s="476" t="s">
        <v>384</v>
      </c>
      <c r="C10" s="477">
        <v>7950</v>
      </c>
      <c r="D10" s="477">
        <v>6800</v>
      </c>
      <c r="E10" s="477">
        <v>14750</v>
      </c>
    </row>
    <row r="11" spans="1:14" ht="18" customHeight="1">
      <c r="A11" s="89" t="s">
        <v>386</v>
      </c>
      <c r="B11" s="471" t="s">
        <v>381</v>
      </c>
      <c r="C11" s="472">
        <v>3890</v>
      </c>
      <c r="D11" s="472">
        <v>7580</v>
      </c>
      <c r="E11" s="472">
        <v>11470</v>
      </c>
      <c r="H11" s="95"/>
      <c r="I11" s="95"/>
      <c r="J11" s="95"/>
      <c r="K11" s="95"/>
      <c r="L11" s="95"/>
      <c r="M11" s="95"/>
    </row>
    <row r="12" spans="1:14" ht="18" customHeight="1">
      <c r="B12" s="473" t="s">
        <v>382</v>
      </c>
      <c r="C12" s="472">
        <v>5160</v>
      </c>
      <c r="D12" s="472">
        <v>7350</v>
      </c>
      <c r="E12" s="472">
        <v>12510</v>
      </c>
      <c r="H12" s="95"/>
      <c r="I12" s="95"/>
      <c r="J12" s="95"/>
      <c r="K12" s="95"/>
      <c r="L12" s="95"/>
      <c r="M12" s="95"/>
    </row>
    <row r="13" spans="1:14" ht="18" customHeight="1">
      <c r="A13" s="89"/>
      <c r="B13" s="485" t="s">
        <v>383</v>
      </c>
      <c r="C13" s="486">
        <v>5730</v>
      </c>
      <c r="D13" s="486">
        <v>6260</v>
      </c>
      <c r="E13" s="486">
        <v>11990</v>
      </c>
      <c r="H13" s="95"/>
      <c r="I13" s="95"/>
      <c r="J13" s="95"/>
      <c r="K13" s="95"/>
      <c r="L13" s="95"/>
      <c r="M13" s="95"/>
    </row>
    <row r="14" spans="1:14" ht="18" customHeight="1">
      <c r="A14" s="91"/>
      <c r="B14" s="476" t="s">
        <v>384</v>
      </c>
      <c r="C14" s="477">
        <v>6080</v>
      </c>
      <c r="D14" s="477">
        <v>7610</v>
      </c>
      <c r="E14" s="477">
        <v>13690</v>
      </c>
      <c r="H14" s="95"/>
      <c r="I14" s="95"/>
      <c r="J14" s="95"/>
      <c r="K14" s="95"/>
      <c r="L14" s="95"/>
      <c r="M14" s="95"/>
    </row>
    <row r="15" spans="1:14" ht="18" customHeight="1">
      <c r="A15" s="89" t="s">
        <v>387</v>
      </c>
      <c r="B15" s="471" t="s">
        <v>381</v>
      </c>
      <c r="C15" s="472">
        <v>2240</v>
      </c>
      <c r="D15" s="472">
        <v>6450</v>
      </c>
      <c r="E15" s="472">
        <v>8690</v>
      </c>
      <c r="H15" s="95"/>
      <c r="I15" s="95"/>
      <c r="J15" s="95"/>
      <c r="K15" s="95"/>
      <c r="L15" s="95"/>
      <c r="M15" s="95"/>
    </row>
    <row r="16" spans="1:14" ht="18" customHeight="1">
      <c r="B16" s="473" t="s">
        <v>382</v>
      </c>
      <c r="C16" s="472">
        <v>2960</v>
      </c>
      <c r="D16" s="472">
        <v>6570</v>
      </c>
      <c r="E16" s="472">
        <v>9530</v>
      </c>
      <c r="H16" s="95"/>
      <c r="I16" s="95"/>
      <c r="J16" s="95"/>
      <c r="K16" s="95"/>
      <c r="L16" s="95"/>
      <c r="M16" s="95"/>
    </row>
    <row r="17" spans="1:13" ht="18" customHeight="1">
      <c r="A17" s="89"/>
      <c r="B17" s="473" t="s">
        <v>383</v>
      </c>
      <c r="C17" s="472">
        <v>3470</v>
      </c>
      <c r="D17" s="472">
        <v>5420</v>
      </c>
      <c r="E17" s="472">
        <v>8890</v>
      </c>
      <c r="H17" s="95"/>
      <c r="I17" s="95"/>
      <c r="J17" s="95"/>
      <c r="K17" s="95"/>
      <c r="L17" s="95"/>
      <c r="M17" s="95"/>
    </row>
    <row r="18" spans="1:13" ht="18" customHeight="1">
      <c r="A18" s="91"/>
      <c r="B18" s="476" t="s">
        <v>384</v>
      </c>
      <c r="C18" s="477">
        <v>3710</v>
      </c>
      <c r="D18" s="477">
        <v>6980</v>
      </c>
      <c r="E18" s="477">
        <v>10690</v>
      </c>
      <c r="H18" s="95"/>
      <c r="I18" s="95"/>
      <c r="J18" s="95"/>
      <c r="K18" s="95"/>
      <c r="L18" s="95"/>
      <c r="M18" s="95"/>
    </row>
    <row r="19" spans="1:13" ht="43.5" customHeight="1">
      <c r="A19" s="489"/>
      <c r="B19" s="469"/>
      <c r="C19" s="475" t="s">
        <v>377</v>
      </c>
      <c r="D19" s="475" t="s">
        <v>390</v>
      </c>
      <c r="E19" s="470" t="s">
        <v>748</v>
      </c>
      <c r="H19" s="95"/>
      <c r="I19" s="95"/>
      <c r="J19" s="95"/>
      <c r="K19" s="95"/>
      <c r="L19" s="95"/>
      <c r="M19" s="95"/>
    </row>
    <row r="20" spans="1:13" ht="18" customHeight="1">
      <c r="A20" s="101" t="s">
        <v>394</v>
      </c>
      <c r="B20" s="471" t="s">
        <v>381</v>
      </c>
      <c r="C20" s="472">
        <v>19140</v>
      </c>
      <c r="D20" s="472">
        <v>15010</v>
      </c>
      <c r="E20" s="472">
        <v>34150</v>
      </c>
      <c r="H20" s="95"/>
      <c r="I20" s="95"/>
      <c r="J20" s="95"/>
      <c r="K20" s="95"/>
      <c r="L20" s="95"/>
      <c r="M20" s="95"/>
    </row>
    <row r="21" spans="1:13" ht="18" customHeight="1">
      <c r="B21" s="473" t="s">
        <v>382</v>
      </c>
      <c r="C21" s="472">
        <v>21510</v>
      </c>
      <c r="D21" s="472">
        <v>18140</v>
      </c>
      <c r="E21" s="472">
        <v>39650</v>
      </c>
      <c r="H21" s="95"/>
      <c r="I21" s="95"/>
      <c r="J21" s="95"/>
      <c r="K21" s="95"/>
      <c r="L21" s="95"/>
      <c r="M21" s="95"/>
    </row>
    <row r="22" spans="1:13" ht="18" customHeight="1">
      <c r="A22" s="487"/>
      <c r="B22" s="485" t="s">
        <v>383</v>
      </c>
      <c r="C22" s="486">
        <v>22500</v>
      </c>
      <c r="D22" s="486">
        <v>18350</v>
      </c>
      <c r="E22" s="486">
        <v>40850</v>
      </c>
      <c r="H22" s="95"/>
      <c r="I22" s="95"/>
      <c r="J22" s="95"/>
      <c r="K22" s="95"/>
      <c r="L22" s="95"/>
      <c r="M22" s="95"/>
    </row>
    <row r="23" spans="1:13" ht="18" customHeight="1">
      <c r="A23" s="488"/>
      <c r="B23" s="476" t="s">
        <v>384</v>
      </c>
      <c r="C23" s="477">
        <v>24760</v>
      </c>
      <c r="D23" s="477">
        <v>21120</v>
      </c>
      <c r="E23" s="477">
        <v>45880</v>
      </c>
      <c r="H23" s="95"/>
      <c r="I23" s="95"/>
      <c r="J23" s="95"/>
      <c r="K23" s="95"/>
      <c r="L23" s="95"/>
      <c r="M23" s="95"/>
    </row>
    <row r="24" spans="1:13" ht="18" customHeight="1">
      <c r="A24" s="101" t="s">
        <v>395</v>
      </c>
      <c r="B24" s="471" t="s">
        <v>381</v>
      </c>
      <c r="C24" s="472">
        <v>13000</v>
      </c>
      <c r="D24" s="472">
        <v>2590</v>
      </c>
      <c r="E24" s="472">
        <v>15590</v>
      </c>
      <c r="H24" s="95"/>
      <c r="I24" s="95"/>
      <c r="J24" s="95"/>
      <c r="K24" s="95"/>
      <c r="L24" s="95"/>
      <c r="M24" s="95"/>
    </row>
    <row r="25" spans="1:13" ht="18" customHeight="1">
      <c r="B25" s="473" t="s">
        <v>382</v>
      </c>
      <c r="C25" s="472">
        <v>14560</v>
      </c>
      <c r="D25" s="472">
        <v>2150</v>
      </c>
      <c r="E25" s="472">
        <v>16710</v>
      </c>
    </row>
    <row r="26" spans="1:13" ht="18" customHeight="1">
      <c r="A26" s="101"/>
      <c r="B26" s="473" t="s">
        <v>383</v>
      </c>
      <c r="C26" s="472">
        <v>15680</v>
      </c>
      <c r="D26" s="472">
        <v>1990</v>
      </c>
      <c r="E26" s="472">
        <v>17670</v>
      </c>
    </row>
    <row r="27" spans="1:13" ht="18" customHeight="1">
      <c r="A27" s="488"/>
      <c r="B27" s="476" t="s">
        <v>384</v>
      </c>
      <c r="C27" s="477">
        <v>16110</v>
      </c>
      <c r="D27" s="477">
        <v>2800</v>
      </c>
      <c r="E27" s="477">
        <v>18910</v>
      </c>
    </row>
    <row r="28" spans="1:13" ht="18" customHeight="1">
      <c r="A28" s="101" t="s">
        <v>396</v>
      </c>
      <c r="B28" s="471" t="s">
        <v>381</v>
      </c>
      <c r="C28" s="472">
        <v>14350</v>
      </c>
      <c r="D28" s="472">
        <v>9130</v>
      </c>
      <c r="E28" s="472">
        <v>23480</v>
      </c>
    </row>
    <row r="29" spans="1:13" ht="18" customHeight="1">
      <c r="B29" s="473" t="s">
        <v>382</v>
      </c>
      <c r="C29" s="472">
        <v>15980</v>
      </c>
      <c r="D29" s="472">
        <v>8960</v>
      </c>
      <c r="E29" s="472">
        <v>24940</v>
      </c>
    </row>
    <row r="30" spans="1:13" ht="18" customHeight="1">
      <c r="A30" s="101"/>
      <c r="B30" s="473" t="s">
        <v>383</v>
      </c>
      <c r="C30" s="472">
        <v>16170</v>
      </c>
      <c r="D30" s="472">
        <v>8610</v>
      </c>
      <c r="E30" s="472">
        <v>24780</v>
      </c>
    </row>
    <row r="31" spans="1:13" ht="18" customHeight="1">
      <c r="A31" s="488"/>
      <c r="B31" s="476" t="s">
        <v>384</v>
      </c>
      <c r="C31" s="477">
        <v>16250</v>
      </c>
      <c r="D31" s="477">
        <v>10900</v>
      </c>
      <c r="E31" s="477">
        <v>27150</v>
      </c>
    </row>
    <row r="32" spans="1:13" ht="115.5" customHeight="1">
      <c r="A32" s="876" t="s">
        <v>749</v>
      </c>
      <c r="B32" s="876"/>
      <c r="C32" s="876"/>
      <c r="D32" s="876"/>
      <c r="E32" s="876"/>
    </row>
    <row r="33" spans="1:5" ht="30" customHeight="1">
      <c r="A33" s="871" t="s">
        <v>750</v>
      </c>
      <c r="B33" s="871"/>
      <c r="C33" s="871"/>
      <c r="D33" s="871"/>
      <c r="E33" s="871"/>
    </row>
    <row r="34" spans="1:5" ht="21" customHeight="1">
      <c r="A34" s="872" t="s">
        <v>166</v>
      </c>
      <c r="B34" s="872"/>
      <c r="C34" s="872"/>
      <c r="D34" s="872"/>
      <c r="E34" s="872"/>
    </row>
  </sheetData>
  <mergeCells count="6">
    <mergeCell ref="A33:E33"/>
    <mergeCell ref="A34:E34"/>
    <mergeCell ref="A1:E1"/>
    <mergeCell ref="G2:J2"/>
    <mergeCell ref="K2:M2"/>
    <mergeCell ref="A32:E32"/>
  </mergeCell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A7211-FA15-42DA-91FF-296717909106}">
  <sheetPr>
    <tabColor theme="3"/>
  </sheetPr>
  <dimension ref="A1:H54"/>
  <sheetViews>
    <sheetView zoomScale="80" zoomScaleNormal="80" workbookViewId="0"/>
  </sheetViews>
  <sheetFormatPr baseColWidth="10" defaultColWidth="8.6640625" defaultRowHeight="13"/>
  <cols>
    <col min="1" max="1" width="16.6640625" style="104" customWidth="1"/>
    <col min="2" max="7" width="15.5" style="104" customWidth="1"/>
    <col min="8" max="8" width="8.6640625" style="104" customWidth="1"/>
    <col min="9" max="247" width="8.6640625" style="104"/>
    <col min="248" max="248" width="16.6640625" style="104" customWidth="1"/>
    <col min="249" max="249" width="17" style="104" customWidth="1"/>
    <col min="250" max="250" width="17.1640625" style="104" customWidth="1"/>
    <col min="251" max="251" width="9.5" style="104" bestFit="1" customWidth="1"/>
    <col min="252" max="503" width="8.6640625" style="104"/>
    <col min="504" max="504" width="16.6640625" style="104" customWidth="1"/>
    <col min="505" max="505" width="17" style="104" customWidth="1"/>
    <col min="506" max="506" width="17.1640625" style="104" customWidth="1"/>
    <col min="507" max="507" width="9.5" style="104" bestFit="1" customWidth="1"/>
    <col min="508" max="759" width="8.6640625" style="104"/>
    <col min="760" max="760" width="16.6640625" style="104" customWidth="1"/>
    <col min="761" max="761" width="17" style="104" customWidth="1"/>
    <col min="762" max="762" width="17.1640625" style="104" customWidth="1"/>
    <col min="763" max="763" width="9.5" style="104" bestFit="1" customWidth="1"/>
    <col min="764" max="1015" width="8.6640625" style="104"/>
    <col min="1016" max="1016" width="16.6640625" style="104" customWidth="1"/>
    <col min="1017" max="1017" width="17" style="104" customWidth="1"/>
    <col min="1018" max="1018" width="17.1640625" style="104" customWidth="1"/>
    <col min="1019" max="1019" width="9.5" style="104" bestFit="1" customWidth="1"/>
    <col min="1020" max="1271" width="8.6640625" style="104"/>
    <col min="1272" max="1272" width="16.6640625" style="104" customWidth="1"/>
    <col min="1273" max="1273" width="17" style="104" customWidth="1"/>
    <col min="1274" max="1274" width="17.1640625" style="104" customWidth="1"/>
    <col min="1275" max="1275" width="9.5" style="104" bestFit="1" customWidth="1"/>
    <col min="1276" max="1527" width="8.6640625" style="104"/>
    <col min="1528" max="1528" width="16.6640625" style="104" customWidth="1"/>
    <col min="1529" max="1529" width="17" style="104" customWidth="1"/>
    <col min="1530" max="1530" width="17.1640625" style="104" customWidth="1"/>
    <col min="1531" max="1531" width="9.5" style="104" bestFit="1" customWidth="1"/>
    <col min="1532" max="1783" width="8.6640625" style="104"/>
    <col min="1784" max="1784" width="16.6640625" style="104" customWidth="1"/>
    <col min="1785" max="1785" width="17" style="104" customWidth="1"/>
    <col min="1786" max="1786" width="17.1640625" style="104" customWidth="1"/>
    <col min="1787" max="1787" width="9.5" style="104" bestFit="1" customWidth="1"/>
    <col min="1788" max="2039" width="8.6640625" style="104"/>
    <col min="2040" max="2040" width="16.6640625" style="104" customWidth="1"/>
    <col min="2041" max="2041" width="17" style="104" customWidth="1"/>
    <col min="2042" max="2042" width="17.1640625" style="104" customWidth="1"/>
    <col min="2043" max="2043" width="9.5" style="104" bestFit="1" customWidth="1"/>
    <col min="2044" max="2295" width="8.6640625" style="104"/>
    <col min="2296" max="2296" width="16.6640625" style="104" customWidth="1"/>
    <col min="2297" max="2297" width="17" style="104" customWidth="1"/>
    <col min="2298" max="2298" width="17.1640625" style="104" customWidth="1"/>
    <col min="2299" max="2299" width="9.5" style="104" bestFit="1" customWidth="1"/>
    <col min="2300" max="2551" width="8.6640625" style="104"/>
    <col min="2552" max="2552" width="16.6640625" style="104" customWidth="1"/>
    <col min="2553" max="2553" width="17" style="104" customWidth="1"/>
    <col min="2554" max="2554" width="17.1640625" style="104" customWidth="1"/>
    <col min="2555" max="2555" width="9.5" style="104" bestFit="1" customWidth="1"/>
    <col min="2556" max="2807" width="8.6640625" style="104"/>
    <col min="2808" max="2808" width="16.6640625" style="104" customWidth="1"/>
    <col min="2809" max="2809" width="17" style="104" customWidth="1"/>
    <col min="2810" max="2810" width="17.1640625" style="104" customWidth="1"/>
    <col min="2811" max="2811" width="9.5" style="104" bestFit="1" customWidth="1"/>
    <col min="2812" max="3063" width="8.6640625" style="104"/>
    <col min="3064" max="3064" width="16.6640625" style="104" customWidth="1"/>
    <col min="3065" max="3065" width="17" style="104" customWidth="1"/>
    <col min="3066" max="3066" width="17.1640625" style="104" customWidth="1"/>
    <col min="3067" max="3067" width="9.5" style="104" bestFit="1" customWidth="1"/>
    <col min="3068" max="3319" width="8.6640625" style="104"/>
    <col min="3320" max="3320" width="16.6640625" style="104" customWidth="1"/>
    <col min="3321" max="3321" width="17" style="104" customWidth="1"/>
    <col min="3322" max="3322" width="17.1640625" style="104" customWidth="1"/>
    <col min="3323" max="3323" width="9.5" style="104" bestFit="1" customWidth="1"/>
    <col min="3324" max="3575" width="8.6640625" style="104"/>
    <col min="3576" max="3576" width="16.6640625" style="104" customWidth="1"/>
    <col min="3577" max="3577" width="17" style="104" customWidth="1"/>
    <col min="3578" max="3578" width="17.1640625" style="104" customWidth="1"/>
    <col min="3579" max="3579" width="9.5" style="104" bestFit="1" customWidth="1"/>
    <col min="3580" max="3831" width="8.6640625" style="104"/>
    <col min="3832" max="3832" width="16.6640625" style="104" customWidth="1"/>
    <col min="3833" max="3833" width="17" style="104" customWidth="1"/>
    <col min="3834" max="3834" width="17.1640625" style="104" customWidth="1"/>
    <col min="3835" max="3835" width="9.5" style="104" bestFit="1" customWidth="1"/>
    <col min="3836" max="4087" width="8.6640625" style="104"/>
    <col min="4088" max="4088" width="16.6640625" style="104" customWidth="1"/>
    <col min="4089" max="4089" width="17" style="104" customWidth="1"/>
    <col min="4090" max="4090" width="17.1640625" style="104" customWidth="1"/>
    <col min="4091" max="4091" width="9.5" style="104" bestFit="1" customWidth="1"/>
    <col min="4092" max="4343" width="8.6640625" style="104"/>
    <col min="4344" max="4344" width="16.6640625" style="104" customWidth="1"/>
    <col min="4345" max="4345" width="17" style="104" customWidth="1"/>
    <col min="4346" max="4346" width="17.1640625" style="104" customWidth="1"/>
    <col min="4347" max="4347" width="9.5" style="104" bestFit="1" customWidth="1"/>
    <col min="4348" max="4599" width="8.6640625" style="104"/>
    <col min="4600" max="4600" width="16.6640625" style="104" customWidth="1"/>
    <col min="4601" max="4601" width="17" style="104" customWidth="1"/>
    <col min="4602" max="4602" width="17.1640625" style="104" customWidth="1"/>
    <col min="4603" max="4603" width="9.5" style="104" bestFit="1" customWidth="1"/>
    <col min="4604" max="4855" width="8.6640625" style="104"/>
    <col min="4856" max="4856" width="16.6640625" style="104" customWidth="1"/>
    <col min="4857" max="4857" width="17" style="104" customWidth="1"/>
    <col min="4858" max="4858" width="17.1640625" style="104" customWidth="1"/>
    <col min="4859" max="4859" width="9.5" style="104" bestFit="1" customWidth="1"/>
    <col min="4860" max="5111" width="8.6640625" style="104"/>
    <col min="5112" max="5112" width="16.6640625" style="104" customWidth="1"/>
    <col min="5113" max="5113" width="17" style="104" customWidth="1"/>
    <col min="5114" max="5114" width="17.1640625" style="104" customWidth="1"/>
    <col min="5115" max="5115" width="9.5" style="104" bestFit="1" customWidth="1"/>
    <col min="5116" max="5367" width="8.6640625" style="104"/>
    <col min="5368" max="5368" width="16.6640625" style="104" customWidth="1"/>
    <col min="5369" max="5369" width="17" style="104" customWidth="1"/>
    <col min="5370" max="5370" width="17.1640625" style="104" customWidth="1"/>
    <col min="5371" max="5371" width="9.5" style="104" bestFit="1" customWidth="1"/>
    <col min="5372" max="5623" width="8.6640625" style="104"/>
    <col min="5624" max="5624" width="16.6640625" style="104" customWidth="1"/>
    <col min="5625" max="5625" width="17" style="104" customWidth="1"/>
    <col min="5626" max="5626" width="17.1640625" style="104" customWidth="1"/>
    <col min="5627" max="5627" width="9.5" style="104" bestFit="1" customWidth="1"/>
    <col min="5628" max="5879" width="8.6640625" style="104"/>
    <col min="5880" max="5880" width="16.6640625" style="104" customWidth="1"/>
    <col min="5881" max="5881" width="17" style="104" customWidth="1"/>
    <col min="5882" max="5882" width="17.1640625" style="104" customWidth="1"/>
    <col min="5883" max="5883" width="9.5" style="104" bestFit="1" customWidth="1"/>
    <col min="5884" max="6135" width="8.6640625" style="104"/>
    <col min="6136" max="6136" width="16.6640625" style="104" customWidth="1"/>
    <col min="6137" max="6137" width="17" style="104" customWidth="1"/>
    <col min="6138" max="6138" width="17.1640625" style="104" customWidth="1"/>
    <col min="6139" max="6139" width="9.5" style="104" bestFit="1" customWidth="1"/>
    <col min="6140" max="6391" width="8.6640625" style="104"/>
    <col min="6392" max="6392" width="16.6640625" style="104" customWidth="1"/>
    <col min="6393" max="6393" width="17" style="104" customWidth="1"/>
    <col min="6394" max="6394" width="17.1640625" style="104" customWidth="1"/>
    <col min="6395" max="6395" width="9.5" style="104" bestFit="1" customWidth="1"/>
    <col min="6396" max="6647" width="8.6640625" style="104"/>
    <col min="6648" max="6648" width="16.6640625" style="104" customWidth="1"/>
    <col min="6649" max="6649" width="17" style="104" customWidth="1"/>
    <col min="6650" max="6650" width="17.1640625" style="104" customWidth="1"/>
    <col min="6651" max="6651" width="9.5" style="104" bestFit="1" customWidth="1"/>
    <col min="6652" max="6903" width="8.6640625" style="104"/>
    <col min="6904" max="6904" width="16.6640625" style="104" customWidth="1"/>
    <col min="6905" max="6905" width="17" style="104" customWidth="1"/>
    <col min="6906" max="6906" width="17.1640625" style="104" customWidth="1"/>
    <col min="6907" max="6907" width="9.5" style="104" bestFit="1" customWidth="1"/>
    <col min="6908" max="7159" width="8.6640625" style="104"/>
    <col min="7160" max="7160" width="16.6640625" style="104" customWidth="1"/>
    <col min="7161" max="7161" width="17" style="104" customWidth="1"/>
    <col min="7162" max="7162" width="17.1640625" style="104" customWidth="1"/>
    <col min="7163" max="7163" width="9.5" style="104" bestFit="1" customWidth="1"/>
    <col min="7164" max="7415" width="8.6640625" style="104"/>
    <col min="7416" max="7416" width="16.6640625" style="104" customWidth="1"/>
    <col min="7417" max="7417" width="17" style="104" customWidth="1"/>
    <col min="7418" max="7418" width="17.1640625" style="104" customWidth="1"/>
    <col min="7419" max="7419" width="9.5" style="104" bestFit="1" customWidth="1"/>
    <col min="7420" max="7671" width="8.6640625" style="104"/>
    <col min="7672" max="7672" width="16.6640625" style="104" customWidth="1"/>
    <col min="7673" max="7673" width="17" style="104" customWidth="1"/>
    <col min="7674" max="7674" width="17.1640625" style="104" customWidth="1"/>
    <col min="7675" max="7675" width="9.5" style="104" bestFit="1" customWidth="1"/>
    <col min="7676" max="7927" width="8.6640625" style="104"/>
    <col min="7928" max="7928" width="16.6640625" style="104" customWidth="1"/>
    <col min="7929" max="7929" width="17" style="104" customWidth="1"/>
    <col min="7930" max="7930" width="17.1640625" style="104" customWidth="1"/>
    <col min="7931" max="7931" width="9.5" style="104" bestFit="1" customWidth="1"/>
    <col min="7932" max="8183" width="8.6640625" style="104"/>
    <col min="8184" max="8184" width="16.6640625" style="104" customWidth="1"/>
    <col min="8185" max="8185" width="17" style="104" customWidth="1"/>
    <col min="8186" max="8186" width="17.1640625" style="104" customWidth="1"/>
    <col min="8187" max="8187" width="9.5" style="104" bestFit="1" customWidth="1"/>
    <col min="8188" max="8439" width="8.6640625" style="104"/>
    <col min="8440" max="8440" width="16.6640625" style="104" customWidth="1"/>
    <col min="8441" max="8441" width="17" style="104" customWidth="1"/>
    <col min="8442" max="8442" width="17.1640625" style="104" customWidth="1"/>
    <col min="8443" max="8443" width="9.5" style="104" bestFit="1" customWidth="1"/>
    <col min="8444" max="8695" width="8.6640625" style="104"/>
    <col min="8696" max="8696" width="16.6640625" style="104" customWidth="1"/>
    <col min="8697" max="8697" width="17" style="104" customWidth="1"/>
    <col min="8698" max="8698" width="17.1640625" style="104" customWidth="1"/>
    <col min="8699" max="8699" width="9.5" style="104" bestFit="1" customWidth="1"/>
    <col min="8700" max="8951" width="8.6640625" style="104"/>
    <col min="8952" max="8952" width="16.6640625" style="104" customWidth="1"/>
    <col min="8953" max="8953" width="17" style="104" customWidth="1"/>
    <col min="8954" max="8954" width="17.1640625" style="104" customWidth="1"/>
    <col min="8955" max="8955" width="9.5" style="104" bestFit="1" customWidth="1"/>
    <col min="8956" max="9207" width="8.6640625" style="104"/>
    <col min="9208" max="9208" width="16.6640625" style="104" customWidth="1"/>
    <col min="9209" max="9209" width="17" style="104" customWidth="1"/>
    <col min="9210" max="9210" width="17.1640625" style="104" customWidth="1"/>
    <col min="9211" max="9211" width="9.5" style="104" bestFit="1" customWidth="1"/>
    <col min="9212" max="9463" width="8.6640625" style="104"/>
    <col min="9464" max="9464" width="16.6640625" style="104" customWidth="1"/>
    <col min="9465" max="9465" width="17" style="104" customWidth="1"/>
    <col min="9466" max="9466" width="17.1640625" style="104" customWidth="1"/>
    <col min="9467" max="9467" width="9.5" style="104" bestFit="1" customWidth="1"/>
    <col min="9468" max="9719" width="8.6640625" style="104"/>
    <col min="9720" max="9720" width="16.6640625" style="104" customWidth="1"/>
    <col min="9721" max="9721" width="17" style="104" customWidth="1"/>
    <col min="9722" max="9722" width="17.1640625" style="104" customWidth="1"/>
    <col min="9723" max="9723" width="9.5" style="104" bestFit="1" customWidth="1"/>
    <col min="9724" max="9975" width="8.6640625" style="104"/>
    <col min="9976" max="9976" width="16.6640625" style="104" customWidth="1"/>
    <col min="9977" max="9977" width="17" style="104" customWidth="1"/>
    <col min="9978" max="9978" width="17.1640625" style="104" customWidth="1"/>
    <col min="9979" max="9979" width="9.5" style="104" bestFit="1" customWidth="1"/>
    <col min="9980" max="10231" width="8.6640625" style="104"/>
    <col min="10232" max="10232" width="16.6640625" style="104" customWidth="1"/>
    <col min="10233" max="10233" width="17" style="104" customWidth="1"/>
    <col min="10234" max="10234" width="17.1640625" style="104" customWidth="1"/>
    <col min="10235" max="10235" width="9.5" style="104" bestFit="1" customWidth="1"/>
    <col min="10236" max="10487" width="8.6640625" style="104"/>
    <col min="10488" max="10488" width="16.6640625" style="104" customWidth="1"/>
    <col min="10489" max="10489" width="17" style="104" customWidth="1"/>
    <col min="10490" max="10490" width="17.1640625" style="104" customWidth="1"/>
    <col min="10491" max="10491" width="9.5" style="104" bestFit="1" customWidth="1"/>
    <col min="10492" max="10743" width="8.6640625" style="104"/>
    <col min="10744" max="10744" width="16.6640625" style="104" customWidth="1"/>
    <col min="10745" max="10745" width="17" style="104" customWidth="1"/>
    <col min="10746" max="10746" width="17.1640625" style="104" customWidth="1"/>
    <col min="10747" max="10747" width="9.5" style="104" bestFit="1" customWidth="1"/>
    <col min="10748" max="10999" width="8.6640625" style="104"/>
    <col min="11000" max="11000" width="16.6640625" style="104" customWidth="1"/>
    <col min="11001" max="11001" width="17" style="104" customWidth="1"/>
    <col min="11002" max="11002" width="17.1640625" style="104" customWidth="1"/>
    <col min="11003" max="11003" width="9.5" style="104" bestFit="1" customWidth="1"/>
    <col min="11004" max="11255" width="8.6640625" style="104"/>
    <col min="11256" max="11256" width="16.6640625" style="104" customWidth="1"/>
    <col min="11257" max="11257" width="17" style="104" customWidth="1"/>
    <col min="11258" max="11258" width="17.1640625" style="104" customWidth="1"/>
    <col min="11259" max="11259" width="9.5" style="104" bestFit="1" customWidth="1"/>
    <col min="11260" max="11511" width="8.6640625" style="104"/>
    <col min="11512" max="11512" width="16.6640625" style="104" customWidth="1"/>
    <col min="11513" max="11513" width="17" style="104" customWidth="1"/>
    <col min="11514" max="11514" width="17.1640625" style="104" customWidth="1"/>
    <col min="11515" max="11515" width="9.5" style="104" bestFit="1" customWidth="1"/>
    <col min="11516" max="11767" width="8.6640625" style="104"/>
    <col min="11768" max="11768" width="16.6640625" style="104" customWidth="1"/>
    <col min="11769" max="11769" width="17" style="104" customWidth="1"/>
    <col min="11770" max="11770" width="17.1640625" style="104" customWidth="1"/>
    <col min="11771" max="11771" width="9.5" style="104" bestFit="1" customWidth="1"/>
    <col min="11772" max="12023" width="8.6640625" style="104"/>
    <col min="12024" max="12024" width="16.6640625" style="104" customWidth="1"/>
    <col min="12025" max="12025" width="17" style="104" customWidth="1"/>
    <col min="12026" max="12026" width="17.1640625" style="104" customWidth="1"/>
    <col min="12027" max="12027" width="9.5" style="104" bestFit="1" customWidth="1"/>
    <col min="12028" max="12279" width="8.6640625" style="104"/>
    <col min="12280" max="12280" width="16.6640625" style="104" customWidth="1"/>
    <col min="12281" max="12281" width="17" style="104" customWidth="1"/>
    <col min="12282" max="12282" width="17.1640625" style="104" customWidth="1"/>
    <col min="12283" max="12283" width="9.5" style="104" bestFit="1" customWidth="1"/>
    <col min="12284" max="12535" width="8.6640625" style="104"/>
    <col min="12536" max="12536" width="16.6640625" style="104" customWidth="1"/>
    <col min="12537" max="12537" width="17" style="104" customWidth="1"/>
    <col min="12538" max="12538" width="17.1640625" style="104" customWidth="1"/>
    <col min="12539" max="12539" width="9.5" style="104" bestFit="1" customWidth="1"/>
    <col min="12540" max="12791" width="8.6640625" style="104"/>
    <col min="12792" max="12792" width="16.6640625" style="104" customWidth="1"/>
    <col min="12793" max="12793" width="17" style="104" customWidth="1"/>
    <col min="12794" max="12794" width="17.1640625" style="104" customWidth="1"/>
    <col min="12795" max="12795" width="9.5" style="104" bestFit="1" customWidth="1"/>
    <col min="12796" max="13047" width="8.6640625" style="104"/>
    <col min="13048" max="13048" width="16.6640625" style="104" customWidth="1"/>
    <col min="13049" max="13049" width="17" style="104" customWidth="1"/>
    <col min="13050" max="13050" width="17.1640625" style="104" customWidth="1"/>
    <col min="13051" max="13051" width="9.5" style="104" bestFit="1" customWidth="1"/>
    <col min="13052" max="13303" width="8.6640625" style="104"/>
    <col min="13304" max="13304" width="16.6640625" style="104" customWidth="1"/>
    <col min="13305" max="13305" width="17" style="104" customWidth="1"/>
    <col min="13306" max="13306" width="17.1640625" style="104" customWidth="1"/>
    <col min="13307" max="13307" width="9.5" style="104" bestFit="1" customWidth="1"/>
    <col min="13308" max="13559" width="8.6640625" style="104"/>
    <col min="13560" max="13560" width="16.6640625" style="104" customWidth="1"/>
    <col min="13561" max="13561" width="17" style="104" customWidth="1"/>
    <col min="13562" max="13562" width="17.1640625" style="104" customWidth="1"/>
    <col min="13563" max="13563" width="9.5" style="104" bestFit="1" customWidth="1"/>
    <col min="13564" max="13815" width="8.6640625" style="104"/>
    <col min="13816" max="13816" width="16.6640625" style="104" customWidth="1"/>
    <col min="13817" max="13817" width="17" style="104" customWidth="1"/>
    <col min="13818" max="13818" width="17.1640625" style="104" customWidth="1"/>
    <col min="13819" max="13819" width="9.5" style="104" bestFit="1" customWidth="1"/>
    <col min="13820" max="14071" width="8.6640625" style="104"/>
    <col min="14072" max="14072" width="16.6640625" style="104" customWidth="1"/>
    <col min="14073" max="14073" width="17" style="104" customWidth="1"/>
    <col min="14074" max="14074" width="17.1640625" style="104" customWidth="1"/>
    <col min="14075" max="14075" width="9.5" style="104" bestFit="1" customWidth="1"/>
    <col min="14076" max="14327" width="8.6640625" style="104"/>
    <col min="14328" max="14328" width="16.6640625" style="104" customWidth="1"/>
    <col min="14329" max="14329" width="17" style="104" customWidth="1"/>
    <col min="14330" max="14330" width="17.1640625" style="104" customWidth="1"/>
    <col min="14331" max="14331" width="9.5" style="104" bestFit="1" customWidth="1"/>
    <col min="14332" max="14583" width="8.6640625" style="104"/>
    <col min="14584" max="14584" width="16.6640625" style="104" customWidth="1"/>
    <col min="14585" max="14585" width="17" style="104" customWidth="1"/>
    <col min="14586" max="14586" width="17.1640625" style="104" customWidth="1"/>
    <col min="14587" max="14587" width="9.5" style="104" bestFit="1" customWidth="1"/>
    <col min="14588" max="14839" width="8.6640625" style="104"/>
    <col min="14840" max="14840" width="16.6640625" style="104" customWidth="1"/>
    <col min="14841" max="14841" width="17" style="104" customWidth="1"/>
    <col min="14842" max="14842" width="17.1640625" style="104" customWidth="1"/>
    <col min="14843" max="14843" width="9.5" style="104" bestFit="1" customWidth="1"/>
    <col min="14844" max="15095" width="8.6640625" style="104"/>
    <col min="15096" max="15096" width="16.6640625" style="104" customWidth="1"/>
    <col min="15097" max="15097" width="17" style="104" customWidth="1"/>
    <col min="15098" max="15098" width="17.1640625" style="104" customWidth="1"/>
    <col min="15099" max="15099" width="9.5" style="104" bestFit="1" customWidth="1"/>
    <col min="15100" max="15351" width="8.6640625" style="104"/>
    <col min="15352" max="15352" width="16.6640625" style="104" customWidth="1"/>
    <col min="15353" max="15353" width="17" style="104" customWidth="1"/>
    <col min="15354" max="15354" width="17.1640625" style="104" customWidth="1"/>
    <col min="15355" max="15355" width="9.5" style="104" bestFit="1" customWidth="1"/>
    <col min="15356" max="15607" width="8.6640625" style="104"/>
    <col min="15608" max="15608" width="16.6640625" style="104" customWidth="1"/>
    <col min="15609" max="15609" width="17" style="104" customWidth="1"/>
    <col min="15610" max="15610" width="17.1640625" style="104" customWidth="1"/>
    <col min="15611" max="15611" width="9.5" style="104" bestFit="1" customWidth="1"/>
    <col min="15612" max="15863" width="8.6640625" style="104"/>
    <col min="15864" max="15864" width="16.6640625" style="104" customWidth="1"/>
    <col min="15865" max="15865" width="17" style="104" customWidth="1"/>
    <col min="15866" max="15866" width="17.1640625" style="104" customWidth="1"/>
    <col min="15867" max="15867" width="9.5" style="104" bestFit="1" customWidth="1"/>
    <col min="15868" max="16119" width="8.6640625" style="104"/>
    <col min="16120" max="16120" width="16.6640625" style="104" customWidth="1"/>
    <col min="16121" max="16121" width="17" style="104" customWidth="1"/>
    <col min="16122" max="16122" width="17.1640625" style="104" customWidth="1"/>
    <col min="16123" max="16123" width="9.5" style="104" bestFit="1" customWidth="1"/>
    <col min="16124" max="16384" width="8.6640625" style="104"/>
  </cols>
  <sheetData>
    <row r="1" spans="1:8" ht="25.25" customHeight="1">
      <c r="A1" s="102" t="s">
        <v>397</v>
      </c>
      <c r="B1" s="102"/>
      <c r="C1" s="102"/>
      <c r="D1" s="102"/>
      <c r="E1" s="103"/>
      <c r="F1" s="103"/>
      <c r="G1" s="103"/>
      <c r="H1" s="30" t="s">
        <v>552</v>
      </c>
    </row>
    <row r="2" spans="1:8" ht="70">
      <c r="A2" s="454"/>
      <c r="B2" s="455" t="s">
        <v>398</v>
      </c>
      <c r="C2" s="455" t="s">
        <v>399</v>
      </c>
      <c r="D2" s="519" t="s">
        <v>400</v>
      </c>
      <c r="E2" s="455" t="s">
        <v>411</v>
      </c>
      <c r="F2" s="455" t="s">
        <v>412</v>
      </c>
      <c r="G2" s="455" t="s">
        <v>413</v>
      </c>
      <c r="H2" s="30" t="s">
        <v>553</v>
      </c>
    </row>
    <row r="3" spans="1:8">
      <c r="A3" s="463" t="s">
        <v>401</v>
      </c>
      <c r="B3" s="457">
        <v>1217037.4519422604</v>
      </c>
      <c r="C3" s="464">
        <v>80610.932485565791</v>
      </c>
      <c r="D3" s="520">
        <v>600107.1853972096</v>
      </c>
      <c r="E3" s="457">
        <v>120172.84961154632</v>
      </c>
      <c r="F3" s="464">
        <v>15879.104897671696</v>
      </c>
      <c r="G3" s="467">
        <v>30874.00590180144</v>
      </c>
    </row>
    <row r="4" spans="1:8">
      <c r="A4" s="463" t="s">
        <v>402</v>
      </c>
      <c r="B4" s="457">
        <v>412429.60792562499</v>
      </c>
      <c r="C4" s="464">
        <v>41498.250136356088</v>
      </c>
      <c r="D4" s="520">
        <v>218750.3504558315</v>
      </c>
      <c r="E4" s="457">
        <v>50277.789270664267</v>
      </c>
      <c r="F4" s="464">
        <v>8366.9434357118298</v>
      </c>
      <c r="G4" s="467">
        <v>8290.0761633302391</v>
      </c>
    </row>
    <row r="5" spans="1:8">
      <c r="A5" s="463" t="s">
        <v>403</v>
      </c>
      <c r="B5" s="457">
        <v>187312.84122028868</v>
      </c>
      <c r="C5" s="464">
        <v>31164.055413956405</v>
      </c>
      <c r="D5" s="520">
        <v>121932.95969798324</v>
      </c>
      <c r="E5" s="457">
        <v>33621.042920331165</v>
      </c>
      <c r="F5" s="464">
        <v>6574.3115536461346</v>
      </c>
      <c r="G5" s="467">
        <v>5400.1484512870447</v>
      </c>
    </row>
    <row r="6" spans="1:8">
      <c r="A6" s="463" t="s">
        <v>404</v>
      </c>
      <c r="B6" s="457">
        <v>118073.20690255653</v>
      </c>
      <c r="C6" s="464">
        <v>22716.964742841032</v>
      </c>
      <c r="D6" s="520">
        <v>73810.231123017089</v>
      </c>
      <c r="E6" s="457">
        <v>25869.152411444833</v>
      </c>
      <c r="F6" s="464">
        <v>5340.0490909737428</v>
      </c>
      <c r="G6" s="467">
        <v>3234.4333766192631</v>
      </c>
    </row>
    <row r="7" spans="1:8">
      <c r="A7" s="463" t="s">
        <v>405</v>
      </c>
      <c r="B7" s="457">
        <v>76989.892492501822</v>
      </c>
      <c r="C7" s="464">
        <v>17651.797274166973</v>
      </c>
      <c r="D7" s="520">
        <v>53393.408372714686</v>
      </c>
      <c r="E7" s="457">
        <v>19402.405157781261</v>
      </c>
      <c r="F7" s="464">
        <v>4469.3654344762563</v>
      </c>
      <c r="G7" s="467">
        <v>2454.4709626093872</v>
      </c>
    </row>
    <row r="8" spans="1:8">
      <c r="A8" s="463" t="s">
        <v>406</v>
      </c>
      <c r="B8" s="457">
        <v>58194.275525570745</v>
      </c>
      <c r="C8" s="464">
        <v>14414.354647563456</v>
      </c>
      <c r="D8" s="520">
        <v>38074.469676312445</v>
      </c>
      <c r="E8" s="457">
        <v>14333.816633845086</v>
      </c>
      <c r="F8" s="464">
        <v>3733.1611086486064</v>
      </c>
      <c r="G8" s="467">
        <v>2196.4787371442239</v>
      </c>
    </row>
    <row r="9" spans="1:8">
      <c r="A9" s="463" t="s">
        <v>407</v>
      </c>
      <c r="B9" s="457">
        <v>46269.57841160088</v>
      </c>
      <c r="C9" s="464">
        <v>11095.925005378958</v>
      </c>
      <c r="D9" s="520">
        <v>24553.909909444617</v>
      </c>
      <c r="E9" s="457">
        <v>9919.2519268671404</v>
      </c>
      <c r="F9" s="464">
        <v>3027.5867579460182</v>
      </c>
      <c r="G9" s="467">
        <v>1837.4815351812367</v>
      </c>
    </row>
    <row r="10" spans="1:8">
      <c r="A10" s="463" t="s">
        <v>408</v>
      </c>
      <c r="B10" s="457">
        <v>31435.877108433735</v>
      </c>
      <c r="C10" s="464">
        <v>7481.5468188405202</v>
      </c>
      <c r="D10" s="520">
        <v>13496.888619539575</v>
      </c>
      <c r="E10" s="457">
        <v>7092.9451158221254</v>
      </c>
      <c r="F10" s="464">
        <v>2285.6545694707329</v>
      </c>
      <c r="G10" s="467">
        <v>1436.4336850817297</v>
      </c>
    </row>
    <row r="11" spans="1:8">
      <c r="A11" s="463" t="s">
        <v>409</v>
      </c>
      <c r="B11" s="457">
        <v>21006.570970216922</v>
      </c>
      <c r="C11" s="464">
        <v>4572.2055105065829</v>
      </c>
      <c r="D11" s="520">
        <v>6551.2744298073139</v>
      </c>
      <c r="E11" s="457">
        <v>5210.7154194985587</v>
      </c>
      <c r="F11" s="464">
        <v>1616.9238162139661</v>
      </c>
      <c r="G11" s="467">
        <v>1183.0211305337887</v>
      </c>
    </row>
    <row r="12" spans="1:8">
      <c r="A12" s="465" t="s">
        <v>410</v>
      </c>
      <c r="B12" s="459">
        <v>9766.530265378844</v>
      </c>
      <c r="C12" s="466">
        <v>765.61195075406829</v>
      </c>
      <c r="D12" s="521">
        <v>1997.3738016121595</v>
      </c>
      <c r="E12" s="459">
        <v>2330.8125264854907</v>
      </c>
      <c r="F12" s="466">
        <v>708.21873866713031</v>
      </c>
      <c r="G12" s="468">
        <v>317.26961538461541</v>
      </c>
    </row>
    <row r="13" spans="1:8" ht="73.5" customHeight="1">
      <c r="A13" s="877" t="s">
        <v>747</v>
      </c>
      <c r="B13" s="877"/>
      <c r="C13" s="877"/>
      <c r="D13" s="877"/>
      <c r="E13" s="877"/>
      <c r="F13" s="877"/>
      <c r="G13" s="877"/>
    </row>
    <row r="14" spans="1:8" ht="27" customHeight="1">
      <c r="A14" s="456" t="s">
        <v>746</v>
      </c>
      <c r="B14" s="458"/>
      <c r="C14" s="458"/>
      <c r="D14" s="458"/>
      <c r="E14" s="456"/>
      <c r="F14" s="456"/>
      <c r="G14" s="456"/>
    </row>
    <row r="15" spans="1:8" ht="21" customHeight="1">
      <c r="A15" s="456" t="s">
        <v>166</v>
      </c>
      <c r="B15" s="460"/>
      <c r="C15" s="461"/>
      <c r="D15" s="460"/>
      <c r="E15" s="462"/>
      <c r="F15" s="456"/>
      <c r="G15" s="456"/>
    </row>
    <row r="16" spans="1:8">
      <c r="B16" s="107"/>
      <c r="C16" s="107"/>
      <c r="D16" s="107"/>
    </row>
    <row r="17" spans="1:4">
      <c r="B17" s="107"/>
      <c r="C17" s="107"/>
      <c r="D17" s="107"/>
    </row>
    <row r="18" spans="1:4">
      <c r="B18" s="105"/>
      <c r="C18" s="105"/>
    </row>
    <row r="19" spans="1:4">
      <c r="B19" s="108"/>
      <c r="C19" s="108"/>
      <c r="D19" s="108"/>
    </row>
    <row r="21" spans="1:4">
      <c r="A21" s="109"/>
    </row>
    <row r="22" spans="1:4">
      <c r="A22" s="106"/>
      <c r="B22" s="106"/>
      <c r="C22" s="106"/>
      <c r="D22" s="106"/>
    </row>
    <row r="23" spans="1:4">
      <c r="A23" s="106"/>
      <c r="B23" s="106"/>
      <c r="C23" s="106"/>
      <c r="D23" s="106"/>
    </row>
    <row r="24" spans="1:4">
      <c r="A24" s="106"/>
      <c r="B24" s="106"/>
      <c r="C24" s="106"/>
      <c r="D24" s="106"/>
    </row>
    <row r="25" spans="1:4">
      <c r="A25" s="106"/>
      <c r="B25" s="106"/>
      <c r="C25" s="106"/>
      <c r="D25" s="106"/>
    </row>
    <row r="26" spans="1:4">
      <c r="A26" s="106"/>
      <c r="B26" s="106"/>
      <c r="C26" s="106"/>
      <c r="D26" s="106"/>
    </row>
    <row r="27" spans="1:4">
      <c r="A27" s="106"/>
      <c r="B27" s="106"/>
      <c r="C27" s="106"/>
      <c r="D27" s="106"/>
    </row>
    <row r="28" spans="1:4">
      <c r="A28" s="106"/>
      <c r="B28" s="106"/>
      <c r="C28" s="106"/>
      <c r="D28" s="106"/>
    </row>
    <row r="29" spans="1:4">
      <c r="A29" s="106"/>
      <c r="B29" s="106"/>
      <c r="C29" s="106"/>
      <c r="D29" s="106"/>
    </row>
    <row r="30" spans="1:4">
      <c r="A30" s="106"/>
      <c r="B30" s="106"/>
      <c r="C30" s="106"/>
      <c r="D30" s="106"/>
    </row>
    <row r="31" spans="1:4">
      <c r="A31" s="106"/>
      <c r="B31" s="106"/>
      <c r="C31" s="106"/>
      <c r="D31" s="106"/>
    </row>
    <row r="32" spans="1:4">
      <c r="A32" s="106"/>
      <c r="B32" s="106"/>
      <c r="C32" s="106"/>
      <c r="D32" s="106"/>
    </row>
    <row r="33" spans="1:4">
      <c r="A33" s="106"/>
      <c r="B33" s="106"/>
      <c r="C33" s="106"/>
      <c r="D33" s="106"/>
    </row>
    <row r="34" spans="1:4">
      <c r="A34" s="106"/>
      <c r="B34" s="106"/>
      <c r="C34" s="106"/>
      <c r="D34" s="106"/>
    </row>
    <row r="35" spans="1:4">
      <c r="A35" s="106"/>
      <c r="B35" s="106"/>
      <c r="C35" s="106"/>
      <c r="D35" s="106"/>
    </row>
    <row r="36" spans="1:4">
      <c r="A36" s="106"/>
      <c r="B36" s="106"/>
      <c r="C36" s="106"/>
      <c r="D36" s="106"/>
    </row>
    <row r="37" spans="1:4">
      <c r="A37" s="106"/>
      <c r="B37" s="106"/>
      <c r="C37" s="106"/>
      <c r="D37" s="106"/>
    </row>
    <row r="38" spans="1:4">
      <c r="A38" s="106"/>
      <c r="B38" s="106"/>
      <c r="C38" s="106"/>
      <c r="D38" s="106"/>
    </row>
    <row r="39" spans="1:4">
      <c r="A39" s="106"/>
      <c r="B39" s="106"/>
      <c r="C39" s="106"/>
      <c r="D39" s="106"/>
    </row>
    <row r="40" spans="1:4">
      <c r="A40" s="106"/>
      <c r="B40" s="106"/>
      <c r="C40" s="106"/>
      <c r="D40" s="106"/>
    </row>
    <row r="41" spans="1:4">
      <c r="A41" s="106"/>
      <c r="B41" s="106"/>
      <c r="C41" s="106"/>
      <c r="D41" s="106"/>
    </row>
    <row r="42" spans="1:4">
      <c r="A42" s="106"/>
      <c r="B42" s="106"/>
      <c r="C42" s="106"/>
      <c r="D42" s="106"/>
    </row>
    <row r="43" spans="1:4">
      <c r="A43" s="106"/>
      <c r="B43" s="106"/>
      <c r="C43" s="106"/>
      <c r="D43" s="106"/>
    </row>
    <row r="44" spans="1:4">
      <c r="A44" s="106"/>
      <c r="B44" s="106"/>
      <c r="C44" s="106"/>
      <c r="D44" s="106"/>
    </row>
    <row r="45" spans="1:4">
      <c r="A45" s="106"/>
      <c r="B45" s="106"/>
      <c r="C45" s="106"/>
      <c r="D45" s="106"/>
    </row>
    <row r="46" spans="1:4">
      <c r="A46" s="106"/>
      <c r="B46" s="106"/>
      <c r="C46" s="106"/>
      <c r="D46" s="106"/>
    </row>
    <row r="47" spans="1:4">
      <c r="A47" s="106"/>
      <c r="B47" s="106"/>
      <c r="C47" s="106"/>
      <c r="D47" s="106"/>
    </row>
    <row r="48" spans="1:4">
      <c r="A48" s="106"/>
      <c r="B48" s="106"/>
      <c r="C48" s="106"/>
      <c r="D48" s="106"/>
    </row>
    <row r="49" spans="1:4">
      <c r="A49" s="106"/>
      <c r="B49" s="106"/>
      <c r="C49" s="106"/>
      <c r="D49" s="106"/>
    </row>
    <row r="50" spans="1:4">
      <c r="A50" s="106"/>
      <c r="B50" s="106"/>
      <c r="C50" s="106"/>
      <c r="D50" s="106"/>
    </row>
    <row r="51" spans="1:4">
      <c r="A51" s="106"/>
      <c r="B51" s="106"/>
      <c r="C51" s="106"/>
      <c r="D51" s="106"/>
    </row>
    <row r="52" spans="1:4">
      <c r="A52" s="106"/>
      <c r="B52" s="106"/>
      <c r="C52" s="106"/>
      <c r="D52" s="106"/>
    </row>
    <row r="53" spans="1:4">
      <c r="A53" s="106"/>
      <c r="B53" s="106"/>
      <c r="C53" s="106"/>
      <c r="D53" s="106"/>
    </row>
    <row r="54" spans="1:4">
      <c r="A54" s="106"/>
      <c r="B54" s="106"/>
      <c r="C54" s="106"/>
      <c r="D54" s="106"/>
    </row>
  </sheetData>
  <mergeCells count="1">
    <mergeCell ref="A13:G13"/>
  </mergeCells>
  <pageMargins left="0.75" right="0.75" top="1" bottom="1"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E3AF5-DBD4-4B28-945C-4382C2B559AD}">
  <sheetPr>
    <tabColor theme="3"/>
  </sheetPr>
  <dimension ref="A1:WVI159"/>
  <sheetViews>
    <sheetView topLeftCell="A88" zoomScale="80" zoomScaleNormal="80" workbookViewId="0">
      <selection activeCell="H111" sqref="H111"/>
    </sheetView>
  </sheetViews>
  <sheetFormatPr baseColWidth="10" defaultColWidth="8.83203125" defaultRowHeight="15"/>
  <cols>
    <col min="1" max="1" width="10.5" style="23" customWidth="1"/>
    <col min="2" max="2" width="15.83203125" style="24" customWidth="1"/>
    <col min="3" max="3" width="10.33203125" style="25" customWidth="1"/>
    <col min="4" max="4" width="10" style="24" customWidth="1"/>
    <col min="5" max="5" width="9.83203125" style="25" customWidth="1"/>
    <col min="6" max="6" width="10.33203125" style="24" customWidth="1"/>
    <col min="7" max="7" width="10.5" style="25" customWidth="1"/>
    <col min="8" max="8" width="16" style="24" customWidth="1"/>
    <col min="9" max="9" width="10.6640625" style="25" customWidth="1"/>
    <col min="10" max="10" width="11.5" style="24" customWidth="1"/>
    <col min="11" max="11" width="11" style="25" customWidth="1"/>
    <col min="12" max="246" width="8.83203125" style="6"/>
    <col min="247" max="247" width="10.5" style="6" customWidth="1"/>
    <col min="248" max="248" width="15" style="6" customWidth="1"/>
    <col min="249" max="249" width="10.33203125" style="6" customWidth="1"/>
    <col min="250" max="250" width="10" style="6" customWidth="1"/>
    <col min="251" max="251" width="9.83203125" style="6" customWidth="1"/>
    <col min="252" max="252" width="9.1640625" style="6" customWidth="1"/>
    <col min="253" max="253" width="10.5" style="6" customWidth="1"/>
    <col min="254" max="254" width="16" style="6" customWidth="1"/>
    <col min="255" max="255" width="10.6640625" style="6" customWidth="1"/>
    <col min="256" max="256" width="9.6640625" style="6" customWidth="1"/>
    <col min="257" max="257" width="11" style="6" customWidth="1"/>
    <col min="258" max="502" width="8.83203125" style="6"/>
    <col min="503" max="503" width="10.5" style="6" customWidth="1"/>
    <col min="504" max="504" width="15" style="6" customWidth="1"/>
    <col min="505" max="505" width="10.33203125" style="6" customWidth="1"/>
    <col min="506" max="506" width="10" style="6" customWidth="1"/>
    <col min="507" max="507" width="9.83203125" style="6" customWidth="1"/>
    <col min="508" max="508" width="9.1640625" style="6" customWidth="1"/>
    <col min="509" max="509" width="10.5" style="6" customWidth="1"/>
    <col min="510" max="510" width="16" style="6" customWidth="1"/>
    <col min="511" max="511" width="10.6640625" style="6" customWidth="1"/>
    <col min="512" max="512" width="9.6640625" style="6" customWidth="1"/>
    <col min="513" max="513" width="11" style="6" customWidth="1"/>
    <col min="514" max="758" width="8.83203125" style="6"/>
    <col min="759" max="759" width="10.5" style="6" customWidth="1"/>
    <col min="760" max="760" width="15" style="6" customWidth="1"/>
    <col min="761" max="761" width="10.33203125" style="6" customWidth="1"/>
    <col min="762" max="762" width="10" style="6" customWidth="1"/>
    <col min="763" max="763" width="9.83203125" style="6" customWidth="1"/>
    <col min="764" max="764" width="9.1640625" style="6" customWidth="1"/>
    <col min="765" max="765" width="10.5" style="6" customWidth="1"/>
    <col min="766" max="766" width="16" style="6" customWidth="1"/>
    <col min="767" max="767" width="10.6640625" style="6" customWidth="1"/>
    <col min="768" max="768" width="9.6640625" style="6" customWidth="1"/>
    <col min="769" max="769" width="11" style="6" customWidth="1"/>
    <col min="770" max="1014" width="8.83203125" style="6"/>
    <col min="1015" max="1015" width="10.5" style="6" customWidth="1"/>
    <col min="1016" max="1016" width="15" style="6" customWidth="1"/>
    <col min="1017" max="1017" width="10.33203125" style="6" customWidth="1"/>
    <col min="1018" max="1018" width="10" style="6" customWidth="1"/>
    <col min="1019" max="1019" width="9.83203125" style="6" customWidth="1"/>
    <col min="1020" max="1020" width="9.1640625" style="6" customWidth="1"/>
    <col min="1021" max="1021" width="10.5" style="6" customWidth="1"/>
    <col min="1022" max="1022" width="16" style="6" customWidth="1"/>
    <col min="1023" max="1023" width="10.6640625" style="6" customWidth="1"/>
    <col min="1024" max="1024" width="9.6640625" style="6" customWidth="1"/>
    <col min="1025" max="1025" width="11" style="6" customWidth="1"/>
    <col min="1026" max="1270" width="8.83203125" style="6"/>
    <col min="1271" max="1271" width="10.5" style="6" customWidth="1"/>
    <col min="1272" max="1272" width="15" style="6" customWidth="1"/>
    <col min="1273" max="1273" width="10.33203125" style="6" customWidth="1"/>
    <col min="1274" max="1274" width="10" style="6" customWidth="1"/>
    <col min="1275" max="1275" width="9.83203125" style="6" customWidth="1"/>
    <col min="1276" max="1276" width="9.1640625" style="6" customWidth="1"/>
    <col min="1277" max="1277" width="10.5" style="6" customWidth="1"/>
    <col min="1278" max="1278" width="16" style="6" customWidth="1"/>
    <col min="1279" max="1279" width="10.6640625" style="6" customWidth="1"/>
    <col min="1280" max="1280" width="9.6640625" style="6" customWidth="1"/>
    <col min="1281" max="1281" width="11" style="6" customWidth="1"/>
    <col min="1282" max="1526" width="8.83203125" style="6"/>
    <col min="1527" max="1527" width="10.5" style="6" customWidth="1"/>
    <col min="1528" max="1528" width="15" style="6" customWidth="1"/>
    <col min="1529" max="1529" width="10.33203125" style="6" customWidth="1"/>
    <col min="1530" max="1530" width="10" style="6" customWidth="1"/>
    <col min="1531" max="1531" width="9.83203125" style="6" customWidth="1"/>
    <col min="1532" max="1532" width="9.1640625" style="6" customWidth="1"/>
    <col min="1533" max="1533" width="10.5" style="6" customWidth="1"/>
    <col min="1534" max="1534" width="16" style="6" customWidth="1"/>
    <col min="1535" max="1535" width="10.6640625" style="6" customWidth="1"/>
    <col min="1536" max="1536" width="9.6640625" style="6" customWidth="1"/>
    <col min="1537" max="1537" width="11" style="6" customWidth="1"/>
    <col min="1538" max="1782" width="8.83203125" style="6"/>
    <col min="1783" max="1783" width="10.5" style="6" customWidth="1"/>
    <col min="1784" max="1784" width="15" style="6" customWidth="1"/>
    <col min="1785" max="1785" width="10.33203125" style="6" customWidth="1"/>
    <col min="1786" max="1786" width="10" style="6" customWidth="1"/>
    <col min="1787" max="1787" width="9.83203125" style="6" customWidth="1"/>
    <col min="1788" max="1788" width="9.1640625" style="6" customWidth="1"/>
    <col min="1789" max="1789" width="10.5" style="6" customWidth="1"/>
    <col min="1790" max="1790" width="16" style="6" customWidth="1"/>
    <col min="1791" max="1791" width="10.6640625" style="6" customWidth="1"/>
    <col min="1792" max="1792" width="9.6640625" style="6" customWidth="1"/>
    <col min="1793" max="1793" width="11" style="6" customWidth="1"/>
    <col min="1794" max="2038" width="8.83203125" style="6"/>
    <col min="2039" max="2039" width="10.5" style="6" customWidth="1"/>
    <col min="2040" max="2040" width="15" style="6" customWidth="1"/>
    <col min="2041" max="2041" width="10.33203125" style="6" customWidth="1"/>
    <col min="2042" max="2042" width="10" style="6" customWidth="1"/>
    <col min="2043" max="2043" width="9.83203125" style="6" customWidth="1"/>
    <col min="2044" max="2044" width="9.1640625" style="6" customWidth="1"/>
    <col min="2045" max="2045" width="10.5" style="6" customWidth="1"/>
    <col min="2046" max="2046" width="16" style="6" customWidth="1"/>
    <col min="2047" max="2047" width="10.6640625" style="6" customWidth="1"/>
    <col min="2048" max="2048" width="9.6640625" style="6" customWidth="1"/>
    <col min="2049" max="2049" width="11" style="6" customWidth="1"/>
    <col min="2050" max="2294" width="8.83203125" style="6"/>
    <col min="2295" max="2295" width="10.5" style="6" customWidth="1"/>
    <col min="2296" max="2296" width="15" style="6" customWidth="1"/>
    <col min="2297" max="2297" width="10.33203125" style="6" customWidth="1"/>
    <col min="2298" max="2298" width="10" style="6" customWidth="1"/>
    <col min="2299" max="2299" width="9.83203125" style="6" customWidth="1"/>
    <col min="2300" max="2300" width="9.1640625" style="6" customWidth="1"/>
    <col min="2301" max="2301" width="10.5" style="6" customWidth="1"/>
    <col min="2302" max="2302" width="16" style="6" customWidth="1"/>
    <col min="2303" max="2303" width="10.6640625" style="6" customWidth="1"/>
    <col min="2304" max="2304" width="9.6640625" style="6" customWidth="1"/>
    <col min="2305" max="2305" width="11" style="6" customWidth="1"/>
    <col min="2306" max="2550" width="8.83203125" style="6"/>
    <col min="2551" max="2551" width="10.5" style="6" customWidth="1"/>
    <col min="2552" max="2552" width="15" style="6" customWidth="1"/>
    <col min="2553" max="2553" width="10.33203125" style="6" customWidth="1"/>
    <col min="2554" max="2554" width="10" style="6" customWidth="1"/>
    <col min="2555" max="2555" width="9.83203125" style="6" customWidth="1"/>
    <col min="2556" max="2556" width="9.1640625" style="6" customWidth="1"/>
    <col min="2557" max="2557" width="10.5" style="6" customWidth="1"/>
    <col min="2558" max="2558" width="16" style="6" customWidth="1"/>
    <col min="2559" max="2559" width="10.6640625" style="6" customWidth="1"/>
    <col min="2560" max="2560" width="9.6640625" style="6" customWidth="1"/>
    <col min="2561" max="2561" width="11" style="6" customWidth="1"/>
    <col min="2562" max="2806" width="8.83203125" style="6"/>
    <col min="2807" max="2807" width="10.5" style="6" customWidth="1"/>
    <col min="2808" max="2808" width="15" style="6" customWidth="1"/>
    <col min="2809" max="2809" width="10.33203125" style="6" customWidth="1"/>
    <col min="2810" max="2810" width="10" style="6" customWidth="1"/>
    <col min="2811" max="2811" width="9.83203125" style="6" customWidth="1"/>
    <col min="2812" max="2812" width="9.1640625" style="6" customWidth="1"/>
    <col min="2813" max="2813" width="10.5" style="6" customWidth="1"/>
    <col min="2814" max="2814" width="16" style="6" customWidth="1"/>
    <col min="2815" max="2815" width="10.6640625" style="6" customWidth="1"/>
    <col min="2816" max="2816" width="9.6640625" style="6" customWidth="1"/>
    <col min="2817" max="2817" width="11" style="6" customWidth="1"/>
    <col min="2818" max="3062" width="8.83203125" style="6"/>
    <col min="3063" max="3063" width="10.5" style="6" customWidth="1"/>
    <col min="3064" max="3064" width="15" style="6" customWidth="1"/>
    <col min="3065" max="3065" width="10.33203125" style="6" customWidth="1"/>
    <col min="3066" max="3066" width="10" style="6" customWidth="1"/>
    <col min="3067" max="3067" width="9.83203125" style="6" customWidth="1"/>
    <col min="3068" max="3068" width="9.1640625" style="6" customWidth="1"/>
    <col min="3069" max="3069" width="10.5" style="6" customWidth="1"/>
    <col min="3070" max="3070" width="16" style="6" customWidth="1"/>
    <col min="3071" max="3071" width="10.6640625" style="6" customWidth="1"/>
    <col min="3072" max="3072" width="9.6640625" style="6" customWidth="1"/>
    <col min="3073" max="3073" width="11" style="6" customWidth="1"/>
    <col min="3074" max="3318" width="8.83203125" style="6"/>
    <col min="3319" max="3319" width="10.5" style="6" customWidth="1"/>
    <col min="3320" max="3320" width="15" style="6" customWidth="1"/>
    <col min="3321" max="3321" width="10.33203125" style="6" customWidth="1"/>
    <col min="3322" max="3322" width="10" style="6" customWidth="1"/>
    <col min="3323" max="3323" width="9.83203125" style="6" customWidth="1"/>
    <col min="3324" max="3324" width="9.1640625" style="6" customWidth="1"/>
    <col min="3325" max="3325" width="10.5" style="6" customWidth="1"/>
    <col min="3326" max="3326" width="16" style="6" customWidth="1"/>
    <col min="3327" max="3327" width="10.6640625" style="6" customWidth="1"/>
    <col min="3328" max="3328" width="9.6640625" style="6" customWidth="1"/>
    <col min="3329" max="3329" width="11" style="6" customWidth="1"/>
    <col min="3330" max="3574" width="8.83203125" style="6"/>
    <col min="3575" max="3575" width="10.5" style="6" customWidth="1"/>
    <col min="3576" max="3576" width="15" style="6" customWidth="1"/>
    <col min="3577" max="3577" width="10.33203125" style="6" customWidth="1"/>
    <col min="3578" max="3578" width="10" style="6" customWidth="1"/>
    <col min="3579" max="3579" width="9.83203125" style="6" customWidth="1"/>
    <col min="3580" max="3580" width="9.1640625" style="6" customWidth="1"/>
    <col min="3581" max="3581" width="10.5" style="6" customWidth="1"/>
    <col min="3582" max="3582" width="16" style="6" customWidth="1"/>
    <col min="3583" max="3583" width="10.6640625" style="6" customWidth="1"/>
    <col min="3584" max="3584" width="9.6640625" style="6" customWidth="1"/>
    <col min="3585" max="3585" width="11" style="6" customWidth="1"/>
    <col min="3586" max="3830" width="8.83203125" style="6"/>
    <col min="3831" max="3831" width="10.5" style="6" customWidth="1"/>
    <col min="3832" max="3832" width="15" style="6" customWidth="1"/>
    <col min="3833" max="3833" width="10.33203125" style="6" customWidth="1"/>
    <col min="3834" max="3834" width="10" style="6" customWidth="1"/>
    <col min="3835" max="3835" width="9.83203125" style="6" customWidth="1"/>
    <col min="3836" max="3836" width="9.1640625" style="6" customWidth="1"/>
    <col min="3837" max="3837" width="10.5" style="6" customWidth="1"/>
    <col min="3838" max="3838" width="16" style="6" customWidth="1"/>
    <col min="3839" max="3839" width="10.6640625" style="6" customWidth="1"/>
    <col min="3840" max="3840" width="9.6640625" style="6" customWidth="1"/>
    <col min="3841" max="3841" width="11" style="6" customWidth="1"/>
    <col min="3842" max="4086" width="8.83203125" style="6"/>
    <col min="4087" max="4087" width="10.5" style="6" customWidth="1"/>
    <col min="4088" max="4088" width="15" style="6" customWidth="1"/>
    <col min="4089" max="4089" width="10.33203125" style="6" customWidth="1"/>
    <col min="4090" max="4090" width="10" style="6" customWidth="1"/>
    <col min="4091" max="4091" width="9.83203125" style="6" customWidth="1"/>
    <col min="4092" max="4092" width="9.1640625" style="6" customWidth="1"/>
    <col min="4093" max="4093" width="10.5" style="6" customWidth="1"/>
    <col min="4094" max="4094" width="16" style="6" customWidth="1"/>
    <col min="4095" max="4095" width="10.6640625" style="6" customWidth="1"/>
    <col min="4096" max="4096" width="9.6640625" style="6" customWidth="1"/>
    <col min="4097" max="4097" width="11" style="6" customWidth="1"/>
    <col min="4098" max="4342" width="8.83203125" style="6"/>
    <col min="4343" max="4343" width="10.5" style="6" customWidth="1"/>
    <col min="4344" max="4344" width="15" style="6" customWidth="1"/>
    <col min="4345" max="4345" width="10.33203125" style="6" customWidth="1"/>
    <col min="4346" max="4346" width="10" style="6" customWidth="1"/>
    <col min="4347" max="4347" width="9.83203125" style="6" customWidth="1"/>
    <col min="4348" max="4348" width="9.1640625" style="6" customWidth="1"/>
    <col min="4349" max="4349" width="10.5" style="6" customWidth="1"/>
    <col min="4350" max="4350" width="16" style="6" customWidth="1"/>
    <col min="4351" max="4351" width="10.6640625" style="6" customWidth="1"/>
    <col min="4352" max="4352" width="9.6640625" style="6" customWidth="1"/>
    <col min="4353" max="4353" width="11" style="6" customWidth="1"/>
    <col min="4354" max="4598" width="8.83203125" style="6"/>
    <col min="4599" max="4599" width="10.5" style="6" customWidth="1"/>
    <col min="4600" max="4600" width="15" style="6" customWidth="1"/>
    <col min="4601" max="4601" width="10.33203125" style="6" customWidth="1"/>
    <col min="4602" max="4602" width="10" style="6" customWidth="1"/>
    <col min="4603" max="4603" width="9.83203125" style="6" customWidth="1"/>
    <col min="4604" max="4604" width="9.1640625" style="6" customWidth="1"/>
    <col min="4605" max="4605" width="10.5" style="6" customWidth="1"/>
    <col min="4606" max="4606" width="16" style="6" customWidth="1"/>
    <col min="4607" max="4607" width="10.6640625" style="6" customWidth="1"/>
    <col min="4608" max="4608" width="9.6640625" style="6" customWidth="1"/>
    <col min="4609" max="4609" width="11" style="6" customWidth="1"/>
    <col min="4610" max="4854" width="8.83203125" style="6"/>
    <col min="4855" max="4855" width="10.5" style="6" customWidth="1"/>
    <col min="4856" max="4856" width="15" style="6" customWidth="1"/>
    <col min="4857" max="4857" width="10.33203125" style="6" customWidth="1"/>
    <col min="4858" max="4858" width="10" style="6" customWidth="1"/>
    <col min="4859" max="4859" width="9.83203125" style="6" customWidth="1"/>
    <col min="4860" max="4860" width="9.1640625" style="6" customWidth="1"/>
    <col min="4861" max="4861" width="10.5" style="6" customWidth="1"/>
    <col min="4862" max="4862" width="16" style="6" customWidth="1"/>
    <col min="4863" max="4863" width="10.6640625" style="6" customWidth="1"/>
    <col min="4864" max="4864" width="9.6640625" style="6" customWidth="1"/>
    <col min="4865" max="4865" width="11" style="6" customWidth="1"/>
    <col min="4866" max="5110" width="8.83203125" style="6"/>
    <col min="5111" max="5111" width="10.5" style="6" customWidth="1"/>
    <col min="5112" max="5112" width="15" style="6" customWidth="1"/>
    <col min="5113" max="5113" width="10.33203125" style="6" customWidth="1"/>
    <col min="5114" max="5114" width="10" style="6" customWidth="1"/>
    <col min="5115" max="5115" width="9.83203125" style="6" customWidth="1"/>
    <col min="5116" max="5116" width="9.1640625" style="6" customWidth="1"/>
    <col min="5117" max="5117" width="10.5" style="6" customWidth="1"/>
    <col min="5118" max="5118" width="16" style="6" customWidth="1"/>
    <col min="5119" max="5119" width="10.6640625" style="6" customWidth="1"/>
    <col min="5120" max="5120" width="9.6640625" style="6" customWidth="1"/>
    <col min="5121" max="5121" width="11" style="6" customWidth="1"/>
    <col min="5122" max="5366" width="8.83203125" style="6"/>
    <col min="5367" max="5367" width="10.5" style="6" customWidth="1"/>
    <col min="5368" max="5368" width="15" style="6" customWidth="1"/>
    <col min="5369" max="5369" width="10.33203125" style="6" customWidth="1"/>
    <col min="5370" max="5370" width="10" style="6" customWidth="1"/>
    <col min="5371" max="5371" width="9.83203125" style="6" customWidth="1"/>
    <col min="5372" max="5372" width="9.1640625" style="6" customWidth="1"/>
    <col min="5373" max="5373" width="10.5" style="6" customWidth="1"/>
    <col min="5374" max="5374" width="16" style="6" customWidth="1"/>
    <col min="5375" max="5375" width="10.6640625" style="6" customWidth="1"/>
    <col min="5376" max="5376" width="9.6640625" style="6" customWidth="1"/>
    <col min="5377" max="5377" width="11" style="6" customWidth="1"/>
    <col min="5378" max="5622" width="8.83203125" style="6"/>
    <col min="5623" max="5623" width="10.5" style="6" customWidth="1"/>
    <col min="5624" max="5624" width="15" style="6" customWidth="1"/>
    <col min="5625" max="5625" width="10.33203125" style="6" customWidth="1"/>
    <col min="5626" max="5626" width="10" style="6" customWidth="1"/>
    <col min="5627" max="5627" width="9.83203125" style="6" customWidth="1"/>
    <col min="5628" max="5628" width="9.1640625" style="6" customWidth="1"/>
    <col min="5629" max="5629" width="10.5" style="6" customWidth="1"/>
    <col min="5630" max="5630" width="16" style="6" customWidth="1"/>
    <col min="5631" max="5631" width="10.6640625" style="6" customWidth="1"/>
    <col min="5632" max="5632" width="9.6640625" style="6" customWidth="1"/>
    <col min="5633" max="5633" width="11" style="6" customWidth="1"/>
    <col min="5634" max="5878" width="8.83203125" style="6"/>
    <col min="5879" max="5879" width="10.5" style="6" customWidth="1"/>
    <col min="5880" max="5880" width="15" style="6" customWidth="1"/>
    <col min="5881" max="5881" width="10.33203125" style="6" customWidth="1"/>
    <col min="5882" max="5882" width="10" style="6" customWidth="1"/>
    <col min="5883" max="5883" width="9.83203125" style="6" customWidth="1"/>
    <col min="5884" max="5884" width="9.1640625" style="6" customWidth="1"/>
    <col min="5885" max="5885" width="10.5" style="6" customWidth="1"/>
    <col min="5886" max="5886" width="16" style="6" customWidth="1"/>
    <col min="5887" max="5887" width="10.6640625" style="6" customWidth="1"/>
    <col min="5888" max="5888" width="9.6640625" style="6" customWidth="1"/>
    <col min="5889" max="5889" width="11" style="6" customWidth="1"/>
    <col min="5890" max="6134" width="8.83203125" style="6"/>
    <col min="6135" max="6135" width="10.5" style="6" customWidth="1"/>
    <col min="6136" max="6136" width="15" style="6" customWidth="1"/>
    <col min="6137" max="6137" width="10.33203125" style="6" customWidth="1"/>
    <col min="6138" max="6138" width="10" style="6" customWidth="1"/>
    <col min="6139" max="6139" width="9.83203125" style="6" customWidth="1"/>
    <col min="6140" max="6140" width="9.1640625" style="6" customWidth="1"/>
    <col min="6141" max="6141" width="10.5" style="6" customWidth="1"/>
    <col min="6142" max="6142" width="16" style="6" customWidth="1"/>
    <col min="6143" max="6143" width="10.6640625" style="6" customWidth="1"/>
    <col min="6144" max="6144" width="9.6640625" style="6" customWidth="1"/>
    <col min="6145" max="6145" width="11" style="6" customWidth="1"/>
    <col min="6146" max="6390" width="8.83203125" style="6"/>
    <col min="6391" max="6391" width="10.5" style="6" customWidth="1"/>
    <col min="6392" max="6392" width="15" style="6" customWidth="1"/>
    <col min="6393" max="6393" width="10.33203125" style="6" customWidth="1"/>
    <col min="6394" max="6394" width="10" style="6" customWidth="1"/>
    <col min="6395" max="6395" width="9.83203125" style="6" customWidth="1"/>
    <col min="6396" max="6396" width="9.1640625" style="6" customWidth="1"/>
    <col min="6397" max="6397" width="10.5" style="6" customWidth="1"/>
    <col min="6398" max="6398" width="16" style="6" customWidth="1"/>
    <col min="6399" max="6399" width="10.6640625" style="6" customWidth="1"/>
    <col min="6400" max="6400" width="9.6640625" style="6" customWidth="1"/>
    <col min="6401" max="6401" width="11" style="6" customWidth="1"/>
    <col min="6402" max="6646" width="8.83203125" style="6"/>
    <col min="6647" max="6647" width="10.5" style="6" customWidth="1"/>
    <col min="6648" max="6648" width="15" style="6" customWidth="1"/>
    <col min="6649" max="6649" width="10.33203125" style="6" customWidth="1"/>
    <col min="6650" max="6650" width="10" style="6" customWidth="1"/>
    <col min="6651" max="6651" width="9.83203125" style="6" customWidth="1"/>
    <col min="6652" max="6652" width="9.1640625" style="6" customWidth="1"/>
    <col min="6653" max="6653" width="10.5" style="6" customWidth="1"/>
    <col min="6654" max="6654" width="16" style="6" customWidth="1"/>
    <col min="6655" max="6655" width="10.6640625" style="6" customWidth="1"/>
    <col min="6656" max="6656" width="9.6640625" style="6" customWidth="1"/>
    <col min="6657" max="6657" width="11" style="6" customWidth="1"/>
    <col min="6658" max="6902" width="8.83203125" style="6"/>
    <col min="6903" max="6903" width="10.5" style="6" customWidth="1"/>
    <col min="6904" max="6904" width="15" style="6" customWidth="1"/>
    <col min="6905" max="6905" width="10.33203125" style="6" customWidth="1"/>
    <col min="6906" max="6906" width="10" style="6" customWidth="1"/>
    <col min="6907" max="6907" width="9.83203125" style="6" customWidth="1"/>
    <col min="6908" max="6908" width="9.1640625" style="6" customWidth="1"/>
    <col min="6909" max="6909" width="10.5" style="6" customWidth="1"/>
    <col min="6910" max="6910" width="16" style="6" customWidth="1"/>
    <col min="6911" max="6911" width="10.6640625" style="6" customWidth="1"/>
    <col min="6912" max="6912" width="9.6640625" style="6" customWidth="1"/>
    <col min="6913" max="6913" width="11" style="6" customWidth="1"/>
    <col min="6914" max="7158" width="8.83203125" style="6"/>
    <col min="7159" max="7159" width="10.5" style="6" customWidth="1"/>
    <col min="7160" max="7160" width="15" style="6" customWidth="1"/>
    <col min="7161" max="7161" width="10.33203125" style="6" customWidth="1"/>
    <col min="7162" max="7162" width="10" style="6" customWidth="1"/>
    <col min="7163" max="7163" width="9.83203125" style="6" customWidth="1"/>
    <col min="7164" max="7164" width="9.1640625" style="6" customWidth="1"/>
    <col min="7165" max="7165" width="10.5" style="6" customWidth="1"/>
    <col min="7166" max="7166" width="16" style="6" customWidth="1"/>
    <col min="7167" max="7167" width="10.6640625" style="6" customWidth="1"/>
    <col min="7168" max="7168" width="9.6640625" style="6" customWidth="1"/>
    <col min="7169" max="7169" width="11" style="6" customWidth="1"/>
    <col min="7170" max="7414" width="8.83203125" style="6"/>
    <col min="7415" max="7415" width="10.5" style="6" customWidth="1"/>
    <col min="7416" max="7416" width="15" style="6" customWidth="1"/>
    <col min="7417" max="7417" width="10.33203125" style="6" customWidth="1"/>
    <col min="7418" max="7418" width="10" style="6" customWidth="1"/>
    <col min="7419" max="7419" width="9.83203125" style="6" customWidth="1"/>
    <col min="7420" max="7420" width="9.1640625" style="6" customWidth="1"/>
    <col min="7421" max="7421" width="10.5" style="6" customWidth="1"/>
    <col min="7422" max="7422" width="16" style="6" customWidth="1"/>
    <col min="7423" max="7423" width="10.6640625" style="6" customWidth="1"/>
    <col min="7424" max="7424" width="9.6640625" style="6" customWidth="1"/>
    <col min="7425" max="7425" width="11" style="6" customWidth="1"/>
    <col min="7426" max="7670" width="8.83203125" style="6"/>
    <col min="7671" max="7671" width="10.5" style="6" customWidth="1"/>
    <col min="7672" max="7672" width="15" style="6" customWidth="1"/>
    <col min="7673" max="7673" width="10.33203125" style="6" customWidth="1"/>
    <col min="7674" max="7674" width="10" style="6" customWidth="1"/>
    <col min="7675" max="7675" width="9.83203125" style="6" customWidth="1"/>
    <col min="7676" max="7676" width="9.1640625" style="6" customWidth="1"/>
    <col min="7677" max="7677" width="10.5" style="6" customWidth="1"/>
    <col min="7678" max="7678" width="16" style="6" customWidth="1"/>
    <col min="7679" max="7679" width="10.6640625" style="6" customWidth="1"/>
    <col min="7680" max="7680" width="9.6640625" style="6" customWidth="1"/>
    <col min="7681" max="7681" width="11" style="6" customWidth="1"/>
    <col min="7682" max="7926" width="8.83203125" style="6"/>
    <col min="7927" max="7927" width="10.5" style="6" customWidth="1"/>
    <col min="7928" max="7928" width="15" style="6" customWidth="1"/>
    <col min="7929" max="7929" width="10.33203125" style="6" customWidth="1"/>
    <col min="7930" max="7930" width="10" style="6" customWidth="1"/>
    <col min="7931" max="7931" width="9.83203125" style="6" customWidth="1"/>
    <col min="7932" max="7932" width="9.1640625" style="6" customWidth="1"/>
    <col min="7933" max="7933" width="10.5" style="6" customWidth="1"/>
    <col min="7934" max="7934" width="16" style="6" customWidth="1"/>
    <col min="7935" max="7935" width="10.6640625" style="6" customWidth="1"/>
    <col min="7936" max="7936" width="9.6640625" style="6" customWidth="1"/>
    <col min="7937" max="7937" width="11" style="6" customWidth="1"/>
    <col min="7938" max="8182" width="8.83203125" style="6"/>
    <col min="8183" max="8183" width="10.5" style="6" customWidth="1"/>
    <col min="8184" max="8184" width="15" style="6" customWidth="1"/>
    <col min="8185" max="8185" width="10.33203125" style="6" customWidth="1"/>
    <col min="8186" max="8186" width="10" style="6" customWidth="1"/>
    <col min="8187" max="8187" width="9.83203125" style="6" customWidth="1"/>
    <col min="8188" max="8188" width="9.1640625" style="6" customWidth="1"/>
    <col min="8189" max="8189" width="10.5" style="6" customWidth="1"/>
    <col min="8190" max="8190" width="16" style="6" customWidth="1"/>
    <col min="8191" max="8191" width="10.6640625" style="6" customWidth="1"/>
    <col min="8192" max="8192" width="9.6640625" style="6" customWidth="1"/>
    <col min="8193" max="8193" width="11" style="6" customWidth="1"/>
    <col min="8194" max="8438" width="8.83203125" style="6"/>
    <col min="8439" max="8439" width="10.5" style="6" customWidth="1"/>
    <col min="8440" max="8440" width="15" style="6" customWidth="1"/>
    <col min="8441" max="8441" width="10.33203125" style="6" customWidth="1"/>
    <col min="8442" max="8442" width="10" style="6" customWidth="1"/>
    <col min="8443" max="8443" width="9.83203125" style="6" customWidth="1"/>
    <col min="8444" max="8444" width="9.1640625" style="6" customWidth="1"/>
    <col min="8445" max="8445" width="10.5" style="6" customWidth="1"/>
    <col min="8446" max="8446" width="16" style="6" customWidth="1"/>
    <col min="8447" max="8447" width="10.6640625" style="6" customWidth="1"/>
    <col min="8448" max="8448" width="9.6640625" style="6" customWidth="1"/>
    <col min="8449" max="8449" width="11" style="6" customWidth="1"/>
    <col min="8450" max="8694" width="8.83203125" style="6"/>
    <col min="8695" max="8695" width="10.5" style="6" customWidth="1"/>
    <col min="8696" max="8696" width="15" style="6" customWidth="1"/>
    <col min="8697" max="8697" width="10.33203125" style="6" customWidth="1"/>
    <col min="8698" max="8698" width="10" style="6" customWidth="1"/>
    <col min="8699" max="8699" width="9.83203125" style="6" customWidth="1"/>
    <col min="8700" max="8700" width="9.1640625" style="6" customWidth="1"/>
    <col min="8701" max="8701" width="10.5" style="6" customWidth="1"/>
    <col min="8702" max="8702" width="16" style="6" customWidth="1"/>
    <col min="8703" max="8703" width="10.6640625" style="6" customWidth="1"/>
    <col min="8704" max="8704" width="9.6640625" style="6" customWidth="1"/>
    <col min="8705" max="8705" width="11" style="6" customWidth="1"/>
    <col min="8706" max="8950" width="8.83203125" style="6"/>
    <col min="8951" max="8951" width="10.5" style="6" customWidth="1"/>
    <col min="8952" max="8952" width="15" style="6" customWidth="1"/>
    <col min="8953" max="8953" width="10.33203125" style="6" customWidth="1"/>
    <col min="8954" max="8954" width="10" style="6" customWidth="1"/>
    <col min="8955" max="8955" width="9.83203125" style="6" customWidth="1"/>
    <col min="8956" max="8956" width="9.1640625" style="6" customWidth="1"/>
    <col min="8957" max="8957" width="10.5" style="6" customWidth="1"/>
    <col min="8958" max="8958" width="16" style="6" customWidth="1"/>
    <col min="8959" max="8959" width="10.6640625" style="6" customWidth="1"/>
    <col min="8960" max="8960" width="9.6640625" style="6" customWidth="1"/>
    <col min="8961" max="8961" width="11" style="6" customWidth="1"/>
    <col min="8962" max="9206" width="8.83203125" style="6"/>
    <col min="9207" max="9207" width="10.5" style="6" customWidth="1"/>
    <col min="9208" max="9208" width="15" style="6" customWidth="1"/>
    <col min="9209" max="9209" width="10.33203125" style="6" customWidth="1"/>
    <col min="9210" max="9210" width="10" style="6" customWidth="1"/>
    <col min="9211" max="9211" width="9.83203125" style="6" customWidth="1"/>
    <col min="9212" max="9212" width="9.1640625" style="6" customWidth="1"/>
    <col min="9213" max="9213" width="10.5" style="6" customWidth="1"/>
    <col min="9214" max="9214" width="16" style="6" customWidth="1"/>
    <col min="9215" max="9215" width="10.6640625" style="6" customWidth="1"/>
    <col min="9216" max="9216" width="9.6640625" style="6" customWidth="1"/>
    <col min="9217" max="9217" width="11" style="6" customWidth="1"/>
    <col min="9218" max="9462" width="8.83203125" style="6"/>
    <col min="9463" max="9463" width="10.5" style="6" customWidth="1"/>
    <col min="9464" max="9464" width="15" style="6" customWidth="1"/>
    <col min="9465" max="9465" width="10.33203125" style="6" customWidth="1"/>
    <col min="9466" max="9466" width="10" style="6" customWidth="1"/>
    <col min="9467" max="9467" width="9.83203125" style="6" customWidth="1"/>
    <col min="9468" max="9468" width="9.1640625" style="6" customWidth="1"/>
    <col min="9469" max="9469" width="10.5" style="6" customWidth="1"/>
    <col min="9470" max="9470" width="16" style="6" customWidth="1"/>
    <col min="9471" max="9471" width="10.6640625" style="6" customWidth="1"/>
    <col min="9472" max="9472" width="9.6640625" style="6" customWidth="1"/>
    <col min="9473" max="9473" width="11" style="6" customWidth="1"/>
    <col min="9474" max="9718" width="8.83203125" style="6"/>
    <col min="9719" max="9719" width="10.5" style="6" customWidth="1"/>
    <col min="9720" max="9720" width="15" style="6" customWidth="1"/>
    <col min="9721" max="9721" width="10.33203125" style="6" customWidth="1"/>
    <col min="9722" max="9722" width="10" style="6" customWidth="1"/>
    <col min="9723" max="9723" width="9.83203125" style="6" customWidth="1"/>
    <col min="9724" max="9724" width="9.1640625" style="6" customWidth="1"/>
    <col min="9725" max="9725" width="10.5" style="6" customWidth="1"/>
    <col min="9726" max="9726" width="16" style="6" customWidth="1"/>
    <col min="9727" max="9727" width="10.6640625" style="6" customWidth="1"/>
    <col min="9728" max="9728" width="9.6640625" style="6" customWidth="1"/>
    <col min="9729" max="9729" width="11" style="6" customWidth="1"/>
    <col min="9730" max="9974" width="8.83203125" style="6"/>
    <col min="9975" max="9975" width="10.5" style="6" customWidth="1"/>
    <col min="9976" max="9976" width="15" style="6" customWidth="1"/>
    <col min="9977" max="9977" width="10.33203125" style="6" customWidth="1"/>
    <col min="9978" max="9978" width="10" style="6" customWidth="1"/>
    <col min="9979" max="9979" width="9.83203125" style="6" customWidth="1"/>
    <col min="9980" max="9980" width="9.1640625" style="6" customWidth="1"/>
    <col min="9981" max="9981" width="10.5" style="6" customWidth="1"/>
    <col min="9982" max="9982" width="16" style="6" customWidth="1"/>
    <col min="9983" max="9983" width="10.6640625" style="6" customWidth="1"/>
    <col min="9984" max="9984" width="9.6640625" style="6" customWidth="1"/>
    <col min="9985" max="9985" width="11" style="6" customWidth="1"/>
    <col min="9986" max="10230" width="8.83203125" style="6"/>
    <col min="10231" max="10231" width="10.5" style="6" customWidth="1"/>
    <col min="10232" max="10232" width="15" style="6" customWidth="1"/>
    <col min="10233" max="10233" width="10.33203125" style="6" customWidth="1"/>
    <col min="10234" max="10234" width="10" style="6" customWidth="1"/>
    <col min="10235" max="10235" width="9.83203125" style="6" customWidth="1"/>
    <col min="10236" max="10236" width="9.1640625" style="6" customWidth="1"/>
    <col min="10237" max="10237" width="10.5" style="6" customWidth="1"/>
    <col min="10238" max="10238" width="16" style="6" customWidth="1"/>
    <col min="10239" max="10239" width="10.6640625" style="6" customWidth="1"/>
    <col min="10240" max="10240" width="9.6640625" style="6" customWidth="1"/>
    <col min="10241" max="10241" width="11" style="6" customWidth="1"/>
    <col min="10242" max="10486" width="8.83203125" style="6"/>
    <col min="10487" max="10487" width="10.5" style="6" customWidth="1"/>
    <col min="10488" max="10488" width="15" style="6" customWidth="1"/>
    <col min="10489" max="10489" width="10.33203125" style="6" customWidth="1"/>
    <col min="10490" max="10490" width="10" style="6" customWidth="1"/>
    <col min="10491" max="10491" width="9.83203125" style="6" customWidth="1"/>
    <col min="10492" max="10492" width="9.1640625" style="6" customWidth="1"/>
    <col min="10493" max="10493" width="10.5" style="6" customWidth="1"/>
    <col min="10494" max="10494" width="16" style="6" customWidth="1"/>
    <col min="10495" max="10495" width="10.6640625" style="6" customWidth="1"/>
    <col min="10496" max="10496" width="9.6640625" style="6" customWidth="1"/>
    <col min="10497" max="10497" width="11" style="6" customWidth="1"/>
    <col min="10498" max="10742" width="8.83203125" style="6"/>
    <col min="10743" max="10743" width="10.5" style="6" customWidth="1"/>
    <col min="10744" max="10744" width="15" style="6" customWidth="1"/>
    <col min="10745" max="10745" width="10.33203125" style="6" customWidth="1"/>
    <col min="10746" max="10746" width="10" style="6" customWidth="1"/>
    <col min="10747" max="10747" width="9.83203125" style="6" customWidth="1"/>
    <col min="10748" max="10748" width="9.1640625" style="6" customWidth="1"/>
    <col min="10749" max="10749" width="10.5" style="6" customWidth="1"/>
    <col min="10750" max="10750" width="16" style="6" customWidth="1"/>
    <col min="10751" max="10751" width="10.6640625" style="6" customWidth="1"/>
    <col min="10752" max="10752" width="9.6640625" style="6" customWidth="1"/>
    <col min="10753" max="10753" width="11" style="6" customWidth="1"/>
    <col min="10754" max="10998" width="8.83203125" style="6"/>
    <col min="10999" max="10999" width="10.5" style="6" customWidth="1"/>
    <col min="11000" max="11000" width="15" style="6" customWidth="1"/>
    <col min="11001" max="11001" width="10.33203125" style="6" customWidth="1"/>
    <col min="11002" max="11002" width="10" style="6" customWidth="1"/>
    <col min="11003" max="11003" width="9.83203125" style="6" customWidth="1"/>
    <col min="11004" max="11004" width="9.1640625" style="6" customWidth="1"/>
    <col min="11005" max="11005" width="10.5" style="6" customWidth="1"/>
    <col min="11006" max="11006" width="16" style="6" customWidth="1"/>
    <col min="11007" max="11007" width="10.6640625" style="6" customWidth="1"/>
    <col min="11008" max="11008" width="9.6640625" style="6" customWidth="1"/>
    <col min="11009" max="11009" width="11" style="6" customWidth="1"/>
    <col min="11010" max="11254" width="8.83203125" style="6"/>
    <col min="11255" max="11255" width="10.5" style="6" customWidth="1"/>
    <col min="11256" max="11256" width="15" style="6" customWidth="1"/>
    <col min="11257" max="11257" width="10.33203125" style="6" customWidth="1"/>
    <col min="11258" max="11258" width="10" style="6" customWidth="1"/>
    <col min="11259" max="11259" width="9.83203125" style="6" customWidth="1"/>
    <col min="11260" max="11260" width="9.1640625" style="6" customWidth="1"/>
    <col min="11261" max="11261" width="10.5" style="6" customWidth="1"/>
    <col min="11262" max="11262" width="16" style="6" customWidth="1"/>
    <col min="11263" max="11263" width="10.6640625" style="6" customWidth="1"/>
    <col min="11264" max="11264" width="9.6640625" style="6" customWidth="1"/>
    <col min="11265" max="11265" width="11" style="6" customWidth="1"/>
    <col min="11266" max="11510" width="8.83203125" style="6"/>
    <col min="11511" max="11511" width="10.5" style="6" customWidth="1"/>
    <col min="11512" max="11512" width="15" style="6" customWidth="1"/>
    <col min="11513" max="11513" width="10.33203125" style="6" customWidth="1"/>
    <col min="11514" max="11514" width="10" style="6" customWidth="1"/>
    <col min="11515" max="11515" width="9.83203125" style="6" customWidth="1"/>
    <col min="11516" max="11516" width="9.1640625" style="6" customWidth="1"/>
    <col min="11517" max="11517" width="10.5" style="6" customWidth="1"/>
    <col min="11518" max="11518" width="16" style="6" customWidth="1"/>
    <col min="11519" max="11519" width="10.6640625" style="6" customWidth="1"/>
    <col min="11520" max="11520" width="9.6640625" style="6" customWidth="1"/>
    <col min="11521" max="11521" width="11" style="6" customWidth="1"/>
    <col min="11522" max="11766" width="8.83203125" style="6"/>
    <col min="11767" max="11767" width="10.5" style="6" customWidth="1"/>
    <col min="11768" max="11768" width="15" style="6" customWidth="1"/>
    <col min="11769" max="11769" width="10.33203125" style="6" customWidth="1"/>
    <col min="11770" max="11770" width="10" style="6" customWidth="1"/>
    <col min="11771" max="11771" width="9.83203125" style="6" customWidth="1"/>
    <col min="11772" max="11772" width="9.1640625" style="6" customWidth="1"/>
    <col min="11773" max="11773" width="10.5" style="6" customWidth="1"/>
    <col min="11774" max="11774" width="16" style="6" customWidth="1"/>
    <col min="11775" max="11775" width="10.6640625" style="6" customWidth="1"/>
    <col min="11776" max="11776" width="9.6640625" style="6" customWidth="1"/>
    <col min="11777" max="11777" width="11" style="6" customWidth="1"/>
    <col min="11778" max="12022" width="8.83203125" style="6"/>
    <col min="12023" max="12023" width="10.5" style="6" customWidth="1"/>
    <col min="12024" max="12024" width="15" style="6" customWidth="1"/>
    <col min="12025" max="12025" width="10.33203125" style="6" customWidth="1"/>
    <col min="12026" max="12026" width="10" style="6" customWidth="1"/>
    <col min="12027" max="12027" width="9.83203125" style="6" customWidth="1"/>
    <col min="12028" max="12028" width="9.1640625" style="6" customWidth="1"/>
    <col min="12029" max="12029" width="10.5" style="6" customWidth="1"/>
    <col min="12030" max="12030" width="16" style="6" customWidth="1"/>
    <col min="12031" max="12031" width="10.6640625" style="6" customWidth="1"/>
    <col min="12032" max="12032" width="9.6640625" style="6" customWidth="1"/>
    <col min="12033" max="12033" width="11" style="6" customWidth="1"/>
    <col min="12034" max="12278" width="8.83203125" style="6"/>
    <col min="12279" max="12279" width="10.5" style="6" customWidth="1"/>
    <col min="12280" max="12280" width="15" style="6" customWidth="1"/>
    <col min="12281" max="12281" width="10.33203125" style="6" customWidth="1"/>
    <col min="12282" max="12282" width="10" style="6" customWidth="1"/>
    <col min="12283" max="12283" width="9.83203125" style="6" customWidth="1"/>
    <col min="12284" max="12284" width="9.1640625" style="6" customWidth="1"/>
    <col min="12285" max="12285" width="10.5" style="6" customWidth="1"/>
    <col min="12286" max="12286" width="16" style="6" customWidth="1"/>
    <col min="12287" max="12287" width="10.6640625" style="6" customWidth="1"/>
    <col min="12288" max="12288" width="9.6640625" style="6" customWidth="1"/>
    <col min="12289" max="12289" width="11" style="6" customWidth="1"/>
    <col min="12290" max="12534" width="8.83203125" style="6"/>
    <col min="12535" max="12535" width="10.5" style="6" customWidth="1"/>
    <col min="12536" max="12536" width="15" style="6" customWidth="1"/>
    <col min="12537" max="12537" width="10.33203125" style="6" customWidth="1"/>
    <col min="12538" max="12538" width="10" style="6" customWidth="1"/>
    <col min="12539" max="12539" width="9.83203125" style="6" customWidth="1"/>
    <col min="12540" max="12540" width="9.1640625" style="6" customWidth="1"/>
    <col min="12541" max="12541" width="10.5" style="6" customWidth="1"/>
    <col min="12542" max="12542" width="16" style="6" customWidth="1"/>
    <col min="12543" max="12543" width="10.6640625" style="6" customWidth="1"/>
    <col min="12544" max="12544" width="9.6640625" style="6" customWidth="1"/>
    <col min="12545" max="12545" width="11" style="6" customWidth="1"/>
    <col min="12546" max="12790" width="8.83203125" style="6"/>
    <col min="12791" max="12791" width="10.5" style="6" customWidth="1"/>
    <col min="12792" max="12792" width="15" style="6" customWidth="1"/>
    <col min="12793" max="12793" width="10.33203125" style="6" customWidth="1"/>
    <col min="12794" max="12794" width="10" style="6" customWidth="1"/>
    <col min="12795" max="12795" width="9.83203125" style="6" customWidth="1"/>
    <col min="12796" max="12796" width="9.1640625" style="6" customWidth="1"/>
    <col min="12797" max="12797" width="10.5" style="6" customWidth="1"/>
    <col min="12798" max="12798" width="16" style="6" customWidth="1"/>
    <col min="12799" max="12799" width="10.6640625" style="6" customWidth="1"/>
    <col min="12800" max="12800" width="9.6640625" style="6" customWidth="1"/>
    <col min="12801" max="12801" width="11" style="6" customWidth="1"/>
    <col min="12802" max="13046" width="8.83203125" style="6"/>
    <col min="13047" max="13047" width="10.5" style="6" customWidth="1"/>
    <col min="13048" max="13048" width="15" style="6" customWidth="1"/>
    <col min="13049" max="13049" width="10.33203125" style="6" customWidth="1"/>
    <col min="13050" max="13050" width="10" style="6" customWidth="1"/>
    <col min="13051" max="13051" width="9.83203125" style="6" customWidth="1"/>
    <col min="13052" max="13052" width="9.1640625" style="6" customWidth="1"/>
    <col min="13053" max="13053" width="10.5" style="6" customWidth="1"/>
    <col min="13054" max="13054" width="16" style="6" customWidth="1"/>
    <col min="13055" max="13055" width="10.6640625" style="6" customWidth="1"/>
    <col min="13056" max="13056" width="9.6640625" style="6" customWidth="1"/>
    <col min="13057" max="13057" width="11" style="6" customWidth="1"/>
    <col min="13058" max="13302" width="8.83203125" style="6"/>
    <col min="13303" max="13303" width="10.5" style="6" customWidth="1"/>
    <col min="13304" max="13304" width="15" style="6" customWidth="1"/>
    <col min="13305" max="13305" width="10.33203125" style="6" customWidth="1"/>
    <col min="13306" max="13306" width="10" style="6" customWidth="1"/>
    <col min="13307" max="13307" width="9.83203125" style="6" customWidth="1"/>
    <col min="13308" max="13308" width="9.1640625" style="6" customWidth="1"/>
    <col min="13309" max="13309" width="10.5" style="6" customWidth="1"/>
    <col min="13310" max="13310" width="16" style="6" customWidth="1"/>
    <col min="13311" max="13311" width="10.6640625" style="6" customWidth="1"/>
    <col min="13312" max="13312" width="9.6640625" style="6" customWidth="1"/>
    <col min="13313" max="13313" width="11" style="6" customWidth="1"/>
    <col min="13314" max="13558" width="8.83203125" style="6"/>
    <col min="13559" max="13559" width="10.5" style="6" customWidth="1"/>
    <col min="13560" max="13560" width="15" style="6" customWidth="1"/>
    <col min="13561" max="13561" width="10.33203125" style="6" customWidth="1"/>
    <col min="13562" max="13562" width="10" style="6" customWidth="1"/>
    <col min="13563" max="13563" width="9.83203125" style="6" customWidth="1"/>
    <col min="13564" max="13564" width="9.1640625" style="6" customWidth="1"/>
    <col min="13565" max="13565" width="10.5" style="6" customWidth="1"/>
    <col min="13566" max="13566" width="16" style="6" customWidth="1"/>
    <col min="13567" max="13567" width="10.6640625" style="6" customWidth="1"/>
    <col min="13568" max="13568" width="9.6640625" style="6" customWidth="1"/>
    <col min="13569" max="13569" width="11" style="6" customWidth="1"/>
    <col min="13570" max="13814" width="8.83203125" style="6"/>
    <col min="13815" max="13815" width="10.5" style="6" customWidth="1"/>
    <col min="13816" max="13816" width="15" style="6" customWidth="1"/>
    <col min="13817" max="13817" width="10.33203125" style="6" customWidth="1"/>
    <col min="13818" max="13818" width="10" style="6" customWidth="1"/>
    <col min="13819" max="13819" width="9.83203125" style="6" customWidth="1"/>
    <col min="13820" max="13820" width="9.1640625" style="6" customWidth="1"/>
    <col min="13821" max="13821" width="10.5" style="6" customWidth="1"/>
    <col min="13822" max="13822" width="16" style="6" customWidth="1"/>
    <col min="13823" max="13823" width="10.6640625" style="6" customWidth="1"/>
    <col min="13824" max="13824" width="9.6640625" style="6" customWidth="1"/>
    <col min="13825" max="13825" width="11" style="6" customWidth="1"/>
    <col min="13826" max="14070" width="8.83203125" style="6"/>
    <col min="14071" max="14071" width="10.5" style="6" customWidth="1"/>
    <col min="14072" max="14072" width="15" style="6" customWidth="1"/>
    <col min="14073" max="14073" width="10.33203125" style="6" customWidth="1"/>
    <col min="14074" max="14074" width="10" style="6" customWidth="1"/>
    <col min="14075" max="14075" width="9.83203125" style="6" customWidth="1"/>
    <col min="14076" max="14076" width="9.1640625" style="6" customWidth="1"/>
    <col min="14077" max="14077" width="10.5" style="6" customWidth="1"/>
    <col min="14078" max="14078" width="16" style="6" customWidth="1"/>
    <col min="14079" max="14079" width="10.6640625" style="6" customWidth="1"/>
    <col min="14080" max="14080" width="9.6640625" style="6" customWidth="1"/>
    <col min="14081" max="14081" width="11" style="6" customWidth="1"/>
    <col min="14082" max="14326" width="8.83203125" style="6"/>
    <col min="14327" max="14327" width="10.5" style="6" customWidth="1"/>
    <col min="14328" max="14328" width="15" style="6" customWidth="1"/>
    <col min="14329" max="14329" width="10.33203125" style="6" customWidth="1"/>
    <col min="14330" max="14330" width="10" style="6" customWidth="1"/>
    <col min="14331" max="14331" width="9.83203125" style="6" customWidth="1"/>
    <col min="14332" max="14332" width="9.1640625" style="6" customWidth="1"/>
    <col min="14333" max="14333" width="10.5" style="6" customWidth="1"/>
    <col min="14334" max="14334" width="16" style="6" customWidth="1"/>
    <col min="14335" max="14335" width="10.6640625" style="6" customWidth="1"/>
    <col min="14336" max="14336" width="9.6640625" style="6" customWidth="1"/>
    <col min="14337" max="14337" width="11" style="6" customWidth="1"/>
    <col min="14338" max="14582" width="8.83203125" style="6"/>
    <col min="14583" max="14583" width="10.5" style="6" customWidth="1"/>
    <col min="14584" max="14584" width="15" style="6" customWidth="1"/>
    <col min="14585" max="14585" width="10.33203125" style="6" customWidth="1"/>
    <col min="14586" max="14586" width="10" style="6" customWidth="1"/>
    <col min="14587" max="14587" width="9.83203125" style="6" customWidth="1"/>
    <col min="14588" max="14588" width="9.1640625" style="6" customWidth="1"/>
    <col min="14589" max="14589" width="10.5" style="6" customWidth="1"/>
    <col min="14590" max="14590" width="16" style="6" customWidth="1"/>
    <col min="14591" max="14591" width="10.6640625" style="6" customWidth="1"/>
    <col min="14592" max="14592" width="9.6640625" style="6" customWidth="1"/>
    <col min="14593" max="14593" width="11" style="6" customWidth="1"/>
    <col min="14594" max="14838" width="8.83203125" style="6"/>
    <col min="14839" max="14839" width="10.5" style="6" customWidth="1"/>
    <col min="14840" max="14840" width="15" style="6" customWidth="1"/>
    <col min="14841" max="14841" width="10.33203125" style="6" customWidth="1"/>
    <col min="14842" max="14842" width="10" style="6" customWidth="1"/>
    <col min="14843" max="14843" width="9.83203125" style="6" customWidth="1"/>
    <col min="14844" max="14844" width="9.1640625" style="6" customWidth="1"/>
    <col min="14845" max="14845" width="10.5" style="6" customWidth="1"/>
    <col min="14846" max="14846" width="16" style="6" customWidth="1"/>
    <col min="14847" max="14847" width="10.6640625" style="6" customWidth="1"/>
    <col min="14848" max="14848" width="9.6640625" style="6" customWidth="1"/>
    <col min="14849" max="14849" width="11" style="6" customWidth="1"/>
    <col min="14850" max="15094" width="8.83203125" style="6"/>
    <col min="15095" max="15095" width="10.5" style="6" customWidth="1"/>
    <col min="15096" max="15096" width="15" style="6" customWidth="1"/>
    <col min="15097" max="15097" width="10.33203125" style="6" customWidth="1"/>
    <col min="15098" max="15098" width="10" style="6" customWidth="1"/>
    <col min="15099" max="15099" width="9.83203125" style="6" customWidth="1"/>
    <col min="15100" max="15100" width="9.1640625" style="6" customWidth="1"/>
    <col min="15101" max="15101" width="10.5" style="6" customWidth="1"/>
    <col min="15102" max="15102" width="16" style="6" customWidth="1"/>
    <col min="15103" max="15103" width="10.6640625" style="6" customWidth="1"/>
    <col min="15104" max="15104" width="9.6640625" style="6" customWidth="1"/>
    <col min="15105" max="15105" width="11" style="6" customWidth="1"/>
    <col min="15106" max="15350" width="8.83203125" style="6"/>
    <col min="15351" max="15351" width="10.5" style="6" customWidth="1"/>
    <col min="15352" max="15352" width="15" style="6" customWidth="1"/>
    <col min="15353" max="15353" width="10.33203125" style="6" customWidth="1"/>
    <col min="15354" max="15354" width="10" style="6" customWidth="1"/>
    <col min="15355" max="15355" width="9.83203125" style="6" customWidth="1"/>
    <col min="15356" max="15356" width="9.1640625" style="6" customWidth="1"/>
    <col min="15357" max="15357" width="10.5" style="6" customWidth="1"/>
    <col min="15358" max="15358" width="16" style="6" customWidth="1"/>
    <col min="15359" max="15359" width="10.6640625" style="6" customWidth="1"/>
    <col min="15360" max="15360" width="9.6640625" style="6" customWidth="1"/>
    <col min="15361" max="15361" width="11" style="6" customWidth="1"/>
    <col min="15362" max="15606" width="8.83203125" style="6"/>
    <col min="15607" max="15607" width="10.5" style="6" customWidth="1"/>
    <col min="15608" max="15608" width="15" style="6" customWidth="1"/>
    <col min="15609" max="15609" width="10.33203125" style="6" customWidth="1"/>
    <col min="15610" max="15610" width="10" style="6" customWidth="1"/>
    <col min="15611" max="15611" width="9.83203125" style="6" customWidth="1"/>
    <col min="15612" max="15612" width="9.1640625" style="6" customWidth="1"/>
    <col min="15613" max="15613" width="10.5" style="6" customWidth="1"/>
    <col min="15614" max="15614" width="16" style="6" customWidth="1"/>
    <col min="15615" max="15615" width="10.6640625" style="6" customWidth="1"/>
    <col min="15616" max="15616" width="9.6640625" style="6" customWidth="1"/>
    <col min="15617" max="15617" width="11" style="6" customWidth="1"/>
    <col min="15618" max="15862" width="8.83203125" style="6"/>
    <col min="15863" max="15863" width="10.5" style="6" customWidth="1"/>
    <col min="15864" max="15864" width="15" style="6" customWidth="1"/>
    <col min="15865" max="15865" width="10.33203125" style="6" customWidth="1"/>
    <col min="15866" max="15866" width="10" style="6" customWidth="1"/>
    <col min="15867" max="15867" width="9.83203125" style="6" customWidth="1"/>
    <col min="15868" max="15868" width="9.1640625" style="6" customWidth="1"/>
    <col min="15869" max="15869" width="10.5" style="6" customWidth="1"/>
    <col min="15870" max="15870" width="16" style="6" customWidth="1"/>
    <col min="15871" max="15871" width="10.6640625" style="6" customWidth="1"/>
    <col min="15872" max="15872" width="9.6640625" style="6" customWidth="1"/>
    <col min="15873" max="15873" width="11" style="6" customWidth="1"/>
    <col min="15874" max="16118" width="8.83203125" style="6"/>
    <col min="16119" max="16119" width="10.5" style="6" customWidth="1"/>
    <col min="16120" max="16120" width="15" style="6" customWidth="1"/>
    <col min="16121" max="16121" width="10.33203125" style="6" customWidth="1"/>
    <col min="16122" max="16122" width="10" style="6" customWidth="1"/>
    <col min="16123" max="16123" width="9.83203125" style="6" customWidth="1"/>
    <col min="16124" max="16124" width="9.1640625" style="6" customWidth="1"/>
    <col min="16125" max="16125" width="10.5" style="6" customWidth="1"/>
    <col min="16126" max="16126" width="16" style="6" customWidth="1"/>
    <col min="16127" max="16127" width="10.6640625" style="6" customWidth="1"/>
    <col min="16128" max="16128" width="9.6640625" style="6" customWidth="1"/>
    <col min="16129" max="16129" width="11" style="6" customWidth="1"/>
    <col min="16130" max="16380" width="8.83203125" style="6"/>
    <col min="16381" max="16384" width="8.83203125" style="6" customWidth="1"/>
  </cols>
  <sheetData>
    <row r="1" spans="1:18" ht="36" customHeight="1">
      <c r="A1" s="794" t="s">
        <v>454</v>
      </c>
      <c r="B1" s="795"/>
      <c r="C1" s="795"/>
      <c r="D1" s="795"/>
      <c r="E1" s="795"/>
      <c r="F1" s="795"/>
      <c r="G1" s="795"/>
      <c r="H1" s="795"/>
      <c r="I1" s="795"/>
      <c r="J1" s="795"/>
      <c r="K1" s="796"/>
      <c r="M1" s="30" t="s">
        <v>552</v>
      </c>
    </row>
    <row r="2" spans="1:18" ht="30" customHeight="1">
      <c r="A2" s="115"/>
      <c r="B2" s="797" t="s">
        <v>146</v>
      </c>
      <c r="C2" s="798"/>
      <c r="D2" s="798"/>
      <c r="E2" s="798"/>
      <c r="F2" s="798"/>
      <c r="G2" s="799"/>
      <c r="H2" s="800" t="s">
        <v>147</v>
      </c>
      <c r="I2" s="801"/>
      <c r="J2" s="801"/>
      <c r="K2" s="802"/>
      <c r="M2" s="30" t="s">
        <v>553</v>
      </c>
    </row>
    <row r="3" spans="1:18" ht="30.75" customHeight="1">
      <c r="A3" s="10" t="s">
        <v>107</v>
      </c>
      <c r="B3" s="11" t="s">
        <v>109</v>
      </c>
      <c r="C3" s="12" t="s">
        <v>111</v>
      </c>
      <c r="D3" s="11" t="s">
        <v>108</v>
      </c>
      <c r="E3" s="12" t="s">
        <v>111</v>
      </c>
      <c r="F3" s="116" t="s">
        <v>112</v>
      </c>
      <c r="G3" s="12" t="s">
        <v>111</v>
      </c>
      <c r="H3" s="11" t="s">
        <v>109</v>
      </c>
      <c r="I3" s="12" t="s">
        <v>111</v>
      </c>
      <c r="J3" s="11" t="s">
        <v>108</v>
      </c>
      <c r="K3" s="12" t="s">
        <v>111</v>
      </c>
      <c r="L3" s="14"/>
      <c r="M3" s="14"/>
      <c r="N3" s="14"/>
      <c r="P3" s="14"/>
      <c r="Q3" s="14"/>
      <c r="R3" s="14"/>
    </row>
    <row r="4" spans="1:18">
      <c r="A4" s="117" t="s">
        <v>455</v>
      </c>
      <c r="B4" s="15">
        <v>11540</v>
      </c>
      <c r="C4" s="118" t="s">
        <v>113</v>
      </c>
      <c r="D4" s="15">
        <v>2710</v>
      </c>
      <c r="E4" s="118" t="s">
        <v>113</v>
      </c>
      <c r="F4" s="15">
        <v>1200</v>
      </c>
      <c r="G4" s="118" t="s">
        <v>113</v>
      </c>
      <c r="H4" s="15">
        <v>18470</v>
      </c>
      <c r="I4" s="118" t="s">
        <v>113</v>
      </c>
      <c r="J4" s="15">
        <v>8890</v>
      </c>
      <c r="K4" s="118" t="s">
        <v>113</v>
      </c>
    </row>
    <row r="5" spans="1:18">
      <c r="A5" s="16" t="s">
        <v>456</v>
      </c>
      <c r="B5" s="15">
        <v>11940</v>
      </c>
      <c r="C5" s="17">
        <v>3.4662045060658508E-2</v>
      </c>
      <c r="D5" s="15">
        <v>3060</v>
      </c>
      <c r="E5" s="17">
        <v>0.12915129151291516</v>
      </c>
      <c r="F5" s="15">
        <v>1410</v>
      </c>
      <c r="G5" s="17">
        <v>0.17500000000000004</v>
      </c>
      <c r="H5" s="15">
        <v>18920</v>
      </c>
      <c r="I5" s="17">
        <v>2.4363833243096877E-2</v>
      </c>
      <c r="J5" s="15">
        <v>9490</v>
      </c>
      <c r="K5" s="17">
        <v>6.7491563554555656E-2</v>
      </c>
    </row>
    <row r="6" spans="1:18">
      <c r="A6" s="16" t="s">
        <v>457</v>
      </c>
      <c r="B6" s="15">
        <v>11870</v>
      </c>
      <c r="C6" s="17">
        <v>-5.862646566164198E-3</v>
      </c>
      <c r="D6" s="15">
        <v>2950</v>
      </c>
      <c r="E6" s="17">
        <v>-3.5947712418300637E-2</v>
      </c>
      <c r="F6" s="15">
        <v>1560</v>
      </c>
      <c r="G6" s="17">
        <v>0.1063829787234043</v>
      </c>
      <c r="H6" s="15">
        <v>18650</v>
      </c>
      <c r="I6" s="17">
        <v>-1.4270613107822405E-2</v>
      </c>
      <c r="J6" s="15">
        <v>9270</v>
      </c>
      <c r="K6" s="17">
        <v>-2.3182297154899945E-2</v>
      </c>
    </row>
    <row r="7" spans="1:18">
      <c r="A7" s="16" t="s">
        <v>458</v>
      </c>
      <c r="B7" s="15">
        <v>11060</v>
      </c>
      <c r="C7" s="17">
        <v>-6.823925863521485E-2</v>
      </c>
      <c r="D7" s="15">
        <v>2650</v>
      </c>
      <c r="E7" s="17">
        <v>-0.10169491525423724</v>
      </c>
      <c r="F7" s="15">
        <v>1450</v>
      </c>
      <c r="G7" s="17">
        <v>-7.0512820512820484E-2</v>
      </c>
      <c r="H7" s="15">
        <v>17760</v>
      </c>
      <c r="I7" s="17">
        <v>-4.7721179624664933E-2</v>
      </c>
      <c r="J7" s="15">
        <v>8570</v>
      </c>
      <c r="K7" s="17">
        <v>-7.5512405609493016E-2</v>
      </c>
    </row>
    <row r="8" spans="1:18">
      <c r="A8" s="16" t="s">
        <v>459</v>
      </c>
      <c r="B8" s="15">
        <v>10840</v>
      </c>
      <c r="C8" s="17">
        <v>-1.9891500904159143E-2</v>
      </c>
      <c r="D8" s="15">
        <v>2560</v>
      </c>
      <c r="E8" s="17">
        <v>-3.3962264150943389E-2</v>
      </c>
      <c r="F8" s="15">
        <v>1180</v>
      </c>
      <c r="G8" s="17">
        <v>-0.18620689655172418</v>
      </c>
      <c r="H8" s="15">
        <v>17420</v>
      </c>
      <c r="I8" s="17">
        <v>-1.9144144144144115E-2</v>
      </c>
      <c r="J8" s="15">
        <v>8430</v>
      </c>
      <c r="K8" s="17">
        <v>-1.6336056009334854E-2</v>
      </c>
    </row>
    <row r="9" spans="1:18">
      <c r="A9" s="16" t="s">
        <v>460</v>
      </c>
      <c r="B9" s="15">
        <v>11370</v>
      </c>
      <c r="C9" s="17">
        <v>4.8892988929889247E-2</v>
      </c>
      <c r="D9" s="15">
        <v>2790</v>
      </c>
      <c r="E9" s="17">
        <v>8.984375E-2</v>
      </c>
      <c r="F9" s="15">
        <v>1260</v>
      </c>
      <c r="G9" s="17">
        <v>6.7796610169491567E-2</v>
      </c>
      <c r="H9" s="15">
        <v>17880</v>
      </c>
      <c r="I9" s="17">
        <v>2.640642939150406E-2</v>
      </c>
      <c r="J9" s="15">
        <v>8720</v>
      </c>
      <c r="K9" s="17">
        <v>3.4400948991696323E-2</v>
      </c>
      <c r="L9" s="7"/>
      <c r="M9" s="7"/>
      <c r="N9" s="7"/>
      <c r="O9" s="7"/>
      <c r="P9" s="7"/>
      <c r="Q9" s="7"/>
      <c r="R9" s="7"/>
    </row>
    <row r="10" spans="1:18">
      <c r="A10" s="16" t="s">
        <v>461</v>
      </c>
      <c r="B10" s="15">
        <v>11360</v>
      </c>
      <c r="C10" s="17">
        <v>-8.7950747581355682E-4</v>
      </c>
      <c r="D10" s="15">
        <v>2780</v>
      </c>
      <c r="E10" s="17">
        <v>-3.5842293906810374E-3</v>
      </c>
      <c r="F10" s="15">
        <v>1300</v>
      </c>
      <c r="G10" s="17">
        <v>3.1746031746031855E-2</v>
      </c>
      <c r="H10" s="15">
        <v>17830</v>
      </c>
      <c r="I10" s="17">
        <v>-2.7964205816555232E-3</v>
      </c>
      <c r="J10" s="15">
        <v>8580</v>
      </c>
      <c r="K10" s="17">
        <v>-1.6055045871559592E-2</v>
      </c>
      <c r="L10" s="7"/>
      <c r="M10" s="7"/>
      <c r="N10" s="7"/>
      <c r="O10" s="7"/>
      <c r="P10" s="7"/>
      <c r="Q10" s="7"/>
      <c r="R10" s="7"/>
    </row>
    <row r="11" spans="1:18">
      <c r="A11" s="16" t="s">
        <v>462</v>
      </c>
      <c r="B11" s="15">
        <v>11560</v>
      </c>
      <c r="C11" s="17">
        <v>1.7605633802816989E-2</v>
      </c>
      <c r="D11" s="15">
        <v>2690</v>
      </c>
      <c r="E11" s="17">
        <v>-3.2374100719424481E-2</v>
      </c>
      <c r="F11" s="15">
        <v>1290</v>
      </c>
      <c r="G11" s="17">
        <v>-7.692307692307665E-3</v>
      </c>
      <c r="H11" s="15">
        <v>18000</v>
      </c>
      <c r="I11" s="17">
        <v>9.534492428491248E-3</v>
      </c>
      <c r="J11" s="15">
        <v>8400</v>
      </c>
      <c r="K11" s="17">
        <v>-2.0979020979020935E-2</v>
      </c>
      <c r="L11" s="7"/>
      <c r="M11" s="7"/>
      <c r="N11" s="7"/>
      <c r="O11" s="7"/>
      <c r="P11" s="7"/>
      <c r="Q11" s="7"/>
      <c r="R11" s="7"/>
    </row>
    <row r="12" spans="1:18">
      <c r="A12" s="16" t="s">
        <v>463</v>
      </c>
      <c r="B12" s="15">
        <v>11340</v>
      </c>
      <c r="C12" s="17">
        <v>-1.9031141868512069E-2</v>
      </c>
      <c r="D12" s="15">
        <v>2600</v>
      </c>
      <c r="E12" s="17">
        <v>-3.3457249070631967E-2</v>
      </c>
      <c r="F12" s="15">
        <v>1260</v>
      </c>
      <c r="G12" s="17">
        <v>-2.3255813953488413E-2</v>
      </c>
      <c r="H12" s="15">
        <v>17580</v>
      </c>
      <c r="I12" s="17">
        <v>-2.3333333333333317E-2</v>
      </c>
      <c r="J12" s="15">
        <v>8180</v>
      </c>
      <c r="K12" s="17">
        <v>-2.6190476190476208E-2</v>
      </c>
    </row>
    <row r="13" spans="1:18">
      <c r="A13" s="16" t="s">
        <v>464</v>
      </c>
      <c r="B13" s="15">
        <v>11230</v>
      </c>
      <c r="C13" s="17">
        <v>-9.7001763668430607E-3</v>
      </c>
      <c r="D13" s="15">
        <v>2480</v>
      </c>
      <c r="E13" s="17">
        <v>-4.6153846153846101E-2</v>
      </c>
      <c r="F13" s="15">
        <v>1210</v>
      </c>
      <c r="G13" s="17">
        <v>-3.9682539682539653E-2</v>
      </c>
      <c r="H13" s="15">
        <v>17340</v>
      </c>
      <c r="I13" s="17">
        <v>-1.3651877133105783E-2</v>
      </c>
      <c r="J13" s="15">
        <v>7910</v>
      </c>
      <c r="K13" s="17">
        <v>-3.3007334963325197E-2</v>
      </c>
    </row>
    <row r="14" spans="1:18">
      <c r="A14" s="16" t="s">
        <v>465</v>
      </c>
      <c r="B14" s="15">
        <v>11510</v>
      </c>
      <c r="C14" s="17">
        <v>2.4933214603739984E-2</v>
      </c>
      <c r="D14" s="15">
        <v>2550</v>
      </c>
      <c r="E14" s="17">
        <v>2.8225806451612989E-2</v>
      </c>
      <c r="F14" s="15">
        <v>1200</v>
      </c>
      <c r="G14" s="17">
        <v>-8.2644628099173278E-3</v>
      </c>
      <c r="H14" s="15">
        <v>17730</v>
      </c>
      <c r="I14" s="17">
        <v>2.249134948096887E-2</v>
      </c>
      <c r="J14" s="15">
        <v>8040</v>
      </c>
      <c r="K14" s="17">
        <v>1.643489254108732E-2</v>
      </c>
    </row>
    <row r="15" spans="1:18">
      <c r="A15" s="16" t="s">
        <v>466</v>
      </c>
      <c r="B15" s="15">
        <v>12210</v>
      </c>
      <c r="C15" s="17">
        <v>6.0816681146828921E-2</v>
      </c>
      <c r="D15" s="15">
        <v>2710</v>
      </c>
      <c r="E15" s="17">
        <v>6.2745098039215685E-2</v>
      </c>
      <c r="F15" s="15">
        <v>1240</v>
      </c>
      <c r="G15" s="17">
        <v>3.3333333333333437E-2</v>
      </c>
      <c r="H15" s="15">
        <v>18760</v>
      </c>
      <c r="I15" s="17">
        <v>5.8093626621545491E-2</v>
      </c>
      <c r="J15" s="15">
        <v>8420</v>
      </c>
      <c r="K15" s="17">
        <v>4.7263681592039752E-2</v>
      </c>
    </row>
    <row r="16" spans="1:18">
      <c r="A16" s="16" t="s">
        <v>467</v>
      </c>
      <c r="B16" s="15">
        <v>13070</v>
      </c>
      <c r="C16" s="17">
        <v>7.0434070434070462E-2</v>
      </c>
      <c r="D16" s="15">
        <v>2950</v>
      </c>
      <c r="E16" s="17">
        <v>8.8560885608855999E-2</v>
      </c>
      <c r="F16" s="15">
        <v>1360</v>
      </c>
      <c r="G16" s="17">
        <v>9.6774193548387011E-2</v>
      </c>
      <c r="H16" s="15">
        <v>19930</v>
      </c>
      <c r="I16" s="17">
        <v>6.2366737739872002E-2</v>
      </c>
      <c r="J16" s="15">
        <v>8810</v>
      </c>
      <c r="K16" s="17">
        <v>4.6318289786223321E-2</v>
      </c>
    </row>
    <row r="17" spans="1:11">
      <c r="A17" s="16" t="s">
        <v>468</v>
      </c>
      <c r="B17" s="15">
        <v>13700</v>
      </c>
      <c r="C17" s="17">
        <v>4.8201989288446878E-2</v>
      </c>
      <c r="D17" s="15">
        <v>3030</v>
      </c>
      <c r="E17" s="17">
        <v>2.7118644067796627E-2</v>
      </c>
      <c r="F17" s="15">
        <v>1430</v>
      </c>
      <c r="G17" s="17">
        <v>5.1470588235294157E-2</v>
      </c>
      <c r="H17" s="15">
        <v>20830</v>
      </c>
      <c r="I17" s="17">
        <v>4.5158053186151514E-2</v>
      </c>
      <c r="J17" s="15">
        <v>9070</v>
      </c>
      <c r="K17" s="17">
        <v>2.9511918274687909E-2</v>
      </c>
    </row>
    <row r="18" spans="1:11">
      <c r="A18" s="16" t="s">
        <v>469</v>
      </c>
      <c r="B18" s="15">
        <v>14570</v>
      </c>
      <c r="C18" s="17">
        <v>6.3503649635036519E-2</v>
      </c>
      <c r="D18" s="15">
        <v>3140</v>
      </c>
      <c r="E18" s="17">
        <v>3.630363036303641E-2</v>
      </c>
      <c r="F18" s="15">
        <v>1520</v>
      </c>
      <c r="G18" s="17">
        <v>6.2937062937062915E-2</v>
      </c>
      <c r="H18" s="15">
        <v>21180</v>
      </c>
      <c r="I18" s="17">
        <v>1.6802688430148871E-2</v>
      </c>
      <c r="J18" s="15">
        <v>9190</v>
      </c>
      <c r="K18" s="17">
        <v>1.3230429988974723E-2</v>
      </c>
    </row>
    <row r="19" spans="1:11">
      <c r="A19" s="16" t="s">
        <v>470</v>
      </c>
      <c r="B19" s="15">
        <v>15610</v>
      </c>
      <c r="C19" s="17">
        <v>7.1379547014413181E-2</v>
      </c>
      <c r="D19" s="15">
        <v>3300</v>
      </c>
      <c r="E19" s="17">
        <v>5.0955414012738842E-2</v>
      </c>
      <c r="F19" s="15">
        <v>1550</v>
      </c>
      <c r="G19" s="17">
        <v>1.9736842105263053E-2</v>
      </c>
      <c r="H19" s="15">
        <v>23080</v>
      </c>
      <c r="I19" s="17">
        <v>8.9707271010387224E-2</v>
      </c>
      <c r="J19" s="15">
        <v>9490</v>
      </c>
      <c r="K19" s="17">
        <v>3.2644178454842132E-2</v>
      </c>
    </row>
    <row r="20" spans="1:11">
      <c r="A20" s="16" t="s">
        <v>367</v>
      </c>
      <c r="B20" s="15">
        <v>15890</v>
      </c>
      <c r="C20" s="17">
        <v>1.7937219730941756E-2</v>
      </c>
      <c r="D20" s="15">
        <v>3360</v>
      </c>
      <c r="E20" s="17">
        <v>1.8181818181818077E-2</v>
      </c>
      <c r="F20" s="15">
        <v>1670</v>
      </c>
      <c r="G20" s="17">
        <v>7.7419354838709653E-2</v>
      </c>
      <c r="H20" s="15">
        <v>23580</v>
      </c>
      <c r="I20" s="17">
        <v>2.1663778162911651E-2</v>
      </c>
      <c r="J20" s="15">
        <v>9470</v>
      </c>
      <c r="K20" s="17">
        <v>-2.1074815595363283E-3</v>
      </c>
    </row>
    <row r="21" spans="1:11">
      <c r="A21" s="16" t="s">
        <v>368</v>
      </c>
      <c r="B21" s="15">
        <v>17320</v>
      </c>
      <c r="C21" s="17">
        <v>8.9993706733794809E-2</v>
      </c>
      <c r="D21" s="15">
        <v>3420</v>
      </c>
      <c r="E21" s="17">
        <v>1.7857142857142794E-2</v>
      </c>
      <c r="F21" s="15">
        <v>1730</v>
      </c>
      <c r="G21" s="17">
        <v>3.5928143712574911E-2</v>
      </c>
      <c r="H21" s="15">
        <v>25250</v>
      </c>
      <c r="I21" s="17">
        <v>7.082273112807469E-2</v>
      </c>
      <c r="J21" s="15">
        <v>9660</v>
      </c>
      <c r="K21" s="17">
        <v>2.0063357972544882E-2</v>
      </c>
    </row>
    <row r="22" spans="1:11">
      <c r="A22" s="16" t="s">
        <v>114</v>
      </c>
      <c r="B22" s="15">
        <v>17860</v>
      </c>
      <c r="C22" s="17">
        <v>3.1177829099307219E-2</v>
      </c>
      <c r="D22" s="15">
        <v>3510</v>
      </c>
      <c r="E22" s="17">
        <v>2.6315789473684292E-2</v>
      </c>
      <c r="F22" s="15">
        <v>1730</v>
      </c>
      <c r="G22" s="17">
        <v>0</v>
      </c>
      <c r="H22" s="15">
        <v>25900</v>
      </c>
      <c r="I22" s="17">
        <v>2.5742574257425765E-2</v>
      </c>
      <c r="J22" s="15">
        <v>9730</v>
      </c>
      <c r="K22" s="17">
        <v>7.2463768115942351E-3</v>
      </c>
    </row>
    <row r="23" spans="1:11">
      <c r="A23" s="16" t="s">
        <v>115</v>
      </c>
      <c r="B23" s="15">
        <v>18380</v>
      </c>
      <c r="C23" s="17">
        <v>2.9115341545352669E-2</v>
      </c>
      <c r="D23" s="15">
        <v>3760</v>
      </c>
      <c r="E23" s="17">
        <v>7.1225071225071268E-2</v>
      </c>
      <c r="F23" s="15">
        <v>1790</v>
      </c>
      <c r="G23" s="17">
        <v>3.4682080924855585E-2</v>
      </c>
      <c r="H23" s="15">
        <v>26520</v>
      </c>
      <c r="I23" s="17">
        <v>2.3938223938223979E-2</v>
      </c>
      <c r="J23" s="15">
        <v>9980</v>
      </c>
      <c r="K23" s="17">
        <v>2.5693730729702047E-2</v>
      </c>
    </row>
    <row r="24" spans="1:11">
      <c r="A24" s="16" t="s">
        <v>116</v>
      </c>
      <c r="B24" s="15">
        <v>18480</v>
      </c>
      <c r="C24" s="17">
        <v>5.4406964091404664E-3</v>
      </c>
      <c r="D24" s="15">
        <v>3970</v>
      </c>
      <c r="E24" s="17">
        <v>5.5851063829787329E-2</v>
      </c>
      <c r="F24" s="15">
        <v>2200</v>
      </c>
      <c r="G24" s="17">
        <v>0.22905027932960897</v>
      </c>
      <c r="H24" s="15">
        <v>26730</v>
      </c>
      <c r="I24" s="17">
        <v>7.9185520361990669E-3</v>
      </c>
      <c r="J24" s="15">
        <v>10270</v>
      </c>
      <c r="K24" s="17">
        <v>2.9058116232465014E-2</v>
      </c>
    </row>
    <row r="25" spans="1:11">
      <c r="A25" s="16" t="s">
        <v>117</v>
      </c>
      <c r="B25" s="15">
        <v>19080</v>
      </c>
      <c r="C25" s="17">
        <v>3.2467532467532534E-2</v>
      </c>
      <c r="D25" s="15">
        <v>4250</v>
      </c>
      <c r="E25" s="17">
        <v>7.0528967254408048E-2</v>
      </c>
      <c r="F25" s="15">
        <v>2050</v>
      </c>
      <c r="G25" s="17">
        <v>-6.8181818181818232E-2</v>
      </c>
      <c r="H25" s="15">
        <v>27450</v>
      </c>
      <c r="I25" s="17">
        <v>2.6936026936027035E-2</v>
      </c>
      <c r="J25" s="15">
        <v>10650</v>
      </c>
      <c r="K25" s="17">
        <v>3.7000973709834462E-2</v>
      </c>
    </row>
    <row r="26" spans="1:11">
      <c r="A26" s="16" t="s">
        <v>118</v>
      </c>
      <c r="B26" s="15">
        <v>19560</v>
      </c>
      <c r="C26" s="17">
        <v>2.515723270440251E-2</v>
      </c>
      <c r="D26" s="15">
        <v>4510</v>
      </c>
      <c r="E26" s="17">
        <v>6.1176470588235388E-2</v>
      </c>
      <c r="F26" s="15">
        <v>2220</v>
      </c>
      <c r="G26" s="17">
        <v>8.2926829268292757E-2</v>
      </c>
      <c r="H26" s="15">
        <v>28070</v>
      </c>
      <c r="I26" s="17">
        <v>2.2586520947176725E-2</v>
      </c>
      <c r="J26" s="15">
        <v>11030</v>
      </c>
      <c r="K26" s="17">
        <v>3.5680751173708947E-2</v>
      </c>
    </row>
    <row r="27" spans="1:11">
      <c r="A27" s="16" t="s">
        <v>119</v>
      </c>
      <c r="B27" s="15">
        <v>20260</v>
      </c>
      <c r="C27" s="17">
        <v>3.5787321063394772E-2</v>
      </c>
      <c r="D27" s="15">
        <v>4690</v>
      </c>
      <c r="E27" s="17">
        <v>3.9911308203991025E-2</v>
      </c>
      <c r="F27" s="15">
        <v>2260</v>
      </c>
      <c r="G27" s="17">
        <v>1.8018018018018056E-2</v>
      </c>
      <c r="H27" s="15">
        <v>28530</v>
      </c>
      <c r="I27" s="17">
        <v>1.6387602422515135E-2</v>
      </c>
      <c r="J27" s="15">
        <v>11450</v>
      </c>
      <c r="K27" s="17">
        <v>3.80779691749773E-2</v>
      </c>
    </row>
    <row r="28" spans="1:11">
      <c r="A28" s="16" t="s">
        <v>120</v>
      </c>
      <c r="B28" s="15">
        <v>20560</v>
      </c>
      <c r="C28" s="17">
        <v>1.4807502467917066E-2</v>
      </c>
      <c r="D28" s="15">
        <v>4730</v>
      </c>
      <c r="E28" s="17">
        <v>8.5287846481876262E-3</v>
      </c>
      <c r="F28" s="15">
        <v>2240</v>
      </c>
      <c r="G28" s="17">
        <v>-8.8495575221239076E-3</v>
      </c>
      <c r="H28" s="15">
        <v>29240</v>
      </c>
      <c r="I28" s="17">
        <v>2.488608482299326E-2</v>
      </c>
      <c r="J28" s="15">
        <v>11340</v>
      </c>
      <c r="K28" s="17">
        <v>-9.6069868995632968E-3</v>
      </c>
    </row>
    <row r="29" spans="1:11">
      <c r="A29" s="16" t="s">
        <v>121</v>
      </c>
      <c r="B29" s="15">
        <v>21230</v>
      </c>
      <c r="C29" s="17">
        <v>3.2587548638132402E-2</v>
      </c>
      <c r="D29" s="15">
        <v>4870</v>
      </c>
      <c r="E29" s="17">
        <v>2.9598308668076001E-2</v>
      </c>
      <c r="F29" s="15">
        <v>2400</v>
      </c>
      <c r="G29" s="17">
        <v>7.1428571428571397E-2</v>
      </c>
      <c r="H29" s="15">
        <v>30000</v>
      </c>
      <c r="I29" s="17">
        <v>2.5991792065663377E-2</v>
      </c>
      <c r="J29" s="15">
        <v>11670</v>
      </c>
      <c r="K29" s="17">
        <v>2.9100529100529071E-2</v>
      </c>
    </row>
    <row r="30" spans="1:11">
      <c r="A30" s="16" t="s">
        <v>122</v>
      </c>
      <c r="B30" s="15">
        <v>22040</v>
      </c>
      <c r="C30" s="17">
        <v>3.8153556288271329E-2</v>
      </c>
      <c r="D30" s="15">
        <v>4970</v>
      </c>
      <c r="E30" s="17">
        <v>2.0533880903490731E-2</v>
      </c>
      <c r="F30" s="15">
        <v>2510</v>
      </c>
      <c r="G30" s="17">
        <v>4.5833333333333393E-2</v>
      </c>
      <c r="H30" s="15">
        <v>30950</v>
      </c>
      <c r="I30" s="17">
        <v>3.1666666666666732E-2</v>
      </c>
      <c r="J30" s="15">
        <v>11940</v>
      </c>
      <c r="K30" s="17">
        <v>2.3136246786632286E-2</v>
      </c>
    </row>
    <row r="31" spans="1:11">
      <c r="A31" s="16" t="s">
        <v>123</v>
      </c>
      <c r="B31" s="15">
        <v>23130</v>
      </c>
      <c r="C31" s="17">
        <v>4.9455535390199534E-2</v>
      </c>
      <c r="D31" s="15">
        <v>5110</v>
      </c>
      <c r="E31" s="17">
        <v>2.8169014084507005E-2</v>
      </c>
      <c r="F31" s="15">
        <v>2440</v>
      </c>
      <c r="G31" s="17">
        <v>-2.7888446215139417E-2</v>
      </c>
      <c r="H31" s="15">
        <v>32170</v>
      </c>
      <c r="I31" s="17">
        <v>3.9418416801292322E-2</v>
      </c>
      <c r="J31" s="15">
        <v>12220</v>
      </c>
      <c r="K31" s="17">
        <v>2.345058626465657E-2</v>
      </c>
    </row>
    <row r="32" spans="1:11">
      <c r="A32" s="16" t="s">
        <v>124</v>
      </c>
      <c r="B32" s="15">
        <v>23890</v>
      </c>
      <c r="C32" s="17">
        <v>3.2857760484219733E-2</v>
      </c>
      <c r="D32" s="15">
        <v>5170</v>
      </c>
      <c r="E32" s="17">
        <v>1.1741682974559797E-2</v>
      </c>
      <c r="F32" s="15">
        <v>2540</v>
      </c>
      <c r="G32" s="17">
        <v>4.0983606557376984E-2</v>
      </c>
      <c r="H32" s="15">
        <v>33060</v>
      </c>
      <c r="I32" s="17">
        <v>2.7665526888405401E-2</v>
      </c>
      <c r="J32" s="15">
        <v>12440</v>
      </c>
      <c r="K32" s="17">
        <v>1.8003273322422242E-2</v>
      </c>
    </row>
    <row r="33" spans="1:11">
      <c r="A33" s="16" t="s">
        <v>125</v>
      </c>
      <c r="B33" s="15">
        <v>23860</v>
      </c>
      <c r="C33" s="17">
        <v>-1.2557555462536785E-3</v>
      </c>
      <c r="D33" s="15">
        <v>5210</v>
      </c>
      <c r="E33" s="17">
        <v>7.7369439071566237E-3</v>
      </c>
      <c r="F33" s="15">
        <v>2440</v>
      </c>
      <c r="G33" s="17">
        <v>-3.9370078740157521E-2</v>
      </c>
      <c r="H33" s="15">
        <v>33020</v>
      </c>
      <c r="I33" s="17">
        <v>-1.209921355111887E-3</v>
      </c>
      <c r="J33" s="15">
        <v>12530</v>
      </c>
      <c r="K33" s="17">
        <v>7.2347266881029881E-3</v>
      </c>
    </row>
    <row r="34" spans="1:11">
      <c r="A34" s="119" t="s">
        <v>126</v>
      </c>
      <c r="B34" s="15">
        <v>25120</v>
      </c>
      <c r="C34" s="17">
        <v>5.2808046940486131E-2</v>
      </c>
      <c r="D34" s="15">
        <v>5450</v>
      </c>
      <c r="E34" s="17">
        <v>4.606525911708248E-2</v>
      </c>
      <c r="F34" s="15">
        <v>2330</v>
      </c>
      <c r="G34" s="17">
        <v>-4.5081967213114749E-2</v>
      </c>
      <c r="H34" s="15">
        <v>34490</v>
      </c>
      <c r="I34" s="17">
        <v>4.4518473652331858E-2</v>
      </c>
      <c r="J34" s="15">
        <v>13050</v>
      </c>
      <c r="K34" s="17">
        <v>4.1500399042298408E-2</v>
      </c>
    </row>
    <row r="35" spans="1:11">
      <c r="A35" s="119" t="s">
        <v>127</v>
      </c>
      <c r="B35" s="15">
        <v>25730</v>
      </c>
      <c r="C35" s="17">
        <v>2.4283439490445868E-2</v>
      </c>
      <c r="D35" s="15">
        <v>5840</v>
      </c>
      <c r="E35" s="17">
        <v>7.1559633027522995E-2</v>
      </c>
      <c r="F35" s="15">
        <v>2380</v>
      </c>
      <c r="G35" s="17">
        <v>2.1459227467811148E-2</v>
      </c>
      <c r="H35" s="15">
        <v>35430</v>
      </c>
      <c r="I35" s="17">
        <v>2.7254276601913707E-2</v>
      </c>
      <c r="J35" s="15">
        <v>13780</v>
      </c>
      <c r="K35" s="17">
        <v>5.5938697318007602E-2</v>
      </c>
    </row>
    <row r="36" spans="1:11">
      <c r="A36" s="119" t="s">
        <v>128</v>
      </c>
      <c r="B36" s="15">
        <v>26440</v>
      </c>
      <c r="C36" s="17">
        <v>2.759424795958032E-2</v>
      </c>
      <c r="D36" s="15">
        <v>6490</v>
      </c>
      <c r="E36" s="17">
        <v>0.11130136986301364</v>
      </c>
      <c r="F36" s="15">
        <v>2660</v>
      </c>
      <c r="G36" s="17">
        <v>0.11764705882352944</v>
      </c>
      <c r="H36" s="15">
        <v>36360</v>
      </c>
      <c r="I36" s="17">
        <v>2.6248941574936513E-2</v>
      </c>
      <c r="J36" s="15">
        <v>14690</v>
      </c>
      <c r="K36" s="17">
        <v>6.60377358490567E-2</v>
      </c>
    </row>
    <row r="37" spans="1:11">
      <c r="A37" s="119" t="s">
        <v>129</v>
      </c>
      <c r="B37" s="15">
        <v>27160</v>
      </c>
      <c r="C37" s="17">
        <v>2.7231467473525006E-2</v>
      </c>
      <c r="D37" s="15">
        <v>6950</v>
      </c>
      <c r="E37" s="17">
        <v>7.0878274268104668E-2</v>
      </c>
      <c r="F37" s="15">
        <v>2820</v>
      </c>
      <c r="G37" s="17">
        <v>6.0150375939849621E-2</v>
      </c>
      <c r="H37" s="15">
        <v>37210</v>
      </c>
      <c r="I37" s="17">
        <v>2.3377337733773373E-2</v>
      </c>
      <c r="J37" s="15">
        <v>15420</v>
      </c>
      <c r="K37" s="17">
        <v>4.9693669162695686E-2</v>
      </c>
    </row>
    <row r="38" spans="1:11">
      <c r="A38" s="119" t="s">
        <v>130</v>
      </c>
      <c r="B38" s="15">
        <v>27550</v>
      </c>
      <c r="C38" s="17">
        <v>1.4359351988217917E-2</v>
      </c>
      <c r="D38" s="15">
        <v>7210</v>
      </c>
      <c r="E38" s="17">
        <v>3.7410071942445944E-2</v>
      </c>
      <c r="F38" s="15">
        <v>2860</v>
      </c>
      <c r="G38" s="17">
        <v>1.4184397163120588E-2</v>
      </c>
      <c r="H38" s="15">
        <v>37740</v>
      </c>
      <c r="I38" s="17">
        <v>1.4243482934694907E-2</v>
      </c>
      <c r="J38" s="15">
        <v>15910</v>
      </c>
      <c r="K38" s="17">
        <v>3.1776913099870407E-2</v>
      </c>
    </row>
    <row r="39" spans="1:11">
      <c r="A39" s="119" t="s">
        <v>131</v>
      </c>
      <c r="B39" s="15">
        <v>28130</v>
      </c>
      <c r="C39" s="17">
        <v>2.1052631578947434E-2</v>
      </c>
      <c r="D39" s="15">
        <v>7310</v>
      </c>
      <c r="E39" s="17">
        <v>1.3869625520110951E-2</v>
      </c>
      <c r="F39" s="15">
        <v>2860</v>
      </c>
      <c r="G39" s="17">
        <v>0</v>
      </c>
      <c r="H39" s="15">
        <v>38450</v>
      </c>
      <c r="I39" s="17">
        <v>1.8812930577636555E-2</v>
      </c>
      <c r="J39" s="15">
        <v>16190</v>
      </c>
      <c r="K39" s="17">
        <v>1.7598994343180463E-2</v>
      </c>
    </row>
    <row r="40" spans="1:11">
      <c r="A40" s="119" t="s">
        <v>132</v>
      </c>
      <c r="B40" s="15">
        <v>28850</v>
      </c>
      <c r="C40" s="17">
        <v>2.5595449697831452E-2</v>
      </c>
      <c r="D40" s="15">
        <v>7620</v>
      </c>
      <c r="E40" s="17">
        <v>4.2407660738714048E-2</v>
      </c>
      <c r="F40" s="15">
        <v>2820</v>
      </c>
      <c r="G40" s="17">
        <v>-1.3986013986013957E-2</v>
      </c>
      <c r="H40" s="15">
        <v>39400</v>
      </c>
      <c r="I40" s="17">
        <v>2.4707412223667014E-2</v>
      </c>
      <c r="J40" s="15">
        <v>16700</v>
      </c>
      <c r="K40" s="17">
        <v>3.1500926497838089E-2</v>
      </c>
    </row>
    <row r="41" spans="1:11">
      <c r="A41" s="119" t="s">
        <v>133</v>
      </c>
      <c r="B41" s="15">
        <v>28950</v>
      </c>
      <c r="C41" s="17">
        <v>3.4662045060658286E-3</v>
      </c>
      <c r="D41" s="15">
        <v>7700</v>
      </c>
      <c r="E41" s="17">
        <v>1.049868766404205E-2</v>
      </c>
      <c r="F41" s="15">
        <v>2780</v>
      </c>
      <c r="G41" s="17">
        <v>-1.4184397163120588E-2</v>
      </c>
      <c r="H41" s="15">
        <v>39430</v>
      </c>
      <c r="I41" s="17">
        <v>7.6142131979706207E-4</v>
      </c>
      <c r="J41" s="15">
        <v>16760</v>
      </c>
      <c r="K41" s="17">
        <v>3.59281437125758E-3</v>
      </c>
    </row>
    <row r="42" spans="1:11">
      <c r="A42" s="119" t="s">
        <v>134</v>
      </c>
      <c r="B42" s="15">
        <v>30670</v>
      </c>
      <c r="C42" s="17">
        <v>5.9412780656304065E-2</v>
      </c>
      <c r="D42" s="15">
        <v>8420</v>
      </c>
      <c r="E42" s="17">
        <v>9.3506493506493538E-2</v>
      </c>
      <c r="F42" s="15">
        <v>3060</v>
      </c>
      <c r="G42" s="17">
        <v>0.10071942446043169</v>
      </c>
      <c r="H42" s="15">
        <v>41780</v>
      </c>
      <c r="I42" s="17">
        <v>5.9599289880801321E-2</v>
      </c>
      <c r="J42" s="15">
        <v>18160</v>
      </c>
      <c r="K42" s="17">
        <v>8.3532219570405797E-2</v>
      </c>
    </row>
    <row r="43" spans="1:11">
      <c r="A43" s="119" t="s">
        <v>135</v>
      </c>
      <c r="B43" s="15">
        <v>31500</v>
      </c>
      <c r="C43" s="17">
        <v>2.706227583958265E-2</v>
      </c>
      <c r="D43" s="15">
        <v>8980</v>
      </c>
      <c r="E43" s="17">
        <v>6.6508313539192399E-2</v>
      </c>
      <c r="F43" s="15">
        <v>3220</v>
      </c>
      <c r="G43" s="17">
        <v>5.2287581699346442E-2</v>
      </c>
      <c r="H43" s="15">
        <v>42920</v>
      </c>
      <c r="I43" s="17">
        <v>2.7285782671134573E-2</v>
      </c>
      <c r="J43" s="15">
        <v>19040</v>
      </c>
      <c r="K43" s="17">
        <v>4.8458149779735615E-2</v>
      </c>
    </row>
    <row r="44" spans="1:11">
      <c r="A44" s="18" t="s">
        <v>136</v>
      </c>
      <c r="B44" s="15">
        <v>31660</v>
      </c>
      <c r="C44" s="17">
        <v>5.0793650793650169E-3</v>
      </c>
      <c r="D44" s="15">
        <v>9400</v>
      </c>
      <c r="E44" s="17">
        <v>4.6770601336302953E-2</v>
      </c>
      <c r="F44" s="15">
        <v>3370</v>
      </c>
      <c r="G44" s="17">
        <v>4.658385093167694E-2</v>
      </c>
      <c r="H44" s="15">
        <v>43120</v>
      </c>
      <c r="I44" s="17">
        <v>4.6598322460391639E-3</v>
      </c>
      <c r="J44" s="15">
        <v>19490</v>
      </c>
      <c r="K44" s="17">
        <v>2.3634453781512521E-2</v>
      </c>
    </row>
    <row r="45" spans="1:11">
      <c r="A45" s="18" t="s">
        <v>137</v>
      </c>
      <c r="B45" s="15">
        <v>32470</v>
      </c>
      <c r="C45" s="17">
        <v>2.5584333543903881E-2</v>
      </c>
      <c r="D45" s="15">
        <v>9690</v>
      </c>
      <c r="E45" s="17">
        <v>3.0851063829787195E-2</v>
      </c>
      <c r="F45" s="15">
        <v>3530</v>
      </c>
      <c r="G45" s="17">
        <v>4.7477744807121747E-2</v>
      </c>
      <c r="H45" s="15">
        <v>44180</v>
      </c>
      <c r="I45" s="17">
        <v>2.4582560296845912E-2</v>
      </c>
      <c r="J45" s="15">
        <v>19960</v>
      </c>
      <c r="K45" s="17">
        <v>2.4114930733709627E-2</v>
      </c>
    </row>
    <row r="46" spans="1:11">
      <c r="A46" s="18" t="s">
        <v>138</v>
      </c>
      <c r="B46" s="15">
        <v>33090</v>
      </c>
      <c r="C46" s="17">
        <v>1.909454881429018E-2</v>
      </c>
      <c r="D46" s="15">
        <v>9760</v>
      </c>
      <c r="E46" s="17">
        <v>7.2239422084623417E-3</v>
      </c>
      <c r="F46" s="15">
        <v>3560</v>
      </c>
      <c r="G46" s="17">
        <v>8.4985835694051381E-3</v>
      </c>
      <c r="H46" s="15">
        <v>44990</v>
      </c>
      <c r="I46" s="17">
        <v>1.8334087822544198E-2</v>
      </c>
      <c r="J46" s="15">
        <v>20190</v>
      </c>
      <c r="K46" s="17">
        <v>1.1523046092184464E-2</v>
      </c>
    </row>
    <row r="47" spans="1:11">
      <c r="A47" s="18" t="s">
        <v>139</v>
      </c>
      <c r="B47" s="15">
        <v>33690</v>
      </c>
      <c r="C47" s="17">
        <v>1.8132366273798661E-2</v>
      </c>
      <c r="D47" s="15">
        <v>9850</v>
      </c>
      <c r="E47" s="17">
        <v>9.2213114754098324E-3</v>
      </c>
      <c r="F47" s="15">
        <v>3600</v>
      </c>
      <c r="G47" s="17">
        <v>1.1235955056179803E-2</v>
      </c>
      <c r="H47" s="15">
        <v>45710</v>
      </c>
      <c r="I47" s="17">
        <v>1.6003556345854708E-2</v>
      </c>
      <c r="J47" s="15">
        <v>20390</v>
      </c>
      <c r="K47" s="17">
        <v>9.9058940069340906E-3</v>
      </c>
    </row>
    <row r="48" spans="1:11">
      <c r="A48" s="18" t="s">
        <v>140</v>
      </c>
      <c r="B48" s="15">
        <v>34770</v>
      </c>
      <c r="C48" s="17">
        <v>3.2056990204808455E-2</v>
      </c>
      <c r="D48" s="15">
        <v>10140</v>
      </c>
      <c r="E48" s="17">
        <v>2.9441624365482255E-2</v>
      </c>
      <c r="F48" s="15">
        <v>3660</v>
      </c>
      <c r="G48" s="17">
        <v>1.6666666666666607E-2</v>
      </c>
      <c r="H48" s="15">
        <v>47170</v>
      </c>
      <c r="I48" s="17">
        <v>3.1940494421351939E-2</v>
      </c>
      <c r="J48" s="15">
        <v>21040</v>
      </c>
      <c r="K48" s="17">
        <v>3.187837175085817E-2</v>
      </c>
    </row>
    <row r="49" spans="1:11">
      <c r="A49" s="18" t="s">
        <v>141</v>
      </c>
      <c r="B49" s="15">
        <v>35720</v>
      </c>
      <c r="C49" s="17">
        <v>2.732240437158473E-2</v>
      </c>
      <c r="D49" s="15">
        <v>10310</v>
      </c>
      <c r="E49" s="17">
        <v>1.6765285996055201E-2</v>
      </c>
      <c r="F49" s="15">
        <v>3690</v>
      </c>
      <c r="G49" s="17">
        <v>8.1967213114753079E-3</v>
      </c>
      <c r="H49" s="15">
        <v>48350</v>
      </c>
      <c r="I49" s="17">
        <v>2.5015899936400299E-2</v>
      </c>
      <c r="J49" s="15">
        <v>21480</v>
      </c>
      <c r="K49" s="17">
        <v>2.0912547528517011E-2</v>
      </c>
    </row>
    <row r="50" spans="1:11">
      <c r="A50" s="18" t="s">
        <v>142</v>
      </c>
      <c r="B50" s="15">
        <v>36380</v>
      </c>
      <c r="C50" s="17">
        <v>1.8477043673012394E-2</v>
      </c>
      <c r="D50" s="15">
        <v>10460</v>
      </c>
      <c r="E50" s="17">
        <v>1.4548981571290032E-2</v>
      </c>
      <c r="F50" s="15">
        <v>3710</v>
      </c>
      <c r="G50" s="17">
        <v>5.4200542005420349E-3</v>
      </c>
      <c r="H50" s="15">
        <v>49260</v>
      </c>
      <c r="I50" s="17">
        <v>1.8821096173733176E-2</v>
      </c>
      <c r="J50" s="15">
        <v>21790</v>
      </c>
      <c r="K50" s="17">
        <v>1.4432029795158341E-2</v>
      </c>
    </row>
    <row r="51" spans="1:11">
      <c r="A51" s="18" t="s">
        <v>143</v>
      </c>
      <c r="B51" s="15">
        <v>36330</v>
      </c>
      <c r="C51" s="17">
        <v>-1.3743815283122629E-3</v>
      </c>
      <c r="D51" s="15">
        <v>10390</v>
      </c>
      <c r="E51" s="17">
        <v>-6.6921606118547361E-3</v>
      </c>
      <c r="F51" s="15">
        <v>3700</v>
      </c>
      <c r="G51" s="17">
        <v>-2.6954177897574594E-3</v>
      </c>
      <c r="H51" s="15">
        <v>49160</v>
      </c>
      <c r="I51" s="17">
        <v>-2.0300446609825551E-3</v>
      </c>
      <c r="J51" s="15">
        <v>21790</v>
      </c>
      <c r="K51" s="17">
        <v>0</v>
      </c>
    </row>
    <row r="52" spans="1:11">
      <c r="A52" s="19" t="s">
        <v>148</v>
      </c>
      <c r="B52" s="15">
        <v>36880</v>
      </c>
      <c r="C52" s="17">
        <v>1.5139003578309884E-2</v>
      </c>
      <c r="D52" s="15">
        <v>10440</v>
      </c>
      <c r="E52" s="17">
        <v>4.8123195380174177E-3</v>
      </c>
      <c r="F52" s="15">
        <v>3730</v>
      </c>
      <c r="G52" s="17">
        <v>8.1081081081080253E-3</v>
      </c>
      <c r="H52" s="15">
        <v>49870</v>
      </c>
      <c r="I52" s="17">
        <v>1.4442636289666355E-2</v>
      </c>
      <c r="J52" s="15">
        <v>21950</v>
      </c>
      <c r="K52" s="17">
        <v>7.3428178063332794E-3</v>
      </c>
    </row>
    <row r="53" spans="1:11" s="4" customFormat="1" ht="32.25" customHeight="1">
      <c r="A53" s="120"/>
      <c r="B53" s="803" t="s">
        <v>471</v>
      </c>
      <c r="C53" s="804"/>
      <c r="D53" s="804"/>
      <c r="E53" s="804"/>
      <c r="F53" s="804"/>
      <c r="G53" s="805"/>
      <c r="H53" s="800" t="s">
        <v>472</v>
      </c>
      <c r="I53" s="801"/>
      <c r="J53" s="801"/>
      <c r="K53" s="802"/>
    </row>
    <row r="54" spans="1:11" ht="43.5" customHeight="1">
      <c r="A54" s="10" t="s">
        <v>107</v>
      </c>
      <c r="B54" s="11" t="s">
        <v>109</v>
      </c>
      <c r="C54" s="12" t="s">
        <v>111</v>
      </c>
      <c r="D54" s="11" t="s">
        <v>108</v>
      </c>
      <c r="E54" s="12" t="s">
        <v>111</v>
      </c>
      <c r="F54" s="116" t="s">
        <v>112</v>
      </c>
      <c r="G54" s="12" t="s">
        <v>111</v>
      </c>
      <c r="H54" s="11" t="s">
        <v>109</v>
      </c>
      <c r="I54" s="12" t="s">
        <v>111</v>
      </c>
      <c r="J54" s="11" t="s">
        <v>108</v>
      </c>
      <c r="K54" s="12" t="s">
        <v>111</v>
      </c>
    </row>
    <row r="55" spans="1:11">
      <c r="A55" s="16" t="s">
        <v>455</v>
      </c>
      <c r="B55" s="15">
        <v>1830</v>
      </c>
      <c r="C55" s="118" t="s">
        <v>113</v>
      </c>
      <c r="D55" s="15">
        <v>430</v>
      </c>
      <c r="E55" s="118" t="s">
        <v>113</v>
      </c>
      <c r="F55" s="15">
        <v>190</v>
      </c>
      <c r="G55" s="118" t="s">
        <v>113</v>
      </c>
      <c r="H55" s="121">
        <v>2930</v>
      </c>
      <c r="I55" s="118" t="s">
        <v>113</v>
      </c>
      <c r="J55" s="15">
        <v>1410</v>
      </c>
      <c r="K55" s="118" t="s">
        <v>113</v>
      </c>
    </row>
    <row r="56" spans="1:11">
      <c r="A56" s="16" t="s">
        <v>456</v>
      </c>
      <c r="B56" s="15">
        <v>1950</v>
      </c>
      <c r="C56" s="17">
        <v>6.5573770491803351E-2</v>
      </c>
      <c r="D56" s="15">
        <v>500</v>
      </c>
      <c r="E56" s="17">
        <v>0.16279069767441867</v>
      </c>
      <c r="F56" s="15">
        <v>230</v>
      </c>
      <c r="G56" s="17">
        <v>0.21052631578947367</v>
      </c>
      <c r="H56" s="121">
        <v>3090</v>
      </c>
      <c r="I56" s="17">
        <v>5.4607508532423132E-2</v>
      </c>
      <c r="J56" s="15">
        <v>1550</v>
      </c>
      <c r="K56" s="17">
        <v>9.9290780141843893E-2</v>
      </c>
    </row>
    <row r="57" spans="1:11">
      <c r="A57" s="16" t="s">
        <v>457</v>
      </c>
      <c r="B57" s="15">
        <v>2050</v>
      </c>
      <c r="C57" s="17">
        <v>5.1282051282051322E-2</v>
      </c>
      <c r="D57" s="15">
        <v>510</v>
      </c>
      <c r="E57" s="17">
        <v>2.0000000000000018E-2</v>
      </c>
      <c r="F57" s="15">
        <v>270</v>
      </c>
      <c r="G57" s="17">
        <v>0.17391304347826098</v>
      </c>
      <c r="H57" s="121">
        <v>3220</v>
      </c>
      <c r="I57" s="17">
        <v>4.2071197411003292E-2</v>
      </c>
      <c r="J57" s="15">
        <v>1600</v>
      </c>
      <c r="K57" s="17">
        <v>3.2258064516129004E-2</v>
      </c>
    </row>
    <row r="58" spans="1:11">
      <c r="A58" s="16" t="s">
        <v>458</v>
      </c>
      <c r="B58" s="15">
        <v>2130</v>
      </c>
      <c r="C58" s="17">
        <v>3.9024390243902474E-2</v>
      </c>
      <c r="D58" s="15">
        <v>510</v>
      </c>
      <c r="E58" s="17">
        <v>0</v>
      </c>
      <c r="F58" s="15">
        <v>280</v>
      </c>
      <c r="G58" s="17">
        <v>3.7037037037036979E-2</v>
      </c>
      <c r="H58" s="121">
        <v>3420</v>
      </c>
      <c r="I58" s="17">
        <v>6.211180124223592E-2</v>
      </c>
      <c r="J58" s="15">
        <v>1650</v>
      </c>
      <c r="K58" s="17">
        <v>3.125E-2</v>
      </c>
    </row>
    <row r="59" spans="1:11">
      <c r="A59" s="16" t="s">
        <v>459</v>
      </c>
      <c r="B59" s="15">
        <v>2290</v>
      </c>
      <c r="C59" s="17">
        <v>7.5117370892018753E-2</v>
      </c>
      <c r="D59" s="15">
        <v>540</v>
      </c>
      <c r="E59" s="17">
        <v>5.8823529411764719E-2</v>
      </c>
      <c r="F59" s="15">
        <v>250</v>
      </c>
      <c r="G59" s="17">
        <v>-0.1071428571428571</v>
      </c>
      <c r="H59" s="121">
        <v>3680</v>
      </c>
      <c r="I59" s="17">
        <v>7.6023391812865437E-2</v>
      </c>
      <c r="J59" s="15">
        <v>1780</v>
      </c>
      <c r="K59" s="17">
        <v>7.8787878787878851E-2</v>
      </c>
    </row>
    <row r="60" spans="1:11">
      <c r="A60" s="16" t="s">
        <v>460</v>
      </c>
      <c r="B60" s="15">
        <v>2530</v>
      </c>
      <c r="C60" s="17">
        <v>0.10480349344978168</v>
      </c>
      <c r="D60" s="15">
        <v>620</v>
      </c>
      <c r="E60" s="17">
        <v>0.14814814814814814</v>
      </c>
      <c r="F60" s="15">
        <v>280</v>
      </c>
      <c r="G60" s="17">
        <v>0.12000000000000011</v>
      </c>
      <c r="H60" s="121">
        <v>3980</v>
      </c>
      <c r="I60" s="17">
        <v>8.1521739130434812E-2</v>
      </c>
      <c r="J60" s="15">
        <v>1940</v>
      </c>
      <c r="K60" s="17">
        <v>8.98876404494382E-2</v>
      </c>
    </row>
    <row r="61" spans="1:11">
      <c r="A61" s="16" t="s">
        <v>461</v>
      </c>
      <c r="B61" s="15">
        <v>2700</v>
      </c>
      <c r="C61" s="17">
        <v>6.7193675889328119E-2</v>
      </c>
      <c r="D61" s="15">
        <v>660</v>
      </c>
      <c r="E61" s="17">
        <v>6.4516129032258007E-2</v>
      </c>
      <c r="F61" s="15">
        <v>310</v>
      </c>
      <c r="G61" s="17">
        <v>0.10714285714285721</v>
      </c>
      <c r="H61" s="121">
        <v>4240</v>
      </c>
      <c r="I61" s="17">
        <v>6.5326633165829096E-2</v>
      </c>
      <c r="J61" s="15">
        <v>2040</v>
      </c>
      <c r="K61" s="17">
        <v>5.1546391752577359E-2</v>
      </c>
    </row>
    <row r="62" spans="1:11">
      <c r="A62" s="16" t="s">
        <v>462</v>
      </c>
      <c r="B62" s="15">
        <v>2960</v>
      </c>
      <c r="C62" s="17">
        <v>9.6296296296296324E-2</v>
      </c>
      <c r="D62" s="15">
        <v>690</v>
      </c>
      <c r="E62" s="17">
        <v>4.5454545454545414E-2</v>
      </c>
      <c r="F62" s="15">
        <v>330</v>
      </c>
      <c r="G62" s="17">
        <v>6.4516129032258007E-2</v>
      </c>
      <c r="H62" s="121">
        <v>4610</v>
      </c>
      <c r="I62" s="17">
        <v>8.7264150943396235E-2</v>
      </c>
      <c r="J62" s="15">
        <v>2150</v>
      </c>
      <c r="K62" s="17">
        <v>5.3921568627451011E-2</v>
      </c>
    </row>
    <row r="63" spans="1:11">
      <c r="A63" s="16" t="s">
        <v>463</v>
      </c>
      <c r="B63" s="15">
        <v>3230</v>
      </c>
      <c r="C63" s="17">
        <v>9.1216216216216228E-2</v>
      </c>
      <c r="D63" s="15">
        <v>740</v>
      </c>
      <c r="E63" s="17">
        <v>7.2463768115942129E-2</v>
      </c>
      <c r="F63" s="15">
        <v>360</v>
      </c>
      <c r="G63" s="17">
        <v>9.0909090909090828E-2</v>
      </c>
      <c r="H63" s="121">
        <v>5010</v>
      </c>
      <c r="I63" s="17">
        <v>8.6767895878524959E-2</v>
      </c>
      <c r="J63" s="15">
        <v>2330</v>
      </c>
      <c r="K63" s="17">
        <v>8.3720930232558111E-2</v>
      </c>
    </row>
    <row r="64" spans="1:11">
      <c r="A64" s="16" t="s">
        <v>464</v>
      </c>
      <c r="B64" s="15">
        <v>3620</v>
      </c>
      <c r="C64" s="17">
        <v>0.12074303405572762</v>
      </c>
      <c r="D64" s="15">
        <v>800</v>
      </c>
      <c r="E64" s="17">
        <v>8.1081081081081141E-2</v>
      </c>
      <c r="F64" s="15">
        <v>390</v>
      </c>
      <c r="G64" s="17">
        <v>8.3333333333333259E-2</v>
      </c>
      <c r="H64" s="121">
        <v>5590</v>
      </c>
      <c r="I64" s="17">
        <v>0.11576846307385225</v>
      </c>
      <c r="J64" s="15">
        <v>2550</v>
      </c>
      <c r="K64" s="17">
        <v>9.4420600858369008E-2</v>
      </c>
    </row>
    <row r="65" spans="1:11">
      <c r="A65" s="16" t="s">
        <v>465</v>
      </c>
      <c r="B65" s="15">
        <v>4110</v>
      </c>
      <c r="C65" s="17">
        <v>0.13535911602209949</v>
      </c>
      <c r="D65" s="15">
        <v>910</v>
      </c>
      <c r="E65" s="17">
        <v>0.13749999999999996</v>
      </c>
      <c r="F65" s="15">
        <v>430</v>
      </c>
      <c r="G65" s="17">
        <v>0.10256410256410264</v>
      </c>
      <c r="H65" s="121">
        <v>6330</v>
      </c>
      <c r="I65" s="17">
        <v>0.1323792486583184</v>
      </c>
      <c r="J65" s="15">
        <v>2870</v>
      </c>
      <c r="K65" s="17">
        <v>0.12549019607843137</v>
      </c>
    </row>
    <row r="66" spans="1:11">
      <c r="A66" s="16" t="s">
        <v>466</v>
      </c>
      <c r="B66" s="15">
        <v>4640</v>
      </c>
      <c r="C66" s="17">
        <v>0.12895377128953767</v>
      </c>
      <c r="D66" s="15">
        <v>1030</v>
      </c>
      <c r="E66" s="17">
        <v>0.13186813186813184</v>
      </c>
      <c r="F66" s="15">
        <v>470</v>
      </c>
      <c r="G66" s="17">
        <v>9.3023255813953432E-2</v>
      </c>
      <c r="H66" s="121">
        <v>7130</v>
      </c>
      <c r="I66" s="17">
        <v>0.12638230647709325</v>
      </c>
      <c r="J66" s="15">
        <v>3200</v>
      </c>
      <c r="K66" s="17">
        <v>0.11498257839721249</v>
      </c>
    </row>
    <row r="67" spans="1:11">
      <c r="A67" s="16" t="s">
        <v>467</v>
      </c>
      <c r="B67" s="15">
        <v>5090</v>
      </c>
      <c r="C67" s="17">
        <v>9.6982758620689724E-2</v>
      </c>
      <c r="D67" s="15">
        <v>1150</v>
      </c>
      <c r="E67" s="17">
        <v>0.11650485436893199</v>
      </c>
      <c r="F67" s="15">
        <v>530</v>
      </c>
      <c r="G67" s="17">
        <v>0.12765957446808507</v>
      </c>
      <c r="H67" s="121">
        <v>7760</v>
      </c>
      <c r="I67" s="17">
        <v>8.8359046283309928E-2</v>
      </c>
      <c r="J67" s="15">
        <v>3430</v>
      </c>
      <c r="K67" s="17">
        <v>7.1874999999999911E-2</v>
      </c>
    </row>
    <row r="68" spans="1:11">
      <c r="A68" s="16" t="s">
        <v>468</v>
      </c>
      <c r="B68" s="15">
        <v>5560</v>
      </c>
      <c r="C68" s="17">
        <v>9.2337917485265208E-2</v>
      </c>
      <c r="D68" s="15">
        <v>1230</v>
      </c>
      <c r="E68" s="17">
        <v>6.956521739130439E-2</v>
      </c>
      <c r="F68" s="15">
        <v>580</v>
      </c>
      <c r="G68" s="17">
        <v>9.4339622641509413E-2</v>
      </c>
      <c r="H68" s="121">
        <v>8450</v>
      </c>
      <c r="I68" s="17">
        <v>8.8917525773195782E-2</v>
      </c>
      <c r="J68" s="15">
        <v>3680</v>
      </c>
      <c r="K68" s="17">
        <v>7.2886297376093312E-2</v>
      </c>
    </row>
    <row r="69" spans="1:11">
      <c r="A69" s="16" t="s">
        <v>469</v>
      </c>
      <c r="B69" s="15">
        <v>6120</v>
      </c>
      <c r="C69" s="17">
        <v>0.10071942446043169</v>
      </c>
      <c r="D69" s="15">
        <v>1320</v>
      </c>
      <c r="E69" s="17">
        <v>7.3170731707317138E-2</v>
      </c>
      <c r="F69" s="15">
        <v>640</v>
      </c>
      <c r="G69" s="17">
        <v>0.10344827586206895</v>
      </c>
      <c r="H69" s="121">
        <v>8900</v>
      </c>
      <c r="I69" s="17">
        <v>5.3254437869822535E-2</v>
      </c>
      <c r="J69" s="15">
        <v>3860</v>
      </c>
      <c r="K69" s="17">
        <v>4.8913043478260976E-2</v>
      </c>
    </row>
    <row r="70" spans="1:11">
      <c r="A70" s="16" t="s">
        <v>470</v>
      </c>
      <c r="B70" s="15">
        <v>6660</v>
      </c>
      <c r="C70" s="17">
        <v>8.8235294117646967E-2</v>
      </c>
      <c r="D70" s="15">
        <v>1410</v>
      </c>
      <c r="E70" s="17">
        <v>6.8181818181818121E-2</v>
      </c>
      <c r="F70" s="15">
        <v>660</v>
      </c>
      <c r="G70" s="17">
        <v>3.125E-2</v>
      </c>
      <c r="H70" s="121">
        <v>9850</v>
      </c>
      <c r="I70" s="17">
        <v>0.10674157303370779</v>
      </c>
      <c r="J70" s="15">
        <v>4050</v>
      </c>
      <c r="K70" s="17">
        <v>4.9222797927461093E-2</v>
      </c>
    </row>
    <row r="71" spans="1:11">
      <c r="A71" s="16" t="s">
        <v>367</v>
      </c>
      <c r="B71" s="20">
        <v>7050</v>
      </c>
      <c r="C71" s="17">
        <v>5.8558558558558627E-2</v>
      </c>
      <c r="D71" s="20">
        <v>1490</v>
      </c>
      <c r="E71" s="17">
        <v>5.6737588652482351E-2</v>
      </c>
      <c r="F71" s="20">
        <v>740</v>
      </c>
      <c r="G71" s="17">
        <v>0.1212121212121211</v>
      </c>
      <c r="H71" s="121">
        <v>10460</v>
      </c>
      <c r="I71" s="17">
        <v>6.1928934010152314E-2</v>
      </c>
      <c r="J71" s="15">
        <v>4200</v>
      </c>
      <c r="K71" s="17">
        <v>3.7037037037036979E-2</v>
      </c>
    </row>
    <row r="72" spans="1:11">
      <c r="A72" s="16" t="s">
        <v>368</v>
      </c>
      <c r="B72" s="20">
        <v>8000</v>
      </c>
      <c r="C72" s="17">
        <v>0.13475177304964547</v>
      </c>
      <c r="D72" s="223">
        <v>1580</v>
      </c>
      <c r="E72" s="17">
        <v>6.0402684563758413E-2</v>
      </c>
      <c r="F72" s="20">
        <v>800</v>
      </c>
      <c r="G72" s="17">
        <v>8.1081081081081141E-2</v>
      </c>
      <c r="H72" s="121">
        <v>11660</v>
      </c>
      <c r="I72" s="17">
        <v>0.1147227533460804</v>
      </c>
      <c r="J72" s="15">
        <v>4460</v>
      </c>
      <c r="K72" s="17">
        <v>6.1904761904761907E-2</v>
      </c>
    </row>
    <row r="73" spans="1:11">
      <c r="A73" s="16" t="s">
        <v>114</v>
      </c>
      <c r="B73" s="20">
        <v>8660</v>
      </c>
      <c r="C73" s="17">
        <v>8.2500000000000018E-2</v>
      </c>
      <c r="D73" s="20">
        <v>1700</v>
      </c>
      <c r="E73" s="17">
        <v>7.5949367088607556E-2</v>
      </c>
      <c r="F73" s="20">
        <v>840</v>
      </c>
      <c r="G73" s="17">
        <v>5.0000000000000044E-2</v>
      </c>
      <c r="H73" s="121">
        <v>12560</v>
      </c>
      <c r="I73" s="17">
        <v>7.7186963979416712E-2</v>
      </c>
      <c r="J73" s="15">
        <v>4720</v>
      </c>
      <c r="K73" s="17">
        <v>5.8295964125560484E-2</v>
      </c>
    </row>
    <row r="74" spans="1:11">
      <c r="A74" s="16" t="s">
        <v>115</v>
      </c>
      <c r="B74" s="20">
        <v>9340</v>
      </c>
      <c r="C74" s="17">
        <v>7.8521939953810627E-2</v>
      </c>
      <c r="D74" s="20">
        <v>1910</v>
      </c>
      <c r="E74" s="17">
        <v>0.12352941176470589</v>
      </c>
      <c r="F74" s="20">
        <v>910</v>
      </c>
      <c r="G74" s="17">
        <v>8.3333333333333259E-2</v>
      </c>
      <c r="H74" s="121">
        <v>13480</v>
      </c>
      <c r="I74" s="17">
        <v>7.3248407643312197E-2</v>
      </c>
      <c r="J74" s="15">
        <v>5070</v>
      </c>
      <c r="K74" s="17">
        <v>7.4152542372881269E-2</v>
      </c>
    </row>
    <row r="75" spans="1:11">
      <c r="A75" s="16" t="s">
        <v>116</v>
      </c>
      <c r="B75" s="20">
        <v>9810</v>
      </c>
      <c r="C75" s="17">
        <v>5.0321199143468887E-2</v>
      </c>
      <c r="D75" s="20">
        <v>2110</v>
      </c>
      <c r="E75" s="17">
        <v>0.10471204188481686</v>
      </c>
      <c r="F75" s="20">
        <v>1170</v>
      </c>
      <c r="G75" s="17">
        <v>0.28571428571428581</v>
      </c>
      <c r="H75" s="121">
        <v>14190</v>
      </c>
      <c r="I75" s="17">
        <v>5.2670623145400608E-2</v>
      </c>
      <c r="J75" s="15">
        <v>5450</v>
      </c>
      <c r="K75" s="17">
        <v>7.4950690335305659E-2</v>
      </c>
    </row>
    <row r="76" spans="1:11">
      <c r="A76" s="16" t="s">
        <v>117</v>
      </c>
      <c r="B76" s="20">
        <v>10450</v>
      </c>
      <c r="C76" s="17">
        <v>6.523955147808369E-2</v>
      </c>
      <c r="D76" s="20">
        <v>2330</v>
      </c>
      <c r="E76" s="17">
        <v>0.10426540284360186</v>
      </c>
      <c r="F76" s="20">
        <v>1120</v>
      </c>
      <c r="G76" s="17">
        <v>-4.2735042735042694E-2</v>
      </c>
      <c r="H76" s="121">
        <v>15030</v>
      </c>
      <c r="I76" s="17">
        <v>5.9196617336152224E-2</v>
      </c>
      <c r="J76" s="15">
        <v>5830</v>
      </c>
      <c r="K76" s="17">
        <v>6.9724770642201728E-2</v>
      </c>
    </row>
    <row r="77" spans="1:11">
      <c r="A77" s="16" t="s">
        <v>118</v>
      </c>
      <c r="B77" s="20">
        <v>11010</v>
      </c>
      <c r="C77" s="17">
        <v>5.3588516746411408E-2</v>
      </c>
      <c r="D77" s="20">
        <v>2540</v>
      </c>
      <c r="E77" s="17">
        <v>9.0128755364806912E-2</v>
      </c>
      <c r="F77" s="20">
        <v>1250</v>
      </c>
      <c r="G77" s="17">
        <v>0.1160714285714286</v>
      </c>
      <c r="H77" s="121">
        <v>15800</v>
      </c>
      <c r="I77" s="17">
        <v>5.1230871590153049E-2</v>
      </c>
      <c r="J77" s="15">
        <v>6210</v>
      </c>
      <c r="K77" s="17">
        <v>6.5180102915951998E-2</v>
      </c>
    </row>
    <row r="78" spans="1:11">
      <c r="A78" s="16" t="s">
        <v>119</v>
      </c>
      <c r="B78" s="20">
        <v>11720</v>
      </c>
      <c r="C78" s="17">
        <v>6.4486830154405039E-2</v>
      </c>
      <c r="D78" s="20">
        <v>2710</v>
      </c>
      <c r="E78" s="17">
        <v>6.692913385826782E-2</v>
      </c>
      <c r="F78" s="20">
        <v>1310</v>
      </c>
      <c r="G78" s="17">
        <v>4.8000000000000043E-2</v>
      </c>
      <c r="H78" s="121">
        <v>16500</v>
      </c>
      <c r="I78" s="17">
        <v>4.4303797468354444E-2</v>
      </c>
      <c r="J78" s="15">
        <v>6620</v>
      </c>
      <c r="K78" s="17">
        <v>6.602254428341392E-2</v>
      </c>
    </row>
    <row r="79" spans="1:11">
      <c r="A79" s="16" t="s">
        <v>120</v>
      </c>
      <c r="B79" s="20">
        <v>12220</v>
      </c>
      <c r="C79" s="17">
        <v>4.2662116040955711E-2</v>
      </c>
      <c r="D79" s="20">
        <v>2810</v>
      </c>
      <c r="E79" s="17">
        <v>3.6900369003689981E-2</v>
      </c>
      <c r="F79" s="20">
        <v>1330</v>
      </c>
      <c r="G79" s="17">
        <v>1.5267175572519109E-2</v>
      </c>
      <c r="H79" s="121">
        <v>17380</v>
      </c>
      <c r="I79" s="17">
        <v>5.3333333333333233E-2</v>
      </c>
      <c r="J79" s="15">
        <v>6740</v>
      </c>
      <c r="K79" s="17">
        <v>1.812688821752273E-2</v>
      </c>
    </row>
    <row r="80" spans="1:11">
      <c r="A80" s="16" t="s">
        <v>121</v>
      </c>
      <c r="B80" s="20">
        <v>12990</v>
      </c>
      <c r="C80" s="17">
        <v>6.3011456628477847E-2</v>
      </c>
      <c r="D80" s="20">
        <v>2980</v>
      </c>
      <c r="E80" s="17">
        <v>6.0498220640569311E-2</v>
      </c>
      <c r="F80" s="20">
        <v>1470</v>
      </c>
      <c r="G80" s="17">
        <v>0.10526315789473695</v>
      </c>
      <c r="H80" s="121">
        <v>18360</v>
      </c>
      <c r="I80" s="17">
        <v>5.6386651323360182E-2</v>
      </c>
      <c r="J80" s="15">
        <v>7140</v>
      </c>
      <c r="K80" s="17">
        <v>5.9347181008902128E-2</v>
      </c>
    </row>
    <row r="81" spans="1:11">
      <c r="A81" s="16" t="s">
        <v>122</v>
      </c>
      <c r="B81" s="20">
        <v>13790</v>
      </c>
      <c r="C81" s="17">
        <v>6.1585835257890631E-2</v>
      </c>
      <c r="D81" s="20">
        <v>3110</v>
      </c>
      <c r="E81" s="17">
        <v>4.3624161073825496E-2</v>
      </c>
      <c r="F81" s="20">
        <v>1570</v>
      </c>
      <c r="G81" s="17">
        <v>6.8027210884353817E-2</v>
      </c>
      <c r="H81" s="121">
        <v>19360</v>
      </c>
      <c r="I81" s="17">
        <v>5.4466230936819127E-2</v>
      </c>
      <c r="J81" s="15">
        <v>7470</v>
      </c>
      <c r="K81" s="17">
        <v>4.6218487394958041E-2</v>
      </c>
    </row>
    <row r="82" spans="1:11">
      <c r="A82" s="16" t="s">
        <v>123</v>
      </c>
      <c r="B82" s="20">
        <v>14710</v>
      </c>
      <c r="C82" s="17">
        <v>6.6715010877447467E-2</v>
      </c>
      <c r="D82" s="20">
        <v>3250</v>
      </c>
      <c r="E82" s="17">
        <v>4.5016077170418001E-2</v>
      </c>
      <c r="F82" s="20">
        <v>1550</v>
      </c>
      <c r="G82" s="17">
        <v>-1.2738853503184711E-2</v>
      </c>
      <c r="H82" s="121">
        <v>20460</v>
      </c>
      <c r="I82" s="17">
        <v>5.6818181818181879E-2</v>
      </c>
      <c r="J82" s="15">
        <v>7770</v>
      </c>
      <c r="K82" s="17">
        <v>4.016064257028118E-2</v>
      </c>
    </row>
    <row r="83" spans="1:11">
      <c r="A83" s="16" t="s">
        <v>124</v>
      </c>
      <c r="B83" s="20">
        <v>15520</v>
      </c>
      <c r="C83" s="17">
        <v>5.5064581917063204E-2</v>
      </c>
      <c r="D83" s="20">
        <v>3360</v>
      </c>
      <c r="E83" s="17">
        <v>3.3846153846153859E-2</v>
      </c>
      <c r="F83" s="20">
        <v>1650</v>
      </c>
      <c r="G83" s="17">
        <v>6.4516129032258007E-2</v>
      </c>
      <c r="H83" s="121">
        <v>21480</v>
      </c>
      <c r="I83" s="17">
        <v>4.9853372434017551E-2</v>
      </c>
      <c r="J83" s="15">
        <v>8080</v>
      </c>
      <c r="K83" s="17">
        <v>3.9897039897039965E-2</v>
      </c>
    </row>
    <row r="84" spans="1:11">
      <c r="A84" s="16" t="s">
        <v>125</v>
      </c>
      <c r="B84" s="20">
        <v>16070</v>
      </c>
      <c r="C84" s="17">
        <v>3.5438144329897003E-2</v>
      </c>
      <c r="D84" s="20">
        <v>3510</v>
      </c>
      <c r="E84" s="17">
        <v>4.4642857142857206E-2</v>
      </c>
      <c r="F84" s="20">
        <v>1640</v>
      </c>
      <c r="G84" s="17">
        <v>-6.0606060606060996E-3</v>
      </c>
      <c r="H84" s="121">
        <v>22240</v>
      </c>
      <c r="I84" s="17">
        <v>3.5381750465549366E-2</v>
      </c>
      <c r="J84" s="15">
        <v>8440</v>
      </c>
      <c r="K84" s="17">
        <v>4.4554455445544594E-2</v>
      </c>
    </row>
    <row r="85" spans="1:11">
      <c r="A85" s="21" t="s">
        <v>126</v>
      </c>
      <c r="B85" s="20">
        <v>17380</v>
      </c>
      <c r="C85" s="17">
        <v>8.151835718730549E-2</v>
      </c>
      <c r="D85" s="20">
        <v>3770</v>
      </c>
      <c r="E85" s="17">
        <v>7.4074074074074181E-2</v>
      </c>
      <c r="F85" s="20">
        <v>1610</v>
      </c>
      <c r="G85" s="17">
        <v>-1.8292682926829285E-2</v>
      </c>
      <c r="H85" s="121">
        <v>23860</v>
      </c>
      <c r="I85" s="17">
        <v>7.2841726618705138E-2</v>
      </c>
      <c r="J85" s="121">
        <v>9030</v>
      </c>
      <c r="K85" s="17">
        <v>6.9905213270142097E-2</v>
      </c>
    </row>
    <row r="86" spans="1:11">
      <c r="A86" s="21" t="s">
        <v>127</v>
      </c>
      <c r="B86" s="20">
        <v>18060</v>
      </c>
      <c r="C86" s="17">
        <v>3.9125431530494748E-2</v>
      </c>
      <c r="D86" s="20">
        <v>4100</v>
      </c>
      <c r="E86" s="17">
        <v>8.7533156498673659E-2</v>
      </c>
      <c r="F86" s="20">
        <v>1670</v>
      </c>
      <c r="G86" s="17">
        <v>3.7267080745341685E-2</v>
      </c>
      <c r="H86" s="121">
        <v>24870</v>
      </c>
      <c r="I86" s="17">
        <v>4.2330259849119756E-2</v>
      </c>
      <c r="J86" s="121">
        <v>9670</v>
      </c>
      <c r="K86" s="17">
        <v>7.0874861572536085E-2</v>
      </c>
    </row>
    <row r="87" spans="1:11">
      <c r="A87" s="21" t="s">
        <v>128</v>
      </c>
      <c r="B87" s="20">
        <v>18950</v>
      </c>
      <c r="C87" s="17">
        <v>4.9280177187153829E-2</v>
      </c>
      <c r="D87" s="20">
        <v>4650</v>
      </c>
      <c r="E87" s="17">
        <v>0.13414634146341453</v>
      </c>
      <c r="F87" s="20">
        <v>1910</v>
      </c>
      <c r="G87" s="17">
        <v>0.14371257485029942</v>
      </c>
      <c r="H87" s="121">
        <v>26060</v>
      </c>
      <c r="I87" s="17">
        <v>4.7848813831925963E-2</v>
      </c>
      <c r="J87" s="121">
        <v>10530</v>
      </c>
      <c r="K87" s="17">
        <v>8.8934850051706205E-2</v>
      </c>
    </row>
    <row r="88" spans="1:11">
      <c r="A88" s="16" t="s">
        <v>129</v>
      </c>
      <c r="B88" s="20">
        <v>20050</v>
      </c>
      <c r="C88" s="17">
        <v>5.8047493403693862E-2</v>
      </c>
      <c r="D88" s="20">
        <v>5130</v>
      </c>
      <c r="E88" s="17">
        <v>0.10322580645161294</v>
      </c>
      <c r="F88" s="20">
        <v>2080</v>
      </c>
      <c r="G88" s="17">
        <v>8.9005235602094279E-2</v>
      </c>
      <c r="H88" s="121">
        <v>27470</v>
      </c>
      <c r="I88" s="17">
        <v>5.4105909439754463E-2</v>
      </c>
      <c r="J88" s="15">
        <v>11380</v>
      </c>
      <c r="K88" s="17">
        <v>8.0721747388414089E-2</v>
      </c>
    </row>
    <row r="89" spans="1:11">
      <c r="A89" s="21" t="s">
        <v>130</v>
      </c>
      <c r="B89" s="20">
        <v>20980</v>
      </c>
      <c r="C89" s="17">
        <v>4.6384039900249308E-2</v>
      </c>
      <c r="D89" s="20">
        <v>5490</v>
      </c>
      <c r="E89" s="17">
        <v>7.0175438596491224E-2</v>
      </c>
      <c r="F89" s="20">
        <v>2180</v>
      </c>
      <c r="G89" s="17">
        <v>4.8076923076923128E-2</v>
      </c>
      <c r="H89" s="121">
        <v>28740</v>
      </c>
      <c r="I89" s="17">
        <v>4.623225336730985E-2</v>
      </c>
      <c r="J89" s="121">
        <v>12120</v>
      </c>
      <c r="K89" s="17">
        <v>6.5026362038664409E-2</v>
      </c>
    </row>
    <row r="90" spans="1:11">
      <c r="A90" s="21" t="s">
        <v>131</v>
      </c>
      <c r="B90" s="20">
        <v>22310</v>
      </c>
      <c r="C90" s="17">
        <v>6.3393708293612905E-2</v>
      </c>
      <c r="D90" s="20">
        <v>5800</v>
      </c>
      <c r="E90" s="17">
        <v>5.6466302367941701E-2</v>
      </c>
      <c r="F90" s="20">
        <v>2270</v>
      </c>
      <c r="G90" s="17">
        <v>4.1284403669724856E-2</v>
      </c>
      <c r="H90" s="121">
        <v>30500</v>
      </c>
      <c r="I90" s="17">
        <v>6.1238691718858762E-2</v>
      </c>
      <c r="J90" s="121">
        <v>12840</v>
      </c>
      <c r="K90" s="17">
        <v>5.9405940594059459E-2</v>
      </c>
    </row>
    <row r="91" spans="1:11">
      <c r="A91" s="21" t="s">
        <v>132</v>
      </c>
      <c r="B91" s="122">
        <v>23420</v>
      </c>
      <c r="C91" s="17">
        <v>4.9753473778574531E-2</v>
      </c>
      <c r="D91" s="122">
        <v>6190</v>
      </c>
      <c r="E91" s="17">
        <v>6.7241379310344795E-2</v>
      </c>
      <c r="F91" s="122">
        <v>2290</v>
      </c>
      <c r="G91" s="17">
        <v>8.8105726872247381E-3</v>
      </c>
      <c r="H91" s="121">
        <v>31990</v>
      </c>
      <c r="I91" s="17">
        <v>4.8852459016393457E-2</v>
      </c>
      <c r="J91" s="121">
        <v>13560</v>
      </c>
      <c r="K91" s="17">
        <v>5.6074766355140193E-2</v>
      </c>
    </row>
    <row r="92" spans="1:11">
      <c r="A92" s="22" t="s">
        <v>133</v>
      </c>
      <c r="B92" s="20">
        <v>24820</v>
      </c>
      <c r="C92" s="17">
        <v>5.977796754910325E-2</v>
      </c>
      <c r="D92" s="20">
        <v>6600</v>
      </c>
      <c r="E92" s="17">
        <v>6.6235864297253588E-2</v>
      </c>
      <c r="F92" s="20">
        <v>2380</v>
      </c>
      <c r="G92" s="17">
        <v>3.9301310043668103E-2</v>
      </c>
      <c r="H92" s="121">
        <v>33800</v>
      </c>
      <c r="I92" s="17">
        <v>5.6580181306658428E-2</v>
      </c>
      <c r="J92" s="121">
        <v>14370</v>
      </c>
      <c r="K92" s="17">
        <v>5.9734513274336321E-2</v>
      </c>
    </row>
    <row r="93" spans="1:11">
      <c r="A93" s="22" t="s">
        <v>134</v>
      </c>
      <c r="B93" s="20">
        <v>25740</v>
      </c>
      <c r="C93" s="17">
        <v>3.706688154713933E-2</v>
      </c>
      <c r="D93" s="20">
        <v>7070</v>
      </c>
      <c r="E93" s="17">
        <v>7.1212121212121282E-2</v>
      </c>
      <c r="F93" s="20">
        <v>2570</v>
      </c>
      <c r="G93" s="17">
        <v>7.9831932773109182E-2</v>
      </c>
      <c r="H93" s="121">
        <v>35070</v>
      </c>
      <c r="I93" s="17">
        <v>3.7573964497041423E-2</v>
      </c>
      <c r="J93" s="121">
        <v>15240</v>
      </c>
      <c r="K93" s="17">
        <v>6.0542797494780753E-2</v>
      </c>
    </row>
    <row r="94" spans="1:11">
      <c r="A94" s="22" t="s">
        <v>135</v>
      </c>
      <c r="B94" s="20">
        <v>26770</v>
      </c>
      <c r="C94" s="17">
        <v>4.0015540015539974E-2</v>
      </c>
      <c r="D94" s="20">
        <v>7630</v>
      </c>
      <c r="E94" s="17">
        <v>7.9207920792079278E-2</v>
      </c>
      <c r="F94" s="20">
        <v>2740</v>
      </c>
      <c r="G94" s="17">
        <v>6.6147859922178975E-2</v>
      </c>
      <c r="H94" s="121">
        <v>36470</v>
      </c>
      <c r="I94" s="17">
        <v>3.9920159680638667E-2</v>
      </c>
      <c r="J94" s="121">
        <v>16180</v>
      </c>
      <c r="K94" s="17">
        <v>6.1679790026246684E-2</v>
      </c>
    </row>
    <row r="95" spans="1:11">
      <c r="A95" s="22" t="s">
        <v>136</v>
      </c>
      <c r="B95" s="20">
        <v>27880</v>
      </c>
      <c r="C95" s="17">
        <v>4.1464325737766261E-2</v>
      </c>
      <c r="D95" s="20">
        <v>8280</v>
      </c>
      <c r="E95" s="17">
        <v>8.5190039318479682E-2</v>
      </c>
      <c r="F95" s="20">
        <v>2970</v>
      </c>
      <c r="G95" s="17">
        <v>8.3941605839416011E-2</v>
      </c>
      <c r="H95" s="121">
        <v>37970</v>
      </c>
      <c r="I95" s="17">
        <v>4.1129695640252262E-2</v>
      </c>
      <c r="J95" s="121">
        <v>17160</v>
      </c>
      <c r="K95" s="17">
        <v>6.0568603213844163E-2</v>
      </c>
    </row>
    <row r="96" spans="1:11">
      <c r="A96" s="22" t="s">
        <v>137</v>
      </c>
      <c r="B96" s="20">
        <v>28990</v>
      </c>
      <c r="C96" s="17">
        <v>3.9813486370157802E-2</v>
      </c>
      <c r="D96" s="20">
        <v>8650</v>
      </c>
      <c r="E96" s="17">
        <v>4.4685990338164228E-2</v>
      </c>
      <c r="F96" s="20">
        <v>3150</v>
      </c>
      <c r="G96" s="17">
        <v>6.0606060606060552E-2</v>
      </c>
      <c r="H96" s="121">
        <v>39450</v>
      </c>
      <c r="I96" s="17">
        <v>3.8978140637345282E-2</v>
      </c>
      <c r="J96" s="121">
        <v>17820</v>
      </c>
      <c r="K96" s="17">
        <v>3.8461538461538547E-2</v>
      </c>
    </row>
    <row r="97" spans="1:11">
      <c r="A97" s="22" t="s">
        <v>138</v>
      </c>
      <c r="B97" s="20">
        <v>30130</v>
      </c>
      <c r="C97" s="17">
        <v>3.9323904794756892E-2</v>
      </c>
      <c r="D97" s="20">
        <v>8890</v>
      </c>
      <c r="E97" s="17">
        <v>2.7745664739884379E-2</v>
      </c>
      <c r="F97" s="20">
        <v>3240</v>
      </c>
      <c r="G97" s="17">
        <v>2.857142857142847E-2</v>
      </c>
      <c r="H97" s="121">
        <v>40960</v>
      </c>
      <c r="I97" s="17">
        <v>3.8276299112800949E-2</v>
      </c>
      <c r="J97" s="121">
        <v>18380</v>
      </c>
      <c r="K97" s="17">
        <v>3.1425364758698171E-2</v>
      </c>
    </row>
    <row r="98" spans="1:11">
      <c r="A98" s="18" t="s">
        <v>139</v>
      </c>
      <c r="B98" s="20">
        <v>31280</v>
      </c>
      <c r="C98" s="17">
        <v>3.8167938931297662E-2</v>
      </c>
      <c r="D98" s="20">
        <v>9150</v>
      </c>
      <c r="E98" s="17">
        <v>2.924634420697414E-2</v>
      </c>
      <c r="F98" s="20">
        <v>3340</v>
      </c>
      <c r="G98" s="17">
        <v>3.0864197530864113E-2</v>
      </c>
      <c r="H98" s="121">
        <v>42450</v>
      </c>
      <c r="I98" s="17">
        <v>3.6376953125E-2</v>
      </c>
      <c r="J98" s="121">
        <v>18930</v>
      </c>
      <c r="K98" s="17">
        <v>2.992383025027201E-2</v>
      </c>
    </row>
    <row r="99" spans="1:11">
      <c r="A99" s="18" t="s">
        <v>140</v>
      </c>
      <c r="B99" s="20">
        <v>32340</v>
      </c>
      <c r="C99" s="17">
        <v>3.3887468030690426E-2</v>
      </c>
      <c r="D99" s="20">
        <v>9430</v>
      </c>
      <c r="E99" s="17">
        <v>3.0601092896174853E-2</v>
      </c>
      <c r="F99" s="20">
        <v>3400</v>
      </c>
      <c r="G99" s="17">
        <v>1.7964071856287456E-2</v>
      </c>
      <c r="H99" s="121">
        <v>43880</v>
      </c>
      <c r="I99" s="17">
        <v>3.368669022379267E-2</v>
      </c>
      <c r="J99" s="121">
        <v>19570</v>
      </c>
      <c r="K99" s="17">
        <v>3.3808769149498152E-2</v>
      </c>
    </row>
    <row r="100" spans="1:11">
      <c r="A100" s="18" t="s">
        <v>141</v>
      </c>
      <c r="B100" s="20">
        <v>33500</v>
      </c>
      <c r="C100" s="17">
        <v>3.5868893011750114E-2</v>
      </c>
      <c r="D100" s="20">
        <v>9670</v>
      </c>
      <c r="E100" s="17">
        <v>2.5450689289501671E-2</v>
      </c>
      <c r="F100" s="20">
        <v>3460</v>
      </c>
      <c r="G100" s="17">
        <v>1.7647058823529349E-2</v>
      </c>
      <c r="H100" s="121">
        <v>45350</v>
      </c>
      <c r="I100" s="17">
        <v>3.3500455788514127E-2</v>
      </c>
      <c r="J100" s="121">
        <v>20150</v>
      </c>
      <c r="K100" s="17">
        <v>2.9637199795605529E-2</v>
      </c>
    </row>
    <row r="101" spans="1:11">
      <c r="A101" s="18" t="s">
        <v>142</v>
      </c>
      <c r="B101" s="219">
        <v>34710</v>
      </c>
      <c r="C101" s="17">
        <v>3.6119402985074656E-2</v>
      </c>
      <c r="D101" s="219">
        <v>9980</v>
      </c>
      <c r="E101" s="17">
        <v>3.2057911065149991E-2</v>
      </c>
      <c r="F101" s="219">
        <v>3540</v>
      </c>
      <c r="G101" s="17">
        <v>2.3121387283236983E-2</v>
      </c>
      <c r="H101" s="220">
        <v>47000</v>
      </c>
      <c r="I101" s="17">
        <v>3.6383682469680156E-2</v>
      </c>
      <c r="J101" s="220">
        <v>20790</v>
      </c>
      <c r="K101" s="17">
        <v>3.1761786600496222E-2</v>
      </c>
    </row>
    <row r="102" spans="1:11">
      <c r="A102" s="18" t="s">
        <v>143</v>
      </c>
      <c r="B102" s="219">
        <v>35680</v>
      </c>
      <c r="C102" s="17">
        <v>2.7945836934601065E-2</v>
      </c>
      <c r="D102" s="219">
        <v>10210</v>
      </c>
      <c r="E102" s="17">
        <v>2.3046092184368705E-2</v>
      </c>
      <c r="F102" s="219">
        <v>3630</v>
      </c>
      <c r="G102" s="17">
        <v>2.5423728813559254E-2</v>
      </c>
      <c r="H102" s="220">
        <v>48290</v>
      </c>
      <c r="I102" s="17">
        <v>2.7446808510638299E-2</v>
      </c>
      <c r="J102" s="220">
        <v>21400</v>
      </c>
      <c r="K102" s="17">
        <v>2.9341029341029445E-2</v>
      </c>
    </row>
    <row r="103" spans="1:11">
      <c r="A103" s="19" t="s">
        <v>148</v>
      </c>
      <c r="B103" s="123">
        <v>36880</v>
      </c>
      <c r="C103" s="222">
        <v>3.3632286995515681E-2</v>
      </c>
      <c r="D103" s="123">
        <v>10440</v>
      </c>
      <c r="E103" s="222">
        <v>2.2526934378060748E-2</v>
      </c>
      <c r="F103" s="123">
        <v>3730</v>
      </c>
      <c r="G103" s="222">
        <v>2.7548209366391241E-2</v>
      </c>
      <c r="H103" s="221">
        <v>49870</v>
      </c>
      <c r="I103" s="222">
        <v>3.2718989438807133E-2</v>
      </c>
      <c r="J103" s="221">
        <v>21950</v>
      </c>
      <c r="K103" s="222">
        <v>2.5700934579439227E-2</v>
      </c>
    </row>
    <row r="104" spans="1:11" ht="32.25" customHeight="1">
      <c r="A104" s="806" t="s">
        <v>144</v>
      </c>
      <c r="B104" s="806"/>
      <c r="C104" s="806"/>
      <c r="D104" s="806"/>
      <c r="E104" s="806"/>
      <c r="F104" s="806"/>
      <c r="G104" s="806"/>
      <c r="H104" s="806"/>
      <c r="I104" s="806"/>
      <c r="J104" s="806"/>
      <c r="K104" s="806"/>
    </row>
    <row r="105" spans="1:11" ht="53.25" customHeight="1">
      <c r="A105" s="792" t="s">
        <v>145</v>
      </c>
      <c r="B105" s="792"/>
      <c r="C105" s="792"/>
      <c r="D105" s="792"/>
      <c r="E105" s="792"/>
      <c r="F105" s="792"/>
      <c r="G105" s="792"/>
      <c r="H105" s="792"/>
      <c r="I105" s="792"/>
      <c r="J105" s="792"/>
      <c r="K105" s="792"/>
    </row>
    <row r="106" spans="1:11" ht="22.5" customHeight="1">
      <c r="A106" s="793" t="s">
        <v>166</v>
      </c>
      <c r="B106" s="793"/>
      <c r="C106" s="793"/>
      <c r="D106" s="793"/>
      <c r="E106" s="793"/>
      <c r="F106" s="793"/>
      <c r="G106" s="793"/>
      <c r="H106" s="793"/>
      <c r="I106" s="793"/>
      <c r="J106" s="793"/>
      <c r="K106" s="793"/>
    </row>
    <row r="115" spans="1:16129" s="25" customFormat="1">
      <c r="A115" s="23"/>
      <c r="B115" s="24"/>
      <c r="D115" s="24"/>
      <c r="F115" s="24"/>
      <c r="H115" s="24"/>
      <c r="J115" s="24"/>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c r="JQ115" s="6"/>
      <c r="JR115" s="6"/>
      <c r="JS115" s="6"/>
      <c r="JT115" s="6"/>
      <c r="JU115" s="6"/>
      <c r="JV115" s="6"/>
      <c r="JW115" s="6"/>
      <c r="JX115" s="6"/>
      <c r="JY115" s="6"/>
      <c r="JZ115" s="6"/>
      <c r="KA115" s="6"/>
      <c r="KB115" s="6"/>
      <c r="KC115" s="6"/>
      <c r="KD115" s="6"/>
      <c r="KE115" s="6"/>
      <c r="KF115" s="6"/>
      <c r="KG115" s="6"/>
      <c r="KH115" s="6"/>
      <c r="KI115" s="6"/>
      <c r="KJ115" s="6"/>
      <c r="KK115" s="6"/>
      <c r="KL115" s="6"/>
      <c r="KM115" s="6"/>
      <c r="KN115" s="6"/>
      <c r="KO115" s="6"/>
      <c r="KP115" s="6"/>
      <c r="KQ115" s="6"/>
      <c r="KR115" s="6"/>
      <c r="KS115" s="6"/>
      <c r="KT115" s="6"/>
      <c r="KU115" s="6"/>
      <c r="KV115" s="6"/>
      <c r="KW115" s="6"/>
      <c r="KX115" s="6"/>
      <c r="KY115" s="6"/>
      <c r="KZ115" s="6"/>
      <c r="LA115" s="6"/>
      <c r="LB115" s="6"/>
      <c r="LC115" s="6"/>
      <c r="LD115" s="6"/>
      <c r="LE115" s="6"/>
      <c r="LF115" s="6"/>
      <c r="LG115" s="6"/>
      <c r="LH115" s="6"/>
      <c r="LI115" s="6"/>
      <c r="LJ115" s="6"/>
      <c r="LK115" s="6"/>
      <c r="LL115" s="6"/>
      <c r="LM115" s="6"/>
      <c r="LN115" s="6"/>
      <c r="LO115" s="6"/>
      <c r="LP115" s="6"/>
      <c r="LQ115" s="6"/>
      <c r="LR115" s="6"/>
      <c r="LS115" s="6"/>
      <c r="LT115" s="6"/>
      <c r="LU115" s="6"/>
      <c r="LV115" s="6"/>
      <c r="LW115" s="6"/>
      <c r="LX115" s="6"/>
      <c r="LY115" s="6"/>
      <c r="LZ115" s="6"/>
      <c r="MA115" s="6"/>
      <c r="MB115" s="6"/>
      <c r="MC115" s="6"/>
      <c r="MD115" s="6"/>
      <c r="ME115" s="6"/>
      <c r="MF115" s="6"/>
      <c r="MG115" s="6"/>
      <c r="MH115" s="6"/>
      <c r="MI115" s="6"/>
      <c r="MJ115" s="6"/>
      <c r="MK115" s="6"/>
      <c r="ML115" s="6"/>
      <c r="MM115" s="6"/>
      <c r="MN115" s="6"/>
      <c r="MO115" s="6"/>
      <c r="MP115" s="6"/>
      <c r="MQ115" s="6"/>
      <c r="MR115" s="6"/>
      <c r="MS115" s="6"/>
      <c r="MT115" s="6"/>
      <c r="MU115" s="6"/>
      <c r="MV115" s="6"/>
      <c r="MW115" s="6"/>
      <c r="MX115" s="6"/>
      <c r="MY115" s="6"/>
      <c r="MZ115" s="6"/>
      <c r="NA115" s="6"/>
      <c r="NB115" s="6"/>
      <c r="NC115" s="6"/>
      <c r="ND115" s="6"/>
      <c r="NE115" s="6"/>
      <c r="NF115" s="6"/>
      <c r="NG115" s="6"/>
      <c r="NH115" s="6"/>
      <c r="NI115" s="6"/>
      <c r="NJ115" s="6"/>
      <c r="NK115" s="6"/>
      <c r="NL115" s="6"/>
      <c r="NM115" s="6"/>
      <c r="NN115" s="6"/>
      <c r="NO115" s="6"/>
      <c r="NP115" s="6"/>
      <c r="NQ115" s="6"/>
      <c r="NR115" s="6"/>
      <c r="NS115" s="6"/>
      <c r="NT115" s="6"/>
      <c r="NU115" s="6"/>
      <c r="NV115" s="6"/>
      <c r="NW115" s="6"/>
      <c r="NX115" s="6"/>
      <c r="NY115" s="6"/>
      <c r="NZ115" s="6"/>
      <c r="OA115" s="6"/>
      <c r="OB115" s="6"/>
      <c r="OC115" s="6"/>
      <c r="OD115" s="6"/>
      <c r="OE115" s="6"/>
      <c r="OF115" s="6"/>
      <c r="OG115" s="6"/>
      <c r="OH115" s="6"/>
      <c r="OI115" s="6"/>
      <c r="OJ115" s="6"/>
      <c r="OK115" s="6"/>
      <c r="OL115" s="6"/>
      <c r="OM115" s="6"/>
      <c r="ON115" s="6"/>
      <c r="OO115" s="6"/>
      <c r="OP115" s="6"/>
      <c r="OQ115" s="6"/>
      <c r="OR115" s="6"/>
      <c r="OS115" s="6"/>
      <c r="OT115" s="6"/>
      <c r="OU115" s="6"/>
      <c r="OV115" s="6"/>
      <c r="OW115" s="6"/>
      <c r="OX115" s="6"/>
      <c r="OY115" s="6"/>
      <c r="OZ115" s="6"/>
      <c r="PA115" s="6"/>
      <c r="PB115" s="6"/>
      <c r="PC115" s="6"/>
      <c r="PD115" s="6"/>
      <c r="PE115" s="6"/>
      <c r="PF115" s="6"/>
      <c r="PG115" s="6"/>
      <c r="PH115" s="6"/>
      <c r="PI115" s="6"/>
      <c r="PJ115" s="6"/>
      <c r="PK115" s="6"/>
      <c r="PL115" s="6"/>
      <c r="PM115" s="6"/>
      <c r="PN115" s="6"/>
      <c r="PO115" s="6"/>
      <c r="PP115" s="6"/>
      <c r="PQ115" s="6"/>
      <c r="PR115" s="6"/>
      <c r="PS115" s="6"/>
      <c r="PT115" s="6"/>
      <c r="PU115" s="6"/>
      <c r="PV115" s="6"/>
      <c r="PW115" s="6"/>
      <c r="PX115" s="6"/>
      <c r="PY115" s="6"/>
      <c r="PZ115" s="6"/>
      <c r="QA115" s="6"/>
      <c r="QB115" s="6"/>
      <c r="QC115" s="6"/>
      <c r="QD115" s="6"/>
      <c r="QE115" s="6"/>
      <c r="QF115" s="6"/>
      <c r="QG115" s="6"/>
      <c r="QH115" s="6"/>
      <c r="QI115" s="6"/>
      <c r="QJ115" s="6"/>
      <c r="QK115" s="6"/>
      <c r="QL115" s="6"/>
      <c r="QM115" s="6"/>
      <c r="QN115" s="6"/>
      <c r="QO115" s="6"/>
      <c r="QP115" s="6"/>
      <c r="QQ115" s="6"/>
      <c r="QR115" s="6"/>
      <c r="QS115" s="6"/>
      <c r="QT115" s="6"/>
      <c r="QU115" s="6"/>
      <c r="QV115" s="6"/>
      <c r="QW115" s="6"/>
      <c r="QX115" s="6"/>
      <c r="QY115" s="6"/>
      <c r="QZ115" s="6"/>
      <c r="RA115" s="6"/>
      <c r="RB115" s="6"/>
      <c r="RC115" s="6"/>
      <c r="RD115" s="6"/>
      <c r="RE115" s="6"/>
      <c r="RF115" s="6"/>
      <c r="RG115" s="6"/>
      <c r="RH115" s="6"/>
      <c r="RI115" s="6"/>
      <c r="RJ115" s="6"/>
      <c r="RK115" s="6"/>
      <c r="RL115" s="6"/>
      <c r="RM115" s="6"/>
      <c r="RN115" s="6"/>
      <c r="RO115" s="6"/>
      <c r="RP115" s="6"/>
      <c r="RQ115" s="6"/>
      <c r="RR115" s="6"/>
      <c r="RS115" s="6"/>
      <c r="RT115" s="6"/>
      <c r="RU115" s="6"/>
      <c r="RV115" s="6"/>
      <c r="RW115" s="6"/>
      <c r="RX115" s="6"/>
      <c r="RY115" s="6"/>
      <c r="RZ115" s="6"/>
      <c r="SA115" s="6"/>
      <c r="SB115" s="6"/>
      <c r="SC115" s="6"/>
      <c r="SD115" s="6"/>
      <c r="SE115" s="6"/>
      <c r="SF115" s="6"/>
      <c r="SG115" s="6"/>
      <c r="SH115" s="6"/>
      <c r="SI115" s="6"/>
      <c r="SJ115" s="6"/>
      <c r="SK115" s="6"/>
      <c r="SL115" s="6"/>
      <c r="SM115" s="6"/>
      <c r="SN115" s="6"/>
      <c r="SO115" s="6"/>
      <c r="SP115" s="6"/>
      <c r="SQ115" s="6"/>
      <c r="SR115" s="6"/>
      <c r="SS115" s="6"/>
      <c r="ST115" s="6"/>
      <c r="SU115" s="6"/>
      <c r="SV115" s="6"/>
      <c r="SW115" s="6"/>
      <c r="SX115" s="6"/>
      <c r="SY115" s="6"/>
      <c r="SZ115" s="6"/>
      <c r="TA115" s="6"/>
      <c r="TB115" s="6"/>
      <c r="TC115" s="6"/>
      <c r="TD115" s="6"/>
      <c r="TE115" s="6"/>
      <c r="TF115" s="6"/>
      <c r="TG115" s="6"/>
      <c r="TH115" s="6"/>
      <c r="TI115" s="6"/>
      <c r="TJ115" s="6"/>
      <c r="TK115" s="6"/>
      <c r="TL115" s="6"/>
      <c r="TM115" s="6"/>
      <c r="TN115" s="6"/>
      <c r="TO115" s="6"/>
      <c r="TP115" s="6"/>
      <c r="TQ115" s="6"/>
      <c r="TR115" s="6"/>
      <c r="TS115" s="6"/>
      <c r="TT115" s="6"/>
      <c r="TU115" s="6"/>
      <c r="TV115" s="6"/>
      <c r="TW115" s="6"/>
      <c r="TX115" s="6"/>
      <c r="TY115" s="6"/>
      <c r="TZ115" s="6"/>
      <c r="UA115" s="6"/>
      <c r="UB115" s="6"/>
      <c r="UC115" s="6"/>
      <c r="UD115" s="6"/>
      <c r="UE115" s="6"/>
      <c r="UF115" s="6"/>
      <c r="UG115" s="6"/>
      <c r="UH115" s="6"/>
      <c r="UI115" s="6"/>
      <c r="UJ115" s="6"/>
      <c r="UK115" s="6"/>
      <c r="UL115" s="6"/>
      <c r="UM115" s="6"/>
      <c r="UN115" s="6"/>
      <c r="UO115" s="6"/>
      <c r="UP115" s="6"/>
      <c r="UQ115" s="6"/>
      <c r="UR115" s="6"/>
      <c r="US115" s="6"/>
      <c r="UT115" s="6"/>
      <c r="UU115" s="6"/>
      <c r="UV115" s="6"/>
      <c r="UW115" s="6"/>
      <c r="UX115" s="6"/>
      <c r="UY115" s="6"/>
      <c r="UZ115" s="6"/>
      <c r="VA115" s="6"/>
      <c r="VB115" s="6"/>
      <c r="VC115" s="6"/>
      <c r="VD115" s="6"/>
      <c r="VE115" s="6"/>
      <c r="VF115" s="6"/>
      <c r="VG115" s="6"/>
      <c r="VH115" s="6"/>
      <c r="VI115" s="6"/>
      <c r="VJ115" s="6"/>
      <c r="VK115" s="6"/>
      <c r="VL115" s="6"/>
      <c r="VM115" s="6"/>
      <c r="VN115" s="6"/>
      <c r="VO115" s="6"/>
      <c r="VP115" s="6"/>
      <c r="VQ115" s="6"/>
      <c r="VR115" s="6"/>
      <c r="VS115" s="6"/>
      <c r="VT115" s="6"/>
      <c r="VU115" s="6"/>
      <c r="VV115" s="6"/>
      <c r="VW115" s="6"/>
      <c r="VX115" s="6"/>
      <c r="VY115" s="6"/>
      <c r="VZ115" s="6"/>
      <c r="WA115" s="6"/>
      <c r="WB115" s="6"/>
      <c r="WC115" s="6"/>
      <c r="WD115" s="6"/>
      <c r="WE115" s="6"/>
      <c r="WF115" s="6"/>
      <c r="WG115" s="6"/>
      <c r="WH115" s="6"/>
      <c r="WI115" s="6"/>
      <c r="WJ115" s="6"/>
      <c r="WK115" s="6"/>
      <c r="WL115" s="6"/>
      <c r="WM115" s="6"/>
      <c r="WN115" s="6"/>
      <c r="WO115" s="6"/>
      <c r="WP115" s="6"/>
      <c r="WQ115" s="6"/>
      <c r="WR115" s="6"/>
      <c r="WS115" s="6"/>
      <c r="WT115" s="6"/>
      <c r="WU115" s="6"/>
      <c r="WV115" s="6"/>
      <c r="WW115" s="6"/>
      <c r="WX115" s="6"/>
      <c r="WY115" s="6"/>
      <c r="WZ115" s="6"/>
      <c r="XA115" s="6"/>
      <c r="XB115" s="6"/>
      <c r="XC115" s="6"/>
      <c r="XD115" s="6"/>
      <c r="XE115" s="6"/>
      <c r="XF115" s="6"/>
      <c r="XG115" s="6"/>
      <c r="XH115" s="6"/>
      <c r="XI115" s="6"/>
      <c r="XJ115" s="6"/>
      <c r="XK115" s="6"/>
      <c r="XL115" s="6"/>
      <c r="XM115" s="6"/>
      <c r="XN115" s="6"/>
      <c r="XO115" s="6"/>
      <c r="XP115" s="6"/>
      <c r="XQ115" s="6"/>
      <c r="XR115" s="6"/>
      <c r="XS115" s="6"/>
      <c r="XT115" s="6"/>
      <c r="XU115" s="6"/>
      <c r="XV115" s="6"/>
      <c r="XW115" s="6"/>
      <c r="XX115" s="6"/>
      <c r="XY115" s="6"/>
      <c r="XZ115" s="6"/>
      <c r="YA115" s="6"/>
      <c r="YB115" s="6"/>
      <c r="YC115" s="6"/>
      <c r="YD115" s="6"/>
      <c r="YE115" s="6"/>
      <c r="YF115" s="6"/>
      <c r="YG115" s="6"/>
      <c r="YH115" s="6"/>
      <c r="YI115" s="6"/>
      <c r="YJ115" s="6"/>
      <c r="YK115" s="6"/>
      <c r="YL115" s="6"/>
      <c r="YM115" s="6"/>
      <c r="YN115" s="6"/>
      <c r="YO115" s="6"/>
      <c r="YP115" s="6"/>
      <c r="YQ115" s="6"/>
      <c r="YR115" s="6"/>
      <c r="YS115" s="6"/>
      <c r="YT115" s="6"/>
      <c r="YU115" s="6"/>
      <c r="YV115" s="6"/>
      <c r="YW115" s="6"/>
      <c r="YX115" s="6"/>
      <c r="YY115" s="6"/>
      <c r="YZ115" s="6"/>
      <c r="ZA115" s="6"/>
      <c r="ZB115" s="6"/>
      <c r="ZC115" s="6"/>
      <c r="ZD115" s="6"/>
      <c r="ZE115" s="6"/>
      <c r="ZF115" s="6"/>
      <c r="ZG115" s="6"/>
      <c r="ZH115" s="6"/>
      <c r="ZI115" s="6"/>
      <c r="ZJ115" s="6"/>
      <c r="ZK115" s="6"/>
      <c r="ZL115" s="6"/>
      <c r="ZM115" s="6"/>
      <c r="ZN115" s="6"/>
      <c r="ZO115" s="6"/>
      <c r="ZP115" s="6"/>
      <c r="ZQ115" s="6"/>
      <c r="ZR115" s="6"/>
      <c r="ZS115" s="6"/>
      <c r="ZT115" s="6"/>
      <c r="ZU115" s="6"/>
      <c r="ZV115" s="6"/>
      <c r="ZW115" s="6"/>
      <c r="ZX115" s="6"/>
      <c r="ZY115" s="6"/>
      <c r="ZZ115" s="6"/>
      <c r="AAA115" s="6"/>
      <c r="AAB115" s="6"/>
      <c r="AAC115" s="6"/>
      <c r="AAD115" s="6"/>
      <c r="AAE115" s="6"/>
      <c r="AAF115" s="6"/>
      <c r="AAG115" s="6"/>
      <c r="AAH115" s="6"/>
      <c r="AAI115" s="6"/>
      <c r="AAJ115" s="6"/>
      <c r="AAK115" s="6"/>
      <c r="AAL115" s="6"/>
      <c r="AAM115" s="6"/>
      <c r="AAN115" s="6"/>
      <c r="AAO115" s="6"/>
      <c r="AAP115" s="6"/>
      <c r="AAQ115" s="6"/>
      <c r="AAR115" s="6"/>
      <c r="AAS115" s="6"/>
      <c r="AAT115" s="6"/>
      <c r="AAU115" s="6"/>
      <c r="AAV115" s="6"/>
      <c r="AAW115" s="6"/>
      <c r="AAX115" s="6"/>
      <c r="AAY115" s="6"/>
      <c r="AAZ115" s="6"/>
      <c r="ABA115" s="6"/>
      <c r="ABB115" s="6"/>
      <c r="ABC115" s="6"/>
      <c r="ABD115" s="6"/>
      <c r="ABE115" s="6"/>
      <c r="ABF115" s="6"/>
      <c r="ABG115" s="6"/>
      <c r="ABH115" s="6"/>
      <c r="ABI115" s="6"/>
      <c r="ABJ115" s="6"/>
      <c r="ABK115" s="6"/>
      <c r="ABL115" s="6"/>
      <c r="ABM115" s="6"/>
      <c r="ABN115" s="6"/>
      <c r="ABO115" s="6"/>
      <c r="ABP115" s="6"/>
      <c r="ABQ115" s="6"/>
      <c r="ABR115" s="6"/>
      <c r="ABS115" s="6"/>
      <c r="ABT115" s="6"/>
      <c r="ABU115" s="6"/>
      <c r="ABV115" s="6"/>
      <c r="ABW115" s="6"/>
      <c r="ABX115" s="6"/>
      <c r="ABY115" s="6"/>
      <c r="ABZ115" s="6"/>
      <c r="ACA115" s="6"/>
      <c r="ACB115" s="6"/>
      <c r="ACC115" s="6"/>
      <c r="ACD115" s="6"/>
      <c r="ACE115" s="6"/>
      <c r="ACF115" s="6"/>
      <c r="ACG115" s="6"/>
      <c r="ACH115" s="6"/>
      <c r="ACI115" s="6"/>
      <c r="ACJ115" s="6"/>
      <c r="ACK115" s="6"/>
      <c r="ACL115" s="6"/>
      <c r="ACM115" s="6"/>
      <c r="ACN115" s="6"/>
      <c r="ACO115" s="6"/>
      <c r="ACP115" s="6"/>
      <c r="ACQ115" s="6"/>
      <c r="ACR115" s="6"/>
      <c r="ACS115" s="6"/>
      <c r="ACT115" s="6"/>
      <c r="ACU115" s="6"/>
      <c r="ACV115" s="6"/>
      <c r="ACW115" s="6"/>
      <c r="ACX115" s="6"/>
      <c r="ACY115" s="6"/>
      <c r="ACZ115" s="6"/>
      <c r="ADA115" s="6"/>
      <c r="ADB115" s="6"/>
      <c r="ADC115" s="6"/>
      <c r="ADD115" s="6"/>
      <c r="ADE115" s="6"/>
      <c r="ADF115" s="6"/>
      <c r="ADG115" s="6"/>
      <c r="ADH115" s="6"/>
      <c r="ADI115" s="6"/>
      <c r="ADJ115" s="6"/>
      <c r="ADK115" s="6"/>
      <c r="ADL115" s="6"/>
      <c r="ADM115" s="6"/>
      <c r="ADN115" s="6"/>
      <c r="ADO115" s="6"/>
      <c r="ADP115" s="6"/>
      <c r="ADQ115" s="6"/>
      <c r="ADR115" s="6"/>
      <c r="ADS115" s="6"/>
      <c r="ADT115" s="6"/>
      <c r="ADU115" s="6"/>
      <c r="ADV115" s="6"/>
      <c r="ADW115" s="6"/>
      <c r="ADX115" s="6"/>
      <c r="ADY115" s="6"/>
      <c r="ADZ115" s="6"/>
      <c r="AEA115" s="6"/>
      <c r="AEB115" s="6"/>
      <c r="AEC115" s="6"/>
      <c r="AED115" s="6"/>
      <c r="AEE115" s="6"/>
      <c r="AEF115" s="6"/>
      <c r="AEG115" s="6"/>
      <c r="AEH115" s="6"/>
      <c r="AEI115" s="6"/>
      <c r="AEJ115" s="6"/>
      <c r="AEK115" s="6"/>
      <c r="AEL115" s="6"/>
      <c r="AEM115" s="6"/>
      <c r="AEN115" s="6"/>
      <c r="AEO115" s="6"/>
      <c r="AEP115" s="6"/>
      <c r="AEQ115" s="6"/>
      <c r="AER115" s="6"/>
      <c r="AES115" s="6"/>
      <c r="AET115" s="6"/>
      <c r="AEU115" s="6"/>
      <c r="AEV115" s="6"/>
      <c r="AEW115" s="6"/>
      <c r="AEX115" s="6"/>
      <c r="AEY115" s="6"/>
      <c r="AEZ115" s="6"/>
      <c r="AFA115" s="6"/>
      <c r="AFB115" s="6"/>
      <c r="AFC115" s="6"/>
      <c r="AFD115" s="6"/>
      <c r="AFE115" s="6"/>
      <c r="AFF115" s="6"/>
      <c r="AFG115" s="6"/>
      <c r="AFH115" s="6"/>
      <c r="AFI115" s="6"/>
      <c r="AFJ115" s="6"/>
      <c r="AFK115" s="6"/>
      <c r="AFL115" s="6"/>
      <c r="AFM115" s="6"/>
      <c r="AFN115" s="6"/>
      <c r="AFO115" s="6"/>
      <c r="AFP115" s="6"/>
      <c r="AFQ115" s="6"/>
      <c r="AFR115" s="6"/>
      <c r="AFS115" s="6"/>
      <c r="AFT115" s="6"/>
      <c r="AFU115" s="6"/>
      <c r="AFV115" s="6"/>
      <c r="AFW115" s="6"/>
      <c r="AFX115" s="6"/>
      <c r="AFY115" s="6"/>
      <c r="AFZ115" s="6"/>
      <c r="AGA115" s="6"/>
      <c r="AGB115" s="6"/>
      <c r="AGC115" s="6"/>
      <c r="AGD115" s="6"/>
      <c r="AGE115" s="6"/>
      <c r="AGF115" s="6"/>
      <c r="AGG115" s="6"/>
      <c r="AGH115" s="6"/>
      <c r="AGI115" s="6"/>
      <c r="AGJ115" s="6"/>
      <c r="AGK115" s="6"/>
      <c r="AGL115" s="6"/>
      <c r="AGM115" s="6"/>
      <c r="AGN115" s="6"/>
      <c r="AGO115" s="6"/>
      <c r="AGP115" s="6"/>
      <c r="AGQ115" s="6"/>
      <c r="AGR115" s="6"/>
      <c r="AGS115" s="6"/>
      <c r="AGT115" s="6"/>
      <c r="AGU115" s="6"/>
      <c r="AGV115" s="6"/>
      <c r="AGW115" s="6"/>
      <c r="AGX115" s="6"/>
      <c r="AGY115" s="6"/>
      <c r="AGZ115" s="6"/>
      <c r="AHA115" s="6"/>
      <c r="AHB115" s="6"/>
      <c r="AHC115" s="6"/>
      <c r="AHD115" s="6"/>
      <c r="AHE115" s="6"/>
      <c r="AHF115" s="6"/>
      <c r="AHG115" s="6"/>
      <c r="AHH115" s="6"/>
      <c r="AHI115" s="6"/>
      <c r="AHJ115" s="6"/>
      <c r="AHK115" s="6"/>
      <c r="AHL115" s="6"/>
      <c r="AHM115" s="6"/>
      <c r="AHN115" s="6"/>
      <c r="AHO115" s="6"/>
      <c r="AHP115" s="6"/>
      <c r="AHQ115" s="6"/>
      <c r="AHR115" s="6"/>
      <c r="AHS115" s="6"/>
      <c r="AHT115" s="6"/>
      <c r="AHU115" s="6"/>
      <c r="AHV115" s="6"/>
      <c r="AHW115" s="6"/>
      <c r="AHX115" s="6"/>
      <c r="AHY115" s="6"/>
      <c r="AHZ115" s="6"/>
      <c r="AIA115" s="6"/>
      <c r="AIB115" s="6"/>
      <c r="AIC115" s="6"/>
      <c r="AID115" s="6"/>
      <c r="AIE115" s="6"/>
      <c r="AIF115" s="6"/>
      <c r="AIG115" s="6"/>
      <c r="AIH115" s="6"/>
      <c r="AII115" s="6"/>
      <c r="AIJ115" s="6"/>
      <c r="AIK115" s="6"/>
      <c r="AIL115" s="6"/>
      <c r="AIM115" s="6"/>
      <c r="AIN115" s="6"/>
      <c r="AIO115" s="6"/>
      <c r="AIP115" s="6"/>
      <c r="AIQ115" s="6"/>
      <c r="AIR115" s="6"/>
      <c r="AIS115" s="6"/>
      <c r="AIT115" s="6"/>
      <c r="AIU115" s="6"/>
      <c r="AIV115" s="6"/>
      <c r="AIW115" s="6"/>
      <c r="AIX115" s="6"/>
      <c r="AIY115" s="6"/>
      <c r="AIZ115" s="6"/>
      <c r="AJA115" s="6"/>
      <c r="AJB115" s="6"/>
      <c r="AJC115" s="6"/>
      <c r="AJD115" s="6"/>
      <c r="AJE115" s="6"/>
      <c r="AJF115" s="6"/>
      <c r="AJG115" s="6"/>
      <c r="AJH115" s="6"/>
      <c r="AJI115" s="6"/>
      <c r="AJJ115" s="6"/>
      <c r="AJK115" s="6"/>
      <c r="AJL115" s="6"/>
      <c r="AJM115" s="6"/>
      <c r="AJN115" s="6"/>
      <c r="AJO115" s="6"/>
      <c r="AJP115" s="6"/>
      <c r="AJQ115" s="6"/>
      <c r="AJR115" s="6"/>
      <c r="AJS115" s="6"/>
      <c r="AJT115" s="6"/>
      <c r="AJU115" s="6"/>
      <c r="AJV115" s="6"/>
      <c r="AJW115" s="6"/>
      <c r="AJX115" s="6"/>
      <c r="AJY115" s="6"/>
      <c r="AJZ115" s="6"/>
      <c r="AKA115" s="6"/>
      <c r="AKB115" s="6"/>
      <c r="AKC115" s="6"/>
      <c r="AKD115" s="6"/>
      <c r="AKE115" s="6"/>
      <c r="AKF115" s="6"/>
      <c r="AKG115" s="6"/>
      <c r="AKH115" s="6"/>
      <c r="AKI115" s="6"/>
      <c r="AKJ115" s="6"/>
      <c r="AKK115" s="6"/>
      <c r="AKL115" s="6"/>
      <c r="AKM115" s="6"/>
      <c r="AKN115" s="6"/>
      <c r="AKO115" s="6"/>
      <c r="AKP115" s="6"/>
      <c r="AKQ115" s="6"/>
      <c r="AKR115" s="6"/>
      <c r="AKS115" s="6"/>
      <c r="AKT115" s="6"/>
      <c r="AKU115" s="6"/>
      <c r="AKV115" s="6"/>
      <c r="AKW115" s="6"/>
      <c r="AKX115" s="6"/>
      <c r="AKY115" s="6"/>
      <c r="AKZ115" s="6"/>
      <c r="ALA115" s="6"/>
      <c r="ALB115" s="6"/>
      <c r="ALC115" s="6"/>
      <c r="ALD115" s="6"/>
      <c r="ALE115" s="6"/>
      <c r="ALF115" s="6"/>
      <c r="ALG115" s="6"/>
      <c r="ALH115" s="6"/>
      <c r="ALI115" s="6"/>
      <c r="ALJ115" s="6"/>
      <c r="ALK115" s="6"/>
      <c r="ALL115" s="6"/>
      <c r="ALM115" s="6"/>
      <c r="ALN115" s="6"/>
      <c r="ALO115" s="6"/>
      <c r="ALP115" s="6"/>
      <c r="ALQ115" s="6"/>
      <c r="ALR115" s="6"/>
      <c r="ALS115" s="6"/>
      <c r="ALT115" s="6"/>
      <c r="ALU115" s="6"/>
      <c r="ALV115" s="6"/>
      <c r="ALW115" s="6"/>
      <c r="ALX115" s="6"/>
      <c r="ALY115" s="6"/>
      <c r="ALZ115" s="6"/>
      <c r="AMA115" s="6"/>
      <c r="AMB115" s="6"/>
      <c r="AMC115" s="6"/>
      <c r="AMD115" s="6"/>
      <c r="AME115" s="6"/>
      <c r="AMF115" s="6"/>
      <c r="AMG115" s="6"/>
      <c r="AMH115" s="6"/>
      <c r="AMI115" s="6"/>
      <c r="AMJ115" s="6"/>
      <c r="AMK115" s="6"/>
      <c r="AML115" s="6"/>
      <c r="AMM115" s="6"/>
      <c r="AMN115" s="6"/>
      <c r="AMO115" s="6"/>
      <c r="AMP115" s="6"/>
      <c r="AMQ115" s="6"/>
      <c r="AMR115" s="6"/>
      <c r="AMS115" s="6"/>
      <c r="AMT115" s="6"/>
      <c r="AMU115" s="6"/>
      <c r="AMV115" s="6"/>
      <c r="AMW115" s="6"/>
      <c r="AMX115" s="6"/>
      <c r="AMY115" s="6"/>
      <c r="AMZ115" s="6"/>
      <c r="ANA115" s="6"/>
      <c r="ANB115" s="6"/>
      <c r="ANC115" s="6"/>
      <c r="AND115" s="6"/>
      <c r="ANE115" s="6"/>
      <c r="ANF115" s="6"/>
      <c r="ANG115" s="6"/>
      <c r="ANH115" s="6"/>
      <c r="ANI115" s="6"/>
      <c r="ANJ115" s="6"/>
      <c r="ANK115" s="6"/>
      <c r="ANL115" s="6"/>
      <c r="ANM115" s="6"/>
      <c r="ANN115" s="6"/>
      <c r="ANO115" s="6"/>
      <c r="ANP115" s="6"/>
      <c r="ANQ115" s="6"/>
      <c r="ANR115" s="6"/>
      <c r="ANS115" s="6"/>
      <c r="ANT115" s="6"/>
      <c r="ANU115" s="6"/>
      <c r="ANV115" s="6"/>
      <c r="ANW115" s="6"/>
      <c r="ANX115" s="6"/>
      <c r="ANY115" s="6"/>
      <c r="ANZ115" s="6"/>
      <c r="AOA115" s="6"/>
      <c r="AOB115" s="6"/>
      <c r="AOC115" s="6"/>
      <c r="AOD115" s="6"/>
      <c r="AOE115" s="6"/>
      <c r="AOF115" s="6"/>
      <c r="AOG115" s="6"/>
      <c r="AOH115" s="6"/>
      <c r="AOI115" s="6"/>
      <c r="AOJ115" s="6"/>
      <c r="AOK115" s="6"/>
      <c r="AOL115" s="6"/>
      <c r="AOM115" s="6"/>
      <c r="AON115" s="6"/>
      <c r="AOO115" s="6"/>
      <c r="AOP115" s="6"/>
      <c r="AOQ115" s="6"/>
      <c r="AOR115" s="6"/>
      <c r="AOS115" s="6"/>
      <c r="AOT115" s="6"/>
      <c r="AOU115" s="6"/>
      <c r="AOV115" s="6"/>
      <c r="AOW115" s="6"/>
      <c r="AOX115" s="6"/>
      <c r="AOY115" s="6"/>
      <c r="AOZ115" s="6"/>
      <c r="APA115" s="6"/>
      <c r="APB115" s="6"/>
      <c r="APC115" s="6"/>
      <c r="APD115" s="6"/>
      <c r="APE115" s="6"/>
      <c r="APF115" s="6"/>
      <c r="APG115" s="6"/>
      <c r="APH115" s="6"/>
      <c r="API115" s="6"/>
      <c r="APJ115" s="6"/>
      <c r="APK115" s="6"/>
      <c r="APL115" s="6"/>
      <c r="APM115" s="6"/>
      <c r="APN115" s="6"/>
      <c r="APO115" s="6"/>
      <c r="APP115" s="6"/>
      <c r="APQ115" s="6"/>
      <c r="APR115" s="6"/>
      <c r="APS115" s="6"/>
      <c r="APT115" s="6"/>
      <c r="APU115" s="6"/>
      <c r="APV115" s="6"/>
      <c r="APW115" s="6"/>
      <c r="APX115" s="6"/>
      <c r="APY115" s="6"/>
      <c r="APZ115" s="6"/>
      <c r="AQA115" s="6"/>
      <c r="AQB115" s="6"/>
      <c r="AQC115" s="6"/>
      <c r="AQD115" s="6"/>
      <c r="AQE115" s="6"/>
      <c r="AQF115" s="6"/>
      <c r="AQG115" s="6"/>
      <c r="AQH115" s="6"/>
      <c r="AQI115" s="6"/>
      <c r="AQJ115" s="6"/>
      <c r="AQK115" s="6"/>
      <c r="AQL115" s="6"/>
      <c r="AQM115" s="6"/>
      <c r="AQN115" s="6"/>
      <c r="AQO115" s="6"/>
      <c r="AQP115" s="6"/>
      <c r="AQQ115" s="6"/>
      <c r="AQR115" s="6"/>
      <c r="AQS115" s="6"/>
      <c r="AQT115" s="6"/>
      <c r="AQU115" s="6"/>
      <c r="AQV115" s="6"/>
      <c r="AQW115" s="6"/>
      <c r="AQX115" s="6"/>
      <c r="AQY115" s="6"/>
      <c r="AQZ115" s="6"/>
      <c r="ARA115" s="6"/>
      <c r="ARB115" s="6"/>
      <c r="ARC115" s="6"/>
      <c r="ARD115" s="6"/>
      <c r="ARE115" s="6"/>
      <c r="ARF115" s="6"/>
      <c r="ARG115" s="6"/>
      <c r="ARH115" s="6"/>
      <c r="ARI115" s="6"/>
      <c r="ARJ115" s="6"/>
      <c r="ARK115" s="6"/>
      <c r="ARL115" s="6"/>
      <c r="ARM115" s="6"/>
      <c r="ARN115" s="6"/>
      <c r="ARO115" s="6"/>
      <c r="ARP115" s="6"/>
      <c r="ARQ115" s="6"/>
      <c r="ARR115" s="6"/>
      <c r="ARS115" s="6"/>
      <c r="ART115" s="6"/>
      <c r="ARU115" s="6"/>
      <c r="ARV115" s="6"/>
      <c r="ARW115" s="6"/>
      <c r="ARX115" s="6"/>
      <c r="ARY115" s="6"/>
      <c r="ARZ115" s="6"/>
      <c r="ASA115" s="6"/>
      <c r="ASB115" s="6"/>
      <c r="ASC115" s="6"/>
      <c r="ASD115" s="6"/>
      <c r="ASE115" s="6"/>
      <c r="ASF115" s="6"/>
      <c r="ASG115" s="6"/>
      <c r="ASH115" s="6"/>
      <c r="ASI115" s="6"/>
      <c r="ASJ115" s="6"/>
      <c r="ASK115" s="6"/>
      <c r="ASL115" s="6"/>
      <c r="ASM115" s="6"/>
      <c r="ASN115" s="6"/>
      <c r="ASO115" s="6"/>
      <c r="ASP115" s="6"/>
      <c r="ASQ115" s="6"/>
      <c r="ASR115" s="6"/>
      <c r="ASS115" s="6"/>
      <c r="AST115" s="6"/>
      <c r="ASU115" s="6"/>
      <c r="ASV115" s="6"/>
      <c r="ASW115" s="6"/>
      <c r="ASX115" s="6"/>
      <c r="ASY115" s="6"/>
      <c r="ASZ115" s="6"/>
      <c r="ATA115" s="6"/>
      <c r="ATB115" s="6"/>
      <c r="ATC115" s="6"/>
      <c r="ATD115" s="6"/>
      <c r="ATE115" s="6"/>
      <c r="ATF115" s="6"/>
      <c r="ATG115" s="6"/>
      <c r="ATH115" s="6"/>
      <c r="ATI115" s="6"/>
      <c r="ATJ115" s="6"/>
      <c r="ATK115" s="6"/>
      <c r="ATL115" s="6"/>
      <c r="ATM115" s="6"/>
      <c r="ATN115" s="6"/>
      <c r="ATO115" s="6"/>
      <c r="ATP115" s="6"/>
      <c r="ATQ115" s="6"/>
      <c r="ATR115" s="6"/>
      <c r="ATS115" s="6"/>
      <c r="ATT115" s="6"/>
      <c r="ATU115" s="6"/>
      <c r="ATV115" s="6"/>
      <c r="ATW115" s="6"/>
      <c r="ATX115" s="6"/>
      <c r="ATY115" s="6"/>
      <c r="ATZ115" s="6"/>
      <c r="AUA115" s="6"/>
      <c r="AUB115" s="6"/>
      <c r="AUC115" s="6"/>
      <c r="AUD115" s="6"/>
      <c r="AUE115" s="6"/>
      <c r="AUF115" s="6"/>
      <c r="AUG115" s="6"/>
      <c r="AUH115" s="6"/>
      <c r="AUI115" s="6"/>
      <c r="AUJ115" s="6"/>
      <c r="AUK115" s="6"/>
      <c r="AUL115" s="6"/>
      <c r="AUM115" s="6"/>
      <c r="AUN115" s="6"/>
      <c r="AUO115" s="6"/>
      <c r="AUP115" s="6"/>
      <c r="AUQ115" s="6"/>
      <c r="AUR115" s="6"/>
      <c r="AUS115" s="6"/>
      <c r="AUT115" s="6"/>
      <c r="AUU115" s="6"/>
      <c r="AUV115" s="6"/>
      <c r="AUW115" s="6"/>
      <c r="AUX115" s="6"/>
      <c r="AUY115" s="6"/>
      <c r="AUZ115" s="6"/>
      <c r="AVA115" s="6"/>
      <c r="AVB115" s="6"/>
      <c r="AVC115" s="6"/>
      <c r="AVD115" s="6"/>
      <c r="AVE115" s="6"/>
      <c r="AVF115" s="6"/>
      <c r="AVG115" s="6"/>
      <c r="AVH115" s="6"/>
      <c r="AVI115" s="6"/>
      <c r="AVJ115" s="6"/>
      <c r="AVK115" s="6"/>
      <c r="AVL115" s="6"/>
      <c r="AVM115" s="6"/>
      <c r="AVN115" s="6"/>
      <c r="AVO115" s="6"/>
      <c r="AVP115" s="6"/>
      <c r="AVQ115" s="6"/>
      <c r="AVR115" s="6"/>
      <c r="AVS115" s="6"/>
      <c r="AVT115" s="6"/>
      <c r="AVU115" s="6"/>
      <c r="AVV115" s="6"/>
      <c r="AVW115" s="6"/>
      <c r="AVX115" s="6"/>
      <c r="AVY115" s="6"/>
      <c r="AVZ115" s="6"/>
      <c r="AWA115" s="6"/>
      <c r="AWB115" s="6"/>
      <c r="AWC115" s="6"/>
      <c r="AWD115" s="6"/>
      <c r="AWE115" s="6"/>
      <c r="AWF115" s="6"/>
      <c r="AWG115" s="6"/>
      <c r="AWH115" s="6"/>
      <c r="AWI115" s="6"/>
      <c r="AWJ115" s="6"/>
      <c r="AWK115" s="6"/>
      <c r="AWL115" s="6"/>
      <c r="AWM115" s="6"/>
      <c r="AWN115" s="6"/>
      <c r="AWO115" s="6"/>
      <c r="AWP115" s="6"/>
      <c r="AWQ115" s="6"/>
      <c r="AWR115" s="6"/>
      <c r="AWS115" s="6"/>
      <c r="AWT115" s="6"/>
      <c r="AWU115" s="6"/>
      <c r="AWV115" s="6"/>
      <c r="AWW115" s="6"/>
      <c r="AWX115" s="6"/>
      <c r="AWY115" s="6"/>
      <c r="AWZ115" s="6"/>
      <c r="AXA115" s="6"/>
      <c r="AXB115" s="6"/>
      <c r="AXC115" s="6"/>
      <c r="AXD115" s="6"/>
      <c r="AXE115" s="6"/>
      <c r="AXF115" s="6"/>
      <c r="AXG115" s="6"/>
      <c r="AXH115" s="6"/>
      <c r="AXI115" s="6"/>
      <c r="AXJ115" s="6"/>
      <c r="AXK115" s="6"/>
      <c r="AXL115" s="6"/>
      <c r="AXM115" s="6"/>
      <c r="AXN115" s="6"/>
      <c r="AXO115" s="6"/>
      <c r="AXP115" s="6"/>
      <c r="AXQ115" s="6"/>
      <c r="AXR115" s="6"/>
      <c r="AXS115" s="6"/>
      <c r="AXT115" s="6"/>
      <c r="AXU115" s="6"/>
      <c r="AXV115" s="6"/>
      <c r="AXW115" s="6"/>
      <c r="AXX115" s="6"/>
      <c r="AXY115" s="6"/>
      <c r="AXZ115" s="6"/>
      <c r="AYA115" s="6"/>
      <c r="AYB115" s="6"/>
      <c r="AYC115" s="6"/>
      <c r="AYD115" s="6"/>
      <c r="AYE115" s="6"/>
      <c r="AYF115" s="6"/>
      <c r="AYG115" s="6"/>
      <c r="AYH115" s="6"/>
      <c r="AYI115" s="6"/>
      <c r="AYJ115" s="6"/>
      <c r="AYK115" s="6"/>
      <c r="AYL115" s="6"/>
      <c r="AYM115" s="6"/>
      <c r="AYN115" s="6"/>
      <c r="AYO115" s="6"/>
      <c r="AYP115" s="6"/>
      <c r="AYQ115" s="6"/>
      <c r="AYR115" s="6"/>
      <c r="AYS115" s="6"/>
      <c r="AYT115" s="6"/>
      <c r="AYU115" s="6"/>
      <c r="AYV115" s="6"/>
      <c r="AYW115" s="6"/>
      <c r="AYX115" s="6"/>
      <c r="AYY115" s="6"/>
      <c r="AYZ115" s="6"/>
      <c r="AZA115" s="6"/>
      <c r="AZB115" s="6"/>
      <c r="AZC115" s="6"/>
      <c r="AZD115" s="6"/>
      <c r="AZE115" s="6"/>
      <c r="AZF115" s="6"/>
      <c r="AZG115" s="6"/>
      <c r="AZH115" s="6"/>
      <c r="AZI115" s="6"/>
      <c r="AZJ115" s="6"/>
      <c r="AZK115" s="6"/>
      <c r="AZL115" s="6"/>
      <c r="AZM115" s="6"/>
      <c r="AZN115" s="6"/>
      <c r="AZO115" s="6"/>
      <c r="AZP115" s="6"/>
      <c r="AZQ115" s="6"/>
      <c r="AZR115" s="6"/>
      <c r="AZS115" s="6"/>
      <c r="AZT115" s="6"/>
      <c r="AZU115" s="6"/>
      <c r="AZV115" s="6"/>
      <c r="AZW115" s="6"/>
      <c r="AZX115" s="6"/>
      <c r="AZY115" s="6"/>
      <c r="AZZ115" s="6"/>
      <c r="BAA115" s="6"/>
      <c r="BAB115" s="6"/>
      <c r="BAC115" s="6"/>
      <c r="BAD115" s="6"/>
      <c r="BAE115" s="6"/>
      <c r="BAF115" s="6"/>
      <c r="BAG115" s="6"/>
      <c r="BAH115" s="6"/>
      <c r="BAI115" s="6"/>
      <c r="BAJ115" s="6"/>
      <c r="BAK115" s="6"/>
      <c r="BAL115" s="6"/>
      <c r="BAM115" s="6"/>
      <c r="BAN115" s="6"/>
      <c r="BAO115" s="6"/>
      <c r="BAP115" s="6"/>
      <c r="BAQ115" s="6"/>
      <c r="BAR115" s="6"/>
      <c r="BAS115" s="6"/>
      <c r="BAT115" s="6"/>
      <c r="BAU115" s="6"/>
      <c r="BAV115" s="6"/>
      <c r="BAW115" s="6"/>
      <c r="BAX115" s="6"/>
      <c r="BAY115" s="6"/>
      <c r="BAZ115" s="6"/>
      <c r="BBA115" s="6"/>
      <c r="BBB115" s="6"/>
      <c r="BBC115" s="6"/>
      <c r="BBD115" s="6"/>
      <c r="BBE115" s="6"/>
      <c r="BBF115" s="6"/>
      <c r="BBG115" s="6"/>
      <c r="BBH115" s="6"/>
      <c r="BBI115" s="6"/>
      <c r="BBJ115" s="6"/>
      <c r="BBK115" s="6"/>
      <c r="BBL115" s="6"/>
      <c r="BBM115" s="6"/>
      <c r="BBN115" s="6"/>
      <c r="BBO115" s="6"/>
      <c r="BBP115" s="6"/>
      <c r="BBQ115" s="6"/>
      <c r="BBR115" s="6"/>
      <c r="BBS115" s="6"/>
      <c r="BBT115" s="6"/>
      <c r="BBU115" s="6"/>
      <c r="BBV115" s="6"/>
      <c r="BBW115" s="6"/>
      <c r="BBX115" s="6"/>
      <c r="BBY115" s="6"/>
      <c r="BBZ115" s="6"/>
      <c r="BCA115" s="6"/>
      <c r="BCB115" s="6"/>
      <c r="BCC115" s="6"/>
      <c r="BCD115" s="6"/>
      <c r="BCE115" s="6"/>
      <c r="BCF115" s="6"/>
      <c r="BCG115" s="6"/>
      <c r="BCH115" s="6"/>
      <c r="BCI115" s="6"/>
      <c r="BCJ115" s="6"/>
      <c r="BCK115" s="6"/>
      <c r="BCL115" s="6"/>
      <c r="BCM115" s="6"/>
      <c r="BCN115" s="6"/>
      <c r="BCO115" s="6"/>
      <c r="BCP115" s="6"/>
      <c r="BCQ115" s="6"/>
      <c r="BCR115" s="6"/>
      <c r="BCS115" s="6"/>
      <c r="BCT115" s="6"/>
      <c r="BCU115" s="6"/>
      <c r="BCV115" s="6"/>
      <c r="BCW115" s="6"/>
      <c r="BCX115" s="6"/>
      <c r="BCY115" s="6"/>
      <c r="BCZ115" s="6"/>
      <c r="BDA115" s="6"/>
      <c r="BDB115" s="6"/>
      <c r="BDC115" s="6"/>
      <c r="BDD115" s="6"/>
      <c r="BDE115" s="6"/>
      <c r="BDF115" s="6"/>
      <c r="BDG115" s="6"/>
      <c r="BDH115" s="6"/>
      <c r="BDI115" s="6"/>
      <c r="BDJ115" s="6"/>
      <c r="BDK115" s="6"/>
      <c r="BDL115" s="6"/>
      <c r="BDM115" s="6"/>
      <c r="BDN115" s="6"/>
      <c r="BDO115" s="6"/>
      <c r="BDP115" s="6"/>
      <c r="BDQ115" s="6"/>
      <c r="BDR115" s="6"/>
      <c r="BDS115" s="6"/>
      <c r="BDT115" s="6"/>
      <c r="BDU115" s="6"/>
      <c r="BDV115" s="6"/>
      <c r="BDW115" s="6"/>
      <c r="BDX115" s="6"/>
      <c r="BDY115" s="6"/>
      <c r="BDZ115" s="6"/>
      <c r="BEA115" s="6"/>
      <c r="BEB115" s="6"/>
      <c r="BEC115" s="6"/>
      <c r="BED115" s="6"/>
      <c r="BEE115" s="6"/>
      <c r="BEF115" s="6"/>
      <c r="BEG115" s="6"/>
      <c r="BEH115" s="6"/>
      <c r="BEI115" s="6"/>
      <c r="BEJ115" s="6"/>
      <c r="BEK115" s="6"/>
      <c r="BEL115" s="6"/>
      <c r="BEM115" s="6"/>
      <c r="BEN115" s="6"/>
      <c r="BEO115" s="6"/>
      <c r="BEP115" s="6"/>
      <c r="BEQ115" s="6"/>
      <c r="BER115" s="6"/>
      <c r="BES115" s="6"/>
      <c r="BET115" s="6"/>
      <c r="BEU115" s="6"/>
      <c r="BEV115" s="6"/>
      <c r="BEW115" s="6"/>
      <c r="BEX115" s="6"/>
      <c r="BEY115" s="6"/>
      <c r="BEZ115" s="6"/>
      <c r="BFA115" s="6"/>
      <c r="BFB115" s="6"/>
      <c r="BFC115" s="6"/>
      <c r="BFD115" s="6"/>
      <c r="BFE115" s="6"/>
      <c r="BFF115" s="6"/>
      <c r="BFG115" s="6"/>
      <c r="BFH115" s="6"/>
      <c r="BFI115" s="6"/>
      <c r="BFJ115" s="6"/>
      <c r="BFK115" s="6"/>
      <c r="BFL115" s="6"/>
      <c r="BFM115" s="6"/>
      <c r="BFN115" s="6"/>
      <c r="BFO115" s="6"/>
      <c r="BFP115" s="6"/>
      <c r="BFQ115" s="6"/>
      <c r="BFR115" s="6"/>
      <c r="BFS115" s="6"/>
      <c r="BFT115" s="6"/>
      <c r="BFU115" s="6"/>
      <c r="BFV115" s="6"/>
      <c r="BFW115" s="6"/>
      <c r="BFX115" s="6"/>
      <c r="BFY115" s="6"/>
      <c r="BFZ115" s="6"/>
      <c r="BGA115" s="6"/>
      <c r="BGB115" s="6"/>
      <c r="BGC115" s="6"/>
      <c r="BGD115" s="6"/>
      <c r="BGE115" s="6"/>
      <c r="BGF115" s="6"/>
      <c r="BGG115" s="6"/>
      <c r="BGH115" s="6"/>
      <c r="BGI115" s="6"/>
      <c r="BGJ115" s="6"/>
      <c r="BGK115" s="6"/>
      <c r="BGL115" s="6"/>
      <c r="BGM115" s="6"/>
      <c r="BGN115" s="6"/>
      <c r="BGO115" s="6"/>
      <c r="BGP115" s="6"/>
      <c r="BGQ115" s="6"/>
      <c r="BGR115" s="6"/>
      <c r="BGS115" s="6"/>
      <c r="BGT115" s="6"/>
      <c r="BGU115" s="6"/>
      <c r="BGV115" s="6"/>
      <c r="BGW115" s="6"/>
      <c r="BGX115" s="6"/>
      <c r="BGY115" s="6"/>
      <c r="BGZ115" s="6"/>
      <c r="BHA115" s="6"/>
      <c r="BHB115" s="6"/>
      <c r="BHC115" s="6"/>
      <c r="BHD115" s="6"/>
      <c r="BHE115" s="6"/>
      <c r="BHF115" s="6"/>
      <c r="BHG115" s="6"/>
      <c r="BHH115" s="6"/>
      <c r="BHI115" s="6"/>
      <c r="BHJ115" s="6"/>
      <c r="BHK115" s="6"/>
      <c r="BHL115" s="6"/>
      <c r="BHM115" s="6"/>
      <c r="BHN115" s="6"/>
      <c r="BHO115" s="6"/>
      <c r="BHP115" s="6"/>
      <c r="BHQ115" s="6"/>
      <c r="BHR115" s="6"/>
      <c r="BHS115" s="6"/>
      <c r="BHT115" s="6"/>
      <c r="BHU115" s="6"/>
      <c r="BHV115" s="6"/>
      <c r="BHW115" s="6"/>
      <c r="BHX115" s="6"/>
      <c r="BHY115" s="6"/>
      <c r="BHZ115" s="6"/>
      <c r="BIA115" s="6"/>
      <c r="BIB115" s="6"/>
      <c r="BIC115" s="6"/>
      <c r="BID115" s="6"/>
      <c r="BIE115" s="6"/>
      <c r="BIF115" s="6"/>
      <c r="BIG115" s="6"/>
      <c r="BIH115" s="6"/>
      <c r="BII115" s="6"/>
      <c r="BIJ115" s="6"/>
      <c r="BIK115" s="6"/>
      <c r="BIL115" s="6"/>
      <c r="BIM115" s="6"/>
      <c r="BIN115" s="6"/>
      <c r="BIO115" s="6"/>
      <c r="BIP115" s="6"/>
      <c r="BIQ115" s="6"/>
      <c r="BIR115" s="6"/>
      <c r="BIS115" s="6"/>
      <c r="BIT115" s="6"/>
      <c r="BIU115" s="6"/>
      <c r="BIV115" s="6"/>
      <c r="BIW115" s="6"/>
      <c r="BIX115" s="6"/>
      <c r="BIY115" s="6"/>
      <c r="BIZ115" s="6"/>
      <c r="BJA115" s="6"/>
      <c r="BJB115" s="6"/>
      <c r="BJC115" s="6"/>
      <c r="BJD115" s="6"/>
      <c r="BJE115" s="6"/>
      <c r="BJF115" s="6"/>
      <c r="BJG115" s="6"/>
      <c r="BJH115" s="6"/>
      <c r="BJI115" s="6"/>
      <c r="BJJ115" s="6"/>
      <c r="BJK115" s="6"/>
      <c r="BJL115" s="6"/>
      <c r="BJM115" s="6"/>
      <c r="BJN115" s="6"/>
      <c r="BJO115" s="6"/>
      <c r="BJP115" s="6"/>
      <c r="BJQ115" s="6"/>
      <c r="BJR115" s="6"/>
      <c r="BJS115" s="6"/>
      <c r="BJT115" s="6"/>
      <c r="BJU115" s="6"/>
      <c r="BJV115" s="6"/>
      <c r="BJW115" s="6"/>
      <c r="BJX115" s="6"/>
      <c r="BJY115" s="6"/>
      <c r="BJZ115" s="6"/>
      <c r="BKA115" s="6"/>
      <c r="BKB115" s="6"/>
      <c r="BKC115" s="6"/>
      <c r="BKD115" s="6"/>
      <c r="BKE115" s="6"/>
      <c r="BKF115" s="6"/>
      <c r="BKG115" s="6"/>
      <c r="BKH115" s="6"/>
      <c r="BKI115" s="6"/>
      <c r="BKJ115" s="6"/>
      <c r="BKK115" s="6"/>
      <c r="BKL115" s="6"/>
      <c r="BKM115" s="6"/>
      <c r="BKN115" s="6"/>
      <c r="BKO115" s="6"/>
      <c r="BKP115" s="6"/>
      <c r="BKQ115" s="6"/>
      <c r="BKR115" s="6"/>
      <c r="BKS115" s="6"/>
      <c r="BKT115" s="6"/>
      <c r="BKU115" s="6"/>
      <c r="BKV115" s="6"/>
      <c r="BKW115" s="6"/>
      <c r="BKX115" s="6"/>
      <c r="BKY115" s="6"/>
      <c r="BKZ115" s="6"/>
      <c r="BLA115" s="6"/>
      <c r="BLB115" s="6"/>
      <c r="BLC115" s="6"/>
      <c r="BLD115" s="6"/>
      <c r="BLE115" s="6"/>
      <c r="BLF115" s="6"/>
      <c r="BLG115" s="6"/>
      <c r="BLH115" s="6"/>
      <c r="BLI115" s="6"/>
      <c r="BLJ115" s="6"/>
      <c r="BLK115" s="6"/>
      <c r="BLL115" s="6"/>
      <c r="BLM115" s="6"/>
      <c r="BLN115" s="6"/>
      <c r="BLO115" s="6"/>
      <c r="BLP115" s="6"/>
      <c r="BLQ115" s="6"/>
      <c r="BLR115" s="6"/>
      <c r="BLS115" s="6"/>
      <c r="BLT115" s="6"/>
      <c r="BLU115" s="6"/>
      <c r="BLV115" s="6"/>
      <c r="BLW115" s="6"/>
      <c r="BLX115" s="6"/>
      <c r="BLY115" s="6"/>
      <c r="BLZ115" s="6"/>
      <c r="BMA115" s="6"/>
      <c r="BMB115" s="6"/>
      <c r="BMC115" s="6"/>
      <c r="BMD115" s="6"/>
      <c r="BME115" s="6"/>
      <c r="BMF115" s="6"/>
      <c r="BMG115" s="6"/>
      <c r="BMH115" s="6"/>
      <c r="BMI115" s="6"/>
      <c r="BMJ115" s="6"/>
      <c r="BMK115" s="6"/>
      <c r="BML115" s="6"/>
      <c r="BMM115" s="6"/>
      <c r="BMN115" s="6"/>
      <c r="BMO115" s="6"/>
      <c r="BMP115" s="6"/>
      <c r="BMQ115" s="6"/>
      <c r="BMR115" s="6"/>
      <c r="BMS115" s="6"/>
      <c r="BMT115" s="6"/>
      <c r="BMU115" s="6"/>
      <c r="BMV115" s="6"/>
      <c r="BMW115" s="6"/>
      <c r="BMX115" s="6"/>
      <c r="BMY115" s="6"/>
      <c r="BMZ115" s="6"/>
      <c r="BNA115" s="6"/>
      <c r="BNB115" s="6"/>
      <c r="BNC115" s="6"/>
      <c r="BND115" s="6"/>
      <c r="BNE115" s="6"/>
      <c r="BNF115" s="6"/>
      <c r="BNG115" s="6"/>
      <c r="BNH115" s="6"/>
      <c r="BNI115" s="6"/>
      <c r="BNJ115" s="6"/>
      <c r="BNK115" s="6"/>
      <c r="BNL115" s="6"/>
      <c r="BNM115" s="6"/>
      <c r="BNN115" s="6"/>
      <c r="BNO115" s="6"/>
      <c r="BNP115" s="6"/>
      <c r="BNQ115" s="6"/>
      <c r="BNR115" s="6"/>
      <c r="BNS115" s="6"/>
      <c r="BNT115" s="6"/>
      <c r="BNU115" s="6"/>
      <c r="BNV115" s="6"/>
      <c r="BNW115" s="6"/>
      <c r="BNX115" s="6"/>
      <c r="BNY115" s="6"/>
      <c r="BNZ115" s="6"/>
      <c r="BOA115" s="6"/>
      <c r="BOB115" s="6"/>
      <c r="BOC115" s="6"/>
      <c r="BOD115" s="6"/>
      <c r="BOE115" s="6"/>
      <c r="BOF115" s="6"/>
      <c r="BOG115" s="6"/>
      <c r="BOH115" s="6"/>
      <c r="BOI115" s="6"/>
      <c r="BOJ115" s="6"/>
      <c r="BOK115" s="6"/>
      <c r="BOL115" s="6"/>
      <c r="BOM115" s="6"/>
      <c r="BON115" s="6"/>
      <c r="BOO115" s="6"/>
      <c r="BOP115" s="6"/>
      <c r="BOQ115" s="6"/>
      <c r="BOR115" s="6"/>
      <c r="BOS115" s="6"/>
      <c r="BOT115" s="6"/>
      <c r="BOU115" s="6"/>
      <c r="BOV115" s="6"/>
      <c r="BOW115" s="6"/>
      <c r="BOX115" s="6"/>
      <c r="BOY115" s="6"/>
      <c r="BOZ115" s="6"/>
      <c r="BPA115" s="6"/>
      <c r="BPB115" s="6"/>
      <c r="BPC115" s="6"/>
      <c r="BPD115" s="6"/>
      <c r="BPE115" s="6"/>
      <c r="BPF115" s="6"/>
      <c r="BPG115" s="6"/>
      <c r="BPH115" s="6"/>
      <c r="BPI115" s="6"/>
      <c r="BPJ115" s="6"/>
      <c r="BPK115" s="6"/>
      <c r="BPL115" s="6"/>
      <c r="BPM115" s="6"/>
      <c r="BPN115" s="6"/>
      <c r="BPO115" s="6"/>
      <c r="BPP115" s="6"/>
      <c r="BPQ115" s="6"/>
      <c r="BPR115" s="6"/>
      <c r="BPS115" s="6"/>
      <c r="BPT115" s="6"/>
      <c r="BPU115" s="6"/>
      <c r="BPV115" s="6"/>
      <c r="BPW115" s="6"/>
      <c r="BPX115" s="6"/>
      <c r="BPY115" s="6"/>
      <c r="BPZ115" s="6"/>
      <c r="BQA115" s="6"/>
      <c r="BQB115" s="6"/>
      <c r="BQC115" s="6"/>
      <c r="BQD115" s="6"/>
      <c r="BQE115" s="6"/>
      <c r="BQF115" s="6"/>
      <c r="BQG115" s="6"/>
      <c r="BQH115" s="6"/>
      <c r="BQI115" s="6"/>
      <c r="BQJ115" s="6"/>
      <c r="BQK115" s="6"/>
      <c r="BQL115" s="6"/>
      <c r="BQM115" s="6"/>
      <c r="BQN115" s="6"/>
      <c r="BQO115" s="6"/>
      <c r="BQP115" s="6"/>
      <c r="BQQ115" s="6"/>
      <c r="BQR115" s="6"/>
      <c r="BQS115" s="6"/>
      <c r="BQT115" s="6"/>
      <c r="BQU115" s="6"/>
      <c r="BQV115" s="6"/>
      <c r="BQW115" s="6"/>
      <c r="BQX115" s="6"/>
      <c r="BQY115" s="6"/>
      <c r="BQZ115" s="6"/>
      <c r="BRA115" s="6"/>
      <c r="BRB115" s="6"/>
      <c r="BRC115" s="6"/>
      <c r="BRD115" s="6"/>
      <c r="BRE115" s="6"/>
      <c r="BRF115" s="6"/>
      <c r="BRG115" s="6"/>
      <c r="BRH115" s="6"/>
      <c r="BRI115" s="6"/>
      <c r="BRJ115" s="6"/>
      <c r="BRK115" s="6"/>
      <c r="BRL115" s="6"/>
      <c r="BRM115" s="6"/>
      <c r="BRN115" s="6"/>
      <c r="BRO115" s="6"/>
      <c r="BRP115" s="6"/>
      <c r="BRQ115" s="6"/>
      <c r="BRR115" s="6"/>
      <c r="BRS115" s="6"/>
      <c r="BRT115" s="6"/>
      <c r="BRU115" s="6"/>
      <c r="BRV115" s="6"/>
      <c r="BRW115" s="6"/>
      <c r="BRX115" s="6"/>
      <c r="BRY115" s="6"/>
      <c r="BRZ115" s="6"/>
      <c r="BSA115" s="6"/>
      <c r="BSB115" s="6"/>
      <c r="BSC115" s="6"/>
      <c r="BSD115" s="6"/>
      <c r="BSE115" s="6"/>
      <c r="BSF115" s="6"/>
      <c r="BSG115" s="6"/>
      <c r="BSH115" s="6"/>
      <c r="BSI115" s="6"/>
      <c r="BSJ115" s="6"/>
      <c r="BSK115" s="6"/>
      <c r="BSL115" s="6"/>
      <c r="BSM115" s="6"/>
      <c r="BSN115" s="6"/>
      <c r="BSO115" s="6"/>
      <c r="BSP115" s="6"/>
      <c r="BSQ115" s="6"/>
      <c r="BSR115" s="6"/>
      <c r="BSS115" s="6"/>
      <c r="BST115" s="6"/>
      <c r="BSU115" s="6"/>
      <c r="BSV115" s="6"/>
      <c r="BSW115" s="6"/>
      <c r="BSX115" s="6"/>
      <c r="BSY115" s="6"/>
      <c r="BSZ115" s="6"/>
      <c r="BTA115" s="6"/>
      <c r="BTB115" s="6"/>
      <c r="BTC115" s="6"/>
      <c r="BTD115" s="6"/>
      <c r="BTE115" s="6"/>
      <c r="BTF115" s="6"/>
      <c r="BTG115" s="6"/>
      <c r="BTH115" s="6"/>
      <c r="BTI115" s="6"/>
      <c r="BTJ115" s="6"/>
      <c r="BTK115" s="6"/>
      <c r="BTL115" s="6"/>
      <c r="BTM115" s="6"/>
      <c r="BTN115" s="6"/>
      <c r="BTO115" s="6"/>
      <c r="BTP115" s="6"/>
      <c r="BTQ115" s="6"/>
      <c r="BTR115" s="6"/>
      <c r="BTS115" s="6"/>
      <c r="BTT115" s="6"/>
      <c r="BTU115" s="6"/>
      <c r="BTV115" s="6"/>
      <c r="BTW115" s="6"/>
      <c r="BTX115" s="6"/>
      <c r="BTY115" s="6"/>
      <c r="BTZ115" s="6"/>
      <c r="BUA115" s="6"/>
      <c r="BUB115" s="6"/>
      <c r="BUC115" s="6"/>
      <c r="BUD115" s="6"/>
      <c r="BUE115" s="6"/>
      <c r="BUF115" s="6"/>
      <c r="BUG115" s="6"/>
      <c r="BUH115" s="6"/>
      <c r="BUI115" s="6"/>
      <c r="BUJ115" s="6"/>
      <c r="BUK115" s="6"/>
      <c r="BUL115" s="6"/>
      <c r="BUM115" s="6"/>
      <c r="BUN115" s="6"/>
      <c r="BUO115" s="6"/>
      <c r="BUP115" s="6"/>
      <c r="BUQ115" s="6"/>
      <c r="BUR115" s="6"/>
      <c r="BUS115" s="6"/>
      <c r="BUT115" s="6"/>
      <c r="BUU115" s="6"/>
      <c r="BUV115" s="6"/>
      <c r="BUW115" s="6"/>
      <c r="BUX115" s="6"/>
      <c r="BUY115" s="6"/>
      <c r="BUZ115" s="6"/>
      <c r="BVA115" s="6"/>
      <c r="BVB115" s="6"/>
      <c r="BVC115" s="6"/>
      <c r="BVD115" s="6"/>
      <c r="BVE115" s="6"/>
      <c r="BVF115" s="6"/>
      <c r="BVG115" s="6"/>
      <c r="BVH115" s="6"/>
      <c r="BVI115" s="6"/>
      <c r="BVJ115" s="6"/>
      <c r="BVK115" s="6"/>
      <c r="BVL115" s="6"/>
      <c r="BVM115" s="6"/>
      <c r="BVN115" s="6"/>
      <c r="BVO115" s="6"/>
      <c r="BVP115" s="6"/>
      <c r="BVQ115" s="6"/>
      <c r="BVR115" s="6"/>
      <c r="BVS115" s="6"/>
      <c r="BVT115" s="6"/>
      <c r="BVU115" s="6"/>
      <c r="BVV115" s="6"/>
      <c r="BVW115" s="6"/>
      <c r="BVX115" s="6"/>
      <c r="BVY115" s="6"/>
      <c r="BVZ115" s="6"/>
      <c r="BWA115" s="6"/>
      <c r="BWB115" s="6"/>
      <c r="BWC115" s="6"/>
      <c r="BWD115" s="6"/>
      <c r="BWE115" s="6"/>
      <c r="BWF115" s="6"/>
      <c r="BWG115" s="6"/>
      <c r="BWH115" s="6"/>
      <c r="BWI115" s="6"/>
      <c r="BWJ115" s="6"/>
      <c r="BWK115" s="6"/>
      <c r="BWL115" s="6"/>
      <c r="BWM115" s="6"/>
      <c r="BWN115" s="6"/>
      <c r="BWO115" s="6"/>
      <c r="BWP115" s="6"/>
      <c r="BWQ115" s="6"/>
      <c r="BWR115" s="6"/>
      <c r="BWS115" s="6"/>
      <c r="BWT115" s="6"/>
      <c r="BWU115" s="6"/>
      <c r="BWV115" s="6"/>
      <c r="BWW115" s="6"/>
      <c r="BWX115" s="6"/>
      <c r="BWY115" s="6"/>
      <c r="BWZ115" s="6"/>
      <c r="BXA115" s="6"/>
      <c r="BXB115" s="6"/>
      <c r="BXC115" s="6"/>
      <c r="BXD115" s="6"/>
      <c r="BXE115" s="6"/>
      <c r="BXF115" s="6"/>
      <c r="BXG115" s="6"/>
      <c r="BXH115" s="6"/>
      <c r="BXI115" s="6"/>
      <c r="BXJ115" s="6"/>
      <c r="BXK115" s="6"/>
      <c r="BXL115" s="6"/>
      <c r="BXM115" s="6"/>
      <c r="BXN115" s="6"/>
      <c r="BXO115" s="6"/>
      <c r="BXP115" s="6"/>
      <c r="BXQ115" s="6"/>
      <c r="BXR115" s="6"/>
      <c r="BXS115" s="6"/>
      <c r="BXT115" s="6"/>
      <c r="BXU115" s="6"/>
      <c r="BXV115" s="6"/>
      <c r="BXW115" s="6"/>
      <c r="BXX115" s="6"/>
      <c r="BXY115" s="6"/>
      <c r="BXZ115" s="6"/>
      <c r="BYA115" s="6"/>
      <c r="BYB115" s="6"/>
      <c r="BYC115" s="6"/>
      <c r="BYD115" s="6"/>
      <c r="BYE115" s="6"/>
      <c r="BYF115" s="6"/>
      <c r="BYG115" s="6"/>
      <c r="BYH115" s="6"/>
      <c r="BYI115" s="6"/>
      <c r="BYJ115" s="6"/>
      <c r="BYK115" s="6"/>
      <c r="BYL115" s="6"/>
      <c r="BYM115" s="6"/>
      <c r="BYN115" s="6"/>
      <c r="BYO115" s="6"/>
      <c r="BYP115" s="6"/>
      <c r="BYQ115" s="6"/>
      <c r="BYR115" s="6"/>
      <c r="BYS115" s="6"/>
      <c r="BYT115" s="6"/>
      <c r="BYU115" s="6"/>
      <c r="BYV115" s="6"/>
      <c r="BYW115" s="6"/>
      <c r="BYX115" s="6"/>
      <c r="BYY115" s="6"/>
      <c r="BYZ115" s="6"/>
      <c r="BZA115" s="6"/>
      <c r="BZB115" s="6"/>
      <c r="BZC115" s="6"/>
      <c r="BZD115" s="6"/>
      <c r="BZE115" s="6"/>
      <c r="BZF115" s="6"/>
      <c r="BZG115" s="6"/>
      <c r="BZH115" s="6"/>
      <c r="BZI115" s="6"/>
      <c r="BZJ115" s="6"/>
      <c r="BZK115" s="6"/>
      <c r="BZL115" s="6"/>
      <c r="BZM115" s="6"/>
      <c r="BZN115" s="6"/>
      <c r="BZO115" s="6"/>
      <c r="BZP115" s="6"/>
      <c r="BZQ115" s="6"/>
      <c r="BZR115" s="6"/>
      <c r="BZS115" s="6"/>
      <c r="BZT115" s="6"/>
      <c r="BZU115" s="6"/>
      <c r="BZV115" s="6"/>
      <c r="BZW115" s="6"/>
      <c r="BZX115" s="6"/>
      <c r="BZY115" s="6"/>
      <c r="BZZ115" s="6"/>
      <c r="CAA115" s="6"/>
      <c r="CAB115" s="6"/>
      <c r="CAC115" s="6"/>
      <c r="CAD115" s="6"/>
      <c r="CAE115" s="6"/>
      <c r="CAF115" s="6"/>
      <c r="CAG115" s="6"/>
      <c r="CAH115" s="6"/>
      <c r="CAI115" s="6"/>
      <c r="CAJ115" s="6"/>
      <c r="CAK115" s="6"/>
      <c r="CAL115" s="6"/>
      <c r="CAM115" s="6"/>
      <c r="CAN115" s="6"/>
      <c r="CAO115" s="6"/>
      <c r="CAP115" s="6"/>
      <c r="CAQ115" s="6"/>
      <c r="CAR115" s="6"/>
      <c r="CAS115" s="6"/>
      <c r="CAT115" s="6"/>
      <c r="CAU115" s="6"/>
      <c r="CAV115" s="6"/>
      <c r="CAW115" s="6"/>
      <c r="CAX115" s="6"/>
      <c r="CAY115" s="6"/>
      <c r="CAZ115" s="6"/>
      <c r="CBA115" s="6"/>
      <c r="CBB115" s="6"/>
      <c r="CBC115" s="6"/>
      <c r="CBD115" s="6"/>
      <c r="CBE115" s="6"/>
      <c r="CBF115" s="6"/>
      <c r="CBG115" s="6"/>
      <c r="CBH115" s="6"/>
      <c r="CBI115" s="6"/>
      <c r="CBJ115" s="6"/>
      <c r="CBK115" s="6"/>
      <c r="CBL115" s="6"/>
      <c r="CBM115" s="6"/>
      <c r="CBN115" s="6"/>
      <c r="CBO115" s="6"/>
      <c r="CBP115" s="6"/>
      <c r="CBQ115" s="6"/>
      <c r="CBR115" s="6"/>
      <c r="CBS115" s="6"/>
      <c r="CBT115" s="6"/>
      <c r="CBU115" s="6"/>
      <c r="CBV115" s="6"/>
      <c r="CBW115" s="6"/>
      <c r="CBX115" s="6"/>
      <c r="CBY115" s="6"/>
      <c r="CBZ115" s="6"/>
      <c r="CCA115" s="6"/>
      <c r="CCB115" s="6"/>
      <c r="CCC115" s="6"/>
      <c r="CCD115" s="6"/>
      <c r="CCE115" s="6"/>
      <c r="CCF115" s="6"/>
      <c r="CCG115" s="6"/>
      <c r="CCH115" s="6"/>
      <c r="CCI115" s="6"/>
      <c r="CCJ115" s="6"/>
      <c r="CCK115" s="6"/>
      <c r="CCL115" s="6"/>
      <c r="CCM115" s="6"/>
      <c r="CCN115" s="6"/>
      <c r="CCO115" s="6"/>
      <c r="CCP115" s="6"/>
      <c r="CCQ115" s="6"/>
      <c r="CCR115" s="6"/>
      <c r="CCS115" s="6"/>
      <c r="CCT115" s="6"/>
      <c r="CCU115" s="6"/>
      <c r="CCV115" s="6"/>
      <c r="CCW115" s="6"/>
      <c r="CCX115" s="6"/>
      <c r="CCY115" s="6"/>
      <c r="CCZ115" s="6"/>
      <c r="CDA115" s="6"/>
      <c r="CDB115" s="6"/>
      <c r="CDC115" s="6"/>
      <c r="CDD115" s="6"/>
      <c r="CDE115" s="6"/>
      <c r="CDF115" s="6"/>
      <c r="CDG115" s="6"/>
      <c r="CDH115" s="6"/>
      <c r="CDI115" s="6"/>
      <c r="CDJ115" s="6"/>
      <c r="CDK115" s="6"/>
      <c r="CDL115" s="6"/>
      <c r="CDM115" s="6"/>
      <c r="CDN115" s="6"/>
      <c r="CDO115" s="6"/>
      <c r="CDP115" s="6"/>
      <c r="CDQ115" s="6"/>
      <c r="CDR115" s="6"/>
      <c r="CDS115" s="6"/>
      <c r="CDT115" s="6"/>
      <c r="CDU115" s="6"/>
      <c r="CDV115" s="6"/>
      <c r="CDW115" s="6"/>
      <c r="CDX115" s="6"/>
      <c r="CDY115" s="6"/>
      <c r="CDZ115" s="6"/>
      <c r="CEA115" s="6"/>
      <c r="CEB115" s="6"/>
      <c r="CEC115" s="6"/>
      <c r="CED115" s="6"/>
      <c r="CEE115" s="6"/>
      <c r="CEF115" s="6"/>
      <c r="CEG115" s="6"/>
      <c r="CEH115" s="6"/>
      <c r="CEI115" s="6"/>
      <c r="CEJ115" s="6"/>
      <c r="CEK115" s="6"/>
      <c r="CEL115" s="6"/>
      <c r="CEM115" s="6"/>
      <c r="CEN115" s="6"/>
      <c r="CEO115" s="6"/>
      <c r="CEP115" s="6"/>
      <c r="CEQ115" s="6"/>
      <c r="CER115" s="6"/>
      <c r="CES115" s="6"/>
      <c r="CET115" s="6"/>
      <c r="CEU115" s="6"/>
      <c r="CEV115" s="6"/>
      <c r="CEW115" s="6"/>
      <c r="CEX115" s="6"/>
      <c r="CEY115" s="6"/>
      <c r="CEZ115" s="6"/>
      <c r="CFA115" s="6"/>
      <c r="CFB115" s="6"/>
      <c r="CFC115" s="6"/>
      <c r="CFD115" s="6"/>
      <c r="CFE115" s="6"/>
      <c r="CFF115" s="6"/>
      <c r="CFG115" s="6"/>
      <c r="CFH115" s="6"/>
      <c r="CFI115" s="6"/>
      <c r="CFJ115" s="6"/>
      <c r="CFK115" s="6"/>
      <c r="CFL115" s="6"/>
      <c r="CFM115" s="6"/>
      <c r="CFN115" s="6"/>
      <c r="CFO115" s="6"/>
      <c r="CFP115" s="6"/>
      <c r="CFQ115" s="6"/>
      <c r="CFR115" s="6"/>
      <c r="CFS115" s="6"/>
      <c r="CFT115" s="6"/>
      <c r="CFU115" s="6"/>
      <c r="CFV115" s="6"/>
      <c r="CFW115" s="6"/>
      <c r="CFX115" s="6"/>
      <c r="CFY115" s="6"/>
      <c r="CFZ115" s="6"/>
      <c r="CGA115" s="6"/>
      <c r="CGB115" s="6"/>
      <c r="CGC115" s="6"/>
      <c r="CGD115" s="6"/>
      <c r="CGE115" s="6"/>
      <c r="CGF115" s="6"/>
      <c r="CGG115" s="6"/>
      <c r="CGH115" s="6"/>
      <c r="CGI115" s="6"/>
      <c r="CGJ115" s="6"/>
      <c r="CGK115" s="6"/>
      <c r="CGL115" s="6"/>
      <c r="CGM115" s="6"/>
      <c r="CGN115" s="6"/>
      <c r="CGO115" s="6"/>
      <c r="CGP115" s="6"/>
      <c r="CGQ115" s="6"/>
      <c r="CGR115" s="6"/>
      <c r="CGS115" s="6"/>
      <c r="CGT115" s="6"/>
      <c r="CGU115" s="6"/>
      <c r="CGV115" s="6"/>
      <c r="CGW115" s="6"/>
      <c r="CGX115" s="6"/>
      <c r="CGY115" s="6"/>
      <c r="CGZ115" s="6"/>
      <c r="CHA115" s="6"/>
      <c r="CHB115" s="6"/>
      <c r="CHC115" s="6"/>
      <c r="CHD115" s="6"/>
      <c r="CHE115" s="6"/>
      <c r="CHF115" s="6"/>
      <c r="CHG115" s="6"/>
      <c r="CHH115" s="6"/>
      <c r="CHI115" s="6"/>
      <c r="CHJ115" s="6"/>
      <c r="CHK115" s="6"/>
      <c r="CHL115" s="6"/>
      <c r="CHM115" s="6"/>
      <c r="CHN115" s="6"/>
      <c r="CHO115" s="6"/>
      <c r="CHP115" s="6"/>
      <c r="CHQ115" s="6"/>
      <c r="CHR115" s="6"/>
      <c r="CHS115" s="6"/>
      <c r="CHT115" s="6"/>
      <c r="CHU115" s="6"/>
      <c r="CHV115" s="6"/>
      <c r="CHW115" s="6"/>
      <c r="CHX115" s="6"/>
      <c r="CHY115" s="6"/>
      <c r="CHZ115" s="6"/>
      <c r="CIA115" s="6"/>
      <c r="CIB115" s="6"/>
      <c r="CIC115" s="6"/>
      <c r="CID115" s="6"/>
      <c r="CIE115" s="6"/>
      <c r="CIF115" s="6"/>
      <c r="CIG115" s="6"/>
      <c r="CIH115" s="6"/>
      <c r="CII115" s="6"/>
      <c r="CIJ115" s="6"/>
      <c r="CIK115" s="6"/>
      <c r="CIL115" s="6"/>
      <c r="CIM115" s="6"/>
      <c r="CIN115" s="6"/>
      <c r="CIO115" s="6"/>
      <c r="CIP115" s="6"/>
      <c r="CIQ115" s="6"/>
      <c r="CIR115" s="6"/>
      <c r="CIS115" s="6"/>
      <c r="CIT115" s="6"/>
      <c r="CIU115" s="6"/>
      <c r="CIV115" s="6"/>
      <c r="CIW115" s="6"/>
      <c r="CIX115" s="6"/>
      <c r="CIY115" s="6"/>
      <c r="CIZ115" s="6"/>
      <c r="CJA115" s="6"/>
      <c r="CJB115" s="6"/>
      <c r="CJC115" s="6"/>
      <c r="CJD115" s="6"/>
      <c r="CJE115" s="6"/>
      <c r="CJF115" s="6"/>
      <c r="CJG115" s="6"/>
      <c r="CJH115" s="6"/>
      <c r="CJI115" s="6"/>
      <c r="CJJ115" s="6"/>
      <c r="CJK115" s="6"/>
      <c r="CJL115" s="6"/>
      <c r="CJM115" s="6"/>
      <c r="CJN115" s="6"/>
      <c r="CJO115" s="6"/>
      <c r="CJP115" s="6"/>
      <c r="CJQ115" s="6"/>
      <c r="CJR115" s="6"/>
      <c r="CJS115" s="6"/>
      <c r="CJT115" s="6"/>
      <c r="CJU115" s="6"/>
      <c r="CJV115" s="6"/>
      <c r="CJW115" s="6"/>
      <c r="CJX115" s="6"/>
      <c r="CJY115" s="6"/>
      <c r="CJZ115" s="6"/>
      <c r="CKA115" s="6"/>
      <c r="CKB115" s="6"/>
      <c r="CKC115" s="6"/>
      <c r="CKD115" s="6"/>
      <c r="CKE115" s="6"/>
      <c r="CKF115" s="6"/>
      <c r="CKG115" s="6"/>
      <c r="CKH115" s="6"/>
      <c r="CKI115" s="6"/>
      <c r="CKJ115" s="6"/>
      <c r="CKK115" s="6"/>
      <c r="CKL115" s="6"/>
      <c r="CKM115" s="6"/>
      <c r="CKN115" s="6"/>
      <c r="CKO115" s="6"/>
      <c r="CKP115" s="6"/>
      <c r="CKQ115" s="6"/>
      <c r="CKR115" s="6"/>
      <c r="CKS115" s="6"/>
      <c r="CKT115" s="6"/>
      <c r="CKU115" s="6"/>
      <c r="CKV115" s="6"/>
      <c r="CKW115" s="6"/>
      <c r="CKX115" s="6"/>
      <c r="CKY115" s="6"/>
      <c r="CKZ115" s="6"/>
      <c r="CLA115" s="6"/>
      <c r="CLB115" s="6"/>
      <c r="CLC115" s="6"/>
      <c r="CLD115" s="6"/>
      <c r="CLE115" s="6"/>
      <c r="CLF115" s="6"/>
      <c r="CLG115" s="6"/>
      <c r="CLH115" s="6"/>
      <c r="CLI115" s="6"/>
      <c r="CLJ115" s="6"/>
      <c r="CLK115" s="6"/>
      <c r="CLL115" s="6"/>
      <c r="CLM115" s="6"/>
      <c r="CLN115" s="6"/>
      <c r="CLO115" s="6"/>
      <c r="CLP115" s="6"/>
      <c r="CLQ115" s="6"/>
      <c r="CLR115" s="6"/>
      <c r="CLS115" s="6"/>
      <c r="CLT115" s="6"/>
      <c r="CLU115" s="6"/>
      <c r="CLV115" s="6"/>
      <c r="CLW115" s="6"/>
      <c r="CLX115" s="6"/>
      <c r="CLY115" s="6"/>
      <c r="CLZ115" s="6"/>
      <c r="CMA115" s="6"/>
      <c r="CMB115" s="6"/>
      <c r="CMC115" s="6"/>
      <c r="CMD115" s="6"/>
      <c r="CME115" s="6"/>
      <c r="CMF115" s="6"/>
      <c r="CMG115" s="6"/>
      <c r="CMH115" s="6"/>
      <c r="CMI115" s="6"/>
      <c r="CMJ115" s="6"/>
      <c r="CMK115" s="6"/>
      <c r="CML115" s="6"/>
      <c r="CMM115" s="6"/>
      <c r="CMN115" s="6"/>
      <c r="CMO115" s="6"/>
      <c r="CMP115" s="6"/>
      <c r="CMQ115" s="6"/>
      <c r="CMR115" s="6"/>
      <c r="CMS115" s="6"/>
      <c r="CMT115" s="6"/>
      <c r="CMU115" s="6"/>
      <c r="CMV115" s="6"/>
      <c r="CMW115" s="6"/>
      <c r="CMX115" s="6"/>
      <c r="CMY115" s="6"/>
      <c r="CMZ115" s="6"/>
      <c r="CNA115" s="6"/>
      <c r="CNB115" s="6"/>
      <c r="CNC115" s="6"/>
      <c r="CND115" s="6"/>
      <c r="CNE115" s="6"/>
      <c r="CNF115" s="6"/>
      <c r="CNG115" s="6"/>
      <c r="CNH115" s="6"/>
      <c r="CNI115" s="6"/>
      <c r="CNJ115" s="6"/>
      <c r="CNK115" s="6"/>
      <c r="CNL115" s="6"/>
      <c r="CNM115" s="6"/>
      <c r="CNN115" s="6"/>
      <c r="CNO115" s="6"/>
      <c r="CNP115" s="6"/>
      <c r="CNQ115" s="6"/>
      <c r="CNR115" s="6"/>
      <c r="CNS115" s="6"/>
      <c r="CNT115" s="6"/>
      <c r="CNU115" s="6"/>
      <c r="CNV115" s="6"/>
      <c r="CNW115" s="6"/>
      <c r="CNX115" s="6"/>
      <c r="CNY115" s="6"/>
      <c r="CNZ115" s="6"/>
      <c r="COA115" s="6"/>
      <c r="COB115" s="6"/>
      <c r="COC115" s="6"/>
      <c r="COD115" s="6"/>
      <c r="COE115" s="6"/>
      <c r="COF115" s="6"/>
      <c r="COG115" s="6"/>
      <c r="COH115" s="6"/>
      <c r="COI115" s="6"/>
      <c r="COJ115" s="6"/>
      <c r="COK115" s="6"/>
      <c r="COL115" s="6"/>
      <c r="COM115" s="6"/>
      <c r="CON115" s="6"/>
      <c r="COO115" s="6"/>
      <c r="COP115" s="6"/>
      <c r="COQ115" s="6"/>
      <c r="COR115" s="6"/>
      <c r="COS115" s="6"/>
      <c r="COT115" s="6"/>
      <c r="COU115" s="6"/>
      <c r="COV115" s="6"/>
      <c r="COW115" s="6"/>
      <c r="COX115" s="6"/>
      <c r="COY115" s="6"/>
      <c r="COZ115" s="6"/>
      <c r="CPA115" s="6"/>
      <c r="CPB115" s="6"/>
      <c r="CPC115" s="6"/>
      <c r="CPD115" s="6"/>
      <c r="CPE115" s="6"/>
      <c r="CPF115" s="6"/>
      <c r="CPG115" s="6"/>
      <c r="CPH115" s="6"/>
      <c r="CPI115" s="6"/>
      <c r="CPJ115" s="6"/>
      <c r="CPK115" s="6"/>
      <c r="CPL115" s="6"/>
      <c r="CPM115" s="6"/>
      <c r="CPN115" s="6"/>
      <c r="CPO115" s="6"/>
      <c r="CPP115" s="6"/>
      <c r="CPQ115" s="6"/>
      <c r="CPR115" s="6"/>
      <c r="CPS115" s="6"/>
      <c r="CPT115" s="6"/>
      <c r="CPU115" s="6"/>
      <c r="CPV115" s="6"/>
      <c r="CPW115" s="6"/>
      <c r="CPX115" s="6"/>
      <c r="CPY115" s="6"/>
      <c r="CPZ115" s="6"/>
      <c r="CQA115" s="6"/>
      <c r="CQB115" s="6"/>
      <c r="CQC115" s="6"/>
      <c r="CQD115" s="6"/>
      <c r="CQE115" s="6"/>
      <c r="CQF115" s="6"/>
      <c r="CQG115" s="6"/>
      <c r="CQH115" s="6"/>
      <c r="CQI115" s="6"/>
      <c r="CQJ115" s="6"/>
      <c r="CQK115" s="6"/>
      <c r="CQL115" s="6"/>
      <c r="CQM115" s="6"/>
      <c r="CQN115" s="6"/>
      <c r="CQO115" s="6"/>
      <c r="CQP115" s="6"/>
      <c r="CQQ115" s="6"/>
      <c r="CQR115" s="6"/>
      <c r="CQS115" s="6"/>
      <c r="CQT115" s="6"/>
      <c r="CQU115" s="6"/>
      <c r="CQV115" s="6"/>
      <c r="CQW115" s="6"/>
      <c r="CQX115" s="6"/>
      <c r="CQY115" s="6"/>
      <c r="CQZ115" s="6"/>
      <c r="CRA115" s="6"/>
      <c r="CRB115" s="6"/>
      <c r="CRC115" s="6"/>
      <c r="CRD115" s="6"/>
      <c r="CRE115" s="6"/>
      <c r="CRF115" s="6"/>
      <c r="CRG115" s="6"/>
      <c r="CRH115" s="6"/>
      <c r="CRI115" s="6"/>
      <c r="CRJ115" s="6"/>
      <c r="CRK115" s="6"/>
      <c r="CRL115" s="6"/>
      <c r="CRM115" s="6"/>
      <c r="CRN115" s="6"/>
      <c r="CRO115" s="6"/>
      <c r="CRP115" s="6"/>
      <c r="CRQ115" s="6"/>
      <c r="CRR115" s="6"/>
      <c r="CRS115" s="6"/>
      <c r="CRT115" s="6"/>
      <c r="CRU115" s="6"/>
      <c r="CRV115" s="6"/>
      <c r="CRW115" s="6"/>
      <c r="CRX115" s="6"/>
      <c r="CRY115" s="6"/>
      <c r="CRZ115" s="6"/>
      <c r="CSA115" s="6"/>
      <c r="CSB115" s="6"/>
      <c r="CSC115" s="6"/>
      <c r="CSD115" s="6"/>
      <c r="CSE115" s="6"/>
      <c r="CSF115" s="6"/>
      <c r="CSG115" s="6"/>
      <c r="CSH115" s="6"/>
      <c r="CSI115" s="6"/>
      <c r="CSJ115" s="6"/>
      <c r="CSK115" s="6"/>
      <c r="CSL115" s="6"/>
      <c r="CSM115" s="6"/>
      <c r="CSN115" s="6"/>
      <c r="CSO115" s="6"/>
      <c r="CSP115" s="6"/>
      <c r="CSQ115" s="6"/>
      <c r="CSR115" s="6"/>
      <c r="CSS115" s="6"/>
      <c r="CST115" s="6"/>
      <c r="CSU115" s="6"/>
      <c r="CSV115" s="6"/>
      <c r="CSW115" s="6"/>
      <c r="CSX115" s="6"/>
      <c r="CSY115" s="6"/>
      <c r="CSZ115" s="6"/>
      <c r="CTA115" s="6"/>
      <c r="CTB115" s="6"/>
      <c r="CTC115" s="6"/>
      <c r="CTD115" s="6"/>
      <c r="CTE115" s="6"/>
      <c r="CTF115" s="6"/>
      <c r="CTG115" s="6"/>
      <c r="CTH115" s="6"/>
      <c r="CTI115" s="6"/>
      <c r="CTJ115" s="6"/>
      <c r="CTK115" s="6"/>
      <c r="CTL115" s="6"/>
      <c r="CTM115" s="6"/>
      <c r="CTN115" s="6"/>
      <c r="CTO115" s="6"/>
      <c r="CTP115" s="6"/>
      <c r="CTQ115" s="6"/>
      <c r="CTR115" s="6"/>
      <c r="CTS115" s="6"/>
      <c r="CTT115" s="6"/>
      <c r="CTU115" s="6"/>
      <c r="CTV115" s="6"/>
      <c r="CTW115" s="6"/>
      <c r="CTX115" s="6"/>
      <c r="CTY115" s="6"/>
      <c r="CTZ115" s="6"/>
      <c r="CUA115" s="6"/>
      <c r="CUB115" s="6"/>
      <c r="CUC115" s="6"/>
      <c r="CUD115" s="6"/>
      <c r="CUE115" s="6"/>
      <c r="CUF115" s="6"/>
      <c r="CUG115" s="6"/>
      <c r="CUH115" s="6"/>
      <c r="CUI115" s="6"/>
      <c r="CUJ115" s="6"/>
      <c r="CUK115" s="6"/>
      <c r="CUL115" s="6"/>
      <c r="CUM115" s="6"/>
      <c r="CUN115" s="6"/>
      <c r="CUO115" s="6"/>
      <c r="CUP115" s="6"/>
      <c r="CUQ115" s="6"/>
      <c r="CUR115" s="6"/>
      <c r="CUS115" s="6"/>
      <c r="CUT115" s="6"/>
      <c r="CUU115" s="6"/>
      <c r="CUV115" s="6"/>
      <c r="CUW115" s="6"/>
      <c r="CUX115" s="6"/>
      <c r="CUY115" s="6"/>
      <c r="CUZ115" s="6"/>
      <c r="CVA115" s="6"/>
      <c r="CVB115" s="6"/>
      <c r="CVC115" s="6"/>
      <c r="CVD115" s="6"/>
      <c r="CVE115" s="6"/>
      <c r="CVF115" s="6"/>
      <c r="CVG115" s="6"/>
      <c r="CVH115" s="6"/>
      <c r="CVI115" s="6"/>
      <c r="CVJ115" s="6"/>
      <c r="CVK115" s="6"/>
      <c r="CVL115" s="6"/>
      <c r="CVM115" s="6"/>
      <c r="CVN115" s="6"/>
      <c r="CVO115" s="6"/>
      <c r="CVP115" s="6"/>
      <c r="CVQ115" s="6"/>
      <c r="CVR115" s="6"/>
      <c r="CVS115" s="6"/>
      <c r="CVT115" s="6"/>
      <c r="CVU115" s="6"/>
      <c r="CVV115" s="6"/>
      <c r="CVW115" s="6"/>
      <c r="CVX115" s="6"/>
      <c r="CVY115" s="6"/>
      <c r="CVZ115" s="6"/>
      <c r="CWA115" s="6"/>
      <c r="CWB115" s="6"/>
      <c r="CWC115" s="6"/>
      <c r="CWD115" s="6"/>
      <c r="CWE115" s="6"/>
      <c r="CWF115" s="6"/>
      <c r="CWG115" s="6"/>
      <c r="CWH115" s="6"/>
      <c r="CWI115" s="6"/>
      <c r="CWJ115" s="6"/>
      <c r="CWK115" s="6"/>
      <c r="CWL115" s="6"/>
      <c r="CWM115" s="6"/>
      <c r="CWN115" s="6"/>
      <c r="CWO115" s="6"/>
      <c r="CWP115" s="6"/>
      <c r="CWQ115" s="6"/>
      <c r="CWR115" s="6"/>
      <c r="CWS115" s="6"/>
      <c r="CWT115" s="6"/>
      <c r="CWU115" s="6"/>
      <c r="CWV115" s="6"/>
      <c r="CWW115" s="6"/>
      <c r="CWX115" s="6"/>
      <c r="CWY115" s="6"/>
      <c r="CWZ115" s="6"/>
      <c r="CXA115" s="6"/>
      <c r="CXB115" s="6"/>
      <c r="CXC115" s="6"/>
      <c r="CXD115" s="6"/>
      <c r="CXE115" s="6"/>
      <c r="CXF115" s="6"/>
      <c r="CXG115" s="6"/>
      <c r="CXH115" s="6"/>
      <c r="CXI115" s="6"/>
      <c r="CXJ115" s="6"/>
      <c r="CXK115" s="6"/>
      <c r="CXL115" s="6"/>
      <c r="CXM115" s="6"/>
      <c r="CXN115" s="6"/>
      <c r="CXO115" s="6"/>
      <c r="CXP115" s="6"/>
      <c r="CXQ115" s="6"/>
      <c r="CXR115" s="6"/>
      <c r="CXS115" s="6"/>
      <c r="CXT115" s="6"/>
      <c r="CXU115" s="6"/>
      <c r="CXV115" s="6"/>
      <c r="CXW115" s="6"/>
      <c r="CXX115" s="6"/>
      <c r="CXY115" s="6"/>
      <c r="CXZ115" s="6"/>
      <c r="CYA115" s="6"/>
      <c r="CYB115" s="6"/>
      <c r="CYC115" s="6"/>
      <c r="CYD115" s="6"/>
      <c r="CYE115" s="6"/>
      <c r="CYF115" s="6"/>
      <c r="CYG115" s="6"/>
      <c r="CYH115" s="6"/>
      <c r="CYI115" s="6"/>
      <c r="CYJ115" s="6"/>
      <c r="CYK115" s="6"/>
      <c r="CYL115" s="6"/>
      <c r="CYM115" s="6"/>
      <c r="CYN115" s="6"/>
      <c r="CYO115" s="6"/>
      <c r="CYP115" s="6"/>
      <c r="CYQ115" s="6"/>
      <c r="CYR115" s="6"/>
      <c r="CYS115" s="6"/>
      <c r="CYT115" s="6"/>
      <c r="CYU115" s="6"/>
      <c r="CYV115" s="6"/>
      <c r="CYW115" s="6"/>
      <c r="CYX115" s="6"/>
      <c r="CYY115" s="6"/>
      <c r="CYZ115" s="6"/>
      <c r="CZA115" s="6"/>
      <c r="CZB115" s="6"/>
      <c r="CZC115" s="6"/>
      <c r="CZD115" s="6"/>
      <c r="CZE115" s="6"/>
      <c r="CZF115" s="6"/>
      <c r="CZG115" s="6"/>
      <c r="CZH115" s="6"/>
      <c r="CZI115" s="6"/>
      <c r="CZJ115" s="6"/>
      <c r="CZK115" s="6"/>
      <c r="CZL115" s="6"/>
      <c r="CZM115" s="6"/>
      <c r="CZN115" s="6"/>
      <c r="CZO115" s="6"/>
      <c r="CZP115" s="6"/>
      <c r="CZQ115" s="6"/>
      <c r="CZR115" s="6"/>
      <c r="CZS115" s="6"/>
      <c r="CZT115" s="6"/>
      <c r="CZU115" s="6"/>
      <c r="CZV115" s="6"/>
      <c r="CZW115" s="6"/>
      <c r="CZX115" s="6"/>
      <c r="CZY115" s="6"/>
      <c r="CZZ115" s="6"/>
      <c r="DAA115" s="6"/>
      <c r="DAB115" s="6"/>
      <c r="DAC115" s="6"/>
      <c r="DAD115" s="6"/>
      <c r="DAE115" s="6"/>
      <c r="DAF115" s="6"/>
      <c r="DAG115" s="6"/>
      <c r="DAH115" s="6"/>
      <c r="DAI115" s="6"/>
      <c r="DAJ115" s="6"/>
      <c r="DAK115" s="6"/>
      <c r="DAL115" s="6"/>
      <c r="DAM115" s="6"/>
      <c r="DAN115" s="6"/>
      <c r="DAO115" s="6"/>
      <c r="DAP115" s="6"/>
      <c r="DAQ115" s="6"/>
      <c r="DAR115" s="6"/>
      <c r="DAS115" s="6"/>
      <c r="DAT115" s="6"/>
      <c r="DAU115" s="6"/>
      <c r="DAV115" s="6"/>
      <c r="DAW115" s="6"/>
      <c r="DAX115" s="6"/>
      <c r="DAY115" s="6"/>
      <c r="DAZ115" s="6"/>
      <c r="DBA115" s="6"/>
      <c r="DBB115" s="6"/>
      <c r="DBC115" s="6"/>
      <c r="DBD115" s="6"/>
      <c r="DBE115" s="6"/>
      <c r="DBF115" s="6"/>
      <c r="DBG115" s="6"/>
      <c r="DBH115" s="6"/>
      <c r="DBI115" s="6"/>
      <c r="DBJ115" s="6"/>
      <c r="DBK115" s="6"/>
      <c r="DBL115" s="6"/>
      <c r="DBM115" s="6"/>
      <c r="DBN115" s="6"/>
      <c r="DBO115" s="6"/>
      <c r="DBP115" s="6"/>
      <c r="DBQ115" s="6"/>
      <c r="DBR115" s="6"/>
      <c r="DBS115" s="6"/>
      <c r="DBT115" s="6"/>
      <c r="DBU115" s="6"/>
      <c r="DBV115" s="6"/>
      <c r="DBW115" s="6"/>
      <c r="DBX115" s="6"/>
      <c r="DBY115" s="6"/>
      <c r="DBZ115" s="6"/>
      <c r="DCA115" s="6"/>
      <c r="DCB115" s="6"/>
      <c r="DCC115" s="6"/>
      <c r="DCD115" s="6"/>
      <c r="DCE115" s="6"/>
      <c r="DCF115" s="6"/>
      <c r="DCG115" s="6"/>
      <c r="DCH115" s="6"/>
      <c r="DCI115" s="6"/>
      <c r="DCJ115" s="6"/>
      <c r="DCK115" s="6"/>
      <c r="DCL115" s="6"/>
      <c r="DCM115" s="6"/>
      <c r="DCN115" s="6"/>
      <c r="DCO115" s="6"/>
      <c r="DCP115" s="6"/>
      <c r="DCQ115" s="6"/>
      <c r="DCR115" s="6"/>
      <c r="DCS115" s="6"/>
      <c r="DCT115" s="6"/>
      <c r="DCU115" s="6"/>
      <c r="DCV115" s="6"/>
      <c r="DCW115" s="6"/>
      <c r="DCX115" s="6"/>
      <c r="DCY115" s="6"/>
      <c r="DCZ115" s="6"/>
      <c r="DDA115" s="6"/>
      <c r="DDB115" s="6"/>
      <c r="DDC115" s="6"/>
      <c r="DDD115" s="6"/>
      <c r="DDE115" s="6"/>
      <c r="DDF115" s="6"/>
      <c r="DDG115" s="6"/>
      <c r="DDH115" s="6"/>
      <c r="DDI115" s="6"/>
      <c r="DDJ115" s="6"/>
      <c r="DDK115" s="6"/>
      <c r="DDL115" s="6"/>
      <c r="DDM115" s="6"/>
      <c r="DDN115" s="6"/>
      <c r="DDO115" s="6"/>
      <c r="DDP115" s="6"/>
      <c r="DDQ115" s="6"/>
      <c r="DDR115" s="6"/>
      <c r="DDS115" s="6"/>
      <c r="DDT115" s="6"/>
      <c r="DDU115" s="6"/>
      <c r="DDV115" s="6"/>
      <c r="DDW115" s="6"/>
      <c r="DDX115" s="6"/>
      <c r="DDY115" s="6"/>
      <c r="DDZ115" s="6"/>
      <c r="DEA115" s="6"/>
      <c r="DEB115" s="6"/>
      <c r="DEC115" s="6"/>
      <c r="DED115" s="6"/>
      <c r="DEE115" s="6"/>
      <c r="DEF115" s="6"/>
      <c r="DEG115" s="6"/>
      <c r="DEH115" s="6"/>
      <c r="DEI115" s="6"/>
      <c r="DEJ115" s="6"/>
      <c r="DEK115" s="6"/>
      <c r="DEL115" s="6"/>
      <c r="DEM115" s="6"/>
      <c r="DEN115" s="6"/>
      <c r="DEO115" s="6"/>
      <c r="DEP115" s="6"/>
      <c r="DEQ115" s="6"/>
      <c r="DER115" s="6"/>
      <c r="DES115" s="6"/>
      <c r="DET115" s="6"/>
      <c r="DEU115" s="6"/>
      <c r="DEV115" s="6"/>
      <c r="DEW115" s="6"/>
      <c r="DEX115" s="6"/>
      <c r="DEY115" s="6"/>
      <c r="DEZ115" s="6"/>
      <c r="DFA115" s="6"/>
      <c r="DFB115" s="6"/>
      <c r="DFC115" s="6"/>
      <c r="DFD115" s="6"/>
      <c r="DFE115" s="6"/>
      <c r="DFF115" s="6"/>
      <c r="DFG115" s="6"/>
      <c r="DFH115" s="6"/>
      <c r="DFI115" s="6"/>
      <c r="DFJ115" s="6"/>
      <c r="DFK115" s="6"/>
      <c r="DFL115" s="6"/>
      <c r="DFM115" s="6"/>
      <c r="DFN115" s="6"/>
      <c r="DFO115" s="6"/>
      <c r="DFP115" s="6"/>
      <c r="DFQ115" s="6"/>
      <c r="DFR115" s="6"/>
      <c r="DFS115" s="6"/>
      <c r="DFT115" s="6"/>
      <c r="DFU115" s="6"/>
      <c r="DFV115" s="6"/>
      <c r="DFW115" s="6"/>
      <c r="DFX115" s="6"/>
      <c r="DFY115" s="6"/>
      <c r="DFZ115" s="6"/>
      <c r="DGA115" s="6"/>
      <c r="DGB115" s="6"/>
      <c r="DGC115" s="6"/>
      <c r="DGD115" s="6"/>
      <c r="DGE115" s="6"/>
      <c r="DGF115" s="6"/>
      <c r="DGG115" s="6"/>
      <c r="DGH115" s="6"/>
      <c r="DGI115" s="6"/>
      <c r="DGJ115" s="6"/>
      <c r="DGK115" s="6"/>
      <c r="DGL115" s="6"/>
      <c r="DGM115" s="6"/>
      <c r="DGN115" s="6"/>
      <c r="DGO115" s="6"/>
      <c r="DGP115" s="6"/>
      <c r="DGQ115" s="6"/>
      <c r="DGR115" s="6"/>
      <c r="DGS115" s="6"/>
      <c r="DGT115" s="6"/>
      <c r="DGU115" s="6"/>
      <c r="DGV115" s="6"/>
      <c r="DGW115" s="6"/>
      <c r="DGX115" s="6"/>
      <c r="DGY115" s="6"/>
      <c r="DGZ115" s="6"/>
      <c r="DHA115" s="6"/>
      <c r="DHB115" s="6"/>
      <c r="DHC115" s="6"/>
      <c r="DHD115" s="6"/>
      <c r="DHE115" s="6"/>
      <c r="DHF115" s="6"/>
      <c r="DHG115" s="6"/>
      <c r="DHH115" s="6"/>
      <c r="DHI115" s="6"/>
      <c r="DHJ115" s="6"/>
      <c r="DHK115" s="6"/>
      <c r="DHL115" s="6"/>
      <c r="DHM115" s="6"/>
      <c r="DHN115" s="6"/>
      <c r="DHO115" s="6"/>
      <c r="DHP115" s="6"/>
      <c r="DHQ115" s="6"/>
      <c r="DHR115" s="6"/>
      <c r="DHS115" s="6"/>
      <c r="DHT115" s="6"/>
      <c r="DHU115" s="6"/>
      <c r="DHV115" s="6"/>
      <c r="DHW115" s="6"/>
      <c r="DHX115" s="6"/>
      <c r="DHY115" s="6"/>
      <c r="DHZ115" s="6"/>
      <c r="DIA115" s="6"/>
      <c r="DIB115" s="6"/>
      <c r="DIC115" s="6"/>
      <c r="DID115" s="6"/>
      <c r="DIE115" s="6"/>
      <c r="DIF115" s="6"/>
      <c r="DIG115" s="6"/>
      <c r="DIH115" s="6"/>
      <c r="DII115" s="6"/>
      <c r="DIJ115" s="6"/>
      <c r="DIK115" s="6"/>
      <c r="DIL115" s="6"/>
      <c r="DIM115" s="6"/>
      <c r="DIN115" s="6"/>
      <c r="DIO115" s="6"/>
      <c r="DIP115" s="6"/>
      <c r="DIQ115" s="6"/>
      <c r="DIR115" s="6"/>
      <c r="DIS115" s="6"/>
      <c r="DIT115" s="6"/>
      <c r="DIU115" s="6"/>
      <c r="DIV115" s="6"/>
      <c r="DIW115" s="6"/>
      <c r="DIX115" s="6"/>
      <c r="DIY115" s="6"/>
      <c r="DIZ115" s="6"/>
      <c r="DJA115" s="6"/>
      <c r="DJB115" s="6"/>
      <c r="DJC115" s="6"/>
      <c r="DJD115" s="6"/>
      <c r="DJE115" s="6"/>
      <c r="DJF115" s="6"/>
      <c r="DJG115" s="6"/>
      <c r="DJH115" s="6"/>
      <c r="DJI115" s="6"/>
      <c r="DJJ115" s="6"/>
      <c r="DJK115" s="6"/>
      <c r="DJL115" s="6"/>
      <c r="DJM115" s="6"/>
      <c r="DJN115" s="6"/>
      <c r="DJO115" s="6"/>
      <c r="DJP115" s="6"/>
      <c r="DJQ115" s="6"/>
      <c r="DJR115" s="6"/>
      <c r="DJS115" s="6"/>
      <c r="DJT115" s="6"/>
      <c r="DJU115" s="6"/>
      <c r="DJV115" s="6"/>
      <c r="DJW115" s="6"/>
      <c r="DJX115" s="6"/>
      <c r="DJY115" s="6"/>
      <c r="DJZ115" s="6"/>
      <c r="DKA115" s="6"/>
      <c r="DKB115" s="6"/>
      <c r="DKC115" s="6"/>
      <c r="DKD115" s="6"/>
      <c r="DKE115" s="6"/>
      <c r="DKF115" s="6"/>
      <c r="DKG115" s="6"/>
      <c r="DKH115" s="6"/>
      <c r="DKI115" s="6"/>
      <c r="DKJ115" s="6"/>
      <c r="DKK115" s="6"/>
      <c r="DKL115" s="6"/>
      <c r="DKM115" s="6"/>
      <c r="DKN115" s="6"/>
      <c r="DKO115" s="6"/>
      <c r="DKP115" s="6"/>
      <c r="DKQ115" s="6"/>
      <c r="DKR115" s="6"/>
      <c r="DKS115" s="6"/>
      <c r="DKT115" s="6"/>
      <c r="DKU115" s="6"/>
      <c r="DKV115" s="6"/>
      <c r="DKW115" s="6"/>
      <c r="DKX115" s="6"/>
      <c r="DKY115" s="6"/>
      <c r="DKZ115" s="6"/>
      <c r="DLA115" s="6"/>
      <c r="DLB115" s="6"/>
      <c r="DLC115" s="6"/>
      <c r="DLD115" s="6"/>
      <c r="DLE115" s="6"/>
      <c r="DLF115" s="6"/>
      <c r="DLG115" s="6"/>
      <c r="DLH115" s="6"/>
      <c r="DLI115" s="6"/>
      <c r="DLJ115" s="6"/>
      <c r="DLK115" s="6"/>
      <c r="DLL115" s="6"/>
      <c r="DLM115" s="6"/>
      <c r="DLN115" s="6"/>
      <c r="DLO115" s="6"/>
      <c r="DLP115" s="6"/>
      <c r="DLQ115" s="6"/>
      <c r="DLR115" s="6"/>
      <c r="DLS115" s="6"/>
      <c r="DLT115" s="6"/>
      <c r="DLU115" s="6"/>
      <c r="DLV115" s="6"/>
      <c r="DLW115" s="6"/>
      <c r="DLX115" s="6"/>
      <c r="DLY115" s="6"/>
      <c r="DLZ115" s="6"/>
      <c r="DMA115" s="6"/>
      <c r="DMB115" s="6"/>
      <c r="DMC115" s="6"/>
      <c r="DMD115" s="6"/>
      <c r="DME115" s="6"/>
      <c r="DMF115" s="6"/>
      <c r="DMG115" s="6"/>
      <c r="DMH115" s="6"/>
      <c r="DMI115" s="6"/>
      <c r="DMJ115" s="6"/>
      <c r="DMK115" s="6"/>
      <c r="DML115" s="6"/>
      <c r="DMM115" s="6"/>
      <c r="DMN115" s="6"/>
      <c r="DMO115" s="6"/>
      <c r="DMP115" s="6"/>
      <c r="DMQ115" s="6"/>
      <c r="DMR115" s="6"/>
      <c r="DMS115" s="6"/>
      <c r="DMT115" s="6"/>
      <c r="DMU115" s="6"/>
      <c r="DMV115" s="6"/>
      <c r="DMW115" s="6"/>
      <c r="DMX115" s="6"/>
      <c r="DMY115" s="6"/>
      <c r="DMZ115" s="6"/>
      <c r="DNA115" s="6"/>
      <c r="DNB115" s="6"/>
      <c r="DNC115" s="6"/>
      <c r="DND115" s="6"/>
      <c r="DNE115" s="6"/>
      <c r="DNF115" s="6"/>
      <c r="DNG115" s="6"/>
      <c r="DNH115" s="6"/>
      <c r="DNI115" s="6"/>
      <c r="DNJ115" s="6"/>
      <c r="DNK115" s="6"/>
      <c r="DNL115" s="6"/>
      <c r="DNM115" s="6"/>
      <c r="DNN115" s="6"/>
      <c r="DNO115" s="6"/>
      <c r="DNP115" s="6"/>
      <c r="DNQ115" s="6"/>
      <c r="DNR115" s="6"/>
      <c r="DNS115" s="6"/>
      <c r="DNT115" s="6"/>
      <c r="DNU115" s="6"/>
      <c r="DNV115" s="6"/>
      <c r="DNW115" s="6"/>
      <c r="DNX115" s="6"/>
      <c r="DNY115" s="6"/>
      <c r="DNZ115" s="6"/>
      <c r="DOA115" s="6"/>
      <c r="DOB115" s="6"/>
      <c r="DOC115" s="6"/>
      <c r="DOD115" s="6"/>
      <c r="DOE115" s="6"/>
      <c r="DOF115" s="6"/>
      <c r="DOG115" s="6"/>
      <c r="DOH115" s="6"/>
      <c r="DOI115" s="6"/>
      <c r="DOJ115" s="6"/>
      <c r="DOK115" s="6"/>
      <c r="DOL115" s="6"/>
      <c r="DOM115" s="6"/>
      <c r="DON115" s="6"/>
      <c r="DOO115" s="6"/>
      <c r="DOP115" s="6"/>
      <c r="DOQ115" s="6"/>
      <c r="DOR115" s="6"/>
      <c r="DOS115" s="6"/>
      <c r="DOT115" s="6"/>
      <c r="DOU115" s="6"/>
      <c r="DOV115" s="6"/>
      <c r="DOW115" s="6"/>
      <c r="DOX115" s="6"/>
      <c r="DOY115" s="6"/>
      <c r="DOZ115" s="6"/>
      <c r="DPA115" s="6"/>
      <c r="DPB115" s="6"/>
      <c r="DPC115" s="6"/>
      <c r="DPD115" s="6"/>
      <c r="DPE115" s="6"/>
      <c r="DPF115" s="6"/>
      <c r="DPG115" s="6"/>
      <c r="DPH115" s="6"/>
      <c r="DPI115" s="6"/>
      <c r="DPJ115" s="6"/>
      <c r="DPK115" s="6"/>
      <c r="DPL115" s="6"/>
      <c r="DPM115" s="6"/>
      <c r="DPN115" s="6"/>
      <c r="DPO115" s="6"/>
      <c r="DPP115" s="6"/>
      <c r="DPQ115" s="6"/>
      <c r="DPR115" s="6"/>
      <c r="DPS115" s="6"/>
      <c r="DPT115" s="6"/>
      <c r="DPU115" s="6"/>
      <c r="DPV115" s="6"/>
      <c r="DPW115" s="6"/>
      <c r="DPX115" s="6"/>
      <c r="DPY115" s="6"/>
      <c r="DPZ115" s="6"/>
      <c r="DQA115" s="6"/>
      <c r="DQB115" s="6"/>
      <c r="DQC115" s="6"/>
      <c r="DQD115" s="6"/>
      <c r="DQE115" s="6"/>
      <c r="DQF115" s="6"/>
      <c r="DQG115" s="6"/>
      <c r="DQH115" s="6"/>
      <c r="DQI115" s="6"/>
      <c r="DQJ115" s="6"/>
      <c r="DQK115" s="6"/>
      <c r="DQL115" s="6"/>
      <c r="DQM115" s="6"/>
      <c r="DQN115" s="6"/>
      <c r="DQO115" s="6"/>
      <c r="DQP115" s="6"/>
      <c r="DQQ115" s="6"/>
      <c r="DQR115" s="6"/>
      <c r="DQS115" s="6"/>
      <c r="DQT115" s="6"/>
      <c r="DQU115" s="6"/>
      <c r="DQV115" s="6"/>
      <c r="DQW115" s="6"/>
      <c r="DQX115" s="6"/>
      <c r="DQY115" s="6"/>
      <c r="DQZ115" s="6"/>
      <c r="DRA115" s="6"/>
      <c r="DRB115" s="6"/>
      <c r="DRC115" s="6"/>
      <c r="DRD115" s="6"/>
      <c r="DRE115" s="6"/>
      <c r="DRF115" s="6"/>
      <c r="DRG115" s="6"/>
      <c r="DRH115" s="6"/>
      <c r="DRI115" s="6"/>
      <c r="DRJ115" s="6"/>
      <c r="DRK115" s="6"/>
      <c r="DRL115" s="6"/>
      <c r="DRM115" s="6"/>
      <c r="DRN115" s="6"/>
      <c r="DRO115" s="6"/>
      <c r="DRP115" s="6"/>
      <c r="DRQ115" s="6"/>
      <c r="DRR115" s="6"/>
      <c r="DRS115" s="6"/>
      <c r="DRT115" s="6"/>
      <c r="DRU115" s="6"/>
      <c r="DRV115" s="6"/>
      <c r="DRW115" s="6"/>
      <c r="DRX115" s="6"/>
      <c r="DRY115" s="6"/>
      <c r="DRZ115" s="6"/>
      <c r="DSA115" s="6"/>
      <c r="DSB115" s="6"/>
      <c r="DSC115" s="6"/>
      <c r="DSD115" s="6"/>
      <c r="DSE115" s="6"/>
      <c r="DSF115" s="6"/>
      <c r="DSG115" s="6"/>
      <c r="DSH115" s="6"/>
      <c r="DSI115" s="6"/>
      <c r="DSJ115" s="6"/>
      <c r="DSK115" s="6"/>
      <c r="DSL115" s="6"/>
      <c r="DSM115" s="6"/>
      <c r="DSN115" s="6"/>
      <c r="DSO115" s="6"/>
      <c r="DSP115" s="6"/>
      <c r="DSQ115" s="6"/>
      <c r="DSR115" s="6"/>
      <c r="DSS115" s="6"/>
      <c r="DST115" s="6"/>
      <c r="DSU115" s="6"/>
      <c r="DSV115" s="6"/>
      <c r="DSW115" s="6"/>
      <c r="DSX115" s="6"/>
      <c r="DSY115" s="6"/>
      <c r="DSZ115" s="6"/>
      <c r="DTA115" s="6"/>
      <c r="DTB115" s="6"/>
      <c r="DTC115" s="6"/>
      <c r="DTD115" s="6"/>
      <c r="DTE115" s="6"/>
      <c r="DTF115" s="6"/>
      <c r="DTG115" s="6"/>
      <c r="DTH115" s="6"/>
      <c r="DTI115" s="6"/>
      <c r="DTJ115" s="6"/>
      <c r="DTK115" s="6"/>
      <c r="DTL115" s="6"/>
      <c r="DTM115" s="6"/>
      <c r="DTN115" s="6"/>
      <c r="DTO115" s="6"/>
      <c r="DTP115" s="6"/>
      <c r="DTQ115" s="6"/>
      <c r="DTR115" s="6"/>
      <c r="DTS115" s="6"/>
      <c r="DTT115" s="6"/>
      <c r="DTU115" s="6"/>
      <c r="DTV115" s="6"/>
      <c r="DTW115" s="6"/>
      <c r="DTX115" s="6"/>
      <c r="DTY115" s="6"/>
      <c r="DTZ115" s="6"/>
      <c r="DUA115" s="6"/>
      <c r="DUB115" s="6"/>
      <c r="DUC115" s="6"/>
      <c r="DUD115" s="6"/>
      <c r="DUE115" s="6"/>
      <c r="DUF115" s="6"/>
      <c r="DUG115" s="6"/>
      <c r="DUH115" s="6"/>
      <c r="DUI115" s="6"/>
      <c r="DUJ115" s="6"/>
      <c r="DUK115" s="6"/>
      <c r="DUL115" s="6"/>
      <c r="DUM115" s="6"/>
      <c r="DUN115" s="6"/>
      <c r="DUO115" s="6"/>
      <c r="DUP115" s="6"/>
      <c r="DUQ115" s="6"/>
      <c r="DUR115" s="6"/>
      <c r="DUS115" s="6"/>
      <c r="DUT115" s="6"/>
      <c r="DUU115" s="6"/>
      <c r="DUV115" s="6"/>
      <c r="DUW115" s="6"/>
      <c r="DUX115" s="6"/>
      <c r="DUY115" s="6"/>
      <c r="DUZ115" s="6"/>
      <c r="DVA115" s="6"/>
      <c r="DVB115" s="6"/>
      <c r="DVC115" s="6"/>
      <c r="DVD115" s="6"/>
      <c r="DVE115" s="6"/>
      <c r="DVF115" s="6"/>
      <c r="DVG115" s="6"/>
      <c r="DVH115" s="6"/>
      <c r="DVI115" s="6"/>
      <c r="DVJ115" s="6"/>
      <c r="DVK115" s="6"/>
      <c r="DVL115" s="6"/>
      <c r="DVM115" s="6"/>
      <c r="DVN115" s="6"/>
      <c r="DVO115" s="6"/>
      <c r="DVP115" s="6"/>
      <c r="DVQ115" s="6"/>
      <c r="DVR115" s="6"/>
      <c r="DVS115" s="6"/>
      <c r="DVT115" s="6"/>
      <c r="DVU115" s="6"/>
      <c r="DVV115" s="6"/>
      <c r="DVW115" s="6"/>
      <c r="DVX115" s="6"/>
      <c r="DVY115" s="6"/>
      <c r="DVZ115" s="6"/>
      <c r="DWA115" s="6"/>
      <c r="DWB115" s="6"/>
      <c r="DWC115" s="6"/>
      <c r="DWD115" s="6"/>
      <c r="DWE115" s="6"/>
      <c r="DWF115" s="6"/>
      <c r="DWG115" s="6"/>
      <c r="DWH115" s="6"/>
      <c r="DWI115" s="6"/>
      <c r="DWJ115" s="6"/>
      <c r="DWK115" s="6"/>
      <c r="DWL115" s="6"/>
      <c r="DWM115" s="6"/>
      <c r="DWN115" s="6"/>
      <c r="DWO115" s="6"/>
      <c r="DWP115" s="6"/>
      <c r="DWQ115" s="6"/>
      <c r="DWR115" s="6"/>
      <c r="DWS115" s="6"/>
      <c r="DWT115" s="6"/>
      <c r="DWU115" s="6"/>
      <c r="DWV115" s="6"/>
      <c r="DWW115" s="6"/>
      <c r="DWX115" s="6"/>
      <c r="DWY115" s="6"/>
      <c r="DWZ115" s="6"/>
      <c r="DXA115" s="6"/>
      <c r="DXB115" s="6"/>
      <c r="DXC115" s="6"/>
      <c r="DXD115" s="6"/>
      <c r="DXE115" s="6"/>
      <c r="DXF115" s="6"/>
      <c r="DXG115" s="6"/>
      <c r="DXH115" s="6"/>
      <c r="DXI115" s="6"/>
      <c r="DXJ115" s="6"/>
      <c r="DXK115" s="6"/>
      <c r="DXL115" s="6"/>
      <c r="DXM115" s="6"/>
      <c r="DXN115" s="6"/>
      <c r="DXO115" s="6"/>
      <c r="DXP115" s="6"/>
      <c r="DXQ115" s="6"/>
      <c r="DXR115" s="6"/>
      <c r="DXS115" s="6"/>
      <c r="DXT115" s="6"/>
      <c r="DXU115" s="6"/>
      <c r="DXV115" s="6"/>
      <c r="DXW115" s="6"/>
      <c r="DXX115" s="6"/>
      <c r="DXY115" s="6"/>
      <c r="DXZ115" s="6"/>
      <c r="DYA115" s="6"/>
      <c r="DYB115" s="6"/>
      <c r="DYC115" s="6"/>
      <c r="DYD115" s="6"/>
      <c r="DYE115" s="6"/>
      <c r="DYF115" s="6"/>
      <c r="DYG115" s="6"/>
      <c r="DYH115" s="6"/>
      <c r="DYI115" s="6"/>
      <c r="DYJ115" s="6"/>
      <c r="DYK115" s="6"/>
      <c r="DYL115" s="6"/>
      <c r="DYM115" s="6"/>
      <c r="DYN115" s="6"/>
      <c r="DYO115" s="6"/>
      <c r="DYP115" s="6"/>
      <c r="DYQ115" s="6"/>
      <c r="DYR115" s="6"/>
      <c r="DYS115" s="6"/>
      <c r="DYT115" s="6"/>
      <c r="DYU115" s="6"/>
      <c r="DYV115" s="6"/>
      <c r="DYW115" s="6"/>
      <c r="DYX115" s="6"/>
      <c r="DYY115" s="6"/>
      <c r="DYZ115" s="6"/>
      <c r="DZA115" s="6"/>
      <c r="DZB115" s="6"/>
      <c r="DZC115" s="6"/>
      <c r="DZD115" s="6"/>
      <c r="DZE115" s="6"/>
      <c r="DZF115" s="6"/>
      <c r="DZG115" s="6"/>
      <c r="DZH115" s="6"/>
      <c r="DZI115" s="6"/>
      <c r="DZJ115" s="6"/>
      <c r="DZK115" s="6"/>
      <c r="DZL115" s="6"/>
      <c r="DZM115" s="6"/>
      <c r="DZN115" s="6"/>
      <c r="DZO115" s="6"/>
      <c r="DZP115" s="6"/>
      <c r="DZQ115" s="6"/>
      <c r="DZR115" s="6"/>
      <c r="DZS115" s="6"/>
      <c r="DZT115" s="6"/>
      <c r="DZU115" s="6"/>
      <c r="DZV115" s="6"/>
      <c r="DZW115" s="6"/>
      <c r="DZX115" s="6"/>
      <c r="DZY115" s="6"/>
      <c r="DZZ115" s="6"/>
      <c r="EAA115" s="6"/>
      <c r="EAB115" s="6"/>
      <c r="EAC115" s="6"/>
      <c r="EAD115" s="6"/>
      <c r="EAE115" s="6"/>
      <c r="EAF115" s="6"/>
      <c r="EAG115" s="6"/>
      <c r="EAH115" s="6"/>
      <c r="EAI115" s="6"/>
      <c r="EAJ115" s="6"/>
      <c r="EAK115" s="6"/>
      <c r="EAL115" s="6"/>
      <c r="EAM115" s="6"/>
      <c r="EAN115" s="6"/>
      <c r="EAO115" s="6"/>
      <c r="EAP115" s="6"/>
      <c r="EAQ115" s="6"/>
      <c r="EAR115" s="6"/>
      <c r="EAS115" s="6"/>
      <c r="EAT115" s="6"/>
      <c r="EAU115" s="6"/>
      <c r="EAV115" s="6"/>
      <c r="EAW115" s="6"/>
      <c r="EAX115" s="6"/>
      <c r="EAY115" s="6"/>
      <c r="EAZ115" s="6"/>
      <c r="EBA115" s="6"/>
      <c r="EBB115" s="6"/>
      <c r="EBC115" s="6"/>
      <c r="EBD115" s="6"/>
      <c r="EBE115" s="6"/>
      <c r="EBF115" s="6"/>
      <c r="EBG115" s="6"/>
      <c r="EBH115" s="6"/>
      <c r="EBI115" s="6"/>
      <c r="EBJ115" s="6"/>
      <c r="EBK115" s="6"/>
      <c r="EBL115" s="6"/>
      <c r="EBM115" s="6"/>
      <c r="EBN115" s="6"/>
      <c r="EBO115" s="6"/>
      <c r="EBP115" s="6"/>
      <c r="EBQ115" s="6"/>
      <c r="EBR115" s="6"/>
      <c r="EBS115" s="6"/>
      <c r="EBT115" s="6"/>
      <c r="EBU115" s="6"/>
      <c r="EBV115" s="6"/>
      <c r="EBW115" s="6"/>
      <c r="EBX115" s="6"/>
      <c r="EBY115" s="6"/>
      <c r="EBZ115" s="6"/>
      <c r="ECA115" s="6"/>
      <c r="ECB115" s="6"/>
      <c r="ECC115" s="6"/>
      <c r="ECD115" s="6"/>
      <c r="ECE115" s="6"/>
      <c r="ECF115" s="6"/>
      <c r="ECG115" s="6"/>
      <c r="ECH115" s="6"/>
      <c r="ECI115" s="6"/>
      <c r="ECJ115" s="6"/>
      <c r="ECK115" s="6"/>
      <c r="ECL115" s="6"/>
      <c r="ECM115" s="6"/>
      <c r="ECN115" s="6"/>
      <c r="ECO115" s="6"/>
      <c r="ECP115" s="6"/>
      <c r="ECQ115" s="6"/>
      <c r="ECR115" s="6"/>
      <c r="ECS115" s="6"/>
      <c r="ECT115" s="6"/>
      <c r="ECU115" s="6"/>
      <c r="ECV115" s="6"/>
      <c r="ECW115" s="6"/>
      <c r="ECX115" s="6"/>
      <c r="ECY115" s="6"/>
      <c r="ECZ115" s="6"/>
      <c r="EDA115" s="6"/>
      <c r="EDB115" s="6"/>
      <c r="EDC115" s="6"/>
      <c r="EDD115" s="6"/>
      <c r="EDE115" s="6"/>
      <c r="EDF115" s="6"/>
      <c r="EDG115" s="6"/>
      <c r="EDH115" s="6"/>
      <c r="EDI115" s="6"/>
      <c r="EDJ115" s="6"/>
      <c r="EDK115" s="6"/>
      <c r="EDL115" s="6"/>
      <c r="EDM115" s="6"/>
      <c r="EDN115" s="6"/>
      <c r="EDO115" s="6"/>
      <c r="EDP115" s="6"/>
      <c r="EDQ115" s="6"/>
      <c r="EDR115" s="6"/>
      <c r="EDS115" s="6"/>
      <c r="EDT115" s="6"/>
      <c r="EDU115" s="6"/>
      <c r="EDV115" s="6"/>
      <c r="EDW115" s="6"/>
      <c r="EDX115" s="6"/>
      <c r="EDY115" s="6"/>
      <c r="EDZ115" s="6"/>
      <c r="EEA115" s="6"/>
      <c r="EEB115" s="6"/>
      <c r="EEC115" s="6"/>
      <c r="EED115" s="6"/>
      <c r="EEE115" s="6"/>
      <c r="EEF115" s="6"/>
      <c r="EEG115" s="6"/>
      <c r="EEH115" s="6"/>
      <c r="EEI115" s="6"/>
      <c r="EEJ115" s="6"/>
      <c r="EEK115" s="6"/>
      <c r="EEL115" s="6"/>
      <c r="EEM115" s="6"/>
      <c r="EEN115" s="6"/>
      <c r="EEO115" s="6"/>
      <c r="EEP115" s="6"/>
      <c r="EEQ115" s="6"/>
      <c r="EER115" s="6"/>
      <c r="EES115" s="6"/>
      <c r="EET115" s="6"/>
      <c r="EEU115" s="6"/>
      <c r="EEV115" s="6"/>
      <c r="EEW115" s="6"/>
      <c r="EEX115" s="6"/>
      <c r="EEY115" s="6"/>
      <c r="EEZ115" s="6"/>
      <c r="EFA115" s="6"/>
      <c r="EFB115" s="6"/>
      <c r="EFC115" s="6"/>
      <c r="EFD115" s="6"/>
      <c r="EFE115" s="6"/>
      <c r="EFF115" s="6"/>
      <c r="EFG115" s="6"/>
      <c r="EFH115" s="6"/>
      <c r="EFI115" s="6"/>
      <c r="EFJ115" s="6"/>
      <c r="EFK115" s="6"/>
      <c r="EFL115" s="6"/>
      <c r="EFM115" s="6"/>
      <c r="EFN115" s="6"/>
      <c r="EFO115" s="6"/>
      <c r="EFP115" s="6"/>
      <c r="EFQ115" s="6"/>
      <c r="EFR115" s="6"/>
      <c r="EFS115" s="6"/>
      <c r="EFT115" s="6"/>
      <c r="EFU115" s="6"/>
      <c r="EFV115" s="6"/>
      <c r="EFW115" s="6"/>
      <c r="EFX115" s="6"/>
      <c r="EFY115" s="6"/>
      <c r="EFZ115" s="6"/>
      <c r="EGA115" s="6"/>
      <c r="EGB115" s="6"/>
      <c r="EGC115" s="6"/>
      <c r="EGD115" s="6"/>
      <c r="EGE115" s="6"/>
      <c r="EGF115" s="6"/>
      <c r="EGG115" s="6"/>
      <c r="EGH115" s="6"/>
      <c r="EGI115" s="6"/>
      <c r="EGJ115" s="6"/>
      <c r="EGK115" s="6"/>
      <c r="EGL115" s="6"/>
      <c r="EGM115" s="6"/>
      <c r="EGN115" s="6"/>
      <c r="EGO115" s="6"/>
      <c r="EGP115" s="6"/>
      <c r="EGQ115" s="6"/>
      <c r="EGR115" s="6"/>
      <c r="EGS115" s="6"/>
      <c r="EGT115" s="6"/>
      <c r="EGU115" s="6"/>
      <c r="EGV115" s="6"/>
      <c r="EGW115" s="6"/>
      <c r="EGX115" s="6"/>
      <c r="EGY115" s="6"/>
      <c r="EGZ115" s="6"/>
      <c r="EHA115" s="6"/>
      <c r="EHB115" s="6"/>
      <c r="EHC115" s="6"/>
      <c r="EHD115" s="6"/>
      <c r="EHE115" s="6"/>
      <c r="EHF115" s="6"/>
      <c r="EHG115" s="6"/>
      <c r="EHH115" s="6"/>
      <c r="EHI115" s="6"/>
      <c r="EHJ115" s="6"/>
      <c r="EHK115" s="6"/>
      <c r="EHL115" s="6"/>
      <c r="EHM115" s="6"/>
      <c r="EHN115" s="6"/>
      <c r="EHO115" s="6"/>
      <c r="EHP115" s="6"/>
      <c r="EHQ115" s="6"/>
      <c r="EHR115" s="6"/>
      <c r="EHS115" s="6"/>
      <c r="EHT115" s="6"/>
      <c r="EHU115" s="6"/>
      <c r="EHV115" s="6"/>
      <c r="EHW115" s="6"/>
      <c r="EHX115" s="6"/>
      <c r="EHY115" s="6"/>
      <c r="EHZ115" s="6"/>
      <c r="EIA115" s="6"/>
      <c r="EIB115" s="6"/>
      <c r="EIC115" s="6"/>
      <c r="EID115" s="6"/>
      <c r="EIE115" s="6"/>
      <c r="EIF115" s="6"/>
      <c r="EIG115" s="6"/>
      <c r="EIH115" s="6"/>
      <c r="EII115" s="6"/>
      <c r="EIJ115" s="6"/>
      <c r="EIK115" s="6"/>
      <c r="EIL115" s="6"/>
      <c r="EIM115" s="6"/>
      <c r="EIN115" s="6"/>
      <c r="EIO115" s="6"/>
      <c r="EIP115" s="6"/>
      <c r="EIQ115" s="6"/>
      <c r="EIR115" s="6"/>
      <c r="EIS115" s="6"/>
      <c r="EIT115" s="6"/>
      <c r="EIU115" s="6"/>
      <c r="EIV115" s="6"/>
      <c r="EIW115" s="6"/>
      <c r="EIX115" s="6"/>
      <c r="EIY115" s="6"/>
      <c r="EIZ115" s="6"/>
      <c r="EJA115" s="6"/>
      <c r="EJB115" s="6"/>
      <c r="EJC115" s="6"/>
      <c r="EJD115" s="6"/>
      <c r="EJE115" s="6"/>
      <c r="EJF115" s="6"/>
      <c r="EJG115" s="6"/>
      <c r="EJH115" s="6"/>
      <c r="EJI115" s="6"/>
      <c r="EJJ115" s="6"/>
      <c r="EJK115" s="6"/>
      <c r="EJL115" s="6"/>
      <c r="EJM115" s="6"/>
      <c r="EJN115" s="6"/>
      <c r="EJO115" s="6"/>
      <c r="EJP115" s="6"/>
      <c r="EJQ115" s="6"/>
      <c r="EJR115" s="6"/>
      <c r="EJS115" s="6"/>
      <c r="EJT115" s="6"/>
      <c r="EJU115" s="6"/>
      <c r="EJV115" s="6"/>
      <c r="EJW115" s="6"/>
      <c r="EJX115" s="6"/>
      <c r="EJY115" s="6"/>
      <c r="EJZ115" s="6"/>
      <c r="EKA115" s="6"/>
      <c r="EKB115" s="6"/>
      <c r="EKC115" s="6"/>
      <c r="EKD115" s="6"/>
      <c r="EKE115" s="6"/>
      <c r="EKF115" s="6"/>
      <c r="EKG115" s="6"/>
      <c r="EKH115" s="6"/>
      <c r="EKI115" s="6"/>
      <c r="EKJ115" s="6"/>
      <c r="EKK115" s="6"/>
      <c r="EKL115" s="6"/>
      <c r="EKM115" s="6"/>
      <c r="EKN115" s="6"/>
      <c r="EKO115" s="6"/>
      <c r="EKP115" s="6"/>
      <c r="EKQ115" s="6"/>
      <c r="EKR115" s="6"/>
      <c r="EKS115" s="6"/>
      <c r="EKT115" s="6"/>
      <c r="EKU115" s="6"/>
      <c r="EKV115" s="6"/>
      <c r="EKW115" s="6"/>
      <c r="EKX115" s="6"/>
      <c r="EKY115" s="6"/>
      <c r="EKZ115" s="6"/>
      <c r="ELA115" s="6"/>
      <c r="ELB115" s="6"/>
      <c r="ELC115" s="6"/>
      <c r="ELD115" s="6"/>
      <c r="ELE115" s="6"/>
      <c r="ELF115" s="6"/>
      <c r="ELG115" s="6"/>
      <c r="ELH115" s="6"/>
      <c r="ELI115" s="6"/>
      <c r="ELJ115" s="6"/>
      <c r="ELK115" s="6"/>
      <c r="ELL115" s="6"/>
      <c r="ELM115" s="6"/>
      <c r="ELN115" s="6"/>
      <c r="ELO115" s="6"/>
      <c r="ELP115" s="6"/>
      <c r="ELQ115" s="6"/>
      <c r="ELR115" s="6"/>
      <c r="ELS115" s="6"/>
      <c r="ELT115" s="6"/>
      <c r="ELU115" s="6"/>
      <c r="ELV115" s="6"/>
      <c r="ELW115" s="6"/>
      <c r="ELX115" s="6"/>
      <c r="ELY115" s="6"/>
      <c r="ELZ115" s="6"/>
      <c r="EMA115" s="6"/>
      <c r="EMB115" s="6"/>
      <c r="EMC115" s="6"/>
      <c r="EMD115" s="6"/>
      <c r="EME115" s="6"/>
      <c r="EMF115" s="6"/>
      <c r="EMG115" s="6"/>
      <c r="EMH115" s="6"/>
      <c r="EMI115" s="6"/>
      <c r="EMJ115" s="6"/>
      <c r="EMK115" s="6"/>
      <c r="EML115" s="6"/>
      <c r="EMM115" s="6"/>
      <c r="EMN115" s="6"/>
      <c r="EMO115" s="6"/>
      <c r="EMP115" s="6"/>
      <c r="EMQ115" s="6"/>
      <c r="EMR115" s="6"/>
      <c r="EMS115" s="6"/>
      <c r="EMT115" s="6"/>
      <c r="EMU115" s="6"/>
      <c r="EMV115" s="6"/>
      <c r="EMW115" s="6"/>
      <c r="EMX115" s="6"/>
      <c r="EMY115" s="6"/>
      <c r="EMZ115" s="6"/>
      <c r="ENA115" s="6"/>
      <c r="ENB115" s="6"/>
      <c r="ENC115" s="6"/>
      <c r="END115" s="6"/>
      <c r="ENE115" s="6"/>
      <c r="ENF115" s="6"/>
      <c r="ENG115" s="6"/>
      <c r="ENH115" s="6"/>
      <c r="ENI115" s="6"/>
      <c r="ENJ115" s="6"/>
      <c r="ENK115" s="6"/>
      <c r="ENL115" s="6"/>
      <c r="ENM115" s="6"/>
      <c r="ENN115" s="6"/>
      <c r="ENO115" s="6"/>
      <c r="ENP115" s="6"/>
      <c r="ENQ115" s="6"/>
      <c r="ENR115" s="6"/>
      <c r="ENS115" s="6"/>
      <c r="ENT115" s="6"/>
      <c r="ENU115" s="6"/>
      <c r="ENV115" s="6"/>
      <c r="ENW115" s="6"/>
      <c r="ENX115" s="6"/>
      <c r="ENY115" s="6"/>
      <c r="ENZ115" s="6"/>
      <c r="EOA115" s="6"/>
      <c r="EOB115" s="6"/>
      <c r="EOC115" s="6"/>
      <c r="EOD115" s="6"/>
      <c r="EOE115" s="6"/>
      <c r="EOF115" s="6"/>
      <c r="EOG115" s="6"/>
      <c r="EOH115" s="6"/>
      <c r="EOI115" s="6"/>
      <c r="EOJ115" s="6"/>
      <c r="EOK115" s="6"/>
      <c r="EOL115" s="6"/>
      <c r="EOM115" s="6"/>
      <c r="EON115" s="6"/>
      <c r="EOO115" s="6"/>
      <c r="EOP115" s="6"/>
      <c r="EOQ115" s="6"/>
      <c r="EOR115" s="6"/>
      <c r="EOS115" s="6"/>
      <c r="EOT115" s="6"/>
      <c r="EOU115" s="6"/>
      <c r="EOV115" s="6"/>
      <c r="EOW115" s="6"/>
      <c r="EOX115" s="6"/>
      <c r="EOY115" s="6"/>
      <c r="EOZ115" s="6"/>
      <c r="EPA115" s="6"/>
      <c r="EPB115" s="6"/>
      <c r="EPC115" s="6"/>
      <c r="EPD115" s="6"/>
      <c r="EPE115" s="6"/>
      <c r="EPF115" s="6"/>
      <c r="EPG115" s="6"/>
      <c r="EPH115" s="6"/>
      <c r="EPI115" s="6"/>
      <c r="EPJ115" s="6"/>
      <c r="EPK115" s="6"/>
      <c r="EPL115" s="6"/>
      <c r="EPM115" s="6"/>
      <c r="EPN115" s="6"/>
      <c r="EPO115" s="6"/>
      <c r="EPP115" s="6"/>
      <c r="EPQ115" s="6"/>
      <c r="EPR115" s="6"/>
      <c r="EPS115" s="6"/>
      <c r="EPT115" s="6"/>
      <c r="EPU115" s="6"/>
      <c r="EPV115" s="6"/>
      <c r="EPW115" s="6"/>
      <c r="EPX115" s="6"/>
      <c r="EPY115" s="6"/>
      <c r="EPZ115" s="6"/>
      <c r="EQA115" s="6"/>
      <c r="EQB115" s="6"/>
      <c r="EQC115" s="6"/>
      <c r="EQD115" s="6"/>
      <c r="EQE115" s="6"/>
      <c r="EQF115" s="6"/>
      <c r="EQG115" s="6"/>
      <c r="EQH115" s="6"/>
      <c r="EQI115" s="6"/>
      <c r="EQJ115" s="6"/>
      <c r="EQK115" s="6"/>
      <c r="EQL115" s="6"/>
      <c r="EQM115" s="6"/>
      <c r="EQN115" s="6"/>
      <c r="EQO115" s="6"/>
      <c r="EQP115" s="6"/>
      <c r="EQQ115" s="6"/>
      <c r="EQR115" s="6"/>
      <c r="EQS115" s="6"/>
      <c r="EQT115" s="6"/>
      <c r="EQU115" s="6"/>
      <c r="EQV115" s="6"/>
      <c r="EQW115" s="6"/>
      <c r="EQX115" s="6"/>
      <c r="EQY115" s="6"/>
      <c r="EQZ115" s="6"/>
      <c r="ERA115" s="6"/>
      <c r="ERB115" s="6"/>
      <c r="ERC115" s="6"/>
      <c r="ERD115" s="6"/>
      <c r="ERE115" s="6"/>
      <c r="ERF115" s="6"/>
      <c r="ERG115" s="6"/>
      <c r="ERH115" s="6"/>
      <c r="ERI115" s="6"/>
      <c r="ERJ115" s="6"/>
      <c r="ERK115" s="6"/>
      <c r="ERL115" s="6"/>
      <c r="ERM115" s="6"/>
      <c r="ERN115" s="6"/>
      <c r="ERO115" s="6"/>
      <c r="ERP115" s="6"/>
      <c r="ERQ115" s="6"/>
      <c r="ERR115" s="6"/>
      <c r="ERS115" s="6"/>
      <c r="ERT115" s="6"/>
      <c r="ERU115" s="6"/>
      <c r="ERV115" s="6"/>
      <c r="ERW115" s="6"/>
      <c r="ERX115" s="6"/>
      <c r="ERY115" s="6"/>
      <c r="ERZ115" s="6"/>
      <c r="ESA115" s="6"/>
      <c r="ESB115" s="6"/>
      <c r="ESC115" s="6"/>
      <c r="ESD115" s="6"/>
      <c r="ESE115" s="6"/>
      <c r="ESF115" s="6"/>
      <c r="ESG115" s="6"/>
      <c r="ESH115" s="6"/>
      <c r="ESI115" s="6"/>
      <c r="ESJ115" s="6"/>
      <c r="ESK115" s="6"/>
      <c r="ESL115" s="6"/>
      <c r="ESM115" s="6"/>
      <c r="ESN115" s="6"/>
      <c r="ESO115" s="6"/>
      <c r="ESP115" s="6"/>
      <c r="ESQ115" s="6"/>
      <c r="ESR115" s="6"/>
      <c r="ESS115" s="6"/>
      <c r="EST115" s="6"/>
      <c r="ESU115" s="6"/>
      <c r="ESV115" s="6"/>
      <c r="ESW115" s="6"/>
      <c r="ESX115" s="6"/>
      <c r="ESY115" s="6"/>
      <c r="ESZ115" s="6"/>
      <c r="ETA115" s="6"/>
      <c r="ETB115" s="6"/>
      <c r="ETC115" s="6"/>
      <c r="ETD115" s="6"/>
      <c r="ETE115" s="6"/>
      <c r="ETF115" s="6"/>
      <c r="ETG115" s="6"/>
      <c r="ETH115" s="6"/>
      <c r="ETI115" s="6"/>
      <c r="ETJ115" s="6"/>
      <c r="ETK115" s="6"/>
      <c r="ETL115" s="6"/>
      <c r="ETM115" s="6"/>
      <c r="ETN115" s="6"/>
      <c r="ETO115" s="6"/>
      <c r="ETP115" s="6"/>
      <c r="ETQ115" s="6"/>
      <c r="ETR115" s="6"/>
      <c r="ETS115" s="6"/>
      <c r="ETT115" s="6"/>
      <c r="ETU115" s="6"/>
      <c r="ETV115" s="6"/>
      <c r="ETW115" s="6"/>
      <c r="ETX115" s="6"/>
      <c r="ETY115" s="6"/>
      <c r="ETZ115" s="6"/>
      <c r="EUA115" s="6"/>
      <c r="EUB115" s="6"/>
      <c r="EUC115" s="6"/>
      <c r="EUD115" s="6"/>
      <c r="EUE115" s="6"/>
      <c r="EUF115" s="6"/>
      <c r="EUG115" s="6"/>
      <c r="EUH115" s="6"/>
      <c r="EUI115" s="6"/>
      <c r="EUJ115" s="6"/>
      <c r="EUK115" s="6"/>
      <c r="EUL115" s="6"/>
      <c r="EUM115" s="6"/>
      <c r="EUN115" s="6"/>
      <c r="EUO115" s="6"/>
      <c r="EUP115" s="6"/>
      <c r="EUQ115" s="6"/>
      <c r="EUR115" s="6"/>
      <c r="EUS115" s="6"/>
      <c r="EUT115" s="6"/>
      <c r="EUU115" s="6"/>
      <c r="EUV115" s="6"/>
      <c r="EUW115" s="6"/>
      <c r="EUX115" s="6"/>
      <c r="EUY115" s="6"/>
      <c r="EUZ115" s="6"/>
      <c r="EVA115" s="6"/>
      <c r="EVB115" s="6"/>
      <c r="EVC115" s="6"/>
      <c r="EVD115" s="6"/>
      <c r="EVE115" s="6"/>
      <c r="EVF115" s="6"/>
      <c r="EVG115" s="6"/>
      <c r="EVH115" s="6"/>
      <c r="EVI115" s="6"/>
      <c r="EVJ115" s="6"/>
      <c r="EVK115" s="6"/>
      <c r="EVL115" s="6"/>
      <c r="EVM115" s="6"/>
      <c r="EVN115" s="6"/>
      <c r="EVO115" s="6"/>
      <c r="EVP115" s="6"/>
      <c r="EVQ115" s="6"/>
      <c r="EVR115" s="6"/>
      <c r="EVS115" s="6"/>
      <c r="EVT115" s="6"/>
      <c r="EVU115" s="6"/>
      <c r="EVV115" s="6"/>
      <c r="EVW115" s="6"/>
      <c r="EVX115" s="6"/>
      <c r="EVY115" s="6"/>
      <c r="EVZ115" s="6"/>
      <c r="EWA115" s="6"/>
      <c r="EWB115" s="6"/>
      <c r="EWC115" s="6"/>
      <c r="EWD115" s="6"/>
      <c r="EWE115" s="6"/>
      <c r="EWF115" s="6"/>
      <c r="EWG115" s="6"/>
      <c r="EWH115" s="6"/>
      <c r="EWI115" s="6"/>
      <c r="EWJ115" s="6"/>
      <c r="EWK115" s="6"/>
      <c r="EWL115" s="6"/>
      <c r="EWM115" s="6"/>
      <c r="EWN115" s="6"/>
      <c r="EWO115" s="6"/>
      <c r="EWP115" s="6"/>
      <c r="EWQ115" s="6"/>
      <c r="EWR115" s="6"/>
      <c r="EWS115" s="6"/>
      <c r="EWT115" s="6"/>
      <c r="EWU115" s="6"/>
      <c r="EWV115" s="6"/>
      <c r="EWW115" s="6"/>
      <c r="EWX115" s="6"/>
      <c r="EWY115" s="6"/>
      <c r="EWZ115" s="6"/>
      <c r="EXA115" s="6"/>
      <c r="EXB115" s="6"/>
      <c r="EXC115" s="6"/>
      <c r="EXD115" s="6"/>
      <c r="EXE115" s="6"/>
      <c r="EXF115" s="6"/>
      <c r="EXG115" s="6"/>
      <c r="EXH115" s="6"/>
      <c r="EXI115" s="6"/>
      <c r="EXJ115" s="6"/>
      <c r="EXK115" s="6"/>
      <c r="EXL115" s="6"/>
      <c r="EXM115" s="6"/>
      <c r="EXN115" s="6"/>
      <c r="EXO115" s="6"/>
      <c r="EXP115" s="6"/>
      <c r="EXQ115" s="6"/>
      <c r="EXR115" s="6"/>
      <c r="EXS115" s="6"/>
      <c r="EXT115" s="6"/>
      <c r="EXU115" s="6"/>
      <c r="EXV115" s="6"/>
      <c r="EXW115" s="6"/>
      <c r="EXX115" s="6"/>
      <c r="EXY115" s="6"/>
      <c r="EXZ115" s="6"/>
      <c r="EYA115" s="6"/>
      <c r="EYB115" s="6"/>
      <c r="EYC115" s="6"/>
      <c r="EYD115" s="6"/>
      <c r="EYE115" s="6"/>
      <c r="EYF115" s="6"/>
      <c r="EYG115" s="6"/>
      <c r="EYH115" s="6"/>
      <c r="EYI115" s="6"/>
      <c r="EYJ115" s="6"/>
      <c r="EYK115" s="6"/>
      <c r="EYL115" s="6"/>
      <c r="EYM115" s="6"/>
      <c r="EYN115" s="6"/>
      <c r="EYO115" s="6"/>
      <c r="EYP115" s="6"/>
      <c r="EYQ115" s="6"/>
      <c r="EYR115" s="6"/>
      <c r="EYS115" s="6"/>
      <c r="EYT115" s="6"/>
      <c r="EYU115" s="6"/>
      <c r="EYV115" s="6"/>
      <c r="EYW115" s="6"/>
      <c r="EYX115" s="6"/>
      <c r="EYY115" s="6"/>
      <c r="EYZ115" s="6"/>
      <c r="EZA115" s="6"/>
      <c r="EZB115" s="6"/>
      <c r="EZC115" s="6"/>
      <c r="EZD115" s="6"/>
      <c r="EZE115" s="6"/>
      <c r="EZF115" s="6"/>
      <c r="EZG115" s="6"/>
      <c r="EZH115" s="6"/>
      <c r="EZI115" s="6"/>
      <c r="EZJ115" s="6"/>
      <c r="EZK115" s="6"/>
      <c r="EZL115" s="6"/>
      <c r="EZM115" s="6"/>
      <c r="EZN115" s="6"/>
      <c r="EZO115" s="6"/>
      <c r="EZP115" s="6"/>
      <c r="EZQ115" s="6"/>
      <c r="EZR115" s="6"/>
      <c r="EZS115" s="6"/>
      <c r="EZT115" s="6"/>
      <c r="EZU115" s="6"/>
      <c r="EZV115" s="6"/>
      <c r="EZW115" s="6"/>
      <c r="EZX115" s="6"/>
      <c r="EZY115" s="6"/>
      <c r="EZZ115" s="6"/>
      <c r="FAA115" s="6"/>
      <c r="FAB115" s="6"/>
      <c r="FAC115" s="6"/>
      <c r="FAD115" s="6"/>
      <c r="FAE115" s="6"/>
      <c r="FAF115" s="6"/>
      <c r="FAG115" s="6"/>
      <c r="FAH115" s="6"/>
      <c r="FAI115" s="6"/>
      <c r="FAJ115" s="6"/>
      <c r="FAK115" s="6"/>
      <c r="FAL115" s="6"/>
      <c r="FAM115" s="6"/>
      <c r="FAN115" s="6"/>
      <c r="FAO115" s="6"/>
      <c r="FAP115" s="6"/>
      <c r="FAQ115" s="6"/>
      <c r="FAR115" s="6"/>
      <c r="FAS115" s="6"/>
      <c r="FAT115" s="6"/>
      <c r="FAU115" s="6"/>
      <c r="FAV115" s="6"/>
      <c r="FAW115" s="6"/>
      <c r="FAX115" s="6"/>
      <c r="FAY115" s="6"/>
      <c r="FAZ115" s="6"/>
      <c r="FBA115" s="6"/>
      <c r="FBB115" s="6"/>
      <c r="FBC115" s="6"/>
      <c r="FBD115" s="6"/>
      <c r="FBE115" s="6"/>
      <c r="FBF115" s="6"/>
      <c r="FBG115" s="6"/>
      <c r="FBH115" s="6"/>
      <c r="FBI115" s="6"/>
      <c r="FBJ115" s="6"/>
      <c r="FBK115" s="6"/>
      <c r="FBL115" s="6"/>
      <c r="FBM115" s="6"/>
      <c r="FBN115" s="6"/>
      <c r="FBO115" s="6"/>
      <c r="FBP115" s="6"/>
      <c r="FBQ115" s="6"/>
      <c r="FBR115" s="6"/>
      <c r="FBS115" s="6"/>
      <c r="FBT115" s="6"/>
      <c r="FBU115" s="6"/>
      <c r="FBV115" s="6"/>
      <c r="FBW115" s="6"/>
      <c r="FBX115" s="6"/>
      <c r="FBY115" s="6"/>
      <c r="FBZ115" s="6"/>
      <c r="FCA115" s="6"/>
      <c r="FCB115" s="6"/>
      <c r="FCC115" s="6"/>
      <c r="FCD115" s="6"/>
      <c r="FCE115" s="6"/>
      <c r="FCF115" s="6"/>
      <c r="FCG115" s="6"/>
      <c r="FCH115" s="6"/>
      <c r="FCI115" s="6"/>
      <c r="FCJ115" s="6"/>
      <c r="FCK115" s="6"/>
      <c r="FCL115" s="6"/>
      <c r="FCM115" s="6"/>
      <c r="FCN115" s="6"/>
      <c r="FCO115" s="6"/>
      <c r="FCP115" s="6"/>
      <c r="FCQ115" s="6"/>
      <c r="FCR115" s="6"/>
      <c r="FCS115" s="6"/>
      <c r="FCT115" s="6"/>
      <c r="FCU115" s="6"/>
      <c r="FCV115" s="6"/>
      <c r="FCW115" s="6"/>
      <c r="FCX115" s="6"/>
      <c r="FCY115" s="6"/>
      <c r="FCZ115" s="6"/>
      <c r="FDA115" s="6"/>
      <c r="FDB115" s="6"/>
      <c r="FDC115" s="6"/>
      <c r="FDD115" s="6"/>
      <c r="FDE115" s="6"/>
      <c r="FDF115" s="6"/>
      <c r="FDG115" s="6"/>
      <c r="FDH115" s="6"/>
      <c r="FDI115" s="6"/>
      <c r="FDJ115" s="6"/>
      <c r="FDK115" s="6"/>
      <c r="FDL115" s="6"/>
      <c r="FDM115" s="6"/>
      <c r="FDN115" s="6"/>
      <c r="FDO115" s="6"/>
      <c r="FDP115" s="6"/>
      <c r="FDQ115" s="6"/>
      <c r="FDR115" s="6"/>
      <c r="FDS115" s="6"/>
      <c r="FDT115" s="6"/>
      <c r="FDU115" s="6"/>
      <c r="FDV115" s="6"/>
      <c r="FDW115" s="6"/>
      <c r="FDX115" s="6"/>
      <c r="FDY115" s="6"/>
      <c r="FDZ115" s="6"/>
      <c r="FEA115" s="6"/>
      <c r="FEB115" s="6"/>
      <c r="FEC115" s="6"/>
      <c r="FED115" s="6"/>
      <c r="FEE115" s="6"/>
      <c r="FEF115" s="6"/>
      <c r="FEG115" s="6"/>
      <c r="FEH115" s="6"/>
      <c r="FEI115" s="6"/>
      <c r="FEJ115" s="6"/>
      <c r="FEK115" s="6"/>
      <c r="FEL115" s="6"/>
      <c r="FEM115" s="6"/>
      <c r="FEN115" s="6"/>
      <c r="FEO115" s="6"/>
      <c r="FEP115" s="6"/>
      <c r="FEQ115" s="6"/>
      <c r="FER115" s="6"/>
      <c r="FES115" s="6"/>
      <c r="FET115" s="6"/>
      <c r="FEU115" s="6"/>
      <c r="FEV115" s="6"/>
      <c r="FEW115" s="6"/>
      <c r="FEX115" s="6"/>
      <c r="FEY115" s="6"/>
      <c r="FEZ115" s="6"/>
      <c r="FFA115" s="6"/>
      <c r="FFB115" s="6"/>
      <c r="FFC115" s="6"/>
      <c r="FFD115" s="6"/>
      <c r="FFE115" s="6"/>
      <c r="FFF115" s="6"/>
      <c r="FFG115" s="6"/>
      <c r="FFH115" s="6"/>
      <c r="FFI115" s="6"/>
      <c r="FFJ115" s="6"/>
      <c r="FFK115" s="6"/>
      <c r="FFL115" s="6"/>
      <c r="FFM115" s="6"/>
      <c r="FFN115" s="6"/>
      <c r="FFO115" s="6"/>
      <c r="FFP115" s="6"/>
      <c r="FFQ115" s="6"/>
      <c r="FFR115" s="6"/>
      <c r="FFS115" s="6"/>
      <c r="FFT115" s="6"/>
      <c r="FFU115" s="6"/>
      <c r="FFV115" s="6"/>
      <c r="FFW115" s="6"/>
      <c r="FFX115" s="6"/>
      <c r="FFY115" s="6"/>
      <c r="FFZ115" s="6"/>
      <c r="FGA115" s="6"/>
      <c r="FGB115" s="6"/>
      <c r="FGC115" s="6"/>
      <c r="FGD115" s="6"/>
      <c r="FGE115" s="6"/>
      <c r="FGF115" s="6"/>
      <c r="FGG115" s="6"/>
      <c r="FGH115" s="6"/>
      <c r="FGI115" s="6"/>
      <c r="FGJ115" s="6"/>
      <c r="FGK115" s="6"/>
      <c r="FGL115" s="6"/>
      <c r="FGM115" s="6"/>
      <c r="FGN115" s="6"/>
      <c r="FGO115" s="6"/>
      <c r="FGP115" s="6"/>
      <c r="FGQ115" s="6"/>
      <c r="FGR115" s="6"/>
      <c r="FGS115" s="6"/>
      <c r="FGT115" s="6"/>
      <c r="FGU115" s="6"/>
      <c r="FGV115" s="6"/>
      <c r="FGW115" s="6"/>
      <c r="FGX115" s="6"/>
      <c r="FGY115" s="6"/>
      <c r="FGZ115" s="6"/>
      <c r="FHA115" s="6"/>
      <c r="FHB115" s="6"/>
      <c r="FHC115" s="6"/>
      <c r="FHD115" s="6"/>
      <c r="FHE115" s="6"/>
      <c r="FHF115" s="6"/>
      <c r="FHG115" s="6"/>
      <c r="FHH115" s="6"/>
      <c r="FHI115" s="6"/>
      <c r="FHJ115" s="6"/>
      <c r="FHK115" s="6"/>
      <c r="FHL115" s="6"/>
      <c r="FHM115" s="6"/>
      <c r="FHN115" s="6"/>
      <c r="FHO115" s="6"/>
      <c r="FHP115" s="6"/>
      <c r="FHQ115" s="6"/>
      <c r="FHR115" s="6"/>
      <c r="FHS115" s="6"/>
      <c r="FHT115" s="6"/>
      <c r="FHU115" s="6"/>
      <c r="FHV115" s="6"/>
      <c r="FHW115" s="6"/>
      <c r="FHX115" s="6"/>
      <c r="FHY115" s="6"/>
      <c r="FHZ115" s="6"/>
      <c r="FIA115" s="6"/>
      <c r="FIB115" s="6"/>
      <c r="FIC115" s="6"/>
      <c r="FID115" s="6"/>
      <c r="FIE115" s="6"/>
      <c r="FIF115" s="6"/>
      <c r="FIG115" s="6"/>
      <c r="FIH115" s="6"/>
      <c r="FII115" s="6"/>
      <c r="FIJ115" s="6"/>
      <c r="FIK115" s="6"/>
      <c r="FIL115" s="6"/>
      <c r="FIM115" s="6"/>
      <c r="FIN115" s="6"/>
      <c r="FIO115" s="6"/>
      <c r="FIP115" s="6"/>
      <c r="FIQ115" s="6"/>
      <c r="FIR115" s="6"/>
      <c r="FIS115" s="6"/>
      <c r="FIT115" s="6"/>
      <c r="FIU115" s="6"/>
      <c r="FIV115" s="6"/>
      <c r="FIW115" s="6"/>
      <c r="FIX115" s="6"/>
      <c r="FIY115" s="6"/>
      <c r="FIZ115" s="6"/>
      <c r="FJA115" s="6"/>
      <c r="FJB115" s="6"/>
      <c r="FJC115" s="6"/>
      <c r="FJD115" s="6"/>
      <c r="FJE115" s="6"/>
      <c r="FJF115" s="6"/>
      <c r="FJG115" s="6"/>
      <c r="FJH115" s="6"/>
      <c r="FJI115" s="6"/>
      <c r="FJJ115" s="6"/>
      <c r="FJK115" s="6"/>
      <c r="FJL115" s="6"/>
      <c r="FJM115" s="6"/>
      <c r="FJN115" s="6"/>
      <c r="FJO115" s="6"/>
      <c r="FJP115" s="6"/>
      <c r="FJQ115" s="6"/>
      <c r="FJR115" s="6"/>
      <c r="FJS115" s="6"/>
      <c r="FJT115" s="6"/>
      <c r="FJU115" s="6"/>
      <c r="FJV115" s="6"/>
      <c r="FJW115" s="6"/>
      <c r="FJX115" s="6"/>
      <c r="FJY115" s="6"/>
      <c r="FJZ115" s="6"/>
      <c r="FKA115" s="6"/>
      <c r="FKB115" s="6"/>
      <c r="FKC115" s="6"/>
      <c r="FKD115" s="6"/>
      <c r="FKE115" s="6"/>
      <c r="FKF115" s="6"/>
      <c r="FKG115" s="6"/>
      <c r="FKH115" s="6"/>
      <c r="FKI115" s="6"/>
      <c r="FKJ115" s="6"/>
      <c r="FKK115" s="6"/>
      <c r="FKL115" s="6"/>
      <c r="FKM115" s="6"/>
      <c r="FKN115" s="6"/>
      <c r="FKO115" s="6"/>
      <c r="FKP115" s="6"/>
      <c r="FKQ115" s="6"/>
      <c r="FKR115" s="6"/>
      <c r="FKS115" s="6"/>
      <c r="FKT115" s="6"/>
      <c r="FKU115" s="6"/>
      <c r="FKV115" s="6"/>
      <c r="FKW115" s="6"/>
      <c r="FKX115" s="6"/>
      <c r="FKY115" s="6"/>
      <c r="FKZ115" s="6"/>
      <c r="FLA115" s="6"/>
      <c r="FLB115" s="6"/>
      <c r="FLC115" s="6"/>
      <c r="FLD115" s="6"/>
      <c r="FLE115" s="6"/>
      <c r="FLF115" s="6"/>
      <c r="FLG115" s="6"/>
      <c r="FLH115" s="6"/>
      <c r="FLI115" s="6"/>
      <c r="FLJ115" s="6"/>
      <c r="FLK115" s="6"/>
      <c r="FLL115" s="6"/>
      <c r="FLM115" s="6"/>
      <c r="FLN115" s="6"/>
      <c r="FLO115" s="6"/>
      <c r="FLP115" s="6"/>
      <c r="FLQ115" s="6"/>
      <c r="FLR115" s="6"/>
      <c r="FLS115" s="6"/>
      <c r="FLT115" s="6"/>
      <c r="FLU115" s="6"/>
      <c r="FLV115" s="6"/>
      <c r="FLW115" s="6"/>
      <c r="FLX115" s="6"/>
      <c r="FLY115" s="6"/>
      <c r="FLZ115" s="6"/>
      <c r="FMA115" s="6"/>
      <c r="FMB115" s="6"/>
      <c r="FMC115" s="6"/>
      <c r="FMD115" s="6"/>
      <c r="FME115" s="6"/>
      <c r="FMF115" s="6"/>
      <c r="FMG115" s="6"/>
      <c r="FMH115" s="6"/>
      <c r="FMI115" s="6"/>
      <c r="FMJ115" s="6"/>
      <c r="FMK115" s="6"/>
      <c r="FML115" s="6"/>
      <c r="FMM115" s="6"/>
      <c r="FMN115" s="6"/>
      <c r="FMO115" s="6"/>
      <c r="FMP115" s="6"/>
      <c r="FMQ115" s="6"/>
      <c r="FMR115" s="6"/>
      <c r="FMS115" s="6"/>
      <c r="FMT115" s="6"/>
      <c r="FMU115" s="6"/>
      <c r="FMV115" s="6"/>
      <c r="FMW115" s="6"/>
      <c r="FMX115" s="6"/>
      <c r="FMY115" s="6"/>
      <c r="FMZ115" s="6"/>
      <c r="FNA115" s="6"/>
      <c r="FNB115" s="6"/>
      <c r="FNC115" s="6"/>
      <c r="FND115" s="6"/>
      <c r="FNE115" s="6"/>
      <c r="FNF115" s="6"/>
      <c r="FNG115" s="6"/>
      <c r="FNH115" s="6"/>
      <c r="FNI115" s="6"/>
      <c r="FNJ115" s="6"/>
      <c r="FNK115" s="6"/>
      <c r="FNL115" s="6"/>
      <c r="FNM115" s="6"/>
      <c r="FNN115" s="6"/>
      <c r="FNO115" s="6"/>
      <c r="FNP115" s="6"/>
      <c r="FNQ115" s="6"/>
      <c r="FNR115" s="6"/>
      <c r="FNS115" s="6"/>
      <c r="FNT115" s="6"/>
      <c r="FNU115" s="6"/>
      <c r="FNV115" s="6"/>
      <c r="FNW115" s="6"/>
      <c r="FNX115" s="6"/>
      <c r="FNY115" s="6"/>
      <c r="FNZ115" s="6"/>
      <c r="FOA115" s="6"/>
      <c r="FOB115" s="6"/>
      <c r="FOC115" s="6"/>
      <c r="FOD115" s="6"/>
      <c r="FOE115" s="6"/>
      <c r="FOF115" s="6"/>
      <c r="FOG115" s="6"/>
      <c r="FOH115" s="6"/>
      <c r="FOI115" s="6"/>
      <c r="FOJ115" s="6"/>
      <c r="FOK115" s="6"/>
      <c r="FOL115" s="6"/>
      <c r="FOM115" s="6"/>
      <c r="FON115" s="6"/>
      <c r="FOO115" s="6"/>
      <c r="FOP115" s="6"/>
      <c r="FOQ115" s="6"/>
      <c r="FOR115" s="6"/>
      <c r="FOS115" s="6"/>
      <c r="FOT115" s="6"/>
      <c r="FOU115" s="6"/>
      <c r="FOV115" s="6"/>
      <c r="FOW115" s="6"/>
      <c r="FOX115" s="6"/>
      <c r="FOY115" s="6"/>
      <c r="FOZ115" s="6"/>
      <c r="FPA115" s="6"/>
      <c r="FPB115" s="6"/>
      <c r="FPC115" s="6"/>
      <c r="FPD115" s="6"/>
      <c r="FPE115" s="6"/>
      <c r="FPF115" s="6"/>
      <c r="FPG115" s="6"/>
      <c r="FPH115" s="6"/>
      <c r="FPI115" s="6"/>
      <c r="FPJ115" s="6"/>
      <c r="FPK115" s="6"/>
      <c r="FPL115" s="6"/>
      <c r="FPM115" s="6"/>
      <c r="FPN115" s="6"/>
      <c r="FPO115" s="6"/>
      <c r="FPP115" s="6"/>
      <c r="FPQ115" s="6"/>
      <c r="FPR115" s="6"/>
      <c r="FPS115" s="6"/>
      <c r="FPT115" s="6"/>
      <c r="FPU115" s="6"/>
      <c r="FPV115" s="6"/>
      <c r="FPW115" s="6"/>
      <c r="FPX115" s="6"/>
      <c r="FPY115" s="6"/>
      <c r="FPZ115" s="6"/>
      <c r="FQA115" s="6"/>
      <c r="FQB115" s="6"/>
      <c r="FQC115" s="6"/>
      <c r="FQD115" s="6"/>
      <c r="FQE115" s="6"/>
      <c r="FQF115" s="6"/>
      <c r="FQG115" s="6"/>
      <c r="FQH115" s="6"/>
      <c r="FQI115" s="6"/>
      <c r="FQJ115" s="6"/>
      <c r="FQK115" s="6"/>
      <c r="FQL115" s="6"/>
      <c r="FQM115" s="6"/>
      <c r="FQN115" s="6"/>
      <c r="FQO115" s="6"/>
      <c r="FQP115" s="6"/>
      <c r="FQQ115" s="6"/>
      <c r="FQR115" s="6"/>
      <c r="FQS115" s="6"/>
      <c r="FQT115" s="6"/>
      <c r="FQU115" s="6"/>
      <c r="FQV115" s="6"/>
      <c r="FQW115" s="6"/>
      <c r="FQX115" s="6"/>
      <c r="FQY115" s="6"/>
      <c r="FQZ115" s="6"/>
      <c r="FRA115" s="6"/>
      <c r="FRB115" s="6"/>
      <c r="FRC115" s="6"/>
      <c r="FRD115" s="6"/>
      <c r="FRE115" s="6"/>
      <c r="FRF115" s="6"/>
      <c r="FRG115" s="6"/>
      <c r="FRH115" s="6"/>
      <c r="FRI115" s="6"/>
      <c r="FRJ115" s="6"/>
      <c r="FRK115" s="6"/>
      <c r="FRL115" s="6"/>
      <c r="FRM115" s="6"/>
      <c r="FRN115" s="6"/>
      <c r="FRO115" s="6"/>
      <c r="FRP115" s="6"/>
      <c r="FRQ115" s="6"/>
      <c r="FRR115" s="6"/>
      <c r="FRS115" s="6"/>
      <c r="FRT115" s="6"/>
      <c r="FRU115" s="6"/>
      <c r="FRV115" s="6"/>
      <c r="FRW115" s="6"/>
      <c r="FRX115" s="6"/>
      <c r="FRY115" s="6"/>
      <c r="FRZ115" s="6"/>
      <c r="FSA115" s="6"/>
      <c r="FSB115" s="6"/>
      <c r="FSC115" s="6"/>
      <c r="FSD115" s="6"/>
      <c r="FSE115" s="6"/>
      <c r="FSF115" s="6"/>
      <c r="FSG115" s="6"/>
      <c r="FSH115" s="6"/>
      <c r="FSI115" s="6"/>
      <c r="FSJ115" s="6"/>
      <c r="FSK115" s="6"/>
      <c r="FSL115" s="6"/>
      <c r="FSM115" s="6"/>
      <c r="FSN115" s="6"/>
      <c r="FSO115" s="6"/>
      <c r="FSP115" s="6"/>
      <c r="FSQ115" s="6"/>
      <c r="FSR115" s="6"/>
      <c r="FSS115" s="6"/>
      <c r="FST115" s="6"/>
      <c r="FSU115" s="6"/>
      <c r="FSV115" s="6"/>
      <c r="FSW115" s="6"/>
      <c r="FSX115" s="6"/>
      <c r="FSY115" s="6"/>
      <c r="FSZ115" s="6"/>
      <c r="FTA115" s="6"/>
      <c r="FTB115" s="6"/>
      <c r="FTC115" s="6"/>
      <c r="FTD115" s="6"/>
      <c r="FTE115" s="6"/>
      <c r="FTF115" s="6"/>
      <c r="FTG115" s="6"/>
      <c r="FTH115" s="6"/>
      <c r="FTI115" s="6"/>
      <c r="FTJ115" s="6"/>
      <c r="FTK115" s="6"/>
      <c r="FTL115" s="6"/>
      <c r="FTM115" s="6"/>
      <c r="FTN115" s="6"/>
      <c r="FTO115" s="6"/>
      <c r="FTP115" s="6"/>
      <c r="FTQ115" s="6"/>
      <c r="FTR115" s="6"/>
      <c r="FTS115" s="6"/>
      <c r="FTT115" s="6"/>
      <c r="FTU115" s="6"/>
      <c r="FTV115" s="6"/>
      <c r="FTW115" s="6"/>
      <c r="FTX115" s="6"/>
      <c r="FTY115" s="6"/>
      <c r="FTZ115" s="6"/>
      <c r="FUA115" s="6"/>
      <c r="FUB115" s="6"/>
      <c r="FUC115" s="6"/>
      <c r="FUD115" s="6"/>
      <c r="FUE115" s="6"/>
      <c r="FUF115" s="6"/>
      <c r="FUG115" s="6"/>
      <c r="FUH115" s="6"/>
      <c r="FUI115" s="6"/>
      <c r="FUJ115" s="6"/>
      <c r="FUK115" s="6"/>
      <c r="FUL115" s="6"/>
      <c r="FUM115" s="6"/>
      <c r="FUN115" s="6"/>
      <c r="FUO115" s="6"/>
      <c r="FUP115" s="6"/>
      <c r="FUQ115" s="6"/>
      <c r="FUR115" s="6"/>
      <c r="FUS115" s="6"/>
      <c r="FUT115" s="6"/>
      <c r="FUU115" s="6"/>
      <c r="FUV115" s="6"/>
      <c r="FUW115" s="6"/>
      <c r="FUX115" s="6"/>
      <c r="FUY115" s="6"/>
      <c r="FUZ115" s="6"/>
      <c r="FVA115" s="6"/>
      <c r="FVB115" s="6"/>
      <c r="FVC115" s="6"/>
      <c r="FVD115" s="6"/>
      <c r="FVE115" s="6"/>
      <c r="FVF115" s="6"/>
      <c r="FVG115" s="6"/>
      <c r="FVH115" s="6"/>
      <c r="FVI115" s="6"/>
      <c r="FVJ115" s="6"/>
      <c r="FVK115" s="6"/>
      <c r="FVL115" s="6"/>
      <c r="FVM115" s="6"/>
      <c r="FVN115" s="6"/>
      <c r="FVO115" s="6"/>
      <c r="FVP115" s="6"/>
      <c r="FVQ115" s="6"/>
      <c r="FVR115" s="6"/>
      <c r="FVS115" s="6"/>
      <c r="FVT115" s="6"/>
      <c r="FVU115" s="6"/>
      <c r="FVV115" s="6"/>
      <c r="FVW115" s="6"/>
      <c r="FVX115" s="6"/>
      <c r="FVY115" s="6"/>
      <c r="FVZ115" s="6"/>
      <c r="FWA115" s="6"/>
      <c r="FWB115" s="6"/>
      <c r="FWC115" s="6"/>
      <c r="FWD115" s="6"/>
      <c r="FWE115" s="6"/>
      <c r="FWF115" s="6"/>
      <c r="FWG115" s="6"/>
      <c r="FWH115" s="6"/>
      <c r="FWI115" s="6"/>
      <c r="FWJ115" s="6"/>
      <c r="FWK115" s="6"/>
      <c r="FWL115" s="6"/>
      <c r="FWM115" s="6"/>
      <c r="FWN115" s="6"/>
      <c r="FWO115" s="6"/>
      <c r="FWP115" s="6"/>
      <c r="FWQ115" s="6"/>
      <c r="FWR115" s="6"/>
      <c r="FWS115" s="6"/>
      <c r="FWT115" s="6"/>
      <c r="FWU115" s="6"/>
      <c r="FWV115" s="6"/>
      <c r="FWW115" s="6"/>
      <c r="FWX115" s="6"/>
      <c r="FWY115" s="6"/>
      <c r="FWZ115" s="6"/>
      <c r="FXA115" s="6"/>
      <c r="FXB115" s="6"/>
      <c r="FXC115" s="6"/>
      <c r="FXD115" s="6"/>
      <c r="FXE115" s="6"/>
      <c r="FXF115" s="6"/>
      <c r="FXG115" s="6"/>
      <c r="FXH115" s="6"/>
      <c r="FXI115" s="6"/>
      <c r="FXJ115" s="6"/>
      <c r="FXK115" s="6"/>
      <c r="FXL115" s="6"/>
      <c r="FXM115" s="6"/>
      <c r="FXN115" s="6"/>
      <c r="FXO115" s="6"/>
      <c r="FXP115" s="6"/>
      <c r="FXQ115" s="6"/>
      <c r="FXR115" s="6"/>
      <c r="FXS115" s="6"/>
      <c r="FXT115" s="6"/>
      <c r="FXU115" s="6"/>
      <c r="FXV115" s="6"/>
      <c r="FXW115" s="6"/>
      <c r="FXX115" s="6"/>
      <c r="FXY115" s="6"/>
      <c r="FXZ115" s="6"/>
      <c r="FYA115" s="6"/>
      <c r="FYB115" s="6"/>
      <c r="FYC115" s="6"/>
      <c r="FYD115" s="6"/>
      <c r="FYE115" s="6"/>
      <c r="FYF115" s="6"/>
      <c r="FYG115" s="6"/>
      <c r="FYH115" s="6"/>
      <c r="FYI115" s="6"/>
      <c r="FYJ115" s="6"/>
      <c r="FYK115" s="6"/>
      <c r="FYL115" s="6"/>
      <c r="FYM115" s="6"/>
      <c r="FYN115" s="6"/>
      <c r="FYO115" s="6"/>
      <c r="FYP115" s="6"/>
      <c r="FYQ115" s="6"/>
      <c r="FYR115" s="6"/>
      <c r="FYS115" s="6"/>
      <c r="FYT115" s="6"/>
      <c r="FYU115" s="6"/>
      <c r="FYV115" s="6"/>
      <c r="FYW115" s="6"/>
      <c r="FYX115" s="6"/>
      <c r="FYY115" s="6"/>
      <c r="FYZ115" s="6"/>
      <c r="FZA115" s="6"/>
      <c r="FZB115" s="6"/>
      <c r="FZC115" s="6"/>
      <c r="FZD115" s="6"/>
      <c r="FZE115" s="6"/>
      <c r="FZF115" s="6"/>
      <c r="FZG115" s="6"/>
      <c r="FZH115" s="6"/>
      <c r="FZI115" s="6"/>
      <c r="FZJ115" s="6"/>
      <c r="FZK115" s="6"/>
      <c r="FZL115" s="6"/>
      <c r="FZM115" s="6"/>
      <c r="FZN115" s="6"/>
      <c r="FZO115" s="6"/>
      <c r="FZP115" s="6"/>
      <c r="FZQ115" s="6"/>
      <c r="FZR115" s="6"/>
      <c r="FZS115" s="6"/>
      <c r="FZT115" s="6"/>
      <c r="FZU115" s="6"/>
      <c r="FZV115" s="6"/>
      <c r="FZW115" s="6"/>
      <c r="FZX115" s="6"/>
      <c r="FZY115" s="6"/>
      <c r="FZZ115" s="6"/>
      <c r="GAA115" s="6"/>
      <c r="GAB115" s="6"/>
      <c r="GAC115" s="6"/>
      <c r="GAD115" s="6"/>
      <c r="GAE115" s="6"/>
      <c r="GAF115" s="6"/>
      <c r="GAG115" s="6"/>
      <c r="GAH115" s="6"/>
      <c r="GAI115" s="6"/>
      <c r="GAJ115" s="6"/>
      <c r="GAK115" s="6"/>
      <c r="GAL115" s="6"/>
      <c r="GAM115" s="6"/>
      <c r="GAN115" s="6"/>
      <c r="GAO115" s="6"/>
      <c r="GAP115" s="6"/>
      <c r="GAQ115" s="6"/>
      <c r="GAR115" s="6"/>
      <c r="GAS115" s="6"/>
      <c r="GAT115" s="6"/>
      <c r="GAU115" s="6"/>
      <c r="GAV115" s="6"/>
      <c r="GAW115" s="6"/>
      <c r="GAX115" s="6"/>
      <c r="GAY115" s="6"/>
      <c r="GAZ115" s="6"/>
      <c r="GBA115" s="6"/>
      <c r="GBB115" s="6"/>
      <c r="GBC115" s="6"/>
      <c r="GBD115" s="6"/>
      <c r="GBE115" s="6"/>
      <c r="GBF115" s="6"/>
      <c r="GBG115" s="6"/>
      <c r="GBH115" s="6"/>
      <c r="GBI115" s="6"/>
      <c r="GBJ115" s="6"/>
      <c r="GBK115" s="6"/>
      <c r="GBL115" s="6"/>
      <c r="GBM115" s="6"/>
      <c r="GBN115" s="6"/>
      <c r="GBO115" s="6"/>
      <c r="GBP115" s="6"/>
      <c r="GBQ115" s="6"/>
      <c r="GBR115" s="6"/>
      <c r="GBS115" s="6"/>
      <c r="GBT115" s="6"/>
      <c r="GBU115" s="6"/>
      <c r="GBV115" s="6"/>
      <c r="GBW115" s="6"/>
      <c r="GBX115" s="6"/>
      <c r="GBY115" s="6"/>
      <c r="GBZ115" s="6"/>
      <c r="GCA115" s="6"/>
      <c r="GCB115" s="6"/>
      <c r="GCC115" s="6"/>
      <c r="GCD115" s="6"/>
      <c r="GCE115" s="6"/>
      <c r="GCF115" s="6"/>
      <c r="GCG115" s="6"/>
      <c r="GCH115" s="6"/>
      <c r="GCI115" s="6"/>
      <c r="GCJ115" s="6"/>
      <c r="GCK115" s="6"/>
      <c r="GCL115" s="6"/>
      <c r="GCM115" s="6"/>
      <c r="GCN115" s="6"/>
      <c r="GCO115" s="6"/>
      <c r="GCP115" s="6"/>
      <c r="GCQ115" s="6"/>
      <c r="GCR115" s="6"/>
      <c r="GCS115" s="6"/>
      <c r="GCT115" s="6"/>
      <c r="GCU115" s="6"/>
      <c r="GCV115" s="6"/>
      <c r="GCW115" s="6"/>
      <c r="GCX115" s="6"/>
      <c r="GCY115" s="6"/>
      <c r="GCZ115" s="6"/>
      <c r="GDA115" s="6"/>
      <c r="GDB115" s="6"/>
      <c r="GDC115" s="6"/>
      <c r="GDD115" s="6"/>
      <c r="GDE115" s="6"/>
      <c r="GDF115" s="6"/>
      <c r="GDG115" s="6"/>
      <c r="GDH115" s="6"/>
      <c r="GDI115" s="6"/>
      <c r="GDJ115" s="6"/>
      <c r="GDK115" s="6"/>
      <c r="GDL115" s="6"/>
      <c r="GDM115" s="6"/>
      <c r="GDN115" s="6"/>
      <c r="GDO115" s="6"/>
      <c r="GDP115" s="6"/>
      <c r="GDQ115" s="6"/>
      <c r="GDR115" s="6"/>
      <c r="GDS115" s="6"/>
      <c r="GDT115" s="6"/>
      <c r="GDU115" s="6"/>
      <c r="GDV115" s="6"/>
      <c r="GDW115" s="6"/>
      <c r="GDX115" s="6"/>
      <c r="GDY115" s="6"/>
      <c r="GDZ115" s="6"/>
      <c r="GEA115" s="6"/>
      <c r="GEB115" s="6"/>
      <c r="GEC115" s="6"/>
      <c r="GED115" s="6"/>
      <c r="GEE115" s="6"/>
      <c r="GEF115" s="6"/>
      <c r="GEG115" s="6"/>
      <c r="GEH115" s="6"/>
      <c r="GEI115" s="6"/>
      <c r="GEJ115" s="6"/>
      <c r="GEK115" s="6"/>
      <c r="GEL115" s="6"/>
      <c r="GEM115" s="6"/>
      <c r="GEN115" s="6"/>
      <c r="GEO115" s="6"/>
      <c r="GEP115" s="6"/>
      <c r="GEQ115" s="6"/>
      <c r="GER115" s="6"/>
      <c r="GES115" s="6"/>
      <c r="GET115" s="6"/>
      <c r="GEU115" s="6"/>
      <c r="GEV115" s="6"/>
      <c r="GEW115" s="6"/>
      <c r="GEX115" s="6"/>
      <c r="GEY115" s="6"/>
      <c r="GEZ115" s="6"/>
      <c r="GFA115" s="6"/>
      <c r="GFB115" s="6"/>
      <c r="GFC115" s="6"/>
      <c r="GFD115" s="6"/>
      <c r="GFE115" s="6"/>
      <c r="GFF115" s="6"/>
      <c r="GFG115" s="6"/>
      <c r="GFH115" s="6"/>
      <c r="GFI115" s="6"/>
      <c r="GFJ115" s="6"/>
      <c r="GFK115" s="6"/>
      <c r="GFL115" s="6"/>
      <c r="GFM115" s="6"/>
      <c r="GFN115" s="6"/>
      <c r="GFO115" s="6"/>
      <c r="GFP115" s="6"/>
      <c r="GFQ115" s="6"/>
      <c r="GFR115" s="6"/>
      <c r="GFS115" s="6"/>
      <c r="GFT115" s="6"/>
      <c r="GFU115" s="6"/>
      <c r="GFV115" s="6"/>
      <c r="GFW115" s="6"/>
      <c r="GFX115" s="6"/>
      <c r="GFY115" s="6"/>
      <c r="GFZ115" s="6"/>
      <c r="GGA115" s="6"/>
      <c r="GGB115" s="6"/>
      <c r="GGC115" s="6"/>
      <c r="GGD115" s="6"/>
      <c r="GGE115" s="6"/>
      <c r="GGF115" s="6"/>
      <c r="GGG115" s="6"/>
      <c r="GGH115" s="6"/>
      <c r="GGI115" s="6"/>
      <c r="GGJ115" s="6"/>
      <c r="GGK115" s="6"/>
      <c r="GGL115" s="6"/>
      <c r="GGM115" s="6"/>
      <c r="GGN115" s="6"/>
      <c r="GGO115" s="6"/>
      <c r="GGP115" s="6"/>
      <c r="GGQ115" s="6"/>
      <c r="GGR115" s="6"/>
      <c r="GGS115" s="6"/>
      <c r="GGT115" s="6"/>
      <c r="GGU115" s="6"/>
      <c r="GGV115" s="6"/>
      <c r="GGW115" s="6"/>
      <c r="GGX115" s="6"/>
      <c r="GGY115" s="6"/>
      <c r="GGZ115" s="6"/>
      <c r="GHA115" s="6"/>
      <c r="GHB115" s="6"/>
      <c r="GHC115" s="6"/>
      <c r="GHD115" s="6"/>
      <c r="GHE115" s="6"/>
      <c r="GHF115" s="6"/>
      <c r="GHG115" s="6"/>
      <c r="GHH115" s="6"/>
      <c r="GHI115" s="6"/>
      <c r="GHJ115" s="6"/>
      <c r="GHK115" s="6"/>
      <c r="GHL115" s="6"/>
      <c r="GHM115" s="6"/>
      <c r="GHN115" s="6"/>
      <c r="GHO115" s="6"/>
      <c r="GHP115" s="6"/>
      <c r="GHQ115" s="6"/>
      <c r="GHR115" s="6"/>
      <c r="GHS115" s="6"/>
      <c r="GHT115" s="6"/>
      <c r="GHU115" s="6"/>
      <c r="GHV115" s="6"/>
      <c r="GHW115" s="6"/>
      <c r="GHX115" s="6"/>
      <c r="GHY115" s="6"/>
      <c r="GHZ115" s="6"/>
      <c r="GIA115" s="6"/>
      <c r="GIB115" s="6"/>
      <c r="GIC115" s="6"/>
      <c r="GID115" s="6"/>
      <c r="GIE115" s="6"/>
      <c r="GIF115" s="6"/>
      <c r="GIG115" s="6"/>
      <c r="GIH115" s="6"/>
      <c r="GII115" s="6"/>
      <c r="GIJ115" s="6"/>
      <c r="GIK115" s="6"/>
      <c r="GIL115" s="6"/>
      <c r="GIM115" s="6"/>
      <c r="GIN115" s="6"/>
      <c r="GIO115" s="6"/>
      <c r="GIP115" s="6"/>
      <c r="GIQ115" s="6"/>
      <c r="GIR115" s="6"/>
      <c r="GIS115" s="6"/>
      <c r="GIT115" s="6"/>
      <c r="GIU115" s="6"/>
      <c r="GIV115" s="6"/>
      <c r="GIW115" s="6"/>
      <c r="GIX115" s="6"/>
      <c r="GIY115" s="6"/>
      <c r="GIZ115" s="6"/>
      <c r="GJA115" s="6"/>
      <c r="GJB115" s="6"/>
      <c r="GJC115" s="6"/>
      <c r="GJD115" s="6"/>
      <c r="GJE115" s="6"/>
      <c r="GJF115" s="6"/>
      <c r="GJG115" s="6"/>
      <c r="GJH115" s="6"/>
      <c r="GJI115" s="6"/>
      <c r="GJJ115" s="6"/>
      <c r="GJK115" s="6"/>
      <c r="GJL115" s="6"/>
      <c r="GJM115" s="6"/>
      <c r="GJN115" s="6"/>
      <c r="GJO115" s="6"/>
      <c r="GJP115" s="6"/>
      <c r="GJQ115" s="6"/>
      <c r="GJR115" s="6"/>
      <c r="GJS115" s="6"/>
      <c r="GJT115" s="6"/>
      <c r="GJU115" s="6"/>
      <c r="GJV115" s="6"/>
      <c r="GJW115" s="6"/>
      <c r="GJX115" s="6"/>
      <c r="GJY115" s="6"/>
      <c r="GJZ115" s="6"/>
      <c r="GKA115" s="6"/>
      <c r="GKB115" s="6"/>
      <c r="GKC115" s="6"/>
      <c r="GKD115" s="6"/>
      <c r="GKE115" s="6"/>
      <c r="GKF115" s="6"/>
      <c r="GKG115" s="6"/>
      <c r="GKH115" s="6"/>
      <c r="GKI115" s="6"/>
      <c r="GKJ115" s="6"/>
      <c r="GKK115" s="6"/>
      <c r="GKL115" s="6"/>
      <c r="GKM115" s="6"/>
      <c r="GKN115" s="6"/>
      <c r="GKO115" s="6"/>
      <c r="GKP115" s="6"/>
      <c r="GKQ115" s="6"/>
      <c r="GKR115" s="6"/>
      <c r="GKS115" s="6"/>
      <c r="GKT115" s="6"/>
      <c r="GKU115" s="6"/>
      <c r="GKV115" s="6"/>
      <c r="GKW115" s="6"/>
      <c r="GKX115" s="6"/>
      <c r="GKY115" s="6"/>
      <c r="GKZ115" s="6"/>
      <c r="GLA115" s="6"/>
      <c r="GLB115" s="6"/>
      <c r="GLC115" s="6"/>
      <c r="GLD115" s="6"/>
      <c r="GLE115" s="6"/>
      <c r="GLF115" s="6"/>
      <c r="GLG115" s="6"/>
      <c r="GLH115" s="6"/>
      <c r="GLI115" s="6"/>
      <c r="GLJ115" s="6"/>
      <c r="GLK115" s="6"/>
      <c r="GLL115" s="6"/>
      <c r="GLM115" s="6"/>
      <c r="GLN115" s="6"/>
      <c r="GLO115" s="6"/>
      <c r="GLP115" s="6"/>
      <c r="GLQ115" s="6"/>
      <c r="GLR115" s="6"/>
      <c r="GLS115" s="6"/>
      <c r="GLT115" s="6"/>
      <c r="GLU115" s="6"/>
      <c r="GLV115" s="6"/>
      <c r="GLW115" s="6"/>
      <c r="GLX115" s="6"/>
      <c r="GLY115" s="6"/>
      <c r="GLZ115" s="6"/>
      <c r="GMA115" s="6"/>
      <c r="GMB115" s="6"/>
      <c r="GMC115" s="6"/>
      <c r="GMD115" s="6"/>
      <c r="GME115" s="6"/>
      <c r="GMF115" s="6"/>
      <c r="GMG115" s="6"/>
      <c r="GMH115" s="6"/>
      <c r="GMI115" s="6"/>
      <c r="GMJ115" s="6"/>
      <c r="GMK115" s="6"/>
      <c r="GML115" s="6"/>
      <c r="GMM115" s="6"/>
      <c r="GMN115" s="6"/>
      <c r="GMO115" s="6"/>
      <c r="GMP115" s="6"/>
      <c r="GMQ115" s="6"/>
      <c r="GMR115" s="6"/>
      <c r="GMS115" s="6"/>
      <c r="GMT115" s="6"/>
      <c r="GMU115" s="6"/>
      <c r="GMV115" s="6"/>
      <c r="GMW115" s="6"/>
      <c r="GMX115" s="6"/>
      <c r="GMY115" s="6"/>
      <c r="GMZ115" s="6"/>
      <c r="GNA115" s="6"/>
      <c r="GNB115" s="6"/>
      <c r="GNC115" s="6"/>
      <c r="GND115" s="6"/>
      <c r="GNE115" s="6"/>
      <c r="GNF115" s="6"/>
      <c r="GNG115" s="6"/>
      <c r="GNH115" s="6"/>
      <c r="GNI115" s="6"/>
      <c r="GNJ115" s="6"/>
      <c r="GNK115" s="6"/>
      <c r="GNL115" s="6"/>
      <c r="GNM115" s="6"/>
      <c r="GNN115" s="6"/>
      <c r="GNO115" s="6"/>
      <c r="GNP115" s="6"/>
      <c r="GNQ115" s="6"/>
      <c r="GNR115" s="6"/>
      <c r="GNS115" s="6"/>
      <c r="GNT115" s="6"/>
      <c r="GNU115" s="6"/>
      <c r="GNV115" s="6"/>
      <c r="GNW115" s="6"/>
      <c r="GNX115" s="6"/>
      <c r="GNY115" s="6"/>
      <c r="GNZ115" s="6"/>
      <c r="GOA115" s="6"/>
      <c r="GOB115" s="6"/>
      <c r="GOC115" s="6"/>
      <c r="GOD115" s="6"/>
      <c r="GOE115" s="6"/>
      <c r="GOF115" s="6"/>
      <c r="GOG115" s="6"/>
      <c r="GOH115" s="6"/>
      <c r="GOI115" s="6"/>
      <c r="GOJ115" s="6"/>
      <c r="GOK115" s="6"/>
      <c r="GOL115" s="6"/>
      <c r="GOM115" s="6"/>
      <c r="GON115" s="6"/>
      <c r="GOO115" s="6"/>
      <c r="GOP115" s="6"/>
      <c r="GOQ115" s="6"/>
      <c r="GOR115" s="6"/>
      <c r="GOS115" s="6"/>
      <c r="GOT115" s="6"/>
      <c r="GOU115" s="6"/>
      <c r="GOV115" s="6"/>
      <c r="GOW115" s="6"/>
      <c r="GOX115" s="6"/>
      <c r="GOY115" s="6"/>
      <c r="GOZ115" s="6"/>
      <c r="GPA115" s="6"/>
      <c r="GPB115" s="6"/>
      <c r="GPC115" s="6"/>
      <c r="GPD115" s="6"/>
      <c r="GPE115" s="6"/>
      <c r="GPF115" s="6"/>
      <c r="GPG115" s="6"/>
      <c r="GPH115" s="6"/>
      <c r="GPI115" s="6"/>
      <c r="GPJ115" s="6"/>
      <c r="GPK115" s="6"/>
      <c r="GPL115" s="6"/>
      <c r="GPM115" s="6"/>
      <c r="GPN115" s="6"/>
      <c r="GPO115" s="6"/>
      <c r="GPP115" s="6"/>
      <c r="GPQ115" s="6"/>
      <c r="GPR115" s="6"/>
      <c r="GPS115" s="6"/>
      <c r="GPT115" s="6"/>
      <c r="GPU115" s="6"/>
      <c r="GPV115" s="6"/>
      <c r="GPW115" s="6"/>
      <c r="GPX115" s="6"/>
      <c r="GPY115" s="6"/>
      <c r="GPZ115" s="6"/>
      <c r="GQA115" s="6"/>
      <c r="GQB115" s="6"/>
      <c r="GQC115" s="6"/>
      <c r="GQD115" s="6"/>
      <c r="GQE115" s="6"/>
      <c r="GQF115" s="6"/>
      <c r="GQG115" s="6"/>
      <c r="GQH115" s="6"/>
      <c r="GQI115" s="6"/>
      <c r="GQJ115" s="6"/>
      <c r="GQK115" s="6"/>
      <c r="GQL115" s="6"/>
      <c r="GQM115" s="6"/>
      <c r="GQN115" s="6"/>
      <c r="GQO115" s="6"/>
      <c r="GQP115" s="6"/>
      <c r="GQQ115" s="6"/>
      <c r="GQR115" s="6"/>
      <c r="GQS115" s="6"/>
      <c r="GQT115" s="6"/>
      <c r="GQU115" s="6"/>
      <c r="GQV115" s="6"/>
      <c r="GQW115" s="6"/>
      <c r="GQX115" s="6"/>
      <c r="GQY115" s="6"/>
      <c r="GQZ115" s="6"/>
      <c r="GRA115" s="6"/>
      <c r="GRB115" s="6"/>
      <c r="GRC115" s="6"/>
      <c r="GRD115" s="6"/>
      <c r="GRE115" s="6"/>
      <c r="GRF115" s="6"/>
      <c r="GRG115" s="6"/>
      <c r="GRH115" s="6"/>
      <c r="GRI115" s="6"/>
      <c r="GRJ115" s="6"/>
      <c r="GRK115" s="6"/>
      <c r="GRL115" s="6"/>
      <c r="GRM115" s="6"/>
      <c r="GRN115" s="6"/>
      <c r="GRO115" s="6"/>
      <c r="GRP115" s="6"/>
      <c r="GRQ115" s="6"/>
      <c r="GRR115" s="6"/>
      <c r="GRS115" s="6"/>
      <c r="GRT115" s="6"/>
      <c r="GRU115" s="6"/>
      <c r="GRV115" s="6"/>
      <c r="GRW115" s="6"/>
      <c r="GRX115" s="6"/>
      <c r="GRY115" s="6"/>
      <c r="GRZ115" s="6"/>
      <c r="GSA115" s="6"/>
      <c r="GSB115" s="6"/>
      <c r="GSC115" s="6"/>
      <c r="GSD115" s="6"/>
      <c r="GSE115" s="6"/>
      <c r="GSF115" s="6"/>
      <c r="GSG115" s="6"/>
      <c r="GSH115" s="6"/>
      <c r="GSI115" s="6"/>
      <c r="GSJ115" s="6"/>
      <c r="GSK115" s="6"/>
      <c r="GSL115" s="6"/>
      <c r="GSM115" s="6"/>
      <c r="GSN115" s="6"/>
      <c r="GSO115" s="6"/>
      <c r="GSP115" s="6"/>
      <c r="GSQ115" s="6"/>
      <c r="GSR115" s="6"/>
      <c r="GSS115" s="6"/>
      <c r="GST115" s="6"/>
      <c r="GSU115" s="6"/>
      <c r="GSV115" s="6"/>
      <c r="GSW115" s="6"/>
      <c r="GSX115" s="6"/>
      <c r="GSY115" s="6"/>
      <c r="GSZ115" s="6"/>
      <c r="GTA115" s="6"/>
      <c r="GTB115" s="6"/>
      <c r="GTC115" s="6"/>
      <c r="GTD115" s="6"/>
      <c r="GTE115" s="6"/>
      <c r="GTF115" s="6"/>
      <c r="GTG115" s="6"/>
      <c r="GTH115" s="6"/>
      <c r="GTI115" s="6"/>
      <c r="GTJ115" s="6"/>
      <c r="GTK115" s="6"/>
      <c r="GTL115" s="6"/>
      <c r="GTM115" s="6"/>
      <c r="GTN115" s="6"/>
      <c r="GTO115" s="6"/>
      <c r="GTP115" s="6"/>
      <c r="GTQ115" s="6"/>
      <c r="GTR115" s="6"/>
      <c r="GTS115" s="6"/>
      <c r="GTT115" s="6"/>
      <c r="GTU115" s="6"/>
      <c r="GTV115" s="6"/>
      <c r="GTW115" s="6"/>
      <c r="GTX115" s="6"/>
      <c r="GTY115" s="6"/>
      <c r="GTZ115" s="6"/>
      <c r="GUA115" s="6"/>
      <c r="GUB115" s="6"/>
      <c r="GUC115" s="6"/>
      <c r="GUD115" s="6"/>
      <c r="GUE115" s="6"/>
      <c r="GUF115" s="6"/>
      <c r="GUG115" s="6"/>
      <c r="GUH115" s="6"/>
      <c r="GUI115" s="6"/>
      <c r="GUJ115" s="6"/>
      <c r="GUK115" s="6"/>
      <c r="GUL115" s="6"/>
      <c r="GUM115" s="6"/>
      <c r="GUN115" s="6"/>
      <c r="GUO115" s="6"/>
      <c r="GUP115" s="6"/>
      <c r="GUQ115" s="6"/>
      <c r="GUR115" s="6"/>
      <c r="GUS115" s="6"/>
      <c r="GUT115" s="6"/>
      <c r="GUU115" s="6"/>
      <c r="GUV115" s="6"/>
      <c r="GUW115" s="6"/>
      <c r="GUX115" s="6"/>
      <c r="GUY115" s="6"/>
      <c r="GUZ115" s="6"/>
      <c r="GVA115" s="6"/>
      <c r="GVB115" s="6"/>
      <c r="GVC115" s="6"/>
      <c r="GVD115" s="6"/>
      <c r="GVE115" s="6"/>
      <c r="GVF115" s="6"/>
      <c r="GVG115" s="6"/>
      <c r="GVH115" s="6"/>
      <c r="GVI115" s="6"/>
      <c r="GVJ115" s="6"/>
      <c r="GVK115" s="6"/>
      <c r="GVL115" s="6"/>
      <c r="GVM115" s="6"/>
      <c r="GVN115" s="6"/>
      <c r="GVO115" s="6"/>
      <c r="GVP115" s="6"/>
      <c r="GVQ115" s="6"/>
      <c r="GVR115" s="6"/>
      <c r="GVS115" s="6"/>
      <c r="GVT115" s="6"/>
      <c r="GVU115" s="6"/>
      <c r="GVV115" s="6"/>
      <c r="GVW115" s="6"/>
      <c r="GVX115" s="6"/>
      <c r="GVY115" s="6"/>
      <c r="GVZ115" s="6"/>
      <c r="GWA115" s="6"/>
      <c r="GWB115" s="6"/>
      <c r="GWC115" s="6"/>
      <c r="GWD115" s="6"/>
      <c r="GWE115" s="6"/>
      <c r="GWF115" s="6"/>
      <c r="GWG115" s="6"/>
      <c r="GWH115" s="6"/>
      <c r="GWI115" s="6"/>
      <c r="GWJ115" s="6"/>
      <c r="GWK115" s="6"/>
      <c r="GWL115" s="6"/>
      <c r="GWM115" s="6"/>
      <c r="GWN115" s="6"/>
      <c r="GWO115" s="6"/>
      <c r="GWP115" s="6"/>
      <c r="GWQ115" s="6"/>
      <c r="GWR115" s="6"/>
      <c r="GWS115" s="6"/>
      <c r="GWT115" s="6"/>
      <c r="GWU115" s="6"/>
      <c r="GWV115" s="6"/>
      <c r="GWW115" s="6"/>
      <c r="GWX115" s="6"/>
      <c r="GWY115" s="6"/>
      <c r="GWZ115" s="6"/>
      <c r="GXA115" s="6"/>
      <c r="GXB115" s="6"/>
      <c r="GXC115" s="6"/>
      <c r="GXD115" s="6"/>
      <c r="GXE115" s="6"/>
      <c r="GXF115" s="6"/>
      <c r="GXG115" s="6"/>
      <c r="GXH115" s="6"/>
      <c r="GXI115" s="6"/>
      <c r="GXJ115" s="6"/>
      <c r="GXK115" s="6"/>
      <c r="GXL115" s="6"/>
      <c r="GXM115" s="6"/>
      <c r="GXN115" s="6"/>
      <c r="GXO115" s="6"/>
      <c r="GXP115" s="6"/>
      <c r="GXQ115" s="6"/>
      <c r="GXR115" s="6"/>
      <c r="GXS115" s="6"/>
      <c r="GXT115" s="6"/>
      <c r="GXU115" s="6"/>
      <c r="GXV115" s="6"/>
      <c r="GXW115" s="6"/>
      <c r="GXX115" s="6"/>
      <c r="GXY115" s="6"/>
      <c r="GXZ115" s="6"/>
      <c r="GYA115" s="6"/>
      <c r="GYB115" s="6"/>
      <c r="GYC115" s="6"/>
      <c r="GYD115" s="6"/>
      <c r="GYE115" s="6"/>
      <c r="GYF115" s="6"/>
      <c r="GYG115" s="6"/>
      <c r="GYH115" s="6"/>
      <c r="GYI115" s="6"/>
      <c r="GYJ115" s="6"/>
      <c r="GYK115" s="6"/>
      <c r="GYL115" s="6"/>
      <c r="GYM115" s="6"/>
      <c r="GYN115" s="6"/>
      <c r="GYO115" s="6"/>
      <c r="GYP115" s="6"/>
      <c r="GYQ115" s="6"/>
      <c r="GYR115" s="6"/>
      <c r="GYS115" s="6"/>
      <c r="GYT115" s="6"/>
      <c r="GYU115" s="6"/>
      <c r="GYV115" s="6"/>
      <c r="GYW115" s="6"/>
      <c r="GYX115" s="6"/>
      <c r="GYY115" s="6"/>
      <c r="GYZ115" s="6"/>
      <c r="GZA115" s="6"/>
      <c r="GZB115" s="6"/>
      <c r="GZC115" s="6"/>
      <c r="GZD115" s="6"/>
      <c r="GZE115" s="6"/>
      <c r="GZF115" s="6"/>
      <c r="GZG115" s="6"/>
      <c r="GZH115" s="6"/>
      <c r="GZI115" s="6"/>
      <c r="GZJ115" s="6"/>
      <c r="GZK115" s="6"/>
      <c r="GZL115" s="6"/>
      <c r="GZM115" s="6"/>
      <c r="GZN115" s="6"/>
      <c r="GZO115" s="6"/>
      <c r="GZP115" s="6"/>
      <c r="GZQ115" s="6"/>
      <c r="GZR115" s="6"/>
      <c r="GZS115" s="6"/>
      <c r="GZT115" s="6"/>
      <c r="GZU115" s="6"/>
      <c r="GZV115" s="6"/>
      <c r="GZW115" s="6"/>
      <c r="GZX115" s="6"/>
      <c r="GZY115" s="6"/>
      <c r="GZZ115" s="6"/>
      <c r="HAA115" s="6"/>
      <c r="HAB115" s="6"/>
      <c r="HAC115" s="6"/>
      <c r="HAD115" s="6"/>
      <c r="HAE115" s="6"/>
      <c r="HAF115" s="6"/>
      <c r="HAG115" s="6"/>
      <c r="HAH115" s="6"/>
      <c r="HAI115" s="6"/>
      <c r="HAJ115" s="6"/>
      <c r="HAK115" s="6"/>
      <c r="HAL115" s="6"/>
      <c r="HAM115" s="6"/>
      <c r="HAN115" s="6"/>
      <c r="HAO115" s="6"/>
      <c r="HAP115" s="6"/>
      <c r="HAQ115" s="6"/>
      <c r="HAR115" s="6"/>
      <c r="HAS115" s="6"/>
      <c r="HAT115" s="6"/>
      <c r="HAU115" s="6"/>
      <c r="HAV115" s="6"/>
      <c r="HAW115" s="6"/>
      <c r="HAX115" s="6"/>
      <c r="HAY115" s="6"/>
      <c r="HAZ115" s="6"/>
      <c r="HBA115" s="6"/>
      <c r="HBB115" s="6"/>
      <c r="HBC115" s="6"/>
      <c r="HBD115" s="6"/>
      <c r="HBE115" s="6"/>
      <c r="HBF115" s="6"/>
      <c r="HBG115" s="6"/>
      <c r="HBH115" s="6"/>
      <c r="HBI115" s="6"/>
      <c r="HBJ115" s="6"/>
      <c r="HBK115" s="6"/>
      <c r="HBL115" s="6"/>
      <c r="HBM115" s="6"/>
      <c r="HBN115" s="6"/>
      <c r="HBO115" s="6"/>
      <c r="HBP115" s="6"/>
      <c r="HBQ115" s="6"/>
      <c r="HBR115" s="6"/>
      <c r="HBS115" s="6"/>
      <c r="HBT115" s="6"/>
      <c r="HBU115" s="6"/>
      <c r="HBV115" s="6"/>
      <c r="HBW115" s="6"/>
      <c r="HBX115" s="6"/>
      <c r="HBY115" s="6"/>
      <c r="HBZ115" s="6"/>
      <c r="HCA115" s="6"/>
      <c r="HCB115" s="6"/>
      <c r="HCC115" s="6"/>
      <c r="HCD115" s="6"/>
      <c r="HCE115" s="6"/>
      <c r="HCF115" s="6"/>
      <c r="HCG115" s="6"/>
      <c r="HCH115" s="6"/>
      <c r="HCI115" s="6"/>
      <c r="HCJ115" s="6"/>
      <c r="HCK115" s="6"/>
      <c r="HCL115" s="6"/>
      <c r="HCM115" s="6"/>
      <c r="HCN115" s="6"/>
      <c r="HCO115" s="6"/>
      <c r="HCP115" s="6"/>
      <c r="HCQ115" s="6"/>
      <c r="HCR115" s="6"/>
      <c r="HCS115" s="6"/>
      <c r="HCT115" s="6"/>
      <c r="HCU115" s="6"/>
      <c r="HCV115" s="6"/>
      <c r="HCW115" s="6"/>
      <c r="HCX115" s="6"/>
      <c r="HCY115" s="6"/>
      <c r="HCZ115" s="6"/>
      <c r="HDA115" s="6"/>
      <c r="HDB115" s="6"/>
      <c r="HDC115" s="6"/>
      <c r="HDD115" s="6"/>
      <c r="HDE115" s="6"/>
      <c r="HDF115" s="6"/>
      <c r="HDG115" s="6"/>
      <c r="HDH115" s="6"/>
      <c r="HDI115" s="6"/>
      <c r="HDJ115" s="6"/>
      <c r="HDK115" s="6"/>
      <c r="HDL115" s="6"/>
      <c r="HDM115" s="6"/>
      <c r="HDN115" s="6"/>
      <c r="HDO115" s="6"/>
      <c r="HDP115" s="6"/>
      <c r="HDQ115" s="6"/>
      <c r="HDR115" s="6"/>
      <c r="HDS115" s="6"/>
      <c r="HDT115" s="6"/>
      <c r="HDU115" s="6"/>
      <c r="HDV115" s="6"/>
      <c r="HDW115" s="6"/>
      <c r="HDX115" s="6"/>
      <c r="HDY115" s="6"/>
      <c r="HDZ115" s="6"/>
      <c r="HEA115" s="6"/>
      <c r="HEB115" s="6"/>
      <c r="HEC115" s="6"/>
      <c r="HED115" s="6"/>
      <c r="HEE115" s="6"/>
      <c r="HEF115" s="6"/>
      <c r="HEG115" s="6"/>
      <c r="HEH115" s="6"/>
      <c r="HEI115" s="6"/>
      <c r="HEJ115" s="6"/>
      <c r="HEK115" s="6"/>
      <c r="HEL115" s="6"/>
      <c r="HEM115" s="6"/>
      <c r="HEN115" s="6"/>
      <c r="HEO115" s="6"/>
      <c r="HEP115" s="6"/>
      <c r="HEQ115" s="6"/>
      <c r="HER115" s="6"/>
      <c r="HES115" s="6"/>
      <c r="HET115" s="6"/>
      <c r="HEU115" s="6"/>
      <c r="HEV115" s="6"/>
      <c r="HEW115" s="6"/>
      <c r="HEX115" s="6"/>
      <c r="HEY115" s="6"/>
      <c r="HEZ115" s="6"/>
      <c r="HFA115" s="6"/>
      <c r="HFB115" s="6"/>
      <c r="HFC115" s="6"/>
      <c r="HFD115" s="6"/>
      <c r="HFE115" s="6"/>
      <c r="HFF115" s="6"/>
      <c r="HFG115" s="6"/>
      <c r="HFH115" s="6"/>
      <c r="HFI115" s="6"/>
      <c r="HFJ115" s="6"/>
      <c r="HFK115" s="6"/>
      <c r="HFL115" s="6"/>
      <c r="HFM115" s="6"/>
      <c r="HFN115" s="6"/>
      <c r="HFO115" s="6"/>
      <c r="HFP115" s="6"/>
      <c r="HFQ115" s="6"/>
      <c r="HFR115" s="6"/>
      <c r="HFS115" s="6"/>
      <c r="HFT115" s="6"/>
      <c r="HFU115" s="6"/>
      <c r="HFV115" s="6"/>
      <c r="HFW115" s="6"/>
      <c r="HFX115" s="6"/>
      <c r="HFY115" s="6"/>
      <c r="HFZ115" s="6"/>
      <c r="HGA115" s="6"/>
      <c r="HGB115" s="6"/>
      <c r="HGC115" s="6"/>
      <c r="HGD115" s="6"/>
      <c r="HGE115" s="6"/>
      <c r="HGF115" s="6"/>
      <c r="HGG115" s="6"/>
      <c r="HGH115" s="6"/>
      <c r="HGI115" s="6"/>
      <c r="HGJ115" s="6"/>
      <c r="HGK115" s="6"/>
      <c r="HGL115" s="6"/>
      <c r="HGM115" s="6"/>
      <c r="HGN115" s="6"/>
      <c r="HGO115" s="6"/>
      <c r="HGP115" s="6"/>
      <c r="HGQ115" s="6"/>
      <c r="HGR115" s="6"/>
      <c r="HGS115" s="6"/>
      <c r="HGT115" s="6"/>
      <c r="HGU115" s="6"/>
      <c r="HGV115" s="6"/>
      <c r="HGW115" s="6"/>
      <c r="HGX115" s="6"/>
      <c r="HGY115" s="6"/>
      <c r="HGZ115" s="6"/>
      <c r="HHA115" s="6"/>
      <c r="HHB115" s="6"/>
      <c r="HHC115" s="6"/>
      <c r="HHD115" s="6"/>
      <c r="HHE115" s="6"/>
      <c r="HHF115" s="6"/>
      <c r="HHG115" s="6"/>
      <c r="HHH115" s="6"/>
      <c r="HHI115" s="6"/>
      <c r="HHJ115" s="6"/>
      <c r="HHK115" s="6"/>
      <c r="HHL115" s="6"/>
      <c r="HHM115" s="6"/>
      <c r="HHN115" s="6"/>
      <c r="HHO115" s="6"/>
      <c r="HHP115" s="6"/>
      <c r="HHQ115" s="6"/>
      <c r="HHR115" s="6"/>
      <c r="HHS115" s="6"/>
      <c r="HHT115" s="6"/>
      <c r="HHU115" s="6"/>
      <c r="HHV115" s="6"/>
      <c r="HHW115" s="6"/>
      <c r="HHX115" s="6"/>
      <c r="HHY115" s="6"/>
      <c r="HHZ115" s="6"/>
      <c r="HIA115" s="6"/>
      <c r="HIB115" s="6"/>
      <c r="HIC115" s="6"/>
      <c r="HID115" s="6"/>
      <c r="HIE115" s="6"/>
      <c r="HIF115" s="6"/>
      <c r="HIG115" s="6"/>
      <c r="HIH115" s="6"/>
      <c r="HII115" s="6"/>
      <c r="HIJ115" s="6"/>
      <c r="HIK115" s="6"/>
      <c r="HIL115" s="6"/>
      <c r="HIM115" s="6"/>
      <c r="HIN115" s="6"/>
      <c r="HIO115" s="6"/>
      <c r="HIP115" s="6"/>
      <c r="HIQ115" s="6"/>
      <c r="HIR115" s="6"/>
      <c r="HIS115" s="6"/>
      <c r="HIT115" s="6"/>
      <c r="HIU115" s="6"/>
      <c r="HIV115" s="6"/>
      <c r="HIW115" s="6"/>
      <c r="HIX115" s="6"/>
      <c r="HIY115" s="6"/>
      <c r="HIZ115" s="6"/>
      <c r="HJA115" s="6"/>
      <c r="HJB115" s="6"/>
      <c r="HJC115" s="6"/>
      <c r="HJD115" s="6"/>
      <c r="HJE115" s="6"/>
      <c r="HJF115" s="6"/>
      <c r="HJG115" s="6"/>
      <c r="HJH115" s="6"/>
      <c r="HJI115" s="6"/>
      <c r="HJJ115" s="6"/>
      <c r="HJK115" s="6"/>
      <c r="HJL115" s="6"/>
      <c r="HJM115" s="6"/>
      <c r="HJN115" s="6"/>
      <c r="HJO115" s="6"/>
      <c r="HJP115" s="6"/>
      <c r="HJQ115" s="6"/>
      <c r="HJR115" s="6"/>
      <c r="HJS115" s="6"/>
      <c r="HJT115" s="6"/>
      <c r="HJU115" s="6"/>
      <c r="HJV115" s="6"/>
      <c r="HJW115" s="6"/>
      <c r="HJX115" s="6"/>
      <c r="HJY115" s="6"/>
      <c r="HJZ115" s="6"/>
      <c r="HKA115" s="6"/>
      <c r="HKB115" s="6"/>
      <c r="HKC115" s="6"/>
      <c r="HKD115" s="6"/>
      <c r="HKE115" s="6"/>
      <c r="HKF115" s="6"/>
      <c r="HKG115" s="6"/>
      <c r="HKH115" s="6"/>
      <c r="HKI115" s="6"/>
      <c r="HKJ115" s="6"/>
      <c r="HKK115" s="6"/>
      <c r="HKL115" s="6"/>
      <c r="HKM115" s="6"/>
      <c r="HKN115" s="6"/>
      <c r="HKO115" s="6"/>
      <c r="HKP115" s="6"/>
      <c r="HKQ115" s="6"/>
      <c r="HKR115" s="6"/>
      <c r="HKS115" s="6"/>
      <c r="HKT115" s="6"/>
      <c r="HKU115" s="6"/>
      <c r="HKV115" s="6"/>
      <c r="HKW115" s="6"/>
      <c r="HKX115" s="6"/>
      <c r="HKY115" s="6"/>
      <c r="HKZ115" s="6"/>
      <c r="HLA115" s="6"/>
      <c r="HLB115" s="6"/>
      <c r="HLC115" s="6"/>
      <c r="HLD115" s="6"/>
      <c r="HLE115" s="6"/>
      <c r="HLF115" s="6"/>
      <c r="HLG115" s="6"/>
      <c r="HLH115" s="6"/>
      <c r="HLI115" s="6"/>
      <c r="HLJ115" s="6"/>
      <c r="HLK115" s="6"/>
      <c r="HLL115" s="6"/>
      <c r="HLM115" s="6"/>
      <c r="HLN115" s="6"/>
      <c r="HLO115" s="6"/>
      <c r="HLP115" s="6"/>
      <c r="HLQ115" s="6"/>
      <c r="HLR115" s="6"/>
      <c r="HLS115" s="6"/>
      <c r="HLT115" s="6"/>
      <c r="HLU115" s="6"/>
      <c r="HLV115" s="6"/>
      <c r="HLW115" s="6"/>
      <c r="HLX115" s="6"/>
      <c r="HLY115" s="6"/>
      <c r="HLZ115" s="6"/>
      <c r="HMA115" s="6"/>
      <c r="HMB115" s="6"/>
      <c r="HMC115" s="6"/>
      <c r="HMD115" s="6"/>
      <c r="HME115" s="6"/>
      <c r="HMF115" s="6"/>
      <c r="HMG115" s="6"/>
      <c r="HMH115" s="6"/>
      <c r="HMI115" s="6"/>
      <c r="HMJ115" s="6"/>
      <c r="HMK115" s="6"/>
      <c r="HML115" s="6"/>
      <c r="HMM115" s="6"/>
      <c r="HMN115" s="6"/>
      <c r="HMO115" s="6"/>
      <c r="HMP115" s="6"/>
      <c r="HMQ115" s="6"/>
      <c r="HMR115" s="6"/>
      <c r="HMS115" s="6"/>
      <c r="HMT115" s="6"/>
      <c r="HMU115" s="6"/>
      <c r="HMV115" s="6"/>
      <c r="HMW115" s="6"/>
      <c r="HMX115" s="6"/>
      <c r="HMY115" s="6"/>
      <c r="HMZ115" s="6"/>
      <c r="HNA115" s="6"/>
      <c r="HNB115" s="6"/>
      <c r="HNC115" s="6"/>
      <c r="HND115" s="6"/>
      <c r="HNE115" s="6"/>
      <c r="HNF115" s="6"/>
      <c r="HNG115" s="6"/>
      <c r="HNH115" s="6"/>
      <c r="HNI115" s="6"/>
      <c r="HNJ115" s="6"/>
      <c r="HNK115" s="6"/>
      <c r="HNL115" s="6"/>
      <c r="HNM115" s="6"/>
      <c r="HNN115" s="6"/>
      <c r="HNO115" s="6"/>
      <c r="HNP115" s="6"/>
      <c r="HNQ115" s="6"/>
      <c r="HNR115" s="6"/>
      <c r="HNS115" s="6"/>
      <c r="HNT115" s="6"/>
      <c r="HNU115" s="6"/>
      <c r="HNV115" s="6"/>
      <c r="HNW115" s="6"/>
      <c r="HNX115" s="6"/>
      <c r="HNY115" s="6"/>
      <c r="HNZ115" s="6"/>
      <c r="HOA115" s="6"/>
      <c r="HOB115" s="6"/>
      <c r="HOC115" s="6"/>
      <c r="HOD115" s="6"/>
      <c r="HOE115" s="6"/>
      <c r="HOF115" s="6"/>
      <c r="HOG115" s="6"/>
      <c r="HOH115" s="6"/>
      <c r="HOI115" s="6"/>
      <c r="HOJ115" s="6"/>
      <c r="HOK115" s="6"/>
      <c r="HOL115" s="6"/>
      <c r="HOM115" s="6"/>
      <c r="HON115" s="6"/>
      <c r="HOO115" s="6"/>
      <c r="HOP115" s="6"/>
      <c r="HOQ115" s="6"/>
      <c r="HOR115" s="6"/>
      <c r="HOS115" s="6"/>
      <c r="HOT115" s="6"/>
      <c r="HOU115" s="6"/>
      <c r="HOV115" s="6"/>
      <c r="HOW115" s="6"/>
      <c r="HOX115" s="6"/>
      <c r="HOY115" s="6"/>
      <c r="HOZ115" s="6"/>
      <c r="HPA115" s="6"/>
      <c r="HPB115" s="6"/>
      <c r="HPC115" s="6"/>
      <c r="HPD115" s="6"/>
      <c r="HPE115" s="6"/>
      <c r="HPF115" s="6"/>
      <c r="HPG115" s="6"/>
      <c r="HPH115" s="6"/>
      <c r="HPI115" s="6"/>
      <c r="HPJ115" s="6"/>
      <c r="HPK115" s="6"/>
      <c r="HPL115" s="6"/>
      <c r="HPM115" s="6"/>
      <c r="HPN115" s="6"/>
      <c r="HPO115" s="6"/>
      <c r="HPP115" s="6"/>
      <c r="HPQ115" s="6"/>
      <c r="HPR115" s="6"/>
      <c r="HPS115" s="6"/>
      <c r="HPT115" s="6"/>
      <c r="HPU115" s="6"/>
      <c r="HPV115" s="6"/>
      <c r="HPW115" s="6"/>
      <c r="HPX115" s="6"/>
      <c r="HPY115" s="6"/>
      <c r="HPZ115" s="6"/>
      <c r="HQA115" s="6"/>
      <c r="HQB115" s="6"/>
      <c r="HQC115" s="6"/>
      <c r="HQD115" s="6"/>
      <c r="HQE115" s="6"/>
      <c r="HQF115" s="6"/>
      <c r="HQG115" s="6"/>
      <c r="HQH115" s="6"/>
      <c r="HQI115" s="6"/>
      <c r="HQJ115" s="6"/>
      <c r="HQK115" s="6"/>
      <c r="HQL115" s="6"/>
      <c r="HQM115" s="6"/>
      <c r="HQN115" s="6"/>
      <c r="HQO115" s="6"/>
      <c r="HQP115" s="6"/>
      <c r="HQQ115" s="6"/>
      <c r="HQR115" s="6"/>
      <c r="HQS115" s="6"/>
      <c r="HQT115" s="6"/>
      <c r="HQU115" s="6"/>
      <c r="HQV115" s="6"/>
      <c r="HQW115" s="6"/>
      <c r="HQX115" s="6"/>
      <c r="HQY115" s="6"/>
      <c r="HQZ115" s="6"/>
      <c r="HRA115" s="6"/>
      <c r="HRB115" s="6"/>
      <c r="HRC115" s="6"/>
      <c r="HRD115" s="6"/>
      <c r="HRE115" s="6"/>
      <c r="HRF115" s="6"/>
      <c r="HRG115" s="6"/>
      <c r="HRH115" s="6"/>
      <c r="HRI115" s="6"/>
      <c r="HRJ115" s="6"/>
      <c r="HRK115" s="6"/>
      <c r="HRL115" s="6"/>
      <c r="HRM115" s="6"/>
      <c r="HRN115" s="6"/>
      <c r="HRO115" s="6"/>
      <c r="HRP115" s="6"/>
      <c r="HRQ115" s="6"/>
      <c r="HRR115" s="6"/>
      <c r="HRS115" s="6"/>
      <c r="HRT115" s="6"/>
      <c r="HRU115" s="6"/>
      <c r="HRV115" s="6"/>
      <c r="HRW115" s="6"/>
      <c r="HRX115" s="6"/>
      <c r="HRY115" s="6"/>
      <c r="HRZ115" s="6"/>
      <c r="HSA115" s="6"/>
      <c r="HSB115" s="6"/>
      <c r="HSC115" s="6"/>
      <c r="HSD115" s="6"/>
      <c r="HSE115" s="6"/>
      <c r="HSF115" s="6"/>
      <c r="HSG115" s="6"/>
      <c r="HSH115" s="6"/>
      <c r="HSI115" s="6"/>
      <c r="HSJ115" s="6"/>
      <c r="HSK115" s="6"/>
      <c r="HSL115" s="6"/>
      <c r="HSM115" s="6"/>
      <c r="HSN115" s="6"/>
      <c r="HSO115" s="6"/>
      <c r="HSP115" s="6"/>
      <c r="HSQ115" s="6"/>
      <c r="HSR115" s="6"/>
      <c r="HSS115" s="6"/>
      <c r="HST115" s="6"/>
      <c r="HSU115" s="6"/>
      <c r="HSV115" s="6"/>
      <c r="HSW115" s="6"/>
      <c r="HSX115" s="6"/>
      <c r="HSY115" s="6"/>
      <c r="HSZ115" s="6"/>
      <c r="HTA115" s="6"/>
      <c r="HTB115" s="6"/>
      <c r="HTC115" s="6"/>
      <c r="HTD115" s="6"/>
      <c r="HTE115" s="6"/>
      <c r="HTF115" s="6"/>
      <c r="HTG115" s="6"/>
      <c r="HTH115" s="6"/>
      <c r="HTI115" s="6"/>
      <c r="HTJ115" s="6"/>
      <c r="HTK115" s="6"/>
      <c r="HTL115" s="6"/>
      <c r="HTM115" s="6"/>
      <c r="HTN115" s="6"/>
      <c r="HTO115" s="6"/>
      <c r="HTP115" s="6"/>
      <c r="HTQ115" s="6"/>
      <c r="HTR115" s="6"/>
      <c r="HTS115" s="6"/>
      <c r="HTT115" s="6"/>
      <c r="HTU115" s="6"/>
      <c r="HTV115" s="6"/>
      <c r="HTW115" s="6"/>
      <c r="HTX115" s="6"/>
      <c r="HTY115" s="6"/>
      <c r="HTZ115" s="6"/>
      <c r="HUA115" s="6"/>
      <c r="HUB115" s="6"/>
      <c r="HUC115" s="6"/>
      <c r="HUD115" s="6"/>
      <c r="HUE115" s="6"/>
      <c r="HUF115" s="6"/>
      <c r="HUG115" s="6"/>
      <c r="HUH115" s="6"/>
      <c r="HUI115" s="6"/>
      <c r="HUJ115" s="6"/>
      <c r="HUK115" s="6"/>
      <c r="HUL115" s="6"/>
      <c r="HUM115" s="6"/>
      <c r="HUN115" s="6"/>
      <c r="HUO115" s="6"/>
      <c r="HUP115" s="6"/>
      <c r="HUQ115" s="6"/>
      <c r="HUR115" s="6"/>
      <c r="HUS115" s="6"/>
      <c r="HUT115" s="6"/>
      <c r="HUU115" s="6"/>
      <c r="HUV115" s="6"/>
      <c r="HUW115" s="6"/>
      <c r="HUX115" s="6"/>
      <c r="HUY115" s="6"/>
      <c r="HUZ115" s="6"/>
      <c r="HVA115" s="6"/>
      <c r="HVB115" s="6"/>
      <c r="HVC115" s="6"/>
      <c r="HVD115" s="6"/>
      <c r="HVE115" s="6"/>
      <c r="HVF115" s="6"/>
      <c r="HVG115" s="6"/>
      <c r="HVH115" s="6"/>
      <c r="HVI115" s="6"/>
      <c r="HVJ115" s="6"/>
      <c r="HVK115" s="6"/>
      <c r="HVL115" s="6"/>
      <c r="HVM115" s="6"/>
      <c r="HVN115" s="6"/>
      <c r="HVO115" s="6"/>
      <c r="HVP115" s="6"/>
      <c r="HVQ115" s="6"/>
      <c r="HVR115" s="6"/>
      <c r="HVS115" s="6"/>
      <c r="HVT115" s="6"/>
      <c r="HVU115" s="6"/>
      <c r="HVV115" s="6"/>
      <c r="HVW115" s="6"/>
      <c r="HVX115" s="6"/>
      <c r="HVY115" s="6"/>
      <c r="HVZ115" s="6"/>
      <c r="HWA115" s="6"/>
      <c r="HWB115" s="6"/>
      <c r="HWC115" s="6"/>
      <c r="HWD115" s="6"/>
      <c r="HWE115" s="6"/>
      <c r="HWF115" s="6"/>
      <c r="HWG115" s="6"/>
      <c r="HWH115" s="6"/>
      <c r="HWI115" s="6"/>
      <c r="HWJ115" s="6"/>
      <c r="HWK115" s="6"/>
      <c r="HWL115" s="6"/>
      <c r="HWM115" s="6"/>
      <c r="HWN115" s="6"/>
      <c r="HWO115" s="6"/>
      <c r="HWP115" s="6"/>
      <c r="HWQ115" s="6"/>
      <c r="HWR115" s="6"/>
      <c r="HWS115" s="6"/>
      <c r="HWT115" s="6"/>
      <c r="HWU115" s="6"/>
      <c r="HWV115" s="6"/>
      <c r="HWW115" s="6"/>
      <c r="HWX115" s="6"/>
      <c r="HWY115" s="6"/>
      <c r="HWZ115" s="6"/>
      <c r="HXA115" s="6"/>
      <c r="HXB115" s="6"/>
      <c r="HXC115" s="6"/>
      <c r="HXD115" s="6"/>
      <c r="HXE115" s="6"/>
      <c r="HXF115" s="6"/>
      <c r="HXG115" s="6"/>
      <c r="HXH115" s="6"/>
      <c r="HXI115" s="6"/>
      <c r="HXJ115" s="6"/>
      <c r="HXK115" s="6"/>
      <c r="HXL115" s="6"/>
      <c r="HXM115" s="6"/>
      <c r="HXN115" s="6"/>
      <c r="HXO115" s="6"/>
      <c r="HXP115" s="6"/>
      <c r="HXQ115" s="6"/>
      <c r="HXR115" s="6"/>
      <c r="HXS115" s="6"/>
      <c r="HXT115" s="6"/>
      <c r="HXU115" s="6"/>
      <c r="HXV115" s="6"/>
      <c r="HXW115" s="6"/>
      <c r="HXX115" s="6"/>
      <c r="HXY115" s="6"/>
      <c r="HXZ115" s="6"/>
      <c r="HYA115" s="6"/>
      <c r="HYB115" s="6"/>
      <c r="HYC115" s="6"/>
      <c r="HYD115" s="6"/>
      <c r="HYE115" s="6"/>
      <c r="HYF115" s="6"/>
      <c r="HYG115" s="6"/>
      <c r="HYH115" s="6"/>
      <c r="HYI115" s="6"/>
      <c r="HYJ115" s="6"/>
      <c r="HYK115" s="6"/>
      <c r="HYL115" s="6"/>
      <c r="HYM115" s="6"/>
      <c r="HYN115" s="6"/>
      <c r="HYO115" s="6"/>
      <c r="HYP115" s="6"/>
      <c r="HYQ115" s="6"/>
      <c r="HYR115" s="6"/>
      <c r="HYS115" s="6"/>
      <c r="HYT115" s="6"/>
      <c r="HYU115" s="6"/>
      <c r="HYV115" s="6"/>
      <c r="HYW115" s="6"/>
      <c r="HYX115" s="6"/>
      <c r="HYY115" s="6"/>
      <c r="HYZ115" s="6"/>
      <c r="HZA115" s="6"/>
      <c r="HZB115" s="6"/>
      <c r="HZC115" s="6"/>
      <c r="HZD115" s="6"/>
      <c r="HZE115" s="6"/>
      <c r="HZF115" s="6"/>
      <c r="HZG115" s="6"/>
      <c r="HZH115" s="6"/>
      <c r="HZI115" s="6"/>
      <c r="HZJ115" s="6"/>
      <c r="HZK115" s="6"/>
      <c r="HZL115" s="6"/>
      <c r="HZM115" s="6"/>
      <c r="HZN115" s="6"/>
      <c r="HZO115" s="6"/>
      <c r="HZP115" s="6"/>
      <c r="HZQ115" s="6"/>
      <c r="HZR115" s="6"/>
      <c r="HZS115" s="6"/>
      <c r="HZT115" s="6"/>
      <c r="HZU115" s="6"/>
      <c r="HZV115" s="6"/>
      <c r="HZW115" s="6"/>
      <c r="HZX115" s="6"/>
      <c r="HZY115" s="6"/>
      <c r="HZZ115" s="6"/>
      <c r="IAA115" s="6"/>
      <c r="IAB115" s="6"/>
      <c r="IAC115" s="6"/>
      <c r="IAD115" s="6"/>
      <c r="IAE115" s="6"/>
      <c r="IAF115" s="6"/>
      <c r="IAG115" s="6"/>
      <c r="IAH115" s="6"/>
      <c r="IAI115" s="6"/>
      <c r="IAJ115" s="6"/>
      <c r="IAK115" s="6"/>
      <c r="IAL115" s="6"/>
      <c r="IAM115" s="6"/>
      <c r="IAN115" s="6"/>
      <c r="IAO115" s="6"/>
      <c r="IAP115" s="6"/>
      <c r="IAQ115" s="6"/>
      <c r="IAR115" s="6"/>
      <c r="IAS115" s="6"/>
      <c r="IAT115" s="6"/>
      <c r="IAU115" s="6"/>
      <c r="IAV115" s="6"/>
      <c r="IAW115" s="6"/>
      <c r="IAX115" s="6"/>
      <c r="IAY115" s="6"/>
      <c r="IAZ115" s="6"/>
      <c r="IBA115" s="6"/>
      <c r="IBB115" s="6"/>
      <c r="IBC115" s="6"/>
      <c r="IBD115" s="6"/>
      <c r="IBE115" s="6"/>
      <c r="IBF115" s="6"/>
      <c r="IBG115" s="6"/>
      <c r="IBH115" s="6"/>
      <c r="IBI115" s="6"/>
      <c r="IBJ115" s="6"/>
      <c r="IBK115" s="6"/>
      <c r="IBL115" s="6"/>
      <c r="IBM115" s="6"/>
      <c r="IBN115" s="6"/>
      <c r="IBO115" s="6"/>
      <c r="IBP115" s="6"/>
      <c r="IBQ115" s="6"/>
      <c r="IBR115" s="6"/>
      <c r="IBS115" s="6"/>
      <c r="IBT115" s="6"/>
      <c r="IBU115" s="6"/>
      <c r="IBV115" s="6"/>
      <c r="IBW115" s="6"/>
      <c r="IBX115" s="6"/>
      <c r="IBY115" s="6"/>
      <c r="IBZ115" s="6"/>
      <c r="ICA115" s="6"/>
      <c r="ICB115" s="6"/>
      <c r="ICC115" s="6"/>
      <c r="ICD115" s="6"/>
      <c r="ICE115" s="6"/>
      <c r="ICF115" s="6"/>
      <c r="ICG115" s="6"/>
      <c r="ICH115" s="6"/>
      <c r="ICI115" s="6"/>
      <c r="ICJ115" s="6"/>
      <c r="ICK115" s="6"/>
      <c r="ICL115" s="6"/>
      <c r="ICM115" s="6"/>
      <c r="ICN115" s="6"/>
      <c r="ICO115" s="6"/>
      <c r="ICP115" s="6"/>
      <c r="ICQ115" s="6"/>
      <c r="ICR115" s="6"/>
      <c r="ICS115" s="6"/>
      <c r="ICT115" s="6"/>
      <c r="ICU115" s="6"/>
      <c r="ICV115" s="6"/>
      <c r="ICW115" s="6"/>
      <c r="ICX115" s="6"/>
      <c r="ICY115" s="6"/>
      <c r="ICZ115" s="6"/>
      <c r="IDA115" s="6"/>
      <c r="IDB115" s="6"/>
      <c r="IDC115" s="6"/>
      <c r="IDD115" s="6"/>
      <c r="IDE115" s="6"/>
      <c r="IDF115" s="6"/>
      <c r="IDG115" s="6"/>
      <c r="IDH115" s="6"/>
      <c r="IDI115" s="6"/>
      <c r="IDJ115" s="6"/>
      <c r="IDK115" s="6"/>
      <c r="IDL115" s="6"/>
      <c r="IDM115" s="6"/>
      <c r="IDN115" s="6"/>
      <c r="IDO115" s="6"/>
      <c r="IDP115" s="6"/>
      <c r="IDQ115" s="6"/>
      <c r="IDR115" s="6"/>
      <c r="IDS115" s="6"/>
      <c r="IDT115" s="6"/>
      <c r="IDU115" s="6"/>
      <c r="IDV115" s="6"/>
      <c r="IDW115" s="6"/>
      <c r="IDX115" s="6"/>
      <c r="IDY115" s="6"/>
      <c r="IDZ115" s="6"/>
      <c r="IEA115" s="6"/>
      <c r="IEB115" s="6"/>
      <c r="IEC115" s="6"/>
      <c r="IED115" s="6"/>
      <c r="IEE115" s="6"/>
      <c r="IEF115" s="6"/>
      <c r="IEG115" s="6"/>
      <c r="IEH115" s="6"/>
      <c r="IEI115" s="6"/>
      <c r="IEJ115" s="6"/>
      <c r="IEK115" s="6"/>
      <c r="IEL115" s="6"/>
      <c r="IEM115" s="6"/>
      <c r="IEN115" s="6"/>
      <c r="IEO115" s="6"/>
      <c r="IEP115" s="6"/>
      <c r="IEQ115" s="6"/>
      <c r="IER115" s="6"/>
      <c r="IES115" s="6"/>
      <c r="IET115" s="6"/>
      <c r="IEU115" s="6"/>
      <c r="IEV115" s="6"/>
      <c r="IEW115" s="6"/>
      <c r="IEX115" s="6"/>
      <c r="IEY115" s="6"/>
      <c r="IEZ115" s="6"/>
      <c r="IFA115" s="6"/>
      <c r="IFB115" s="6"/>
      <c r="IFC115" s="6"/>
      <c r="IFD115" s="6"/>
      <c r="IFE115" s="6"/>
      <c r="IFF115" s="6"/>
      <c r="IFG115" s="6"/>
      <c r="IFH115" s="6"/>
      <c r="IFI115" s="6"/>
      <c r="IFJ115" s="6"/>
      <c r="IFK115" s="6"/>
      <c r="IFL115" s="6"/>
      <c r="IFM115" s="6"/>
      <c r="IFN115" s="6"/>
      <c r="IFO115" s="6"/>
      <c r="IFP115" s="6"/>
      <c r="IFQ115" s="6"/>
      <c r="IFR115" s="6"/>
      <c r="IFS115" s="6"/>
      <c r="IFT115" s="6"/>
      <c r="IFU115" s="6"/>
      <c r="IFV115" s="6"/>
      <c r="IFW115" s="6"/>
      <c r="IFX115" s="6"/>
      <c r="IFY115" s="6"/>
      <c r="IFZ115" s="6"/>
      <c r="IGA115" s="6"/>
      <c r="IGB115" s="6"/>
      <c r="IGC115" s="6"/>
      <c r="IGD115" s="6"/>
      <c r="IGE115" s="6"/>
      <c r="IGF115" s="6"/>
      <c r="IGG115" s="6"/>
      <c r="IGH115" s="6"/>
      <c r="IGI115" s="6"/>
      <c r="IGJ115" s="6"/>
      <c r="IGK115" s="6"/>
      <c r="IGL115" s="6"/>
      <c r="IGM115" s="6"/>
      <c r="IGN115" s="6"/>
      <c r="IGO115" s="6"/>
      <c r="IGP115" s="6"/>
      <c r="IGQ115" s="6"/>
      <c r="IGR115" s="6"/>
      <c r="IGS115" s="6"/>
      <c r="IGT115" s="6"/>
      <c r="IGU115" s="6"/>
      <c r="IGV115" s="6"/>
      <c r="IGW115" s="6"/>
      <c r="IGX115" s="6"/>
      <c r="IGY115" s="6"/>
      <c r="IGZ115" s="6"/>
      <c r="IHA115" s="6"/>
      <c r="IHB115" s="6"/>
      <c r="IHC115" s="6"/>
      <c r="IHD115" s="6"/>
      <c r="IHE115" s="6"/>
      <c r="IHF115" s="6"/>
      <c r="IHG115" s="6"/>
      <c r="IHH115" s="6"/>
      <c r="IHI115" s="6"/>
      <c r="IHJ115" s="6"/>
      <c r="IHK115" s="6"/>
      <c r="IHL115" s="6"/>
      <c r="IHM115" s="6"/>
      <c r="IHN115" s="6"/>
      <c r="IHO115" s="6"/>
      <c r="IHP115" s="6"/>
      <c r="IHQ115" s="6"/>
      <c r="IHR115" s="6"/>
      <c r="IHS115" s="6"/>
      <c r="IHT115" s="6"/>
      <c r="IHU115" s="6"/>
      <c r="IHV115" s="6"/>
      <c r="IHW115" s="6"/>
      <c r="IHX115" s="6"/>
      <c r="IHY115" s="6"/>
      <c r="IHZ115" s="6"/>
      <c r="IIA115" s="6"/>
      <c r="IIB115" s="6"/>
      <c r="IIC115" s="6"/>
      <c r="IID115" s="6"/>
      <c r="IIE115" s="6"/>
      <c r="IIF115" s="6"/>
      <c r="IIG115" s="6"/>
      <c r="IIH115" s="6"/>
      <c r="III115" s="6"/>
      <c r="IIJ115" s="6"/>
      <c r="IIK115" s="6"/>
      <c r="IIL115" s="6"/>
      <c r="IIM115" s="6"/>
      <c r="IIN115" s="6"/>
      <c r="IIO115" s="6"/>
      <c r="IIP115" s="6"/>
      <c r="IIQ115" s="6"/>
      <c r="IIR115" s="6"/>
      <c r="IIS115" s="6"/>
      <c r="IIT115" s="6"/>
      <c r="IIU115" s="6"/>
      <c r="IIV115" s="6"/>
      <c r="IIW115" s="6"/>
      <c r="IIX115" s="6"/>
      <c r="IIY115" s="6"/>
      <c r="IIZ115" s="6"/>
      <c r="IJA115" s="6"/>
      <c r="IJB115" s="6"/>
      <c r="IJC115" s="6"/>
      <c r="IJD115" s="6"/>
      <c r="IJE115" s="6"/>
      <c r="IJF115" s="6"/>
      <c r="IJG115" s="6"/>
      <c r="IJH115" s="6"/>
      <c r="IJI115" s="6"/>
      <c r="IJJ115" s="6"/>
      <c r="IJK115" s="6"/>
      <c r="IJL115" s="6"/>
      <c r="IJM115" s="6"/>
      <c r="IJN115" s="6"/>
      <c r="IJO115" s="6"/>
      <c r="IJP115" s="6"/>
      <c r="IJQ115" s="6"/>
      <c r="IJR115" s="6"/>
      <c r="IJS115" s="6"/>
      <c r="IJT115" s="6"/>
      <c r="IJU115" s="6"/>
      <c r="IJV115" s="6"/>
      <c r="IJW115" s="6"/>
      <c r="IJX115" s="6"/>
      <c r="IJY115" s="6"/>
      <c r="IJZ115" s="6"/>
      <c r="IKA115" s="6"/>
      <c r="IKB115" s="6"/>
      <c r="IKC115" s="6"/>
      <c r="IKD115" s="6"/>
      <c r="IKE115" s="6"/>
      <c r="IKF115" s="6"/>
      <c r="IKG115" s="6"/>
      <c r="IKH115" s="6"/>
      <c r="IKI115" s="6"/>
      <c r="IKJ115" s="6"/>
      <c r="IKK115" s="6"/>
      <c r="IKL115" s="6"/>
      <c r="IKM115" s="6"/>
      <c r="IKN115" s="6"/>
      <c r="IKO115" s="6"/>
      <c r="IKP115" s="6"/>
      <c r="IKQ115" s="6"/>
      <c r="IKR115" s="6"/>
      <c r="IKS115" s="6"/>
      <c r="IKT115" s="6"/>
      <c r="IKU115" s="6"/>
      <c r="IKV115" s="6"/>
      <c r="IKW115" s="6"/>
      <c r="IKX115" s="6"/>
      <c r="IKY115" s="6"/>
      <c r="IKZ115" s="6"/>
      <c r="ILA115" s="6"/>
      <c r="ILB115" s="6"/>
      <c r="ILC115" s="6"/>
      <c r="ILD115" s="6"/>
      <c r="ILE115" s="6"/>
      <c r="ILF115" s="6"/>
      <c r="ILG115" s="6"/>
      <c r="ILH115" s="6"/>
      <c r="ILI115" s="6"/>
      <c r="ILJ115" s="6"/>
      <c r="ILK115" s="6"/>
      <c r="ILL115" s="6"/>
      <c r="ILM115" s="6"/>
      <c r="ILN115" s="6"/>
      <c r="ILO115" s="6"/>
      <c r="ILP115" s="6"/>
      <c r="ILQ115" s="6"/>
      <c r="ILR115" s="6"/>
      <c r="ILS115" s="6"/>
      <c r="ILT115" s="6"/>
      <c r="ILU115" s="6"/>
      <c r="ILV115" s="6"/>
      <c r="ILW115" s="6"/>
      <c r="ILX115" s="6"/>
      <c r="ILY115" s="6"/>
      <c r="ILZ115" s="6"/>
      <c r="IMA115" s="6"/>
      <c r="IMB115" s="6"/>
      <c r="IMC115" s="6"/>
      <c r="IMD115" s="6"/>
      <c r="IME115" s="6"/>
      <c r="IMF115" s="6"/>
      <c r="IMG115" s="6"/>
      <c r="IMH115" s="6"/>
      <c r="IMI115" s="6"/>
      <c r="IMJ115" s="6"/>
      <c r="IMK115" s="6"/>
      <c r="IML115" s="6"/>
      <c r="IMM115" s="6"/>
      <c r="IMN115" s="6"/>
      <c r="IMO115" s="6"/>
      <c r="IMP115" s="6"/>
      <c r="IMQ115" s="6"/>
      <c r="IMR115" s="6"/>
      <c r="IMS115" s="6"/>
      <c r="IMT115" s="6"/>
      <c r="IMU115" s="6"/>
      <c r="IMV115" s="6"/>
      <c r="IMW115" s="6"/>
      <c r="IMX115" s="6"/>
      <c r="IMY115" s="6"/>
      <c r="IMZ115" s="6"/>
      <c r="INA115" s="6"/>
      <c r="INB115" s="6"/>
      <c r="INC115" s="6"/>
      <c r="IND115" s="6"/>
      <c r="INE115" s="6"/>
      <c r="INF115" s="6"/>
      <c r="ING115" s="6"/>
      <c r="INH115" s="6"/>
      <c r="INI115" s="6"/>
      <c r="INJ115" s="6"/>
      <c r="INK115" s="6"/>
      <c r="INL115" s="6"/>
      <c r="INM115" s="6"/>
      <c r="INN115" s="6"/>
      <c r="INO115" s="6"/>
      <c r="INP115" s="6"/>
      <c r="INQ115" s="6"/>
      <c r="INR115" s="6"/>
      <c r="INS115" s="6"/>
      <c r="INT115" s="6"/>
      <c r="INU115" s="6"/>
      <c r="INV115" s="6"/>
      <c r="INW115" s="6"/>
      <c r="INX115" s="6"/>
      <c r="INY115" s="6"/>
      <c r="INZ115" s="6"/>
      <c r="IOA115" s="6"/>
      <c r="IOB115" s="6"/>
      <c r="IOC115" s="6"/>
      <c r="IOD115" s="6"/>
      <c r="IOE115" s="6"/>
      <c r="IOF115" s="6"/>
      <c r="IOG115" s="6"/>
      <c r="IOH115" s="6"/>
      <c r="IOI115" s="6"/>
      <c r="IOJ115" s="6"/>
      <c r="IOK115" s="6"/>
      <c r="IOL115" s="6"/>
      <c r="IOM115" s="6"/>
      <c r="ION115" s="6"/>
      <c r="IOO115" s="6"/>
      <c r="IOP115" s="6"/>
      <c r="IOQ115" s="6"/>
      <c r="IOR115" s="6"/>
      <c r="IOS115" s="6"/>
      <c r="IOT115" s="6"/>
      <c r="IOU115" s="6"/>
      <c r="IOV115" s="6"/>
      <c r="IOW115" s="6"/>
      <c r="IOX115" s="6"/>
      <c r="IOY115" s="6"/>
      <c r="IOZ115" s="6"/>
      <c r="IPA115" s="6"/>
      <c r="IPB115" s="6"/>
      <c r="IPC115" s="6"/>
      <c r="IPD115" s="6"/>
      <c r="IPE115" s="6"/>
      <c r="IPF115" s="6"/>
      <c r="IPG115" s="6"/>
      <c r="IPH115" s="6"/>
      <c r="IPI115" s="6"/>
      <c r="IPJ115" s="6"/>
      <c r="IPK115" s="6"/>
      <c r="IPL115" s="6"/>
      <c r="IPM115" s="6"/>
      <c r="IPN115" s="6"/>
      <c r="IPO115" s="6"/>
      <c r="IPP115" s="6"/>
      <c r="IPQ115" s="6"/>
      <c r="IPR115" s="6"/>
      <c r="IPS115" s="6"/>
      <c r="IPT115" s="6"/>
      <c r="IPU115" s="6"/>
      <c r="IPV115" s="6"/>
      <c r="IPW115" s="6"/>
      <c r="IPX115" s="6"/>
      <c r="IPY115" s="6"/>
      <c r="IPZ115" s="6"/>
      <c r="IQA115" s="6"/>
      <c r="IQB115" s="6"/>
      <c r="IQC115" s="6"/>
      <c r="IQD115" s="6"/>
      <c r="IQE115" s="6"/>
      <c r="IQF115" s="6"/>
      <c r="IQG115" s="6"/>
      <c r="IQH115" s="6"/>
      <c r="IQI115" s="6"/>
      <c r="IQJ115" s="6"/>
      <c r="IQK115" s="6"/>
      <c r="IQL115" s="6"/>
      <c r="IQM115" s="6"/>
      <c r="IQN115" s="6"/>
      <c r="IQO115" s="6"/>
      <c r="IQP115" s="6"/>
      <c r="IQQ115" s="6"/>
      <c r="IQR115" s="6"/>
      <c r="IQS115" s="6"/>
      <c r="IQT115" s="6"/>
      <c r="IQU115" s="6"/>
      <c r="IQV115" s="6"/>
      <c r="IQW115" s="6"/>
      <c r="IQX115" s="6"/>
      <c r="IQY115" s="6"/>
      <c r="IQZ115" s="6"/>
      <c r="IRA115" s="6"/>
      <c r="IRB115" s="6"/>
      <c r="IRC115" s="6"/>
      <c r="IRD115" s="6"/>
      <c r="IRE115" s="6"/>
      <c r="IRF115" s="6"/>
      <c r="IRG115" s="6"/>
      <c r="IRH115" s="6"/>
      <c r="IRI115" s="6"/>
      <c r="IRJ115" s="6"/>
      <c r="IRK115" s="6"/>
      <c r="IRL115" s="6"/>
      <c r="IRM115" s="6"/>
      <c r="IRN115" s="6"/>
      <c r="IRO115" s="6"/>
      <c r="IRP115" s="6"/>
      <c r="IRQ115" s="6"/>
      <c r="IRR115" s="6"/>
      <c r="IRS115" s="6"/>
      <c r="IRT115" s="6"/>
      <c r="IRU115" s="6"/>
      <c r="IRV115" s="6"/>
      <c r="IRW115" s="6"/>
      <c r="IRX115" s="6"/>
      <c r="IRY115" s="6"/>
      <c r="IRZ115" s="6"/>
      <c r="ISA115" s="6"/>
      <c r="ISB115" s="6"/>
      <c r="ISC115" s="6"/>
      <c r="ISD115" s="6"/>
      <c r="ISE115" s="6"/>
      <c r="ISF115" s="6"/>
      <c r="ISG115" s="6"/>
      <c r="ISH115" s="6"/>
      <c r="ISI115" s="6"/>
      <c r="ISJ115" s="6"/>
      <c r="ISK115" s="6"/>
      <c r="ISL115" s="6"/>
      <c r="ISM115" s="6"/>
      <c r="ISN115" s="6"/>
      <c r="ISO115" s="6"/>
      <c r="ISP115" s="6"/>
      <c r="ISQ115" s="6"/>
      <c r="ISR115" s="6"/>
      <c r="ISS115" s="6"/>
      <c r="IST115" s="6"/>
      <c r="ISU115" s="6"/>
      <c r="ISV115" s="6"/>
      <c r="ISW115" s="6"/>
      <c r="ISX115" s="6"/>
      <c r="ISY115" s="6"/>
      <c r="ISZ115" s="6"/>
      <c r="ITA115" s="6"/>
      <c r="ITB115" s="6"/>
      <c r="ITC115" s="6"/>
      <c r="ITD115" s="6"/>
      <c r="ITE115" s="6"/>
      <c r="ITF115" s="6"/>
      <c r="ITG115" s="6"/>
      <c r="ITH115" s="6"/>
      <c r="ITI115" s="6"/>
      <c r="ITJ115" s="6"/>
      <c r="ITK115" s="6"/>
      <c r="ITL115" s="6"/>
      <c r="ITM115" s="6"/>
      <c r="ITN115" s="6"/>
      <c r="ITO115" s="6"/>
      <c r="ITP115" s="6"/>
      <c r="ITQ115" s="6"/>
      <c r="ITR115" s="6"/>
      <c r="ITS115" s="6"/>
      <c r="ITT115" s="6"/>
      <c r="ITU115" s="6"/>
      <c r="ITV115" s="6"/>
      <c r="ITW115" s="6"/>
      <c r="ITX115" s="6"/>
      <c r="ITY115" s="6"/>
      <c r="ITZ115" s="6"/>
      <c r="IUA115" s="6"/>
      <c r="IUB115" s="6"/>
      <c r="IUC115" s="6"/>
      <c r="IUD115" s="6"/>
      <c r="IUE115" s="6"/>
      <c r="IUF115" s="6"/>
      <c r="IUG115" s="6"/>
      <c r="IUH115" s="6"/>
      <c r="IUI115" s="6"/>
      <c r="IUJ115" s="6"/>
      <c r="IUK115" s="6"/>
      <c r="IUL115" s="6"/>
      <c r="IUM115" s="6"/>
      <c r="IUN115" s="6"/>
      <c r="IUO115" s="6"/>
      <c r="IUP115" s="6"/>
      <c r="IUQ115" s="6"/>
      <c r="IUR115" s="6"/>
      <c r="IUS115" s="6"/>
      <c r="IUT115" s="6"/>
      <c r="IUU115" s="6"/>
      <c r="IUV115" s="6"/>
      <c r="IUW115" s="6"/>
      <c r="IUX115" s="6"/>
      <c r="IUY115" s="6"/>
      <c r="IUZ115" s="6"/>
      <c r="IVA115" s="6"/>
      <c r="IVB115" s="6"/>
      <c r="IVC115" s="6"/>
      <c r="IVD115" s="6"/>
      <c r="IVE115" s="6"/>
      <c r="IVF115" s="6"/>
      <c r="IVG115" s="6"/>
      <c r="IVH115" s="6"/>
      <c r="IVI115" s="6"/>
      <c r="IVJ115" s="6"/>
      <c r="IVK115" s="6"/>
      <c r="IVL115" s="6"/>
      <c r="IVM115" s="6"/>
      <c r="IVN115" s="6"/>
      <c r="IVO115" s="6"/>
      <c r="IVP115" s="6"/>
      <c r="IVQ115" s="6"/>
      <c r="IVR115" s="6"/>
      <c r="IVS115" s="6"/>
      <c r="IVT115" s="6"/>
      <c r="IVU115" s="6"/>
      <c r="IVV115" s="6"/>
      <c r="IVW115" s="6"/>
      <c r="IVX115" s="6"/>
      <c r="IVY115" s="6"/>
      <c r="IVZ115" s="6"/>
      <c r="IWA115" s="6"/>
      <c r="IWB115" s="6"/>
      <c r="IWC115" s="6"/>
      <c r="IWD115" s="6"/>
      <c r="IWE115" s="6"/>
      <c r="IWF115" s="6"/>
      <c r="IWG115" s="6"/>
      <c r="IWH115" s="6"/>
      <c r="IWI115" s="6"/>
      <c r="IWJ115" s="6"/>
      <c r="IWK115" s="6"/>
      <c r="IWL115" s="6"/>
      <c r="IWM115" s="6"/>
      <c r="IWN115" s="6"/>
      <c r="IWO115" s="6"/>
      <c r="IWP115" s="6"/>
      <c r="IWQ115" s="6"/>
      <c r="IWR115" s="6"/>
      <c r="IWS115" s="6"/>
      <c r="IWT115" s="6"/>
      <c r="IWU115" s="6"/>
      <c r="IWV115" s="6"/>
      <c r="IWW115" s="6"/>
      <c r="IWX115" s="6"/>
      <c r="IWY115" s="6"/>
      <c r="IWZ115" s="6"/>
      <c r="IXA115" s="6"/>
      <c r="IXB115" s="6"/>
      <c r="IXC115" s="6"/>
      <c r="IXD115" s="6"/>
      <c r="IXE115" s="6"/>
      <c r="IXF115" s="6"/>
      <c r="IXG115" s="6"/>
      <c r="IXH115" s="6"/>
      <c r="IXI115" s="6"/>
      <c r="IXJ115" s="6"/>
      <c r="IXK115" s="6"/>
      <c r="IXL115" s="6"/>
      <c r="IXM115" s="6"/>
      <c r="IXN115" s="6"/>
      <c r="IXO115" s="6"/>
      <c r="IXP115" s="6"/>
      <c r="IXQ115" s="6"/>
      <c r="IXR115" s="6"/>
      <c r="IXS115" s="6"/>
      <c r="IXT115" s="6"/>
      <c r="IXU115" s="6"/>
      <c r="IXV115" s="6"/>
      <c r="IXW115" s="6"/>
      <c r="IXX115" s="6"/>
      <c r="IXY115" s="6"/>
      <c r="IXZ115" s="6"/>
      <c r="IYA115" s="6"/>
      <c r="IYB115" s="6"/>
      <c r="IYC115" s="6"/>
      <c r="IYD115" s="6"/>
      <c r="IYE115" s="6"/>
      <c r="IYF115" s="6"/>
      <c r="IYG115" s="6"/>
      <c r="IYH115" s="6"/>
      <c r="IYI115" s="6"/>
      <c r="IYJ115" s="6"/>
      <c r="IYK115" s="6"/>
      <c r="IYL115" s="6"/>
      <c r="IYM115" s="6"/>
      <c r="IYN115" s="6"/>
      <c r="IYO115" s="6"/>
      <c r="IYP115" s="6"/>
      <c r="IYQ115" s="6"/>
      <c r="IYR115" s="6"/>
      <c r="IYS115" s="6"/>
      <c r="IYT115" s="6"/>
      <c r="IYU115" s="6"/>
      <c r="IYV115" s="6"/>
      <c r="IYW115" s="6"/>
      <c r="IYX115" s="6"/>
      <c r="IYY115" s="6"/>
      <c r="IYZ115" s="6"/>
      <c r="IZA115" s="6"/>
      <c r="IZB115" s="6"/>
      <c r="IZC115" s="6"/>
      <c r="IZD115" s="6"/>
      <c r="IZE115" s="6"/>
      <c r="IZF115" s="6"/>
      <c r="IZG115" s="6"/>
      <c r="IZH115" s="6"/>
      <c r="IZI115" s="6"/>
      <c r="IZJ115" s="6"/>
      <c r="IZK115" s="6"/>
      <c r="IZL115" s="6"/>
      <c r="IZM115" s="6"/>
      <c r="IZN115" s="6"/>
      <c r="IZO115" s="6"/>
      <c r="IZP115" s="6"/>
      <c r="IZQ115" s="6"/>
      <c r="IZR115" s="6"/>
      <c r="IZS115" s="6"/>
      <c r="IZT115" s="6"/>
      <c r="IZU115" s="6"/>
      <c r="IZV115" s="6"/>
      <c r="IZW115" s="6"/>
      <c r="IZX115" s="6"/>
      <c r="IZY115" s="6"/>
      <c r="IZZ115" s="6"/>
      <c r="JAA115" s="6"/>
      <c r="JAB115" s="6"/>
      <c r="JAC115" s="6"/>
      <c r="JAD115" s="6"/>
      <c r="JAE115" s="6"/>
      <c r="JAF115" s="6"/>
      <c r="JAG115" s="6"/>
      <c r="JAH115" s="6"/>
      <c r="JAI115" s="6"/>
      <c r="JAJ115" s="6"/>
      <c r="JAK115" s="6"/>
      <c r="JAL115" s="6"/>
      <c r="JAM115" s="6"/>
      <c r="JAN115" s="6"/>
      <c r="JAO115" s="6"/>
      <c r="JAP115" s="6"/>
      <c r="JAQ115" s="6"/>
      <c r="JAR115" s="6"/>
      <c r="JAS115" s="6"/>
      <c r="JAT115" s="6"/>
      <c r="JAU115" s="6"/>
      <c r="JAV115" s="6"/>
      <c r="JAW115" s="6"/>
      <c r="JAX115" s="6"/>
      <c r="JAY115" s="6"/>
      <c r="JAZ115" s="6"/>
      <c r="JBA115" s="6"/>
      <c r="JBB115" s="6"/>
      <c r="JBC115" s="6"/>
      <c r="JBD115" s="6"/>
      <c r="JBE115" s="6"/>
      <c r="JBF115" s="6"/>
      <c r="JBG115" s="6"/>
      <c r="JBH115" s="6"/>
      <c r="JBI115" s="6"/>
      <c r="JBJ115" s="6"/>
      <c r="JBK115" s="6"/>
      <c r="JBL115" s="6"/>
      <c r="JBM115" s="6"/>
      <c r="JBN115" s="6"/>
      <c r="JBO115" s="6"/>
      <c r="JBP115" s="6"/>
      <c r="JBQ115" s="6"/>
      <c r="JBR115" s="6"/>
      <c r="JBS115" s="6"/>
      <c r="JBT115" s="6"/>
      <c r="JBU115" s="6"/>
      <c r="JBV115" s="6"/>
      <c r="JBW115" s="6"/>
      <c r="JBX115" s="6"/>
      <c r="JBY115" s="6"/>
      <c r="JBZ115" s="6"/>
      <c r="JCA115" s="6"/>
      <c r="JCB115" s="6"/>
      <c r="JCC115" s="6"/>
      <c r="JCD115" s="6"/>
      <c r="JCE115" s="6"/>
      <c r="JCF115" s="6"/>
      <c r="JCG115" s="6"/>
      <c r="JCH115" s="6"/>
      <c r="JCI115" s="6"/>
      <c r="JCJ115" s="6"/>
      <c r="JCK115" s="6"/>
      <c r="JCL115" s="6"/>
      <c r="JCM115" s="6"/>
      <c r="JCN115" s="6"/>
      <c r="JCO115" s="6"/>
      <c r="JCP115" s="6"/>
      <c r="JCQ115" s="6"/>
      <c r="JCR115" s="6"/>
      <c r="JCS115" s="6"/>
      <c r="JCT115" s="6"/>
      <c r="JCU115" s="6"/>
      <c r="JCV115" s="6"/>
      <c r="JCW115" s="6"/>
      <c r="JCX115" s="6"/>
      <c r="JCY115" s="6"/>
      <c r="JCZ115" s="6"/>
      <c r="JDA115" s="6"/>
      <c r="JDB115" s="6"/>
      <c r="JDC115" s="6"/>
      <c r="JDD115" s="6"/>
      <c r="JDE115" s="6"/>
      <c r="JDF115" s="6"/>
      <c r="JDG115" s="6"/>
      <c r="JDH115" s="6"/>
      <c r="JDI115" s="6"/>
      <c r="JDJ115" s="6"/>
      <c r="JDK115" s="6"/>
      <c r="JDL115" s="6"/>
      <c r="JDM115" s="6"/>
      <c r="JDN115" s="6"/>
      <c r="JDO115" s="6"/>
      <c r="JDP115" s="6"/>
      <c r="JDQ115" s="6"/>
      <c r="JDR115" s="6"/>
      <c r="JDS115" s="6"/>
      <c r="JDT115" s="6"/>
      <c r="JDU115" s="6"/>
      <c r="JDV115" s="6"/>
      <c r="JDW115" s="6"/>
      <c r="JDX115" s="6"/>
      <c r="JDY115" s="6"/>
      <c r="JDZ115" s="6"/>
      <c r="JEA115" s="6"/>
      <c r="JEB115" s="6"/>
      <c r="JEC115" s="6"/>
      <c r="JED115" s="6"/>
      <c r="JEE115" s="6"/>
      <c r="JEF115" s="6"/>
      <c r="JEG115" s="6"/>
      <c r="JEH115" s="6"/>
      <c r="JEI115" s="6"/>
      <c r="JEJ115" s="6"/>
      <c r="JEK115" s="6"/>
      <c r="JEL115" s="6"/>
      <c r="JEM115" s="6"/>
      <c r="JEN115" s="6"/>
      <c r="JEO115" s="6"/>
      <c r="JEP115" s="6"/>
      <c r="JEQ115" s="6"/>
      <c r="JER115" s="6"/>
      <c r="JES115" s="6"/>
      <c r="JET115" s="6"/>
      <c r="JEU115" s="6"/>
      <c r="JEV115" s="6"/>
      <c r="JEW115" s="6"/>
      <c r="JEX115" s="6"/>
      <c r="JEY115" s="6"/>
      <c r="JEZ115" s="6"/>
      <c r="JFA115" s="6"/>
      <c r="JFB115" s="6"/>
      <c r="JFC115" s="6"/>
      <c r="JFD115" s="6"/>
      <c r="JFE115" s="6"/>
      <c r="JFF115" s="6"/>
      <c r="JFG115" s="6"/>
      <c r="JFH115" s="6"/>
      <c r="JFI115" s="6"/>
      <c r="JFJ115" s="6"/>
      <c r="JFK115" s="6"/>
      <c r="JFL115" s="6"/>
      <c r="JFM115" s="6"/>
      <c r="JFN115" s="6"/>
      <c r="JFO115" s="6"/>
      <c r="JFP115" s="6"/>
      <c r="JFQ115" s="6"/>
      <c r="JFR115" s="6"/>
      <c r="JFS115" s="6"/>
      <c r="JFT115" s="6"/>
      <c r="JFU115" s="6"/>
      <c r="JFV115" s="6"/>
      <c r="JFW115" s="6"/>
      <c r="JFX115" s="6"/>
      <c r="JFY115" s="6"/>
      <c r="JFZ115" s="6"/>
      <c r="JGA115" s="6"/>
      <c r="JGB115" s="6"/>
      <c r="JGC115" s="6"/>
      <c r="JGD115" s="6"/>
      <c r="JGE115" s="6"/>
      <c r="JGF115" s="6"/>
      <c r="JGG115" s="6"/>
      <c r="JGH115" s="6"/>
      <c r="JGI115" s="6"/>
      <c r="JGJ115" s="6"/>
      <c r="JGK115" s="6"/>
      <c r="JGL115" s="6"/>
      <c r="JGM115" s="6"/>
      <c r="JGN115" s="6"/>
      <c r="JGO115" s="6"/>
      <c r="JGP115" s="6"/>
      <c r="JGQ115" s="6"/>
      <c r="JGR115" s="6"/>
      <c r="JGS115" s="6"/>
      <c r="JGT115" s="6"/>
      <c r="JGU115" s="6"/>
      <c r="JGV115" s="6"/>
      <c r="JGW115" s="6"/>
      <c r="JGX115" s="6"/>
      <c r="JGY115" s="6"/>
      <c r="JGZ115" s="6"/>
      <c r="JHA115" s="6"/>
      <c r="JHB115" s="6"/>
      <c r="JHC115" s="6"/>
      <c r="JHD115" s="6"/>
      <c r="JHE115" s="6"/>
      <c r="JHF115" s="6"/>
      <c r="JHG115" s="6"/>
      <c r="JHH115" s="6"/>
      <c r="JHI115" s="6"/>
      <c r="JHJ115" s="6"/>
      <c r="JHK115" s="6"/>
      <c r="JHL115" s="6"/>
      <c r="JHM115" s="6"/>
      <c r="JHN115" s="6"/>
      <c r="JHO115" s="6"/>
      <c r="JHP115" s="6"/>
      <c r="JHQ115" s="6"/>
      <c r="JHR115" s="6"/>
      <c r="JHS115" s="6"/>
      <c r="JHT115" s="6"/>
      <c r="JHU115" s="6"/>
      <c r="JHV115" s="6"/>
      <c r="JHW115" s="6"/>
      <c r="JHX115" s="6"/>
      <c r="JHY115" s="6"/>
      <c r="JHZ115" s="6"/>
      <c r="JIA115" s="6"/>
      <c r="JIB115" s="6"/>
      <c r="JIC115" s="6"/>
      <c r="JID115" s="6"/>
      <c r="JIE115" s="6"/>
      <c r="JIF115" s="6"/>
      <c r="JIG115" s="6"/>
      <c r="JIH115" s="6"/>
      <c r="JII115" s="6"/>
      <c r="JIJ115" s="6"/>
      <c r="JIK115" s="6"/>
      <c r="JIL115" s="6"/>
      <c r="JIM115" s="6"/>
      <c r="JIN115" s="6"/>
      <c r="JIO115" s="6"/>
      <c r="JIP115" s="6"/>
      <c r="JIQ115" s="6"/>
      <c r="JIR115" s="6"/>
      <c r="JIS115" s="6"/>
      <c r="JIT115" s="6"/>
      <c r="JIU115" s="6"/>
      <c r="JIV115" s="6"/>
      <c r="JIW115" s="6"/>
      <c r="JIX115" s="6"/>
      <c r="JIY115" s="6"/>
      <c r="JIZ115" s="6"/>
      <c r="JJA115" s="6"/>
      <c r="JJB115" s="6"/>
      <c r="JJC115" s="6"/>
      <c r="JJD115" s="6"/>
      <c r="JJE115" s="6"/>
      <c r="JJF115" s="6"/>
      <c r="JJG115" s="6"/>
      <c r="JJH115" s="6"/>
      <c r="JJI115" s="6"/>
      <c r="JJJ115" s="6"/>
      <c r="JJK115" s="6"/>
      <c r="JJL115" s="6"/>
      <c r="JJM115" s="6"/>
      <c r="JJN115" s="6"/>
      <c r="JJO115" s="6"/>
      <c r="JJP115" s="6"/>
      <c r="JJQ115" s="6"/>
      <c r="JJR115" s="6"/>
      <c r="JJS115" s="6"/>
      <c r="JJT115" s="6"/>
      <c r="JJU115" s="6"/>
      <c r="JJV115" s="6"/>
      <c r="JJW115" s="6"/>
      <c r="JJX115" s="6"/>
      <c r="JJY115" s="6"/>
      <c r="JJZ115" s="6"/>
      <c r="JKA115" s="6"/>
      <c r="JKB115" s="6"/>
      <c r="JKC115" s="6"/>
      <c r="JKD115" s="6"/>
      <c r="JKE115" s="6"/>
      <c r="JKF115" s="6"/>
      <c r="JKG115" s="6"/>
      <c r="JKH115" s="6"/>
      <c r="JKI115" s="6"/>
      <c r="JKJ115" s="6"/>
      <c r="JKK115" s="6"/>
      <c r="JKL115" s="6"/>
      <c r="JKM115" s="6"/>
      <c r="JKN115" s="6"/>
      <c r="JKO115" s="6"/>
      <c r="JKP115" s="6"/>
      <c r="JKQ115" s="6"/>
      <c r="JKR115" s="6"/>
      <c r="JKS115" s="6"/>
      <c r="JKT115" s="6"/>
      <c r="JKU115" s="6"/>
      <c r="JKV115" s="6"/>
      <c r="JKW115" s="6"/>
      <c r="JKX115" s="6"/>
      <c r="JKY115" s="6"/>
      <c r="JKZ115" s="6"/>
      <c r="JLA115" s="6"/>
      <c r="JLB115" s="6"/>
      <c r="JLC115" s="6"/>
      <c r="JLD115" s="6"/>
      <c r="JLE115" s="6"/>
      <c r="JLF115" s="6"/>
      <c r="JLG115" s="6"/>
      <c r="JLH115" s="6"/>
      <c r="JLI115" s="6"/>
      <c r="JLJ115" s="6"/>
      <c r="JLK115" s="6"/>
      <c r="JLL115" s="6"/>
      <c r="JLM115" s="6"/>
      <c r="JLN115" s="6"/>
      <c r="JLO115" s="6"/>
      <c r="JLP115" s="6"/>
      <c r="JLQ115" s="6"/>
      <c r="JLR115" s="6"/>
      <c r="JLS115" s="6"/>
      <c r="JLT115" s="6"/>
      <c r="JLU115" s="6"/>
      <c r="JLV115" s="6"/>
      <c r="JLW115" s="6"/>
      <c r="JLX115" s="6"/>
      <c r="JLY115" s="6"/>
      <c r="JLZ115" s="6"/>
      <c r="JMA115" s="6"/>
      <c r="JMB115" s="6"/>
      <c r="JMC115" s="6"/>
      <c r="JMD115" s="6"/>
      <c r="JME115" s="6"/>
      <c r="JMF115" s="6"/>
      <c r="JMG115" s="6"/>
      <c r="JMH115" s="6"/>
      <c r="JMI115" s="6"/>
      <c r="JMJ115" s="6"/>
      <c r="JMK115" s="6"/>
      <c r="JML115" s="6"/>
      <c r="JMM115" s="6"/>
      <c r="JMN115" s="6"/>
      <c r="JMO115" s="6"/>
      <c r="JMP115" s="6"/>
      <c r="JMQ115" s="6"/>
      <c r="JMR115" s="6"/>
      <c r="JMS115" s="6"/>
      <c r="JMT115" s="6"/>
      <c r="JMU115" s="6"/>
      <c r="JMV115" s="6"/>
      <c r="JMW115" s="6"/>
      <c r="JMX115" s="6"/>
      <c r="JMY115" s="6"/>
      <c r="JMZ115" s="6"/>
      <c r="JNA115" s="6"/>
      <c r="JNB115" s="6"/>
      <c r="JNC115" s="6"/>
      <c r="JND115" s="6"/>
      <c r="JNE115" s="6"/>
      <c r="JNF115" s="6"/>
      <c r="JNG115" s="6"/>
      <c r="JNH115" s="6"/>
      <c r="JNI115" s="6"/>
      <c r="JNJ115" s="6"/>
      <c r="JNK115" s="6"/>
      <c r="JNL115" s="6"/>
      <c r="JNM115" s="6"/>
      <c r="JNN115" s="6"/>
      <c r="JNO115" s="6"/>
      <c r="JNP115" s="6"/>
      <c r="JNQ115" s="6"/>
      <c r="JNR115" s="6"/>
      <c r="JNS115" s="6"/>
      <c r="JNT115" s="6"/>
      <c r="JNU115" s="6"/>
      <c r="JNV115" s="6"/>
      <c r="JNW115" s="6"/>
      <c r="JNX115" s="6"/>
      <c r="JNY115" s="6"/>
      <c r="JNZ115" s="6"/>
      <c r="JOA115" s="6"/>
      <c r="JOB115" s="6"/>
      <c r="JOC115" s="6"/>
      <c r="JOD115" s="6"/>
      <c r="JOE115" s="6"/>
      <c r="JOF115" s="6"/>
      <c r="JOG115" s="6"/>
      <c r="JOH115" s="6"/>
      <c r="JOI115" s="6"/>
      <c r="JOJ115" s="6"/>
      <c r="JOK115" s="6"/>
      <c r="JOL115" s="6"/>
      <c r="JOM115" s="6"/>
      <c r="JON115" s="6"/>
      <c r="JOO115" s="6"/>
      <c r="JOP115" s="6"/>
      <c r="JOQ115" s="6"/>
      <c r="JOR115" s="6"/>
      <c r="JOS115" s="6"/>
      <c r="JOT115" s="6"/>
      <c r="JOU115" s="6"/>
      <c r="JOV115" s="6"/>
      <c r="JOW115" s="6"/>
      <c r="JOX115" s="6"/>
      <c r="JOY115" s="6"/>
      <c r="JOZ115" s="6"/>
      <c r="JPA115" s="6"/>
      <c r="JPB115" s="6"/>
      <c r="JPC115" s="6"/>
      <c r="JPD115" s="6"/>
      <c r="JPE115" s="6"/>
      <c r="JPF115" s="6"/>
      <c r="JPG115" s="6"/>
      <c r="JPH115" s="6"/>
      <c r="JPI115" s="6"/>
      <c r="JPJ115" s="6"/>
      <c r="JPK115" s="6"/>
      <c r="JPL115" s="6"/>
      <c r="JPM115" s="6"/>
      <c r="JPN115" s="6"/>
      <c r="JPO115" s="6"/>
      <c r="JPP115" s="6"/>
      <c r="JPQ115" s="6"/>
      <c r="JPR115" s="6"/>
      <c r="JPS115" s="6"/>
      <c r="JPT115" s="6"/>
      <c r="JPU115" s="6"/>
      <c r="JPV115" s="6"/>
      <c r="JPW115" s="6"/>
      <c r="JPX115" s="6"/>
      <c r="JPY115" s="6"/>
      <c r="JPZ115" s="6"/>
      <c r="JQA115" s="6"/>
      <c r="JQB115" s="6"/>
      <c r="JQC115" s="6"/>
      <c r="JQD115" s="6"/>
      <c r="JQE115" s="6"/>
      <c r="JQF115" s="6"/>
      <c r="JQG115" s="6"/>
      <c r="JQH115" s="6"/>
      <c r="JQI115" s="6"/>
      <c r="JQJ115" s="6"/>
      <c r="JQK115" s="6"/>
      <c r="JQL115" s="6"/>
      <c r="JQM115" s="6"/>
      <c r="JQN115" s="6"/>
      <c r="JQO115" s="6"/>
      <c r="JQP115" s="6"/>
      <c r="JQQ115" s="6"/>
      <c r="JQR115" s="6"/>
      <c r="JQS115" s="6"/>
      <c r="JQT115" s="6"/>
      <c r="JQU115" s="6"/>
      <c r="JQV115" s="6"/>
      <c r="JQW115" s="6"/>
      <c r="JQX115" s="6"/>
      <c r="JQY115" s="6"/>
      <c r="JQZ115" s="6"/>
      <c r="JRA115" s="6"/>
      <c r="JRB115" s="6"/>
      <c r="JRC115" s="6"/>
      <c r="JRD115" s="6"/>
      <c r="JRE115" s="6"/>
      <c r="JRF115" s="6"/>
      <c r="JRG115" s="6"/>
      <c r="JRH115" s="6"/>
      <c r="JRI115" s="6"/>
      <c r="JRJ115" s="6"/>
      <c r="JRK115" s="6"/>
      <c r="JRL115" s="6"/>
      <c r="JRM115" s="6"/>
      <c r="JRN115" s="6"/>
      <c r="JRO115" s="6"/>
      <c r="JRP115" s="6"/>
      <c r="JRQ115" s="6"/>
      <c r="JRR115" s="6"/>
      <c r="JRS115" s="6"/>
      <c r="JRT115" s="6"/>
      <c r="JRU115" s="6"/>
      <c r="JRV115" s="6"/>
      <c r="JRW115" s="6"/>
      <c r="JRX115" s="6"/>
      <c r="JRY115" s="6"/>
      <c r="JRZ115" s="6"/>
      <c r="JSA115" s="6"/>
      <c r="JSB115" s="6"/>
      <c r="JSC115" s="6"/>
      <c r="JSD115" s="6"/>
      <c r="JSE115" s="6"/>
      <c r="JSF115" s="6"/>
      <c r="JSG115" s="6"/>
      <c r="JSH115" s="6"/>
      <c r="JSI115" s="6"/>
      <c r="JSJ115" s="6"/>
      <c r="JSK115" s="6"/>
      <c r="JSL115" s="6"/>
      <c r="JSM115" s="6"/>
      <c r="JSN115" s="6"/>
      <c r="JSO115" s="6"/>
      <c r="JSP115" s="6"/>
      <c r="JSQ115" s="6"/>
      <c r="JSR115" s="6"/>
      <c r="JSS115" s="6"/>
      <c r="JST115" s="6"/>
      <c r="JSU115" s="6"/>
      <c r="JSV115" s="6"/>
      <c r="JSW115" s="6"/>
      <c r="JSX115" s="6"/>
      <c r="JSY115" s="6"/>
      <c r="JSZ115" s="6"/>
      <c r="JTA115" s="6"/>
      <c r="JTB115" s="6"/>
      <c r="JTC115" s="6"/>
      <c r="JTD115" s="6"/>
      <c r="JTE115" s="6"/>
      <c r="JTF115" s="6"/>
      <c r="JTG115" s="6"/>
      <c r="JTH115" s="6"/>
      <c r="JTI115" s="6"/>
      <c r="JTJ115" s="6"/>
      <c r="JTK115" s="6"/>
      <c r="JTL115" s="6"/>
      <c r="JTM115" s="6"/>
      <c r="JTN115" s="6"/>
      <c r="JTO115" s="6"/>
      <c r="JTP115" s="6"/>
      <c r="JTQ115" s="6"/>
      <c r="JTR115" s="6"/>
      <c r="JTS115" s="6"/>
      <c r="JTT115" s="6"/>
      <c r="JTU115" s="6"/>
      <c r="JTV115" s="6"/>
      <c r="JTW115" s="6"/>
      <c r="JTX115" s="6"/>
      <c r="JTY115" s="6"/>
      <c r="JTZ115" s="6"/>
      <c r="JUA115" s="6"/>
      <c r="JUB115" s="6"/>
      <c r="JUC115" s="6"/>
      <c r="JUD115" s="6"/>
      <c r="JUE115" s="6"/>
      <c r="JUF115" s="6"/>
      <c r="JUG115" s="6"/>
      <c r="JUH115" s="6"/>
      <c r="JUI115" s="6"/>
      <c r="JUJ115" s="6"/>
      <c r="JUK115" s="6"/>
      <c r="JUL115" s="6"/>
      <c r="JUM115" s="6"/>
      <c r="JUN115" s="6"/>
      <c r="JUO115" s="6"/>
      <c r="JUP115" s="6"/>
      <c r="JUQ115" s="6"/>
      <c r="JUR115" s="6"/>
      <c r="JUS115" s="6"/>
      <c r="JUT115" s="6"/>
      <c r="JUU115" s="6"/>
      <c r="JUV115" s="6"/>
      <c r="JUW115" s="6"/>
      <c r="JUX115" s="6"/>
      <c r="JUY115" s="6"/>
      <c r="JUZ115" s="6"/>
      <c r="JVA115" s="6"/>
      <c r="JVB115" s="6"/>
      <c r="JVC115" s="6"/>
      <c r="JVD115" s="6"/>
      <c r="JVE115" s="6"/>
      <c r="JVF115" s="6"/>
      <c r="JVG115" s="6"/>
      <c r="JVH115" s="6"/>
      <c r="JVI115" s="6"/>
      <c r="JVJ115" s="6"/>
      <c r="JVK115" s="6"/>
      <c r="JVL115" s="6"/>
      <c r="JVM115" s="6"/>
      <c r="JVN115" s="6"/>
      <c r="JVO115" s="6"/>
      <c r="JVP115" s="6"/>
      <c r="JVQ115" s="6"/>
      <c r="JVR115" s="6"/>
      <c r="JVS115" s="6"/>
      <c r="JVT115" s="6"/>
      <c r="JVU115" s="6"/>
      <c r="JVV115" s="6"/>
      <c r="JVW115" s="6"/>
      <c r="JVX115" s="6"/>
      <c r="JVY115" s="6"/>
      <c r="JVZ115" s="6"/>
      <c r="JWA115" s="6"/>
      <c r="JWB115" s="6"/>
      <c r="JWC115" s="6"/>
      <c r="JWD115" s="6"/>
      <c r="JWE115" s="6"/>
      <c r="JWF115" s="6"/>
      <c r="JWG115" s="6"/>
      <c r="JWH115" s="6"/>
      <c r="JWI115" s="6"/>
      <c r="JWJ115" s="6"/>
      <c r="JWK115" s="6"/>
      <c r="JWL115" s="6"/>
      <c r="JWM115" s="6"/>
      <c r="JWN115" s="6"/>
      <c r="JWO115" s="6"/>
      <c r="JWP115" s="6"/>
      <c r="JWQ115" s="6"/>
      <c r="JWR115" s="6"/>
      <c r="JWS115" s="6"/>
      <c r="JWT115" s="6"/>
      <c r="JWU115" s="6"/>
      <c r="JWV115" s="6"/>
      <c r="JWW115" s="6"/>
      <c r="JWX115" s="6"/>
      <c r="JWY115" s="6"/>
      <c r="JWZ115" s="6"/>
      <c r="JXA115" s="6"/>
      <c r="JXB115" s="6"/>
      <c r="JXC115" s="6"/>
      <c r="JXD115" s="6"/>
      <c r="JXE115" s="6"/>
      <c r="JXF115" s="6"/>
      <c r="JXG115" s="6"/>
      <c r="JXH115" s="6"/>
      <c r="JXI115" s="6"/>
      <c r="JXJ115" s="6"/>
      <c r="JXK115" s="6"/>
      <c r="JXL115" s="6"/>
      <c r="JXM115" s="6"/>
      <c r="JXN115" s="6"/>
      <c r="JXO115" s="6"/>
      <c r="JXP115" s="6"/>
      <c r="JXQ115" s="6"/>
      <c r="JXR115" s="6"/>
      <c r="JXS115" s="6"/>
      <c r="JXT115" s="6"/>
      <c r="JXU115" s="6"/>
      <c r="JXV115" s="6"/>
      <c r="JXW115" s="6"/>
      <c r="JXX115" s="6"/>
      <c r="JXY115" s="6"/>
      <c r="JXZ115" s="6"/>
      <c r="JYA115" s="6"/>
      <c r="JYB115" s="6"/>
      <c r="JYC115" s="6"/>
      <c r="JYD115" s="6"/>
      <c r="JYE115" s="6"/>
      <c r="JYF115" s="6"/>
      <c r="JYG115" s="6"/>
      <c r="JYH115" s="6"/>
      <c r="JYI115" s="6"/>
      <c r="JYJ115" s="6"/>
      <c r="JYK115" s="6"/>
      <c r="JYL115" s="6"/>
      <c r="JYM115" s="6"/>
      <c r="JYN115" s="6"/>
      <c r="JYO115" s="6"/>
      <c r="JYP115" s="6"/>
      <c r="JYQ115" s="6"/>
      <c r="JYR115" s="6"/>
      <c r="JYS115" s="6"/>
      <c r="JYT115" s="6"/>
      <c r="JYU115" s="6"/>
      <c r="JYV115" s="6"/>
      <c r="JYW115" s="6"/>
      <c r="JYX115" s="6"/>
      <c r="JYY115" s="6"/>
      <c r="JYZ115" s="6"/>
      <c r="JZA115" s="6"/>
      <c r="JZB115" s="6"/>
      <c r="JZC115" s="6"/>
      <c r="JZD115" s="6"/>
      <c r="JZE115" s="6"/>
      <c r="JZF115" s="6"/>
      <c r="JZG115" s="6"/>
      <c r="JZH115" s="6"/>
      <c r="JZI115" s="6"/>
      <c r="JZJ115" s="6"/>
      <c r="JZK115" s="6"/>
      <c r="JZL115" s="6"/>
      <c r="JZM115" s="6"/>
      <c r="JZN115" s="6"/>
      <c r="JZO115" s="6"/>
      <c r="JZP115" s="6"/>
      <c r="JZQ115" s="6"/>
      <c r="JZR115" s="6"/>
      <c r="JZS115" s="6"/>
      <c r="JZT115" s="6"/>
      <c r="JZU115" s="6"/>
      <c r="JZV115" s="6"/>
      <c r="JZW115" s="6"/>
      <c r="JZX115" s="6"/>
      <c r="JZY115" s="6"/>
      <c r="JZZ115" s="6"/>
      <c r="KAA115" s="6"/>
      <c r="KAB115" s="6"/>
      <c r="KAC115" s="6"/>
      <c r="KAD115" s="6"/>
      <c r="KAE115" s="6"/>
      <c r="KAF115" s="6"/>
      <c r="KAG115" s="6"/>
      <c r="KAH115" s="6"/>
      <c r="KAI115" s="6"/>
      <c r="KAJ115" s="6"/>
      <c r="KAK115" s="6"/>
      <c r="KAL115" s="6"/>
      <c r="KAM115" s="6"/>
      <c r="KAN115" s="6"/>
      <c r="KAO115" s="6"/>
      <c r="KAP115" s="6"/>
      <c r="KAQ115" s="6"/>
      <c r="KAR115" s="6"/>
      <c r="KAS115" s="6"/>
      <c r="KAT115" s="6"/>
      <c r="KAU115" s="6"/>
      <c r="KAV115" s="6"/>
      <c r="KAW115" s="6"/>
      <c r="KAX115" s="6"/>
      <c r="KAY115" s="6"/>
      <c r="KAZ115" s="6"/>
      <c r="KBA115" s="6"/>
      <c r="KBB115" s="6"/>
      <c r="KBC115" s="6"/>
      <c r="KBD115" s="6"/>
      <c r="KBE115" s="6"/>
      <c r="KBF115" s="6"/>
      <c r="KBG115" s="6"/>
      <c r="KBH115" s="6"/>
      <c r="KBI115" s="6"/>
      <c r="KBJ115" s="6"/>
      <c r="KBK115" s="6"/>
      <c r="KBL115" s="6"/>
      <c r="KBM115" s="6"/>
      <c r="KBN115" s="6"/>
      <c r="KBO115" s="6"/>
      <c r="KBP115" s="6"/>
      <c r="KBQ115" s="6"/>
      <c r="KBR115" s="6"/>
      <c r="KBS115" s="6"/>
      <c r="KBT115" s="6"/>
      <c r="KBU115" s="6"/>
      <c r="KBV115" s="6"/>
      <c r="KBW115" s="6"/>
      <c r="KBX115" s="6"/>
      <c r="KBY115" s="6"/>
      <c r="KBZ115" s="6"/>
      <c r="KCA115" s="6"/>
      <c r="KCB115" s="6"/>
      <c r="KCC115" s="6"/>
      <c r="KCD115" s="6"/>
      <c r="KCE115" s="6"/>
      <c r="KCF115" s="6"/>
      <c r="KCG115" s="6"/>
      <c r="KCH115" s="6"/>
      <c r="KCI115" s="6"/>
      <c r="KCJ115" s="6"/>
      <c r="KCK115" s="6"/>
      <c r="KCL115" s="6"/>
      <c r="KCM115" s="6"/>
      <c r="KCN115" s="6"/>
      <c r="KCO115" s="6"/>
      <c r="KCP115" s="6"/>
      <c r="KCQ115" s="6"/>
      <c r="KCR115" s="6"/>
      <c r="KCS115" s="6"/>
      <c r="KCT115" s="6"/>
      <c r="KCU115" s="6"/>
      <c r="KCV115" s="6"/>
      <c r="KCW115" s="6"/>
      <c r="KCX115" s="6"/>
      <c r="KCY115" s="6"/>
      <c r="KCZ115" s="6"/>
      <c r="KDA115" s="6"/>
      <c r="KDB115" s="6"/>
      <c r="KDC115" s="6"/>
      <c r="KDD115" s="6"/>
      <c r="KDE115" s="6"/>
      <c r="KDF115" s="6"/>
      <c r="KDG115" s="6"/>
      <c r="KDH115" s="6"/>
      <c r="KDI115" s="6"/>
      <c r="KDJ115" s="6"/>
      <c r="KDK115" s="6"/>
      <c r="KDL115" s="6"/>
      <c r="KDM115" s="6"/>
      <c r="KDN115" s="6"/>
      <c r="KDO115" s="6"/>
      <c r="KDP115" s="6"/>
      <c r="KDQ115" s="6"/>
      <c r="KDR115" s="6"/>
      <c r="KDS115" s="6"/>
      <c r="KDT115" s="6"/>
      <c r="KDU115" s="6"/>
      <c r="KDV115" s="6"/>
      <c r="KDW115" s="6"/>
      <c r="KDX115" s="6"/>
      <c r="KDY115" s="6"/>
      <c r="KDZ115" s="6"/>
      <c r="KEA115" s="6"/>
      <c r="KEB115" s="6"/>
      <c r="KEC115" s="6"/>
      <c r="KED115" s="6"/>
      <c r="KEE115" s="6"/>
      <c r="KEF115" s="6"/>
      <c r="KEG115" s="6"/>
      <c r="KEH115" s="6"/>
      <c r="KEI115" s="6"/>
      <c r="KEJ115" s="6"/>
      <c r="KEK115" s="6"/>
      <c r="KEL115" s="6"/>
      <c r="KEM115" s="6"/>
      <c r="KEN115" s="6"/>
      <c r="KEO115" s="6"/>
      <c r="KEP115" s="6"/>
      <c r="KEQ115" s="6"/>
      <c r="KER115" s="6"/>
      <c r="KES115" s="6"/>
      <c r="KET115" s="6"/>
      <c r="KEU115" s="6"/>
      <c r="KEV115" s="6"/>
      <c r="KEW115" s="6"/>
      <c r="KEX115" s="6"/>
      <c r="KEY115" s="6"/>
      <c r="KEZ115" s="6"/>
      <c r="KFA115" s="6"/>
      <c r="KFB115" s="6"/>
      <c r="KFC115" s="6"/>
      <c r="KFD115" s="6"/>
      <c r="KFE115" s="6"/>
      <c r="KFF115" s="6"/>
      <c r="KFG115" s="6"/>
      <c r="KFH115" s="6"/>
      <c r="KFI115" s="6"/>
      <c r="KFJ115" s="6"/>
      <c r="KFK115" s="6"/>
      <c r="KFL115" s="6"/>
      <c r="KFM115" s="6"/>
      <c r="KFN115" s="6"/>
      <c r="KFO115" s="6"/>
      <c r="KFP115" s="6"/>
      <c r="KFQ115" s="6"/>
      <c r="KFR115" s="6"/>
      <c r="KFS115" s="6"/>
      <c r="KFT115" s="6"/>
      <c r="KFU115" s="6"/>
      <c r="KFV115" s="6"/>
      <c r="KFW115" s="6"/>
      <c r="KFX115" s="6"/>
      <c r="KFY115" s="6"/>
      <c r="KFZ115" s="6"/>
      <c r="KGA115" s="6"/>
      <c r="KGB115" s="6"/>
      <c r="KGC115" s="6"/>
      <c r="KGD115" s="6"/>
      <c r="KGE115" s="6"/>
      <c r="KGF115" s="6"/>
      <c r="KGG115" s="6"/>
      <c r="KGH115" s="6"/>
      <c r="KGI115" s="6"/>
      <c r="KGJ115" s="6"/>
      <c r="KGK115" s="6"/>
      <c r="KGL115" s="6"/>
      <c r="KGM115" s="6"/>
      <c r="KGN115" s="6"/>
      <c r="KGO115" s="6"/>
      <c r="KGP115" s="6"/>
      <c r="KGQ115" s="6"/>
      <c r="KGR115" s="6"/>
      <c r="KGS115" s="6"/>
      <c r="KGT115" s="6"/>
      <c r="KGU115" s="6"/>
      <c r="KGV115" s="6"/>
      <c r="KGW115" s="6"/>
      <c r="KGX115" s="6"/>
      <c r="KGY115" s="6"/>
      <c r="KGZ115" s="6"/>
      <c r="KHA115" s="6"/>
      <c r="KHB115" s="6"/>
      <c r="KHC115" s="6"/>
      <c r="KHD115" s="6"/>
      <c r="KHE115" s="6"/>
      <c r="KHF115" s="6"/>
      <c r="KHG115" s="6"/>
      <c r="KHH115" s="6"/>
      <c r="KHI115" s="6"/>
      <c r="KHJ115" s="6"/>
      <c r="KHK115" s="6"/>
      <c r="KHL115" s="6"/>
      <c r="KHM115" s="6"/>
      <c r="KHN115" s="6"/>
      <c r="KHO115" s="6"/>
      <c r="KHP115" s="6"/>
      <c r="KHQ115" s="6"/>
      <c r="KHR115" s="6"/>
      <c r="KHS115" s="6"/>
      <c r="KHT115" s="6"/>
      <c r="KHU115" s="6"/>
      <c r="KHV115" s="6"/>
      <c r="KHW115" s="6"/>
      <c r="KHX115" s="6"/>
      <c r="KHY115" s="6"/>
      <c r="KHZ115" s="6"/>
      <c r="KIA115" s="6"/>
      <c r="KIB115" s="6"/>
      <c r="KIC115" s="6"/>
      <c r="KID115" s="6"/>
      <c r="KIE115" s="6"/>
      <c r="KIF115" s="6"/>
      <c r="KIG115" s="6"/>
      <c r="KIH115" s="6"/>
      <c r="KII115" s="6"/>
      <c r="KIJ115" s="6"/>
      <c r="KIK115" s="6"/>
      <c r="KIL115" s="6"/>
      <c r="KIM115" s="6"/>
      <c r="KIN115" s="6"/>
      <c r="KIO115" s="6"/>
      <c r="KIP115" s="6"/>
      <c r="KIQ115" s="6"/>
      <c r="KIR115" s="6"/>
      <c r="KIS115" s="6"/>
      <c r="KIT115" s="6"/>
      <c r="KIU115" s="6"/>
      <c r="KIV115" s="6"/>
      <c r="KIW115" s="6"/>
      <c r="KIX115" s="6"/>
      <c r="KIY115" s="6"/>
      <c r="KIZ115" s="6"/>
      <c r="KJA115" s="6"/>
      <c r="KJB115" s="6"/>
      <c r="KJC115" s="6"/>
      <c r="KJD115" s="6"/>
      <c r="KJE115" s="6"/>
      <c r="KJF115" s="6"/>
      <c r="KJG115" s="6"/>
      <c r="KJH115" s="6"/>
      <c r="KJI115" s="6"/>
      <c r="KJJ115" s="6"/>
      <c r="KJK115" s="6"/>
      <c r="KJL115" s="6"/>
      <c r="KJM115" s="6"/>
      <c r="KJN115" s="6"/>
      <c r="KJO115" s="6"/>
      <c r="KJP115" s="6"/>
      <c r="KJQ115" s="6"/>
      <c r="KJR115" s="6"/>
      <c r="KJS115" s="6"/>
      <c r="KJT115" s="6"/>
      <c r="KJU115" s="6"/>
      <c r="KJV115" s="6"/>
      <c r="KJW115" s="6"/>
      <c r="KJX115" s="6"/>
      <c r="KJY115" s="6"/>
      <c r="KJZ115" s="6"/>
      <c r="KKA115" s="6"/>
      <c r="KKB115" s="6"/>
      <c r="KKC115" s="6"/>
      <c r="KKD115" s="6"/>
      <c r="KKE115" s="6"/>
      <c r="KKF115" s="6"/>
      <c r="KKG115" s="6"/>
      <c r="KKH115" s="6"/>
      <c r="KKI115" s="6"/>
      <c r="KKJ115" s="6"/>
      <c r="KKK115" s="6"/>
      <c r="KKL115" s="6"/>
      <c r="KKM115" s="6"/>
      <c r="KKN115" s="6"/>
      <c r="KKO115" s="6"/>
      <c r="KKP115" s="6"/>
      <c r="KKQ115" s="6"/>
      <c r="KKR115" s="6"/>
      <c r="KKS115" s="6"/>
      <c r="KKT115" s="6"/>
      <c r="KKU115" s="6"/>
      <c r="KKV115" s="6"/>
      <c r="KKW115" s="6"/>
      <c r="KKX115" s="6"/>
      <c r="KKY115" s="6"/>
      <c r="KKZ115" s="6"/>
      <c r="KLA115" s="6"/>
      <c r="KLB115" s="6"/>
      <c r="KLC115" s="6"/>
      <c r="KLD115" s="6"/>
      <c r="KLE115" s="6"/>
      <c r="KLF115" s="6"/>
      <c r="KLG115" s="6"/>
      <c r="KLH115" s="6"/>
      <c r="KLI115" s="6"/>
      <c r="KLJ115" s="6"/>
      <c r="KLK115" s="6"/>
      <c r="KLL115" s="6"/>
      <c r="KLM115" s="6"/>
      <c r="KLN115" s="6"/>
      <c r="KLO115" s="6"/>
      <c r="KLP115" s="6"/>
      <c r="KLQ115" s="6"/>
      <c r="KLR115" s="6"/>
      <c r="KLS115" s="6"/>
      <c r="KLT115" s="6"/>
      <c r="KLU115" s="6"/>
      <c r="KLV115" s="6"/>
      <c r="KLW115" s="6"/>
      <c r="KLX115" s="6"/>
      <c r="KLY115" s="6"/>
      <c r="KLZ115" s="6"/>
      <c r="KMA115" s="6"/>
      <c r="KMB115" s="6"/>
      <c r="KMC115" s="6"/>
      <c r="KMD115" s="6"/>
      <c r="KME115" s="6"/>
      <c r="KMF115" s="6"/>
      <c r="KMG115" s="6"/>
      <c r="KMH115" s="6"/>
      <c r="KMI115" s="6"/>
      <c r="KMJ115" s="6"/>
      <c r="KMK115" s="6"/>
      <c r="KML115" s="6"/>
      <c r="KMM115" s="6"/>
      <c r="KMN115" s="6"/>
      <c r="KMO115" s="6"/>
      <c r="KMP115" s="6"/>
      <c r="KMQ115" s="6"/>
      <c r="KMR115" s="6"/>
      <c r="KMS115" s="6"/>
      <c r="KMT115" s="6"/>
      <c r="KMU115" s="6"/>
      <c r="KMV115" s="6"/>
      <c r="KMW115" s="6"/>
      <c r="KMX115" s="6"/>
      <c r="KMY115" s="6"/>
      <c r="KMZ115" s="6"/>
      <c r="KNA115" s="6"/>
      <c r="KNB115" s="6"/>
      <c r="KNC115" s="6"/>
      <c r="KND115" s="6"/>
      <c r="KNE115" s="6"/>
      <c r="KNF115" s="6"/>
      <c r="KNG115" s="6"/>
      <c r="KNH115" s="6"/>
      <c r="KNI115" s="6"/>
      <c r="KNJ115" s="6"/>
      <c r="KNK115" s="6"/>
      <c r="KNL115" s="6"/>
      <c r="KNM115" s="6"/>
      <c r="KNN115" s="6"/>
      <c r="KNO115" s="6"/>
      <c r="KNP115" s="6"/>
      <c r="KNQ115" s="6"/>
      <c r="KNR115" s="6"/>
      <c r="KNS115" s="6"/>
      <c r="KNT115" s="6"/>
      <c r="KNU115" s="6"/>
      <c r="KNV115" s="6"/>
      <c r="KNW115" s="6"/>
      <c r="KNX115" s="6"/>
      <c r="KNY115" s="6"/>
      <c r="KNZ115" s="6"/>
      <c r="KOA115" s="6"/>
      <c r="KOB115" s="6"/>
      <c r="KOC115" s="6"/>
      <c r="KOD115" s="6"/>
      <c r="KOE115" s="6"/>
      <c r="KOF115" s="6"/>
      <c r="KOG115" s="6"/>
      <c r="KOH115" s="6"/>
      <c r="KOI115" s="6"/>
      <c r="KOJ115" s="6"/>
      <c r="KOK115" s="6"/>
      <c r="KOL115" s="6"/>
      <c r="KOM115" s="6"/>
      <c r="KON115" s="6"/>
      <c r="KOO115" s="6"/>
      <c r="KOP115" s="6"/>
      <c r="KOQ115" s="6"/>
      <c r="KOR115" s="6"/>
      <c r="KOS115" s="6"/>
      <c r="KOT115" s="6"/>
      <c r="KOU115" s="6"/>
      <c r="KOV115" s="6"/>
      <c r="KOW115" s="6"/>
      <c r="KOX115" s="6"/>
      <c r="KOY115" s="6"/>
      <c r="KOZ115" s="6"/>
      <c r="KPA115" s="6"/>
      <c r="KPB115" s="6"/>
      <c r="KPC115" s="6"/>
      <c r="KPD115" s="6"/>
      <c r="KPE115" s="6"/>
      <c r="KPF115" s="6"/>
      <c r="KPG115" s="6"/>
      <c r="KPH115" s="6"/>
      <c r="KPI115" s="6"/>
      <c r="KPJ115" s="6"/>
      <c r="KPK115" s="6"/>
      <c r="KPL115" s="6"/>
      <c r="KPM115" s="6"/>
      <c r="KPN115" s="6"/>
      <c r="KPO115" s="6"/>
      <c r="KPP115" s="6"/>
      <c r="KPQ115" s="6"/>
      <c r="KPR115" s="6"/>
      <c r="KPS115" s="6"/>
      <c r="KPT115" s="6"/>
      <c r="KPU115" s="6"/>
      <c r="KPV115" s="6"/>
      <c r="KPW115" s="6"/>
      <c r="KPX115" s="6"/>
      <c r="KPY115" s="6"/>
      <c r="KPZ115" s="6"/>
      <c r="KQA115" s="6"/>
      <c r="KQB115" s="6"/>
      <c r="KQC115" s="6"/>
      <c r="KQD115" s="6"/>
      <c r="KQE115" s="6"/>
      <c r="KQF115" s="6"/>
      <c r="KQG115" s="6"/>
      <c r="KQH115" s="6"/>
      <c r="KQI115" s="6"/>
      <c r="KQJ115" s="6"/>
      <c r="KQK115" s="6"/>
      <c r="KQL115" s="6"/>
      <c r="KQM115" s="6"/>
      <c r="KQN115" s="6"/>
      <c r="KQO115" s="6"/>
      <c r="KQP115" s="6"/>
      <c r="KQQ115" s="6"/>
      <c r="KQR115" s="6"/>
      <c r="KQS115" s="6"/>
      <c r="KQT115" s="6"/>
      <c r="KQU115" s="6"/>
      <c r="KQV115" s="6"/>
      <c r="KQW115" s="6"/>
      <c r="KQX115" s="6"/>
      <c r="KQY115" s="6"/>
      <c r="KQZ115" s="6"/>
      <c r="KRA115" s="6"/>
      <c r="KRB115" s="6"/>
      <c r="KRC115" s="6"/>
      <c r="KRD115" s="6"/>
      <c r="KRE115" s="6"/>
      <c r="KRF115" s="6"/>
      <c r="KRG115" s="6"/>
      <c r="KRH115" s="6"/>
      <c r="KRI115" s="6"/>
      <c r="KRJ115" s="6"/>
      <c r="KRK115" s="6"/>
      <c r="KRL115" s="6"/>
      <c r="KRM115" s="6"/>
      <c r="KRN115" s="6"/>
      <c r="KRO115" s="6"/>
      <c r="KRP115" s="6"/>
      <c r="KRQ115" s="6"/>
      <c r="KRR115" s="6"/>
      <c r="KRS115" s="6"/>
      <c r="KRT115" s="6"/>
      <c r="KRU115" s="6"/>
      <c r="KRV115" s="6"/>
      <c r="KRW115" s="6"/>
      <c r="KRX115" s="6"/>
      <c r="KRY115" s="6"/>
      <c r="KRZ115" s="6"/>
      <c r="KSA115" s="6"/>
      <c r="KSB115" s="6"/>
      <c r="KSC115" s="6"/>
      <c r="KSD115" s="6"/>
      <c r="KSE115" s="6"/>
      <c r="KSF115" s="6"/>
      <c r="KSG115" s="6"/>
      <c r="KSH115" s="6"/>
      <c r="KSI115" s="6"/>
      <c r="KSJ115" s="6"/>
      <c r="KSK115" s="6"/>
      <c r="KSL115" s="6"/>
      <c r="KSM115" s="6"/>
      <c r="KSN115" s="6"/>
      <c r="KSO115" s="6"/>
      <c r="KSP115" s="6"/>
      <c r="KSQ115" s="6"/>
      <c r="KSR115" s="6"/>
      <c r="KSS115" s="6"/>
      <c r="KST115" s="6"/>
      <c r="KSU115" s="6"/>
      <c r="KSV115" s="6"/>
      <c r="KSW115" s="6"/>
      <c r="KSX115" s="6"/>
      <c r="KSY115" s="6"/>
      <c r="KSZ115" s="6"/>
      <c r="KTA115" s="6"/>
      <c r="KTB115" s="6"/>
      <c r="KTC115" s="6"/>
      <c r="KTD115" s="6"/>
      <c r="KTE115" s="6"/>
      <c r="KTF115" s="6"/>
      <c r="KTG115" s="6"/>
      <c r="KTH115" s="6"/>
      <c r="KTI115" s="6"/>
      <c r="KTJ115" s="6"/>
      <c r="KTK115" s="6"/>
      <c r="KTL115" s="6"/>
      <c r="KTM115" s="6"/>
      <c r="KTN115" s="6"/>
      <c r="KTO115" s="6"/>
      <c r="KTP115" s="6"/>
      <c r="KTQ115" s="6"/>
      <c r="KTR115" s="6"/>
      <c r="KTS115" s="6"/>
      <c r="KTT115" s="6"/>
      <c r="KTU115" s="6"/>
      <c r="KTV115" s="6"/>
      <c r="KTW115" s="6"/>
      <c r="KTX115" s="6"/>
      <c r="KTY115" s="6"/>
      <c r="KTZ115" s="6"/>
      <c r="KUA115" s="6"/>
      <c r="KUB115" s="6"/>
      <c r="KUC115" s="6"/>
      <c r="KUD115" s="6"/>
      <c r="KUE115" s="6"/>
      <c r="KUF115" s="6"/>
      <c r="KUG115" s="6"/>
      <c r="KUH115" s="6"/>
      <c r="KUI115" s="6"/>
      <c r="KUJ115" s="6"/>
      <c r="KUK115" s="6"/>
      <c r="KUL115" s="6"/>
      <c r="KUM115" s="6"/>
      <c r="KUN115" s="6"/>
      <c r="KUO115" s="6"/>
      <c r="KUP115" s="6"/>
      <c r="KUQ115" s="6"/>
      <c r="KUR115" s="6"/>
      <c r="KUS115" s="6"/>
      <c r="KUT115" s="6"/>
      <c r="KUU115" s="6"/>
      <c r="KUV115" s="6"/>
      <c r="KUW115" s="6"/>
      <c r="KUX115" s="6"/>
      <c r="KUY115" s="6"/>
      <c r="KUZ115" s="6"/>
      <c r="KVA115" s="6"/>
      <c r="KVB115" s="6"/>
      <c r="KVC115" s="6"/>
      <c r="KVD115" s="6"/>
      <c r="KVE115" s="6"/>
      <c r="KVF115" s="6"/>
      <c r="KVG115" s="6"/>
      <c r="KVH115" s="6"/>
      <c r="KVI115" s="6"/>
      <c r="KVJ115" s="6"/>
      <c r="KVK115" s="6"/>
      <c r="KVL115" s="6"/>
      <c r="KVM115" s="6"/>
      <c r="KVN115" s="6"/>
      <c r="KVO115" s="6"/>
      <c r="KVP115" s="6"/>
      <c r="KVQ115" s="6"/>
      <c r="KVR115" s="6"/>
      <c r="KVS115" s="6"/>
      <c r="KVT115" s="6"/>
      <c r="KVU115" s="6"/>
      <c r="KVV115" s="6"/>
      <c r="KVW115" s="6"/>
      <c r="KVX115" s="6"/>
      <c r="KVY115" s="6"/>
      <c r="KVZ115" s="6"/>
      <c r="KWA115" s="6"/>
      <c r="KWB115" s="6"/>
      <c r="KWC115" s="6"/>
      <c r="KWD115" s="6"/>
      <c r="KWE115" s="6"/>
      <c r="KWF115" s="6"/>
      <c r="KWG115" s="6"/>
      <c r="KWH115" s="6"/>
      <c r="KWI115" s="6"/>
      <c r="KWJ115" s="6"/>
      <c r="KWK115" s="6"/>
      <c r="KWL115" s="6"/>
      <c r="KWM115" s="6"/>
      <c r="KWN115" s="6"/>
      <c r="KWO115" s="6"/>
      <c r="KWP115" s="6"/>
      <c r="KWQ115" s="6"/>
      <c r="KWR115" s="6"/>
      <c r="KWS115" s="6"/>
      <c r="KWT115" s="6"/>
      <c r="KWU115" s="6"/>
      <c r="KWV115" s="6"/>
      <c r="KWW115" s="6"/>
      <c r="KWX115" s="6"/>
      <c r="KWY115" s="6"/>
      <c r="KWZ115" s="6"/>
      <c r="KXA115" s="6"/>
      <c r="KXB115" s="6"/>
      <c r="KXC115" s="6"/>
      <c r="KXD115" s="6"/>
      <c r="KXE115" s="6"/>
      <c r="KXF115" s="6"/>
      <c r="KXG115" s="6"/>
      <c r="KXH115" s="6"/>
      <c r="KXI115" s="6"/>
      <c r="KXJ115" s="6"/>
      <c r="KXK115" s="6"/>
      <c r="KXL115" s="6"/>
      <c r="KXM115" s="6"/>
      <c r="KXN115" s="6"/>
      <c r="KXO115" s="6"/>
      <c r="KXP115" s="6"/>
      <c r="KXQ115" s="6"/>
      <c r="KXR115" s="6"/>
      <c r="KXS115" s="6"/>
      <c r="KXT115" s="6"/>
      <c r="KXU115" s="6"/>
      <c r="KXV115" s="6"/>
      <c r="KXW115" s="6"/>
      <c r="KXX115" s="6"/>
      <c r="KXY115" s="6"/>
      <c r="KXZ115" s="6"/>
      <c r="KYA115" s="6"/>
      <c r="KYB115" s="6"/>
      <c r="KYC115" s="6"/>
      <c r="KYD115" s="6"/>
      <c r="KYE115" s="6"/>
      <c r="KYF115" s="6"/>
      <c r="KYG115" s="6"/>
      <c r="KYH115" s="6"/>
      <c r="KYI115" s="6"/>
      <c r="KYJ115" s="6"/>
      <c r="KYK115" s="6"/>
      <c r="KYL115" s="6"/>
      <c r="KYM115" s="6"/>
      <c r="KYN115" s="6"/>
      <c r="KYO115" s="6"/>
      <c r="KYP115" s="6"/>
      <c r="KYQ115" s="6"/>
      <c r="KYR115" s="6"/>
      <c r="KYS115" s="6"/>
      <c r="KYT115" s="6"/>
      <c r="KYU115" s="6"/>
      <c r="KYV115" s="6"/>
      <c r="KYW115" s="6"/>
      <c r="KYX115" s="6"/>
      <c r="KYY115" s="6"/>
      <c r="KYZ115" s="6"/>
      <c r="KZA115" s="6"/>
      <c r="KZB115" s="6"/>
      <c r="KZC115" s="6"/>
      <c r="KZD115" s="6"/>
      <c r="KZE115" s="6"/>
      <c r="KZF115" s="6"/>
      <c r="KZG115" s="6"/>
      <c r="KZH115" s="6"/>
      <c r="KZI115" s="6"/>
      <c r="KZJ115" s="6"/>
      <c r="KZK115" s="6"/>
      <c r="KZL115" s="6"/>
      <c r="KZM115" s="6"/>
      <c r="KZN115" s="6"/>
      <c r="KZO115" s="6"/>
      <c r="KZP115" s="6"/>
      <c r="KZQ115" s="6"/>
      <c r="KZR115" s="6"/>
      <c r="KZS115" s="6"/>
      <c r="KZT115" s="6"/>
      <c r="KZU115" s="6"/>
      <c r="KZV115" s="6"/>
      <c r="KZW115" s="6"/>
      <c r="KZX115" s="6"/>
      <c r="KZY115" s="6"/>
      <c r="KZZ115" s="6"/>
      <c r="LAA115" s="6"/>
      <c r="LAB115" s="6"/>
      <c r="LAC115" s="6"/>
      <c r="LAD115" s="6"/>
      <c r="LAE115" s="6"/>
      <c r="LAF115" s="6"/>
      <c r="LAG115" s="6"/>
      <c r="LAH115" s="6"/>
      <c r="LAI115" s="6"/>
      <c r="LAJ115" s="6"/>
      <c r="LAK115" s="6"/>
      <c r="LAL115" s="6"/>
      <c r="LAM115" s="6"/>
      <c r="LAN115" s="6"/>
      <c r="LAO115" s="6"/>
      <c r="LAP115" s="6"/>
      <c r="LAQ115" s="6"/>
      <c r="LAR115" s="6"/>
      <c r="LAS115" s="6"/>
      <c r="LAT115" s="6"/>
      <c r="LAU115" s="6"/>
      <c r="LAV115" s="6"/>
      <c r="LAW115" s="6"/>
      <c r="LAX115" s="6"/>
      <c r="LAY115" s="6"/>
      <c r="LAZ115" s="6"/>
      <c r="LBA115" s="6"/>
      <c r="LBB115" s="6"/>
      <c r="LBC115" s="6"/>
      <c r="LBD115" s="6"/>
      <c r="LBE115" s="6"/>
      <c r="LBF115" s="6"/>
      <c r="LBG115" s="6"/>
      <c r="LBH115" s="6"/>
      <c r="LBI115" s="6"/>
      <c r="LBJ115" s="6"/>
      <c r="LBK115" s="6"/>
      <c r="LBL115" s="6"/>
      <c r="LBM115" s="6"/>
      <c r="LBN115" s="6"/>
      <c r="LBO115" s="6"/>
      <c r="LBP115" s="6"/>
      <c r="LBQ115" s="6"/>
      <c r="LBR115" s="6"/>
      <c r="LBS115" s="6"/>
      <c r="LBT115" s="6"/>
      <c r="LBU115" s="6"/>
      <c r="LBV115" s="6"/>
      <c r="LBW115" s="6"/>
      <c r="LBX115" s="6"/>
      <c r="LBY115" s="6"/>
      <c r="LBZ115" s="6"/>
      <c r="LCA115" s="6"/>
      <c r="LCB115" s="6"/>
      <c r="LCC115" s="6"/>
      <c r="LCD115" s="6"/>
      <c r="LCE115" s="6"/>
      <c r="LCF115" s="6"/>
      <c r="LCG115" s="6"/>
      <c r="LCH115" s="6"/>
      <c r="LCI115" s="6"/>
      <c r="LCJ115" s="6"/>
      <c r="LCK115" s="6"/>
      <c r="LCL115" s="6"/>
      <c r="LCM115" s="6"/>
      <c r="LCN115" s="6"/>
      <c r="LCO115" s="6"/>
      <c r="LCP115" s="6"/>
      <c r="LCQ115" s="6"/>
      <c r="LCR115" s="6"/>
      <c r="LCS115" s="6"/>
      <c r="LCT115" s="6"/>
      <c r="LCU115" s="6"/>
      <c r="LCV115" s="6"/>
      <c r="LCW115" s="6"/>
      <c r="LCX115" s="6"/>
      <c r="LCY115" s="6"/>
      <c r="LCZ115" s="6"/>
      <c r="LDA115" s="6"/>
      <c r="LDB115" s="6"/>
      <c r="LDC115" s="6"/>
      <c r="LDD115" s="6"/>
      <c r="LDE115" s="6"/>
      <c r="LDF115" s="6"/>
      <c r="LDG115" s="6"/>
      <c r="LDH115" s="6"/>
      <c r="LDI115" s="6"/>
      <c r="LDJ115" s="6"/>
      <c r="LDK115" s="6"/>
      <c r="LDL115" s="6"/>
      <c r="LDM115" s="6"/>
      <c r="LDN115" s="6"/>
      <c r="LDO115" s="6"/>
      <c r="LDP115" s="6"/>
      <c r="LDQ115" s="6"/>
      <c r="LDR115" s="6"/>
      <c r="LDS115" s="6"/>
      <c r="LDT115" s="6"/>
      <c r="LDU115" s="6"/>
      <c r="LDV115" s="6"/>
      <c r="LDW115" s="6"/>
      <c r="LDX115" s="6"/>
      <c r="LDY115" s="6"/>
      <c r="LDZ115" s="6"/>
      <c r="LEA115" s="6"/>
      <c r="LEB115" s="6"/>
      <c r="LEC115" s="6"/>
      <c r="LED115" s="6"/>
      <c r="LEE115" s="6"/>
      <c r="LEF115" s="6"/>
      <c r="LEG115" s="6"/>
      <c r="LEH115" s="6"/>
      <c r="LEI115" s="6"/>
      <c r="LEJ115" s="6"/>
      <c r="LEK115" s="6"/>
      <c r="LEL115" s="6"/>
      <c r="LEM115" s="6"/>
      <c r="LEN115" s="6"/>
      <c r="LEO115" s="6"/>
      <c r="LEP115" s="6"/>
      <c r="LEQ115" s="6"/>
      <c r="LER115" s="6"/>
      <c r="LES115" s="6"/>
      <c r="LET115" s="6"/>
      <c r="LEU115" s="6"/>
      <c r="LEV115" s="6"/>
      <c r="LEW115" s="6"/>
      <c r="LEX115" s="6"/>
      <c r="LEY115" s="6"/>
      <c r="LEZ115" s="6"/>
      <c r="LFA115" s="6"/>
      <c r="LFB115" s="6"/>
      <c r="LFC115" s="6"/>
      <c r="LFD115" s="6"/>
      <c r="LFE115" s="6"/>
      <c r="LFF115" s="6"/>
      <c r="LFG115" s="6"/>
      <c r="LFH115" s="6"/>
      <c r="LFI115" s="6"/>
      <c r="LFJ115" s="6"/>
      <c r="LFK115" s="6"/>
      <c r="LFL115" s="6"/>
      <c r="LFM115" s="6"/>
      <c r="LFN115" s="6"/>
      <c r="LFO115" s="6"/>
      <c r="LFP115" s="6"/>
      <c r="LFQ115" s="6"/>
      <c r="LFR115" s="6"/>
      <c r="LFS115" s="6"/>
      <c r="LFT115" s="6"/>
      <c r="LFU115" s="6"/>
      <c r="LFV115" s="6"/>
      <c r="LFW115" s="6"/>
      <c r="LFX115" s="6"/>
      <c r="LFY115" s="6"/>
      <c r="LFZ115" s="6"/>
      <c r="LGA115" s="6"/>
      <c r="LGB115" s="6"/>
      <c r="LGC115" s="6"/>
      <c r="LGD115" s="6"/>
      <c r="LGE115" s="6"/>
      <c r="LGF115" s="6"/>
      <c r="LGG115" s="6"/>
      <c r="LGH115" s="6"/>
      <c r="LGI115" s="6"/>
      <c r="LGJ115" s="6"/>
      <c r="LGK115" s="6"/>
      <c r="LGL115" s="6"/>
      <c r="LGM115" s="6"/>
      <c r="LGN115" s="6"/>
      <c r="LGO115" s="6"/>
      <c r="LGP115" s="6"/>
      <c r="LGQ115" s="6"/>
      <c r="LGR115" s="6"/>
      <c r="LGS115" s="6"/>
      <c r="LGT115" s="6"/>
      <c r="LGU115" s="6"/>
      <c r="LGV115" s="6"/>
      <c r="LGW115" s="6"/>
      <c r="LGX115" s="6"/>
      <c r="LGY115" s="6"/>
      <c r="LGZ115" s="6"/>
      <c r="LHA115" s="6"/>
      <c r="LHB115" s="6"/>
      <c r="LHC115" s="6"/>
      <c r="LHD115" s="6"/>
      <c r="LHE115" s="6"/>
      <c r="LHF115" s="6"/>
      <c r="LHG115" s="6"/>
      <c r="LHH115" s="6"/>
      <c r="LHI115" s="6"/>
      <c r="LHJ115" s="6"/>
      <c r="LHK115" s="6"/>
      <c r="LHL115" s="6"/>
      <c r="LHM115" s="6"/>
      <c r="LHN115" s="6"/>
      <c r="LHO115" s="6"/>
      <c r="LHP115" s="6"/>
      <c r="LHQ115" s="6"/>
      <c r="LHR115" s="6"/>
      <c r="LHS115" s="6"/>
      <c r="LHT115" s="6"/>
      <c r="LHU115" s="6"/>
      <c r="LHV115" s="6"/>
      <c r="LHW115" s="6"/>
      <c r="LHX115" s="6"/>
      <c r="LHY115" s="6"/>
      <c r="LHZ115" s="6"/>
      <c r="LIA115" s="6"/>
      <c r="LIB115" s="6"/>
      <c r="LIC115" s="6"/>
      <c r="LID115" s="6"/>
      <c r="LIE115" s="6"/>
      <c r="LIF115" s="6"/>
      <c r="LIG115" s="6"/>
      <c r="LIH115" s="6"/>
      <c r="LII115" s="6"/>
      <c r="LIJ115" s="6"/>
      <c r="LIK115" s="6"/>
      <c r="LIL115" s="6"/>
      <c r="LIM115" s="6"/>
      <c r="LIN115" s="6"/>
      <c r="LIO115" s="6"/>
      <c r="LIP115" s="6"/>
      <c r="LIQ115" s="6"/>
      <c r="LIR115" s="6"/>
      <c r="LIS115" s="6"/>
      <c r="LIT115" s="6"/>
      <c r="LIU115" s="6"/>
      <c r="LIV115" s="6"/>
      <c r="LIW115" s="6"/>
      <c r="LIX115" s="6"/>
      <c r="LIY115" s="6"/>
      <c r="LIZ115" s="6"/>
      <c r="LJA115" s="6"/>
      <c r="LJB115" s="6"/>
      <c r="LJC115" s="6"/>
      <c r="LJD115" s="6"/>
      <c r="LJE115" s="6"/>
      <c r="LJF115" s="6"/>
      <c r="LJG115" s="6"/>
      <c r="LJH115" s="6"/>
      <c r="LJI115" s="6"/>
      <c r="LJJ115" s="6"/>
      <c r="LJK115" s="6"/>
      <c r="LJL115" s="6"/>
      <c r="LJM115" s="6"/>
      <c r="LJN115" s="6"/>
      <c r="LJO115" s="6"/>
      <c r="LJP115" s="6"/>
      <c r="LJQ115" s="6"/>
      <c r="LJR115" s="6"/>
      <c r="LJS115" s="6"/>
      <c r="LJT115" s="6"/>
      <c r="LJU115" s="6"/>
      <c r="LJV115" s="6"/>
      <c r="LJW115" s="6"/>
      <c r="LJX115" s="6"/>
      <c r="LJY115" s="6"/>
      <c r="LJZ115" s="6"/>
      <c r="LKA115" s="6"/>
      <c r="LKB115" s="6"/>
      <c r="LKC115" s="6"/>
      <c r="LKD115" s="6"/>
      <c r="LKE115" s="6"/>
      <c r="LKF115" s="6"/>
      <c r="LKG115" s="6"/>
      <c r="LKH115" s="6"/>
      <c r="LKI115" s="6"/>
      <c r="LKJ115" s="6"/>
      <c r="LKK115" s="6"/>
      <c r="LKL115" s="6"/>
      <c r="LKM115" s="6"/>
      <c r="LKN115" s="6"/>
      <c r="LKO115" s="6"/>
      <c r="LKP115" s="6"/>
      <c r="LKQ115" s="6"/>
      <c r="LKR115" s="6"/>
      <c r="LKS115" s="6"/>
      <c r="LKT115" s="6"/>
      <c r="LKU115" s="6"/>
      <c r="LKV115" s="6"/>
      <c r="LKW115" s="6"/>
      <c r="LKX115" s="6"/>
      <c r="LKY115" s="6"/>
      <c r="LKZ115" s="6"/>
      <c r="LLA115" s="6"/>
      <c r="LLB115" s="6"/>
      <c r="LLC115" s="6"/>
      <c r="LLD115" s="6"/>
      <c r="LLE115" s="6"/>
      <c r="LLF115" s="6"/>
      <c r="LLG115" s="6"/>
      <c r="LLH115" s="6"/>
      <c r="LLI115" s="6"/>
      <c r="LLJ115" s="6"/>
      <c r="LLK115" s="6"/>
      <c r="LLL115" s="6"/>
      <c r="LLM115" s="6"/>
      <c r="LLN115" s="6"/>
      <c r="LLO115" s="6"/>
      <c r="LLP115" s="6"/>
      <c r="LLQ115" s="6"/>
      <c r="LLR115" s="6"/>
      <c r="LLS115" s="6"/>
      <c r="LLT115" s="6"/>
      <c r="LLU115" s="6"/>
      <c r="LLV115" s="6"/>
      <c r="LLW115" s="6"/>
      <c r="LLX115" s="6"/>
      <c r="LLY115" s="6"/>
      <c r="LLZ115" s="6"/>
      <c r="LMA115" s="6"/>
      <c r="LMB115" s="6"/>
      <c r="LMC115" s="6"/>
      <c r="LMD115" s="6"/>
      <c r="LME115" s="6"/>
      <c r="LMF115" s="6"/>
      <c r="LMG115" s="6"/>
      <c r="LMH115" s="6"/>
      <c r="LMI115" s="6"/>
      <c r="LMJ115" s="6"/>
      <c r="LMK115" s="6"/>
      <c r="LML115" s="6"/>
      <c r="LMM115" s="6"/>
      <c r="LMN115" s="6"/>
      <c r="LMO115" s="6"/>
      <c r="LMP115" s="6"/>
      <c r="LMQ115" s="6"/>
      <c r="LMR115" s="6"/>
      <c r="LMS115" s="6"/>
      <c r="LMT115" s="6"/>
      <c r="LMU115" s="6"/>
      <c r="LMV115" s="6"/>
      <c r="LMW115" s="6"/>
      <c r="LMX115" s="6"/>
      <c r="LMY115" s="6"/>
      <c r="LMZ115" s="6"/>
      <c r="LNA115" s="6"/>
      <c r="LNB115" s="6"/>
      <c r="LNC115" s="6"/>
      <c r="LND115" s="6"/>
      <c r="LNE115" s="6"/>
      <c r="LNF115" s="6"/>
      <c r="LNG115" s="6"/>
      <c r="LNH115" s="6"/>
      <c r="LNI115" s="6"/>
      <c r="LNJ115" s="6"/>
      <c r="LNK115" s="6"/>
      <c r="LNL115" s="6"/>
      <c r="LNM115" s="6"/>
      <c r="LNN115" s="6"/>
      <c r="LNO115" s="6"/>
      <c r="LNP115" s="6"/>
      <c r="LNQ115" s="6"/>
      <c r="LNR115" s="6"/>
      <c r="LNS115" s="6"/>
      <c r="LNT115" s="6"/>
      <c r="LNU115" s="6"/>
      <c r="LNV115" s="6"/>
      <c r="LNW115" s="6"/>
      <c r="LNX115" s="6"/>
      <c r="LNY115" s="6"/>
      <c r="LNZ115" s="6"/>
      <c r="LOA115" s="6"/>
      <c r="LOB115" s="6"/>
      <c r="LOC115" s="6"/>
      <c r="LOD115" s="6"/>
      <c r="LOE115" s="6"/>
      <c r="LOF115" s="6"/>
      <c r="LOG115" s="6"/>
      <c r="LOH115" s="6"/>
      <c r="LOI115" s="6"/>
      <c r="LOJ115" s="6"/>
      <c r="LOK115" s="6"/>
      <c r="LOL115" s="6"/>
      <c r="LOM115" s="6"/>
      <c r="LON115" s="6"/>
      <c r="LOO115" s="6"/>
      <c r="LOP115" s="6"/>
      <c r="LOQ115" s="6"/>
      <c r="LOR115" s="6"/>
      <c r="LOS115" s="6"/>
      <c r="LOT115" s="6"/>
      <c r="LOU115" s="6"/>
      <c r="LOV115" s="6"/>
      <c r="LOW115" s="6"/>
      <c r="LOX115" s="6"/>
      <c r="LOY115" s="6"/>
      <c r="LOZ115" s="6"/>
      <c r="LPA115" s="6"/>
      <c r="LPB115" s="6"/>
      <c r="LPC115" s="6"/>
      <c r="LPD115" s="6"/>
      <c r="LPE115" s="6"/>
      <c r="LPF115" s="6"/>
      <c r="LPG115" s="6"/>
      <c r="LPH115" s="6"/>
      <c r="LPI115" s="6"/>
      <c r="LPJ115" s="6"/>
      <c r="LPK115" s="6"/>
      <c r="LPL115" s="6"/>
      <c r="LPM115" s="6"/>
      <c r="LPN115" s="6"/>
      <c r="LPO115" s="6"/>
      <c r="LPP115" s="6"/>
      <c r="LPQ115" s="6"/>
      <c r="LPR115" s="6"/>
      <c r="LPS115" s="6"/>
      <c r="LPT115" s="6"/>
      <c r="LPU115" s="6"/>
      <c r="LPV115" s="6"/>
      <c r="LPW115" s="6"/>
      <c r="LPX115" s="6"/>
      <c r="LPY115" s="6"/>
      <c r="LPZ115" s="6"/>
      <c r="LQA115" s="6"/>
      <c r="LQB115" s="6"/>
      <c r="LQC115" s="6"/>
      <c r="LQD115" s="6"/>
      <c r="LQE115" s="6"/>
      <c r="LQF115" s="6"/>
      <c r="LQG115" s="6"/>
      <c r="LQH115" s="6"/>
      <c r="LQI115" s="6"/>
      <c r="LQJ115" s="6"/>
      <c r="LQK115" s="6"/>
      <c r="LQL115" s="6"/>
      <c r="LQM115" s="6"/>
      <c r="LQN115" s="6"/>
      <c r="LQO115" s="6"/>
      <c r="LQP115" s="6"/>
      <c r="LQQ115" s="6"/>
      <c r="LQR115" s="6"/>
      <c r="LQS115" s="6"/>
      <c r="LQT115" s="6"/>
      <c r="LQU115" s="6"/>
      <c r="LQV115" s="6"/>
      <c r="LQW115" s="6"/>
      <c r="LQX115" s="6"/>
      <c r="LQY115" s="6"/>
      <c r="LQZ115" s="6"/>
      <c r="LRA115" s="6"/>
      <c r="LRB115" s="6"/>
      <c r="LRC115" s="6"/>
      <c r="LRD115" s="6"/>
      <c r="LRE115" s="6"/>
      <c r="LRF115" s="6"/>
      <c r="LRG115" s="6"/>
      <c r="LRH115" s="6"/>
      <c r="LRI115" s="6"/>
      <c r="LRJ115" s="6"/>
      <c r="LRK115" s="6"/>
      <c r="LRL115" s="6"/>
      <c r="LRM115" s="6"/>
      <c r="LRN115" s="6"/>
      <c r="LRO115" s="6"/>
      <c r="LRP115" s="6"/>
      <c r="LRQ115" s="6"/>
      <c r="LRR115" s="6"/>
      <c r="LRS115" s="6"/>
      <c r="LRT115" s="6"/>
      <c r="LRU115" s="6"/>
      <c r="LRV115" s="6"/>
      <c r="LRW115" s="6"/>
      <c r="LRX115" s="6"/>
      <c r="LRY115" s="6"/>
      <c r="LRZ115" s="6"/>
      <c r="LSA115" s="6"/>
      <c r="LSB115" s="6"/>
      <c r="LSC115" s="6"/>
      <c r="LSD115" s="6"/>
      <c r="LSE115" s="6"/>
      <c r="LSF115" s="6"/>
      <c r="LSG115" s="6"/>
      <c r="LSH115" s="6"/>
      <c r="LSI115" s="6"/>
      <c r="LSJ115" s="6"/>
      <c r="LSK115" s="6"/>
      <c r="LSL115" s="6"/>
      <c r="LSM115" s="6"/>
      <c r="LSN115" s="6"/>
      <c r="LSO115" s="6"/>
      <c r="LSP115" s="6"/>
      <c r="LSQ115" s="6"/>
      <c r="LSR115" s="6"/>
      <c r="LSS115" s="6"/>
      <c r="LST115" s="6"/>
      <c r="LSU115" s="6"/>
      <c r="LSV115" s="6"/>
      <c r="LSW115" s="6"/>
      <c r="LSX115" s="6"/>
      <c r="LSY115" s="6"/>
      <c r="LSZ115" s="6"/>
      <c r="LTA115" s="6"/>
      <c r="LTB115" s="6"/>
      <c r="LTC115" s="6"/>
      <c r="LTD115" s="6"/>
      <c r="LTE115" s="6"/>
      <c r="LTF115" s="6"/>
      <c r="LTG115" s="6"/>
      <c r="LTH115" s="6"/>
      <c r="LTI115" s="6"/>
      <c r="LTJ115" s="6"/>
      <c r="LTK115" s="6"/>
      <c r="LTL115" s="6"/>
      <c r="LTM115" s="6"/>
      <c r="LTN115" s="6"/>
      <c r="LTO115" s="6"/>
      <c r="LTP115" s="6"/>
      <c r="LTQ115" s="6"/>
      <c r="LTR115" s="6"/>
      <c r="LTS115" s="6"/>
      <c r="LTT115" s="6"/>
      <c r="LTU115" s="6"/>
      <c r="LTV115" s="6"/>
      <c r="LTW115" s="6"/>
      <c r="LTX115" s="6"/>
      <c r="LTY115" s="6"/>
      <c r="LTZ115" s="6"/>
      <c r="LUA115" s="6"/>
      <c r="LUB115" s="6"/>
      <c r="LUC115" s="6"/>
      <c r="LUD115" s="6"/>
      <c r="LUE115" s="6"/>
      <c r="LUF115" s="6"/>
      <c r="LUG115" s="6"/>
      <c r="LUH115" s="6"/>
      <c r="LUI115" s="6"/>
      <c r="LUJ115" s="6"/>
      <c r="LUK115" s="6"/>
      <c r="LUL115" s="6"/>
      <c r="LUM115" s="6"/>
      <c r="LUN115" s="6"/>
      <c r="LUO115" s="6"/>
      <c r="LUP115" s="6"/>
      <c r="LUQ115" s="6"/>
      <c r="LUR115" s="6"/>
      <c r="LUS115" s="6"/>
      <c r="LUT115" s="6"/>
      <c r="LUU115" s="6"/>
      <c r="LUV115" s="6"/>
      <c r="LUW115" s="6"/>
      <c r="LUX115" s="6"/>
      <c r="LUY115" s="6"/>
      <c r="LUZ115" s="6"/>
      <c r="LVA115" s="6"/>
      <c r="LVB115" s="6"/>
      <c r="LVC115" s="6"/>
      <c r="LVD115" s="6"/>
      <c r="LVE115" s="6"/>
      <c r="LVF115" s="6"/>
      <c r="LVG115" s="6"/>
      <c r="LVH115" s="6"/>
      <c r="LVI115" s="6"/>
      <c r="LVJ115" s="6"/>
      <c r="LVK115" s="6"/>
      <c r="LVL115" s="6"/>
      <c r="LVM115" s="6"/>
      <c r="LVN115" s="6"/>
      <c r="LVO115" s="6"/>
      <c r="LVP115" s="6"/>
      <c r="LVQ115" s="6"/>
      <c r="LVR115" s="6"/>
      <c r="LVS115" s="6"/>
      <c r="LVT115" s="6"/>
      <c r="LVU115" s="6"/>
      <c r="LVV115" s="6"/>
      <c r="LVW115" s="6"/>
      <c r="LVX115" s="6"/>
      <c r="LVY115" s="6"/>
      <c r="LVZ115" s="6"/>
      <c r="LWA115" s="6"/>
      <c r="LWB115" s="6"/>
      <c r="LWC115" s="6"/>
      <c r="LWD115" s="6"/>
      <c r="LWE115" s="6"/>
      <c r="LWF115" s="6"/>
      <c r="LWG115" s="6"/>
      <c r="LWH115" s="6"/>
      <c r="LWI115" s="6"/>
      <c r="LWJ115" s="6"/>
      <c r="LWK115" s="6"/>
      <c r="LWL115" s="6"/>
      <c r="LWM115" s="6"/>
      <c r="LWN115" s="6"/>
      <c r="LWO115" s="6"/>
      <c r="LWP115" s="6"/>
      <c r="LWQ115" s="6"/>
      <c r="LWR115" s="6"/>
      <c r="LWS115" s="6"/>
      <c r="LWT115" s="6"/>
      <c r="LWU115" s="6"/>
      <c r="LWV115" s="6"/>
      <c r="LWW115" s="6"/>
      <c r="LWX115" s="6"/>
      <c r="LWY115" s="6"/>
      <c r="LWZ115" s="6"/>
      <c r="LXA115" s="6"/>
      <c r="LXB115" s="6"/>
      <c r="LXC115" s="6"/>
      <c r="LXD115" s="6"/>
      <c r="LXE115" s="6"/>
      <c r="LXF115" s="6"/>
      <c r="LXG115" s="6"/>
      <c r="LXH115" s="6"/>
      <c r="LXI115" s="6"/>
      <c r="LXJ115" s="6"/>
      <c r="LXK115" s="6"/>
      <c r="LXL115" s="6"/>
      <c r="LXM115" s="6"/>
      <c r="LXN115" s="6"/>
      <c r="LXO115" s="6"/>
      <c r="LXP115" s="6"/>
      <c r="LXQ115" s="6"/>
      <c r="LXR115" s="6"/>
      <c r="LXS115" s="6"/>
      <c r="LXT115" s="6"/>
      <c r="LXU115" s="6"/>
      <c r="LXV115" s="6"/>
      <c r="LXW115" s="6"/>
      <c r="LXX115" s="6"/>
      <c r="LXY115" s="6"/>
      <c r="LXZ115" s="6"/>
      <c r="LYA115" s="6"/>
      <c r="LYB115" s="6"/>
      <c r="LYC115" s="6"/>
      <c r="LYD115" s="6"/>
      <c r="LYE115" s="6"/>
      <c r="LYF115" s="6"/>
      <c r="LYG115" s="6"/>
      <c r="LYH115" s="6"/>
      <c r="LYI115" s="6"/>
      <c r="LYJ115" s="6"/>
      <c r="LYK115" s="6"/>
      <c r="LYL115" s="6"/>
      <c r="LYM115" s="6"/>
      <c r="LYN115" s="6"/>
      <c r="LYO115" s="6"/>
      <c r="LYP115" s="6"/>
      <c r="LYQ115" s="6"/>
      <c r="LYR115" s="6"/>
      <c r="LYS115" s="6"/>
      <c r="LYT115" s="6"/>
      <c r="LYU115" s="6"/>
      <c r="LYV115" s="6"/>
      <c r="LYW115" s="6"/>
      <c r="LYX115" s="6"/>
      <c r="LYY115" s="6"/>
      <c r="LYZ115" s="6"/>
      <c r="LZA115" s="6"/>
      <c r="LZB115" s="6"/>
      <c r="LZC115" s="6"/>
      <c r="LZD115" s="6"/>
      <c r="LZE115" s="6"/>
      <c r="LZF115" s="6"/>
      <c r="LZG115" s="6"/>
      <c r="LZH115" s="6"/>
      <c r="LZI115" s="6"/>
      <c r="LZJ115" s="6"/>
      <c r="LZK115" s="6"/>
      <c r="LZL115" s="6"/>
      <c r="LZM115" s="6"/>
      <c r="LZN115" s="6"/>
      <c r="LZO115" s="6"/>
      <c r="LZP115" s="6"/>
      <c r="LZQ115" s="6"/>
      <c r="LZR115" s="6"/>
      <c r="LZS115" s="6"/>
      <c r="LZT115" s="6"/>
      <c r="LZU115" s="6"/>
      <c r="LZV115" s="6"/>
      <c r="LZW115" s="6"/>
      <c r="LZX115" s="6"/>
      <c r="LZY115" s="6"/>
      <c r="LZZ115" s="6"/>
      <c r="MAA115" s="6"/>
      <c r="MAB115" s="6"/>
      <c r="MAC115" s="6"/>
      <c r="MAD115" s="6"/>
      <c r="MAE115" s="6"/>
      <c r="MAF115" s="6"/>
      <c r="MAG115" s="6"/>
      <c r="MAH115" s="6"/>
      <c r="MAI115" s="6"/>
      <c r="MAJ115" s="6"/>
      <c r="MAK115" s="6"/>
      <c r="MAL115" s="6"/>
      <c r="MAM115" s="6"/>
      <c r="MAN115" s="6"/>
      <c r="MAO115" s="6"/>
      <c r="MAP115" s="6"/>
      <c r="MAQ115" s="6"/>
      <c r="MAR115" s="6"/>
      <c r="MAS115" s="6"/>
      <c r="MAT115" s="6"/>
      <c r="MAU115" s="6"/>
      <c r="MAV115" s="6"/>
      <c r="MAW115" s="6"/>
      <c r="MAX115" s="6"/>
      <c r="MAY115" s="6"/>
      <c r="MAZ115" s="6"/>
      <c r="MBA115" s="6"/>
      <c r="MBB115" s="6"/>
      <c r="MBC115" s="6"/>
      <c r="MBD115" s="6"/>
      <c r="MBE115" s="6"/>
      <c r="MBF115" s="6"/>
      <c r="MBG115" s="6"/>
      <c r="MBH115" s="6"/>
      <c r="MBI115" s="6"/>
      <c r="MBJ115" s="6"/>
      <c r="MBK115" s="6"/>
      <c r="MBL115" s="6"/>
      <c r="MBM115" s="6"/>
      <c r="MBN115" s="6"/>
      <c r="MBO115" s="6"/>
      <c r="MBP115" s="6"/>
      <c r="MBQ115" s="6"/>
      <c r="MBR115" s="6"/>
      <c r="MBS115" s="6"/>
      <c r="MBT115" s="6"/>
      <c r="MBU115" s="6"/>
      <c r="MBV115" s="6"/>
      <c r="MBW115" s="6"/>
      <c r="MBX115" s="6"/>
      <c r="MBY115" s="6"/>
      <c r="MBZ115" s="6"/>
      <c r="MCA115" s="6"/>
      <c r="MCB115" s="6"/>
      <c r="MCC115" s="6"/>
      <c r="MCD115" s="6"/>
      <c r="MCE115" s="6"/>
      <c r="MCF115" s="6"/>
      <c r="MCG115" s="6"/>
      <c r="MCH115" s="6"/>
      <c r="MCI115" s="6"/>
      <c r="MCJ115" s="6"/>
      <c r="MCK115" s="6"/>
      <c r="MCL115" s="6"/>
      <c r="MCM115" s="6"/>
      <c r="MCN115" s="6"/>
      <c r="MCO115" s="6"/>
      <c r="MCP115" s="6"/>
      <c r="MCQ115" s="6"/>
      <c r="MCR115" s="6"/>
      <c r="MCS115" s="6"/>
      <c r="MCT115" s="6"/>
      <c r="MCU115" s="6"/>
      <c r="MCV115" s="6"/>
      <c r="MCW115" s="6"/>
      <c r="MCX115" s="6"/>
      <c r="MCY115" s="6"/>
      <c r="MCZ115" s="6"/>
      <c r="MDA115" s="6"/>
      <c r="MDB115" s="6"/>
      <c r="MDC115" s="6"/>
      <c r="MDD115" s="6"/>
      <c r="MDE115" s="6"/>
      <c r="MDF115" s="6"/>
      <c r="MDG115" s="6"/>
      <c r="MDH115" s="6"/>
      <c r="MDI115" s="6"/>
      <c r="MDJ115" s="6"/>
      <c r="MDK115" s="6"/>
      <c r="MDL115" s="6"/>
      <c r="MDM115" s="6"/>
      <c r="MDN115" s="6"/>
      <c r="MDO115" s="6"/>
      <c r="MDP115" s="6"/>
      <c r="MDQ115" s="6"/>
      <c r="MDR115" s="6"/>
      <c r="MDS115" s="6"/>
      <c r="MDT115" s="6"/>
      <c r="MDU115" s="6"/>
      <c r="MDV115" s="6"/>
      <c r="MDW115" s="6"/>
      <c r="MDX115" s="6"/>
      <c r="MDY115" s="6"/>
      <c r="MDZ115" s="6"/>
      <c r="MEA115" s="6"/>
      <c r="MEB115" s="6"/>
      <c r="MEC115" s="6"/>
      <c r="MED115" s="6"/>
      <c r="MEE115" s="6"/>
      <c r="MEF115" s="6"/>
      <c r="MEG115" s="6"/>
      <c r="MEH115" s="6"/>
      <c r="MEI115" s="6"/>
      <c r="MEJ115" s="6"/>
      <c r="MEK115" s="6"/>
      <c r="MEL115" s="6"/>
      <c r="MEM115" s="6"/>
      <c r="MEN115" s="6"/>
      <c r="MEO115" s="6"/>
      <c r="MEP115" s="6"/>
      <c r="MEQ115" s="6"/>
      <c r="MER115" s="6"/>
      <c r="MES115" s="6"/>
      <c r="MET115" s="6"/>
      <c r="MEU115" s="6"/>
      <c r="MEV115" s="6"/>
      <c r="MEW115" s="6"/>
      <c r="MEX115" s="6"/>
      <c r="MEY115" s="6"/>
      <c r="MEZ115" s="6"/>
      <c r="MFA115" s="6"/>
      <c r="MFB115" s="6"/>
      <c r="MFC115" s="6"/>
      <c r="MFD115" s="6"/>
      <c r="MFE115" s="6"/>
      <c r="MFF115" s="6"/>
      <c r="MFG115" s="6"/>
      <c r="MFH115" s="6"/>
      <c r="MFI115" s="6"/>
      <c r="MFJ115" s="6"/>
      <c r="MFK115" s="6"/>
      <c r="MFL115" s="6"/>
      <c r="MFM115" s="6"/>
      <c r="MFN115" s="6"/>
      <c r="MFO115" s="6"/>
      <c r="MFP115" s="6"/>
      <c r="MFQ115" s="6"/>
      <c r="MFR115" s="6"/>
      <c r="MFS115" s="6"/>
      <c r="MFT115" s="6"/>
      <c r="MFU115" s="6"/>
      <c r="MFV115" s="6"/>
      <c r="MFW115" s="6"/>
      <c r="MFX115" s="6"/>
      <c r="MFY115" s="6"/>
      <c r="MFZ115" s="6"/>
      <c r="MGA115" s="6"/>
      <c r="MGB115" s="6"/>
      <c r="MGC115" s="6"/>
      <c r="MGD115" s="6"/>
      <c r="MGE115" s="6"/>
      <c r="MGF115" s="6"/>
      <c r="MGG115" s="6"/>
      <c r="MGH115" s="6"/>
      <c r="MGI115" s="6"/>
      <c r="MGJ115" s="6"/>
      <c r="MGK115" s="6"/>
      <c r="MGL115" s="6"/>
      <c r="MGM115" s="6"/>
      <c r="MGN115" s="6"/>
      <c r="MGO115" s="6"/>
      <c r="MGP115" s="6"/>
      <c r="MGQ115" s="6"/>
      <c r="MGR115" s="6"/>
      <c r="MGS115" s="6"/>
      <c r="MGT115" s="6"/>
      <c r="MGU115" s="6"/>
      <c r="MGV115" s="6"/>
      <c r="MGW115" s="6"/>
      <c r="MGX115" s="6"/>
      <c r="MGY115" s="6"/>
      <c r="MGZ115" s="6"/>
      <c r="MHA115" s="6"/>
      <c r="MHB115" s="6"/>
      <c r="MHC115" s="6"/>
      <c r="MHD115" s="6"/>
      <c r="MHE115" s="6"/>
      <c r="MHF115" s="6"/>
      <c r="MHG115" s="6"/>
      <c r="MHH115" s="6"/>
      <c r="MHI115" s="6"/>
      <c r="MHJ115" s="6"/>
      <c r="MHK115" s="6"/>
      <c r="MHL115" s="6"/>
      <c r="MHM115" s="6"/>
      <c r="MHN115" s="6"/>
      <c r="MHO115" s="6"/>
      <c r="MHP115" s="6"/>
      <c r="MHQ115" s="6"/>
      <c r="MHR115" s="6"/>
      <c r="MHS115" s="6"/>
      <c r="MHT115" s="6"/>
      <c r="MHU115" s="6"/>
      <c r="MHV115" s="6"/>
      <c r="MHW115" s="6"/>
      <c r="MHX115" s="6"/>
      <c r="MHY115" s="6"/>
      <c r="MHZ115" s="6"/>
      <c r="MIA115" s="6"/>
      <c r="MIB115" s="6"/>
      <c r="MIC115" s="6"/>
      <c r="MID115" s="6"/>
      <c r="MIE115" s="6"/>
      <c r="MIF115" s="6"/>
      <c r="MIG115" s="6"/>
      <c r="MIH115" s="6"/>
      <c r="MII115" s="6"/>
      <c r="MIJ115" s="6"/>
      <c r="MIK115" s="6"/>
      <c r="MIL115" s="6"/>
      <c r="MIM115" s="6"/>
      <c r="MIN115" s="6"/>
      <c r="MIO115" s="6"/>
      <c r="MIP115" s="6"/>
      <c r="MIQ115" s="6"/>
      <c r="MIR115" s="6"/>
      <c r="MIS115" s="6"/>
      <c r="MIT115" s="6"/>
      <c r="MIU115" s="6"/>
      <c r="MIV115" s="6"/>
      <c r="MIW115" s="6"/>
      <c r="MIX115" s="6"/>
      <c r="MIY115" s="6"/>
      <c r="MIZ115" s="6"/>
      <c r="MJA115" s="6"/>
      <c r="MJB115" s="6"/>
      <c r="MJC115" s="6"/>
      <c r="MJD115" s="6"/>
      <c r="MJE115" s="6"/>
      <c r="MJF115" s="6"/>
      <c r="MJG115" s="6"/>
      <c r="MJH115" s="6"/>
      <c r="MJI115" s="6"/>
      <c r="MJJ115" s="6"/>
      <c r="MJK115" s="6"/>
      <c r="MJL115" s="6"/>
      <c r="MJM115" s="6"/>
      <c r="MJN115" s="6"/>
      <c r="MJO115" s="6"/>
      <c r="MJP115" s="6"/>
      <c r="MJQ115" s="6"/>
      <c r="MJR115" s="6"/>
      <c r="MJS115" s="6"/>
      <c r="MJT115" s="6"/>
      <c r="MJU115" s="6"/>
      <c r="MJV115" s="6"/>
      <c r="MJW115" s="6"/>
      <c r="MJX115" s="6"/>
      <c r="MJY115" s="6"/>
      <c r="MJZ115" s="6"/>
      <c r="MKA115" s="6"/>
      <c r="MKB115" s="6"/>
      <c r="MKC115" s="6"/>
      <c r="MKD115" s="6"/>
      <c r="MKE115" s="6"/>
      <c r="MKF115" s="6"/>
      <c r="MKG115" s="6"/>
      <c r="MKH115" s="6"/>
      <c r="MKI115" s="6"/>
      <c r="MKJ115" s="6"/>
      <c r="MKK115" s="6"/>
      <c r="MKL115" s="6"/>
      <c r="MKM115" s="6"/>
      <c r="MKN115" s="6"/>
      <c r="MKO115" s="6"/>
      <c r="MKP115" s="6"/>
      <c r="MKQ115" s="6"/>
      <c r="MKR115" s="6"/>
      <c r="MKS115" s="6"/>
      <c r="MKT115" s="6"/>
      <c r="MKU115" s="6"/>
      <c r="MKV115" s="6"/>
      <c r="MKW115" s="6"/>
      <c r="MKX115" s="6"/>
      <c r="MKY115" s="6"/>
      <c r="MKZ115" s="6"/>
      <c r="MLA115" s="6"/>
      <c r="MLB115" s="6"/>
      <c r="MLC115" s="6"/>
      <c r="MLD115" s="6"/>
      <c r="MLE115" s="6"/>
      <c r="MLF115" s="6"/>
      <c r="MLG115" s="6"/>
      <c r="MLH115" s="6"/>
      <c r="MLI115" s="6"/>
      <c r="MLJ115" s="6"/>
      <c r="MLK115" s="6"/>
      <c r="MLL115" s="6"/>
      <c r="MLM115" s="6"/>
      <c r="MLN115" s="6"/>
      <c r="MLO115" s="6"/>
      <c r="MLP115" s="6"/>
      <c r="MLQ115" s="6"/>
      <c r="MLR115" s="6"/>
      <c r="MLS115" s="6"/>
      <c r="MLT115" s="6"/>
      <c r="MLU115" s="6"/>
      <c r="MLV115" s="6"/>
      <c r="MLW115" s="6"/>
      <c r="MLX115" s="6"/>
      <c r="MLY115" s="6"/>
      <c r="MLZ115" s="6"/>
      <c r="MMA115" s="6"/>
      <c r="MMB115" s="6"/>
      <c r="MMC115" s="6"/>
      <c r="MMD115" s="6"/>
      <c r="MME115" s="6"/>
      <c r="MMF115" s="6"/>
      <c r="MMG115" s="6"/>
      <c r="MMH115" s="6"/>
      <c r="MMI115" s="6"/>
      <c r="MMJ115" s="6"/>
      <c r="MMK115" s="6"/>
      <c r="MML115" s="6"/>
      <c r="MMM115" s="6"/>
      <c r="MMN115" s="6"/>
      <c r="MMO115" s="6"/>
      <c r="MMP115" s="6"/>
      <c r="MMQ115" s="6"/>
      <c r="MMR115" s="6"/>
      <c r="MMS115" s="6"/>
      <c r="MMT115" s="6"/>
      <c r="MMU115" s="6"/>
      <c r="MMV115" s="6"/>
      <c r="MMW115" s="6"/>
      <c r="MMX115" s="6"/>
      <c r="MMY115" s="6"/>
      <c r="MMZ115" s="6"/>
      <c r="MNA115" s="6"/>
      <c r="MNB115" s="6"/>
      <c r="MNC115" s="6"/>
      <c r="MND115" s="6"/>
      <c r="MNE115" s="6"/>
      <c r="MNF115" s="6"/>
      <c r="MNG115" s="6"/>
      <c r="MNH115" s="6"/>
      <c r="MNI115" s="6"/>
      <c r="MNJ115" s="6"/>
      <c r="MNK115" s="6"/>
      <c r="MNL115" s="6"/>
      <c r="MNM115" s="6"/>
      <c r="MNN115" s="6"/>
      <c r="MNO115" s="6"/>
      <c r="MNP115" s="6"/>
      <c r="MNQ115" s="6"/>
      <c r="MNR115" s="6"/>
      <c r="MNS115" s="6"/>
      <c r="MNT115" s="6"/>
      <c r="MNU115" s="6"/>
      <c r="MNV115" s="6"/>
      <c r="MNW115" s="6"/>
      <c r="MNX115" s="6"/>
      <c r="MNY115" s="6"/>
      <c r="MNZ115" s="6"/>
      <c r="MOA115" s="6"/>
      <c r="MOB115" s="6"/>
      <c r="MOC115" s="6"/>
      <c r="MOD115" s="6"/>
      <c r="MOE115" s="6"/>
      <c r="MOF115" s="6"/>
      <c r="MOG115" s="6"/>
      <c r="MOH115" s="6"/>
      <c r="MOI115" s="6"/>
      <c r="MOJ115" s="6"/>
      <c r="MOK115" s="6"/>
      <c r="MOL115" s="6"/>
      <c r="MOM115" s="6"/>
      <c r="MON115" s="6"/>
      <c r="MOO115" s="6"/>
      <c r="MOP115" s="6"/>
      <c r="MOQ115" s="6"/>
      <c r="MOR115" s="6"/>
      <c r="MOS115" s="6"/>
      <c r="MOT115" s="6"/>
      <c r="MOU115" s="6"/>
      <c r="MOV115" s="6"/>
      <c r="MOW115" s="6"/>
      <c r="MOX115" s="6"/>
      <c r="MOY115" s="6"/>
      <c r="MOZ115" s="6"/>
      <c r="MPA115" s="6"/>
      <c r="MPB115" s="6"/>
      <c r="MPC115" s="6"/>
      <c r="MPD115" s="6"/>
      <c r="MPE115" s="6"/>
      <c r="MPF115" s="6"/>
      <c r="MPG115" s="6"/>
      <c r="MPH115" s="6"/>
      <c r="MPI115" s="6"/>
      <c r="MPJ115" s="6"/>
      <c r="MPK115" s="6"/>
      <c r="MPL115" s="6"/>
      <c r="MPM115" s="6"/>
      <c r="MPN115" s="6"/>
      <c r="MPO115" s="6"/>
      <c r="MPP115" s="6"/>
      <c r="MPQ115" s="6"/>
      <c r="MPR115" s="6"/>
      <c r="MPS115" s="6"/>
      <c r="MPT115" s="6"/>
      <c r="MPU115" s="6"/>
      <c r="MPV115" s="6"/>
      <c r="MPW115" s="6"/>
      <c r="MPX115" s="6"/>
      <c r="MPY115" s="6"/>
      <c r="MPZ115" s="6"/>
      <c r="MQA115" s="6"/>
      <c r="MQB115" s="6"/>
      <c r="MQC115" s="6"/>
      <c r="MQD115" s="6"/>
      <c r="MQE115" s="6"/>
      <c r="MQF115" s="6"/>
      <c r="MQG115" s="6"/>
      <c r="MQH115" s="6"/>
      <c r="MQI115" s="6"/>
      <c r="MQJ115" s="6"/>
      <c r="MQK115" s="6"/>
      <c r="MQL115" s="6"/>
      <c r="MQM115" s="6"/>
      <c r="MQN115" s="6"/>
      <c r="MQO115" s="6"/>
      <c r="MQP115" s="6"/>
      <c r="MQQ115" s="6"/>
      <c r="MQR115" s="6"/>
      <c r="MQS115" s="6"/>
      <c r="MQT115" s="6"/>
      <c r="MQU115" s="6"/>
      <c r="MQV115" s="6"/>
      <c r="MQW115" s="6"/>
      <c r="MQX115" s="6"/>
      <c r="MQY115" s="6"/>
      <c r="MQZ115" s="6"/>
      <c r="MRA115" s="6"/>
      <c r="MRB115" s="6"/>
      <c r="MRC115" s="6"/>
      <c r="MRD115" s="6"/>
      <c r="MRE115" s="6"/>
      <c r="MRF115" s="6"/>
      <c r="MRG115" s="6"/>
      <c r="MRH115" s="6"/>
      <c r="MRI115" s="6"/>
      <c r="MRJ115" s="6"/>
      <c r="MRK115" s="6"/>
      <c r="MRL115" s="6"/>
      <c r="MRM115" s="6"/>
      <c r="MRN115" s="6"/>
      <c r="MRO115" s="6"/>
      <c r="MRP115" s="6"/>
      <c r="MRQ115" s="6"/>
      <c r="MRR115" s="6"/>
      <c r="MRS115" s="6"/>
      <c r="MRT115" s="6"/>
      <c r="MRU115" s="6"/>
      <c r="MRV115" s="6"/>
      <c r="MRW115" s="6"/>
      <c r="MRX115" s="6"/>
      <c r="MRY115" s="6"/>
      <c r="MRZ115" s="6"/>
      <c r="MSA115" s="6"/>
      <c r="MSB115" s="6"/>
      <c r="MSC115" s="6"/>
      <c r="MSD115" s="6"/>
      <c r="MSE115" s="6"/>
      <c r="MSF115" s="6"/>
      <c r="MSG115" s="6"/>
      <c r="MSH115" s="6"/>
      <c r="MSI115" s="6"/>
      <c r="MSJ115" s="6"/>
      <c r="MSK115" s="6"/>
      <c r="MSL115" s="6"/>
      <c r="MSM115" s="6"/>
      <c r="MSN115" s="6"/>
      <c r="MSO115" s="6"/>
      <c r="MSP115" s="6"/>
      <c r="MSQ115" s="6"/>
      <c r="MSR115" s="6"/>
      <c r="MSS115" s="6"/>
      <c r="MST115" s="6"/>
      <c r="MSU115" s="6"/>
      <c r="MSV115" s="6"/>
      <c r="MSW115" s="6"/>
      <c r="MSX115" s="6"/>
      <c r="MSY115" s="6"/>
      <c r="MSZ115" s="6"/>
      <c r="MTA115" s="6"/>
      <c r="MTB115" s="6"/>
      <c r="MTC115" s="6"/>
      <c r="MTD115" s="6"/>
      <c r="MTE115" s="6"/>
      <c r="MTF115" s="6"/>
      <c r="MTG115" s="6"/>
      <c r="MTH115" s="6"/>
      <c r="MTI115" s="6"/>
      <c r="MTJ115" s="6"/>
      <c r="MTK115" s="6"/>
      <c r="MTL115" s="6"/>
      <c r="MTM115" s="6"/>
      <c r="MTN115" s="6"/>
      <c r="MTO115" s="6"/>
      <c r="MTP115" s="6"/>
      <c r="MTQ115" s="6"/>
      <c r="MTR115" s="6"/>
      <c r="MTS115" s="6"/>
      <c r="MTT115" s="6"/>
      <c r="MTU115" s="6"/>
      <c r="MTV115" s="6"/>
      <c r="MTW115" s="6"/>
      <c r="MTX115" s="6"/>
      <c r="MTY115" s="6"/>
      <c r="MTZ115" s="6"/>
      <c r="MUA115" s="6"/>
      <c r="MUB115" s="6"/>
      <c r="MUC115" s="6"/>
      <c r="MUD115" s="6"/>
      <c r="MUE115" s="6"/>
      <c r="MUF115" s="6"/>
      <c r="MUG115" s="6"/>
      <c r="MUH115" s="6"/>
      <c r="MUI115" s="6"/>
      <c r="MUJ115" s="6"/>
      <c r="MUK115" s="6"/>
      <c r="MUL115" s="6"/>
      <c r="MUM115" s="6"/>
      <c r="MUN115" s="6"/>
      <c r="MUO115" s="6"/>
      <c r="MUP115" s="6"/>
      <c r="MUQ115" s="6"/>
      <c r="MUR115" s="6"/>
      <c r="MUS115" s="6"/>
      <c r="MUT115" s="6"/>
      <c r="MUU115" s="6"/>
      <c r="MUV115" s="6"/>
      <c r="MUW115" s="6"/>
      <c r="MUX115" s="6"/>
      <c r="MUY115" s="6"/>
      <c r="MUZ115" s="6"/>
      <c r="MVA115" s="6"/>
      <c r="MVB115" s="6"/>
      <c r="MVC115" s="6"/>
      <c r="MVD115" s="6"/>
      <c r="MVE115" s="6"/>
      <c r="MVF115" s="6"/>
      <c r="MVG115" s="6"/>
      <c r="MVH115" s="6"/>
      <c r="MVI115" s="6"/>
      <c r="MVJ115" s="6"/>
      <c r="MVK115" s="6"/>
      <c r="MVL115" s="6"/>
      <c r="MVM115" s="6"/>
      <c r="MVN115" s="6"/>
      <c r="MVO115" s="6"/>
      <c r="MVP115" s="6"/>
      <c r="MVQ115" s="6"/>
      <c r="MVR115" s="6"/>
      <c r="MVS115" s="6"/>
      <c r="MVT115" s="6"/>
      <c r="MVU115" s="6"/>
      <c r="MVV115" s="6"/>
      <c r="MVW115" s="6"/>
      <c r="MVX115" s="6"/>
      <c r="MVY115" s="6"/>
      <c r="MVZ115" s="6"/>
      <c r="MWA115" s="6"/>
      <c r="MWB115" s="6"/>
      <c r="MWC115" s="6"/>
      <c r="MWD115" s="6"/>
      <c r="MWE115" s="6"/>
      <c r="MWF115" s="6"/>
      <c r="MWG115" s="6"/>
      <c r="MWH115" s="6"/>
      <c r="MWI115" s="6"/>
      <c r="MWJ115" s="6"/>
      <c r="MWK115" s="6"/>
      <c r="MWL115" s="6"/>
      <c r="MWM115" s="6"/>
      <c r="MWN115" s="6"/>
      <c r="MWO115" s="6"/>
      <c r="MWP115" s="6"/>
      <c r="MWQ115" s="6"/>
      <c r="MWR115" s="6"/>
      <c r="MWS115" s="6"/>
      <c r="MWT115" s="6"/>
      <c r="MWU115" s="6"/>
      <c r="MWV115" s="6"/>
      <c r="MWW115" s="6"/>
      <c r="MWX115" s="6"/>
      <c r="MWY115" s="6"/>
      <c r="MWZ115" s="6"/>
      <c r="MXA115" s="6"/>
      <c r="MXB115" s="6"/>
      <c r="MXC115" s="6"/>
      <c r="MXD115" s="6"/>
      <c r="MXE115" s="6"/>
      <c r="MXF115" s="6"/>
      <c r="MXG115" s="6"/>
      <c r="MXH115" s="6"/>
      <c r="MXI115" s="6"/>
      <c r="MXJ115" s="6"/>
      <c r="MXK115" s="6"/>
      <c r="MXL115" s="6"/>
      <c r="MXM115" s="6"/>
      <c r="MXN115" s="6"/>
      <c r="MXO115" s="6"/>
      <c r="MXP115" s="6"/>
      <c r="MXQ115" s="6"/>
      <c r="MXR115" s="6"/>
      <c r="MXS115" s="6"/>
      <c r="MXT115" s="6"/>
      <c r="MXU115" s="6"/>
      <c r="MXV115" s="6"/>
      <c r="MXW115" s="6"/>
      <c r="MXX115" s="6"/>
      <c r="MXY115" s="6"/>
      <c r="MXZ115" s="6"/>
      <c r="MYA115" s="6"/>
      <c r="MYB115" s="6"/>
      <c r="MYC115" s="6"/>
      <c r="MYD115" s="6"/>
      <c r="MYE115" s="6"/>
      <c r="MYF115" s="6"/>
      <c r="MYG115" s="6"/>
      <c r="MYH115" s="6"/>
      <c r="MYI115" s="6"/>
      <c r="MYJ115" s="6"/>
      <c r="MYK115" s="6"/>
      <c r="MYL115" s="6"/>
      <c r="MYM115" s="6"/>
      <c r="MYN115" s="6"/>
      <c r="MYO115" s="6"/>
      <c r="MYP115" s="6"/>
      <c r="MYQ115" s="6"/>
      <c r="MYR115" s="6"/>
      <c r="MYS115" s="6"/>
      <c r="MYT115" s="6"/>
      <c r="MYU115" s="6"/>
      <c r="MYV115" s="6"/>
      <c r="MYW115" s="6"/>
      <c r="MYX115" s="6"/>
      <c r="MYY115" s="6"/>
      <c r="MYZ115" s="6"/>
      <c r="MZA115" s="6"/>
      <c r="MZB115" s="6"/>
      <c r="MZC115" s="6"/>
      <c r="MZD115" s="6"/>
      <c r="MZE115" s="6"/>
      <c r="MZF115" s="6"/>
      <c r="MZG115" s="6"/>
      <c r="MZH115" s="6"/>
      <c r="MZI115" s="6"/>
      <c r="MZJ115" s="6"/>
      <c r="MZK115" s="6"/>
      <c r="MZL115" s="6"/>
      <c r="MZM115" s="6"/>
      <c r="MZN115" s="6"/>
      <c r="MZO115" s="6"/>
      <c r="MZP115" s="6"/>
      <c r="MZQ115" s="6"/>
      <c r="MZR115" s="6"/>
      <c r="MZS115" s="6"/>
      <c r="MZT115" s="6"/>
      <c r="MZU115" s="6"/>
      <c r="MZV115" s="6"/>
      <c r="MZW115" s="6"/>
      <c r="MZX115" s="6"/>
      <c r="MZY115" s="6"/>
      <c r="MZZ115" s="6"/>
      <c r="NAA115" s="6"/>
      <c r="NAB115" s="6"/>
      <c r="NAC115" s="6"/>
      <c r="NAD115" s="6"/>
      <c r="NAE115" s="6"/>
      <c r="NAF115" s="6"/>
      <c r="NAG115" s="6"/>
      <c r="NAH115" s="6"/>
      <c r="NAI115" s="6"/>
      <c r="NAJ115" s="6"/>
      <c r="NAK115" s="6"/>
      <c r="NAL115" s="6"/>
      <c r="NAM115" s="6"/>
      <c r="NAN115" s="6"/>
      <c r="NAO115" s="6"/>
      <c r="NAP115" s="6"/>
      <c r="NAQ115" s="6"/>
      <c r="NAR115" s="6"/>
      <c r="NAS115" s="6"/>
      <c r="NAT115" s="6"/>
      <c r="NAU115" s="6"/>
      <c r="NAV115" s="6"/>
      <c r="NAW115" s="6"/>
      <c r="NAX115" s="6"/>
      <c r="NAY115" s="6"/>
      <c r="NAZ115" s="6"/>
      <c r="NBA115" s="6"/>
      <c r="NBB115" s="6"/>
      <c r="NBC115" s="6"/>
      <c r="NBD115" s="6"/>
      <c r="NBE115" s="6"/>
      <c r="NBF115" s="6"/>
      <c r="NBG115" s="6"/>
      <c r="NBH115" s="6"/>
      <c r="NBI115" s="6"/>
      <c r="NBJ115" s="6"/>
      <c r="NBK115" s="6"/>
      <c r="NBL115" s="6"/>
      <c r="NBM115" s="6"/>
      <c r="NBN115" s="6"/>
      <c r="NBO115" s="6"/>
      <c r="NBP115" s="6"/>
      <c r="NBQ115" s="6"/>
      <c r="NBR115" s="6"/>
      <c r="NBS115" s="6"/>
      <c r="NBT115" s="6"/>
      <c r="NBU115" s="6"/>
      <c r="NBV115" s="6"/>
      <c r="NBW115" s="6"/>
      <c r="NBX115" s="6"/>
      <c r="NBY115" s="6"/>
      <c r="NBZ115" s="6"/>
      <c r="NCA115" s="6"/>
      <c r="NCB115" s="6"/>
      <c r="NCC115" s="6"/>
      <c r="NCD115" s="6"/>
      <c r="NCE115" s="6"/>
      <c r="NCF115" s="6"/>
      <c r="NCG115" s="6"/>
      <c r="NCH115" s="6"/>
      <c r="NCI115" s="6"/>
      <c r="NCJ115" s="6"/>
      <c r="NCK115" s="6"/>
      <c r="NCL115" s="6"/>
      <c r="NCM115" s="6"/>
      <c r="NCN115" s="6"/>
      <c r="NCO115" s="6"/>
      <c r="NCP115" s="6"/>
      <c r="NCQ115" s="6"/>
      <c r="NCR115" s="6"/>
      <c r="NCS115" s="6"/>
      <c r="NCT115" s="6"/>
      <c r="NCU115" s="6"/>
      <c r="NCV115" s="6"/>
      <c r="NCW115" s="6"/>
      <c r="NCX115" s="6"/>
      <c r="NCY115" s="6"/>
      <c r="NCZ115" s="6"/>
      <c r="NDA115" s="6"/>
      <c r="NDB115" s="6"/>
      <c r="NDC115" s="6"/>
      <c r="NDD115" s="6"/>
      <c r="NDE115" s="6"/>
      <c r="NDF115" s="6"/>
      <c r="NDG115" s="6"/>
      <c r="NDH115" s="6"/>
      <c r="NDI115" s="6"/>
      <c r="NDJ115" s="6"/>
      <c r="NDK115" s="6"/>
      <c r="NDL115" s="6"/>
      <c r="NDM115" s="6"/>
      <c r="NDN115" s="6"/>
      <c r="NDO115" s="6"/>
      <c r="NDP115" s="6"/>
      <c r="NDQ115" s="6"/>
      <c r="NDR115" s="6"/>
      <c r="NDS115" s="6"/>
      <c r="NDT115" s="6"/>
      <c r="NDU115" s="6"/>
      <c r="NDV115" s="6"/>
      <c r="NDW115" s="6"/>
      <c r="NDX115" s="6"/>
      <c r="NDY115" s="6"/>
      <c r="NDZ115" s="6"/>
      <c r="NEA115" s="6"/>
      <c r="NEB115" s="6"/>
      <c r="NEC115" s="6"/>
      <c r="NED115" s="6"/>
      <c r="NEE115" s="6"/>
      <c r="NEF115" s="6"/>
      <c r="NEG115" s="6"/>
      <c r="NEH115" s="6"/>
      <c r="NEI115" s="6"/>
      <c r="NEJ115" s="6"/>
      <c r="NEK115" s="6"/>
      <c r="NEL115" s="6"/>
      <c r="NEM115" s="6"/>
      <c r="NEN115" s="6"/>
      <c r="NEO115" s="6"/>
      <c r="NEP115" s="6"/>
      <c r="NEQ115" s="6"/>
      <c r="NER115" s="6"/>
      <c r="NES115" s="6"/>
      <c r="NET115" s="6"/>
      <c r="NEU115" s="6"/>
      <c r="NEV115" s="6"/>
      <c r="NEW115" s="6"/>
      <c r="NEX115" s="6"/>
      <c r="NEY115" s="6"/>
      <c r="NEZ115" s="6"/>
      <c r="NFA115" s="6"/>
      <c r="NFB115" s="6"/>
      <c r="NFC115" s="6"/>
      <c r="NFD115" s="6"/>
      <c r="NFE115" s="6"/>
      <c r="NFF115" s="6"/>
      <c r="NFG115" s="6"/>
      <c r="NFH115" s="6"/>
      <c r="NFI115" s="6"/>
      <c r="NFJ115" s="6"/>
      <c r="NFK115" s="6"/>
      <c r="NFL115" s="6"/>
      <c r="NFM115" s="6"/>
      <c r="NFN115" s="6"/>
      <c r="NFO115" s="6"/>
      <c r="NFP115" s="6"/>
      <c r="NFQ115" s="6"/>
      <c r="NFR115" s="6"/>
      <c r="NFS115" s="6"/>
      <c r="NFT115" s="6"/>
      <c r="NFU115" s="6"/>
      <c r="NFV115" s="6"/>
      <c r="NFW115" s="6"/>
      <c r="NFX115" s="6"/>
      <c r="NFY115" s="6"/>
      <c r="NFZ115" s="6"/>
      <c r="NGA115" s="6"/>
      <c r="NGB115" s="6"/>
      <c r="NGC115" s="6"/>
      <c r="NGD115" s="6"/>
      <c r="NGE115" s="6"/>
      <c r="NGF115" s="6"/>
      <c r="NGG115" s="6"/>
      <c r="NGH115" s="6"/>
      <c r="NGI115" s="6"/>
      <c r="NGJ115" s="6"/>
      <c r="NGK115" s="6"/>
      <c r="NGL115" s="6"/>
      <c r="NGM115" s="6"/>
      <c r="NGN115" s="6"/>
      <c r="NGO115" s="6"/>
      <c r="NGP115" s="6"/>
      <c r="NGQ115" s="6"/>
      <c r="NGR115" s="6"/>
      <c r="NGS115" s="6"/>
      <c r="NGT115" s="6"/>
      <c r="NGU115" s="6"/>
      <c r="NGV115" s="6"/>
      <c r="NGW115" s="6"/>
      <c r="NGX115" s="6"/>
      <c r="NGY115" s="6"/>
      <c r="NGZ115" s="6"/>
      <c r="NHA115" s="6"/>
      <c r="NHB115" s="6"/>
      <c r="NHC115" s="6"/>
      <c r="NHD115" s="6"/>
      <c r="NHE115" s="6"/>
      <c r="NHF115" s="6"/>
      <c r="NHG115" s="6"/>
      <c r="NHH115" s="6"/>
      <c r="NHI115" s="6"/>
      <c r="NHJ115" s="6"/>
      <c r="NHK115" s="6"/>
      <c r="NHL115" s="6"/>
      <c r="NHM115" s="6"/>
      <c r="NHN115" s="6"/>
      <c r="NHO115" s="6"/>
      <c r="NHP115" s="6"/>
      <c r="NHQ115" s="6"/>
      <c r="NHR115" s="6"/>
      <c r="NHS115" s="6"/>
      <c r="NHT115" s="6"/>
      <c r="NHU115" s="6"/>
      <c r="NHV115" s="6"/>
      <c r="NHW115" s="6"/>
      <c r="NHX115" s="6"/>
      <c r="NHY115" s="6"/>
      <c r="NHZ115" s="6"/>
      <c r="NIA115" s="6"/>
      <c r="NIB115" s="6"/>
      <c r="NIC115" s="6"/>
      <c r="NID115" s="6"/>
      <c r="NIE115" s="6"/>
      <c r="NIF115" s="6"/>
      <c r="NIG115" s="6"/>
      <c r="NIH115" s="6"/>
      <c r="NII115" s="6"/>
      <c r="NIJ115" s="6"/>
      <c r="NIK115" s="6"/>
      <c r="NIL115" s="6"/>
      <c r="NIM115" s="6"/>
      <c r="NIN115" s="6"/>
      <c r="NIO115" s="6"/>
      <c r="NIP115" s="6"/>
      <c r="NIQ115" s="6"/>
      <c r="NIR115" s="6"/>
      <c r="NIS115" s="6"/>
      <c r="NIT115" s="6"/>
      <c r="NIU115" s="6"/>
      <c r="NIV115" s="6"/>
      <c r="NIW115" s="6"/>
      <c r="NIX115" s="6"/>
      <c r="NIY115" s="6"/>
      <c r="NIZ115" s="6"/>
      <c r="NJA115" s="6"/>
      <c r="NJB115" s="6"/>
      <c r="NJC115" s="6"/>
      <c r="NJD115" s="6"/>
      <c r="NJE115" s="6"/>
      <c r="NJF115" s="6"/>
      <c r="NJG115" s="6"/>
      <c r="NJH115" s="6"/>
      <c r="NJI115" s="6"/>
      <c r="NJJ115" s="6"/>
      <c r="NJK115" s="6"/>
      <c r="NJL115" s="6"/>
      <c r="NJM115" s="6"/>
      <c r="NJN115" s="6"/>
      <c r="NJO115" s="6"/>
      <c r="NJP115" s="6"/>
      <c r="NJQ115" s="6"/>
      <c r="NJR115" s="6"/>
      <c r="NJS115" s="6"/>
      <c r="NJT115" s="6"/>
      <c r="NJU115" s="6"/>
      <c r="NJV115" s="6"/>
      <c r="NJW115" s="6"/>
      <c r="NJX115" s="6"/>
      <c r="NJY115" s="6"/>
      <c r="NJZ115" s="6"/>
      <c r="NKA115" s="6"/>
      <c r="NKB115" s="6"/>
      <c r="NKC115" s="6"/>
      <c r="NKD115" s="6"/>
      <c r="NKE115" s="6"/>
      <c r="NKF115" s="6"/>
      <c r="NKG115" s="6"/>
      <c r="NKH115" s="6"/>
      <c r="NKI115" s="6"/>
      <c r="NKJ115" s="6"/>
      <c r="NKK115" s="6"/>
      <c r="NKL115" s="6"/>
      <c r="NKM115" s="6"/>
      <c r="NKN115" s="6"/>
      <c r="NKO115" s="6"/>
      <c r="NKP115" s="6"/>
      <c r="NKQ115" s="6"/>
      <c r="NKR115" s="6"/>
      <c r="NKS115" s="6"/>
      <c r="NKT115" s="6"/>
      <c r="NKU115" s="6"/>
      <c r="NKV115" s="6"/>
      <c r="NKW115" s="6"/>
      <c r="NKX115" s="6"/>
      <c r="NKY115" s="6"/>
      <c r="NKZ115" s="6"/>
      <c r="NLA115" s="6"/>
      <c r="NLB115" s="6"/>
      <c r="NLC115" s="6"/>
      <c r="NLD115" s="6"/>
      <c r="NLE115" s="6"/>
      <c r="NLF115" s="6"/>
      <c r="NLG115" s="6"/>
      <c r="NLH115" s="6"/>
      <c r="NLI115" s="6"/>
      <c r="NLJ115" s="6"/>
      <c r="NLK115" s="6"/>
      <c r="NLL115" s="6"/>
      <c r="NLM115" s="6"/>
      <c r="NLN115" s="6"/>
      <c r="NLO115" s="6"/>
      <c r="NLP115" s="6"/>
      <c r="NLQ115" s="6"/>
      <c r="NLR115" s="6"/>
      <c r="NLS115" s="6"/>
      <c r="NLT115" s="6"/>
      <c r="NLU115" s="6"/>
      <c r="NLV115" s="6"/>
      <c r="NLW115" s="6"/>
      <c r="NLX115" s="6"/>
      <c r="NLY115" s="6"/>
      <c r="NLZ115" s="6"/>
      <c r="NMA115" s="6"/>
      <c r="NMB115" s="6"/>
      <c r="NMC115" s="6"/>
      <c r="NMD115" s="6"/>
      <c r="NME115" s="6"/>
      <c r="NMF115" s="6"/>
      <c r="NMG115" s="6"/>
      <c r="NMH115" s="6"/>
      <c r="NMI115" s="6"/>
      <c r="NMJ115" s="6"/>
      <c r="NMK115" s="6"/>
      <c r="NML115" s="6"/>
      <c r="NMM115" s="6"/>
      <c r="NMN115" s="6"/>
      <c r="NMO115" s="6"/>
      <c r="NMP115" s="6"/>
      <c r="NMQ115" s="6"/>
      <c r="NMR115" s="6"/>
      <c r="NMS115" s="6"/>
      <c r="NMT115" s="6"/>
      <c r="NMU115" s="6"/>
      <c r="NMV115" s="6"/>
      <c r="NMW115" s="6"/>
      <c r="NMX115" s="6"/>
      <c r="NMY115" s="6"/>
      <c r="NMZ115" s="6"/>
      <c r="NNA115" s="6"/>
      <c r="NNB115" s="6"/>
      <c r="NNC115" s="6"/>
      <c r="NND115" s="6"/>
      <c r="NNE115" s="6"/>
      <c r="NNF115" s="6"/>
      <c r="NNG115" s="6"/>
      <c r="NNH115" s="6"/>
      <c r="NNI115" s="6"/>
      <c r="NNJ115" s="6"/>
      <c r="NNK115" s="6"/>
      <c r="NNL115" s="6"/>
      <c r="NNM115" s="6"/>
      <c r="NNN115" s="6"/>
      <c r="NNO115" s="6"/>
      <c r="NNP115" s="6"/>
      <c r="NNQ115" s="6"/>
      <c r="NNR115" s="6"/>
      <c r="NNS115" s="6"/>
      <c r="NNT115" s="6"/>
      <c r="NNU115" s="6"/>
      <c r="NNV115" s="6"/>
      <c r="NNW115" s="6"/>
      <c r="NNX115" s="6"/>
      <c r="NNY115" s="6"/>
      <c r="NNZ115" s="6"/>
      <c r="NOA115" s="6"/>
      <c r="NOB115" s="6"/>
      <c r="NOC115" s="6"/>
      <c r="NOD115" s="6"/>
      <c r="NOE115" s="6"/>
      <c r="NOF115" s="6"/>
      <c r="NOG115" s="6"/>
      <c r="NOH115" s="6"/>
      <c r="NOI115" s="6"/>
      <c r="NOJ115" s="6"/>
      <c r="NOK115" s="6"/>
      <c r="NOL115" s="6"/>
      <c r="NOM115" s="6"/>
      <c r="NON115" s="6"/>
      <c r="NOO115" s="6"/>
      <c r="NOP115" s="6"/>
      <c r="NOQ115" s="6"/>
      <c r="NOR115" s="6"/>
      <c r="NOS115" s="6"/>
      <c r="NOT115" s="6"/>
      <c r="NOU115" s="6"/>
      <c r="NOV115" s="6"/>
      <c r="NOW115" s="6"/>
      <c r="NOX115" s="6"/>
      <c r="NOY115" s="6"/>
      <c r="NOZ115" s="6"/>
      <c r="NPA115" s="6"/>
      <c r="NPB115" s="6"/>
      <c r="NPC115" s="6"/>
      <c r="NPD115" s="6"/>
      <c r="NPE115" s="6"/>
      <c r="NPF115" s="6"/>
      <c r="NPG115" s="6"/>
      <c r="NPH115" s="6"/>
      <c r="NPI115" s="6"/>
      <c r="NPJ115" s="6"/>
      <c r="NPK115" s="6"/>
      <c r="NPL115" s="6"/>
      <c r="NPM115" s="6"/>
      <c r="NPN115" s="6"/>
      <c r="NPO115" s="6"/>
      <c r="NPP115" s="6"/>
      <c r="NPQ115" s="6"/>
      <c r="NPR115" s="6"/>
      <c r="NPS115" s="6"/>
      <c r="NPT115" s="6"/>
      <c r="NPU115" s="6"/>
      <c r="NPV115" s="6"/>
      <c r="NPW115" s="6"/>
      <c r="NPX115" s="6"/>
      <c r="NPY115" s="6"/>
      <c r="NPZ115" s="6"/>
      <c r="NQA115" s="6"/>
      <c r="NQB115" s="6"/>
      <c r="NQC115" s="6"/>
      <c r="NQD115" s="6"/>
      <c r="NQE115" s="6"/>
      <c r="NQF115" s="6"/>
      <c r="NQG115" s="6"/>
      <c r="NQH115" s="6"/>
      <c r="NQI115" s="6"/>
      <c r="NQJ115" s="6"/>
      <c r="NQK115" s="6"/>
      <c r="NQL115" s="6"/>
      <c r="NQM115" s="6"/>
      <c r="NQN115" s="6"/>
      <c r="NQO115" s="6"/>
      <c r="NQP115" s="6"/>
      <c r="NQQ115" s="6"/>
      <c r="NQR115" s="6"/>
      <c r="NQS115" s="6"/>
      <c r="NQT115" s="6"/>
      <c r="NQU115" s="6"/>
      <c r="NQV115" s="6"/>
      <c r="NQW115" s="6"/>
      <c r="NQX115" s="6"/>
      <c r="NQY115" s="6"/>
      <c r="NQZ115" s="6"/>
      <c r="NRA115" s="6"/>
      <c r="NRB115" s="6"/>
      <c r="NRC115" s="6"/>
      <c r="NRD115" s="6"/>
      <c r="NRE115" s="6"/>
      <c r="NRF115" s="6"/>
      <c r="NRG115" s="6"/>
      <c r="NRH115" s="6"/>
      <c r="NRI115" s="6"/>
      <c r="NRJ115" s="6"/>
      <c r="NRK115" s="6"/>
      <c r="NRL115" s="6"/>
      <c r="NRM115" s="6"/>
      <c r="NRN115" s="6"/>
      <c r="NRO115" s="6"/>
      <c r="NRP115" s="6"/>
      <c r="NRQ115" s="6"/>
      <c r="NRR115" s="6"/>
      <c r="NRS115" s="6"/>
      <c r="NRT115" s="6"/>
      <c r="NRU115" s="6"/>
      <c r="NRV115" s="6"/>
      <c r="NRW115" s="6"/>
      <c r="NRX115" s="6"/>
      <c r="NRY115" s="6"/>
      <c r="NRZ115" s="6"/>
      <c r="NSA115" s="6"/>
      <c r="NSB115" s="6"/>
      <c r="NSC115" s="6"/>
      <c r="NSD115" s="6"/>
      <c r="NSE115" s="6"/>
      <c r="NSF115" s="6"/>
      <c r="NSG115" s="6"/>
      <c r="NSH115" s="6"/>
      <c r="NSI115" s="6"/>
      <c r="NSJ115" s="6"/>
      <c r="NSK115" s="6"/>
      <c r="NSL115" s="6"/>
      <c r="NSM115" s="6"/>
      <c r="NSN115" s="6"/>
      <c r="NSO115" s="6"/>
      <c r="NSP115" s="6"/>
      <c r="NSQ115" s="6"/>
      <c r="NSR115" s="6"/>
      <c r="NSS115" s="6"/>
      <c r="NST115" s="6"/>
      <c r="NSU115" s="6"/>
      <c r="NSV115" s="6"/>
      <c r="NSW115" s="6"/>
      <c r="NSX115" s="6"/>
      <c r="NSY115" s="6"/>
      <c r="NSZ115" s="6"/>
      <c r="NTA115" s="6"/>
      <c r="NTB115" s="6"/>
      <c r="NTC115" s="6"/>
      <c r="NTD115" s="6"/>
      <c r="NTE115" s="6"/>
      <c r="NTF115" s="6"/>
      <c r="NTG115" s="6"/>
      <c r="NTH115" s="6"/>
      <c r="NTI115" s="6"/>
      <c r="NTJ115" s="6"/>
      <c r="NTK115" s="6"/>
      <c r="NTL115" s="6"/>
      <c r="NTM115" s="6"/>
      <c r="NTN115" s="6"/>
      <c r="NTO115" s="6"/>
      <c r="NTP115" s="6"/>
      <c r="NTQ115" s="6"/>
      <c r="NTR115" s="6"/>
      <c r="NTS115" s="6"/>
      <c r="NTT115" s="6"/>
      <c r="NTU115" s="6"/>
      <c r="NTV115" s="6"/>
      <c r="NTW115" s="6"/>
      <c r="NTX115" s="6"/>
      <c r="NTY115" s="6"/>
      <c r="NTZ115" s="6"/>
      <c r="NUA115" s="6"/>
      <c r="NUB115" s="6"/>
      <c r="NUC115" s="6"/>
      <c r="NUD115" s="6"/>
      <c r="NUE115" s="6"/>
      <c r="NUF115" s="6"/>
      <c r="NUG115" s="6"/>
      <c r="NUH115" s="6"/>
      <c r="NUI115" s="6"/>
      <c r="NUJ115" s="6"/>
      <c r="NUK115" s="6"/>
      <c r="NUL115" s="6"/>
      <c r="NUM115" s="6"/>
      <c r="NUN115" s="6"/>
      <c r="NUO115" s="6"/>
      <c r="NUP115" s="6"/>
      <c r="NUQ115" s="6"/>
      <c r="NUR115" s="6"/>
      <c r="NUS115" s="6"/>
      <c r="NUT115" s="6"/>
      <c r="NUU115" s="6"/>
      <c r="NUV115" s="6"/>
      <c r="NUW115" s="6"/>
      <c r="NUX115" s="6"/>
      <c r="NUY115" s="6"/>
      <c r="NUZ115" s="6"/>
      <c r="NVA115" s="6"/>
      <c r="NVB115" s="6"/>
      <c r="NVC115" s="6"/>
      <c r="NVD115" s="6"/>
      <c r="NVE115" s="6"/>
      <c r="NVF115" s="6"/>
      <c r="NVG115" s="6"/>
      <c r="NVH115" s="6"/>
      <c r="NVI115" s="6"/>
      <c r="NVJ115" s="6"/>
      <c r="NVK115" s="6"/>
      <c r="NVL115" s="6"/>
      <c r="NVM115" s="6"/>
      <c r="NVN115" s="6"/>
      <c r="NVO115" s="6"/>
      <c r="NVP115" s="6"/>
      <c r="NVQ115" s="6"/>
      <c r="NVR115" s="6"/>
      <c r="NVS115" s="6"/>
      <c r="NVT115" s="6"/>
      <c r="NVU115" s="6"/>
      <c r="NVV115" s="6"/>
      <c r="NVW115" s="6"/>
      <c r="NVX115" s="6"/>
      <c r="NVY115" s="6"/>
      <c r="NVZ115" s="6"/>
      <c r="NWA115" s="6"/>
      <c r="NWB115" s="6"/>
      <c r="NWC115" s="6"/>
      <c r="NWD115" s="6"/>
      <c r="NWE115" s="6"/>
      <c r="NWF115" s="6"/>
      <c r="NWG115" s="6"/>
      <c r="NWH115" s="6"/>
      <c r="NWI115" s="6"/>
      <c r="NWJ115" s="6"/>
      <c r="NWK115" s="6"/>
      <c r="NWL115" s="6"/>
      <c r="NWM115" s="6"/>
      <c r="NWN115" s="6"/>
      <c r="NWO115" s="6"/>
      <c r="NWP115" s="6"/>
      <c r="NWQ115" s="6"/>
      <c r="NWR115" s="6"/>
      <c r="NWS115" s="6"/>
      <c r="NWT115" s="6"/>
      <c r="NWU115" s="6"/>
      <c r="NWV115" s="6"/>
      <c r="NWW115" s="6"/>
      <c r="NWX115" s="6"/>
      <c r="NWY115" s="6"/>
      <c r="NWZ115" s="6"/>
      <c r="NXA115" s="6"/>
      <c r="NXB115" s="6"/>
      <c r="NXC115" s="6"/>
      <c r="NXD115" s="6"/>
      <c r="NXE115" s="6"/>
      <c r="NXF115" s="6"/>
      <c r="NXG115" s="6"/>
      <c r="NXH115" s="6"/>
      <c r="NXI115" s="6"/>
      <c r="NXJ115" s="6"/>
      <c r="NXK115" s="6"/>
      <c r="NXL115" s="6"/>
      <c r="NXM115" s="6"/>
      <c r="NXN115" s="6"/>
      <c r="NXO115" s="6"/>
      <c r="NXP115" s="6"/>
      <c r="NXQ115" s="6"/>
      <c r="NXR115" s="6"/>
      <c r="NXS115" s="6"/>
      <c r="NXT115" s="6"/>
      <c r="NXU115" s="6"/>
      <c r="NXV115" s="6"/>
      <c r="NXW115" s="6"/>
      <c r="NXX115" s="6"/>
      <c r="NXY115" s="6"/>
      <c r="NXZ115" s="6"/>
      <c r="NYA115" s="6"/>
      <c r="NYB115" s="6"/>
      <c r="NYC115" s="6"/>
      <c r="NYD115" s="6"/>
      <c r="NYE115" s="6"/>
      <c r="NYF115" s="6"/>
      <c r="NYG115" s="6"/>
      <c r="NYH115" s="6"/>
      <c r="NYI115" s="6"/>
      <c r="NYJ115" s="6"/>
      <c r="NYK115" s="6"/>
      <c r="NYL115" s="6"/>
      <c r="NYM115" s="6"/>
      <c r="NYN115" s="6"/>
      <c r="NYO115" s="6"/>
      <c r="NYP115" s="6"/>
      <c r="NYQ115" s="6"/>
      <c r="NYR115" s="6"/>
      <c r="NYS115" s="6"/>
      <c r="NYT115" s="6"/>
      <c r="NYU115" s="6"/>
      <c r="NYV115" s="6"/>
      <c r="NYW115" s="6"/>
      <c r="NYX115" s="6"/>
      <c r="NYY115" s="6"/>
      <c r="NYZ115" s="6"/>
      <c r="NZA115" s="6"/>
      <c r="NZB115" s="6"/>
      <c r="NZC115" s="6"/>
      <c r="NZD115" s="6"/>
      <c r="NZE115" s="6"/>
      <c r="NZF115" s="6"/>
      <c r="NZG115" s="6"/>
      <c r="NZH115" s="6"/>
      <c r="NZI115" s="6"/>
      <c r="NZJ115" s="6"/>
      <c r="NZK115" s="6"/>
      <c r="NZL115" s="6"/>
      <c r="NZM115" s="6"/>
      <c r="NZN115" s="6"/>
      <c r="NZO115" s="6"/>
      <c r="NZP115" s="6"/>
      <c r="NZQ115" s="6"/>
      <c r="NZR115" s="6"/>
      <c r="NZS115" s="6"/>
      <c r="NZT115" s="6"/>
      <c r="NZU115" s="6"/>
      <c r="NZV115" s="6"/>
      <c r="NZW115" s="6"/>
      <c r="NZX115" s="6"/>
      <c r="NZY115" s="6"/>
      <c r="NZZ115" s="6"/>
      <c r="OAA115" s="6"/>
      <c r="OAB115" s="6"/>
      <c r="OAC115" s="6"/>
      <c r="OAD115" s="6"/>
      <c r="OAE115" s="6"/>
      <c r="OAF115" s="6"/>
      <c r="OAG115" s="6"/>
      <c r="OAH115" s="6"/>
      <c r="OAI115" s="6"/>
      <c r="OAJ115" s="6"/>
      <c r="OAK115" s="6"/>
      <c r="OAL115" s="6"/>
      <c r="OAM115" s="6"/>
      <c r="OAN115" s="6"/>
      <c r="OAO115" s="6"/>
      <c r="OAP115" s="6"/>
      <c r="OAQ115" s="6"/>
      <c r="OAR115" s="6"/>
      <c r="OAS115" s="6"/>
      <c r="OAT115" s="6"/>
      <c r="OAU115" s="6"/>
      <c r="OAV115" s="6"/>
      <c r="OAW115" s="6"/>
      <c r="OAX115" s="6"/>
      <c r="OAY115" s="6"/>
      <c r="OAZ115" s="6"/>
      <c r="OBA115" s="6"/>
      <c r="OBB115" s="6"/>
      <c r="OBC115" s="6"/>
      <c r="OBD115" s="6"/>
      <c r="OBE115" s="6"/>
      <c r="OBF115" s="6"/>
      <c r="OBG115" s="6"/>
      <c r="OBH115" s="6"/>
      <c r="OBI115" s="6"/>
      <c r="OBJ115" s="6"/>
      <c r="OBK115" s="6"/>
      <c r="OBL115" s="6"/>
      <c r="OBM115" s="6"/>
      <c r="OBN115" s="6"/>
      <c r="OBO115" s="6"/>
      <c r="OBP115" s="6"/>
      <c r="OBQ115" s="6"/>
      <c r="OBR115" s="6"/>
      <c r="OBS115" s="6"/>
      <c r="OBT115" s="6"/>
      <c r="OBU115" s="6"/>
      <c r="OBV115" s="6"/>
      <c r="OBW115" s="6"/>
      <c r="OBX115" s="6"/>
      <c r="OBY115" s="6"/>
      <c r="OBZ115" s="6"/>
      <c r="OCA115" s="6"/>
      <c r="OCB115" s="6"/>
      <c r="OCC115" s="6"/>
      <c r="OCD115" s="6"/>
      <c r="OCE115" s="6"/>
      <c r="OCF115" s="6"/>
      <c r="OCG115" s="6"/>
      <c r="OCH115" s="6"/>
      <c r="OCI115" s="6"/>
      <c r="OCJ115" s="6"/>
      <c r="OCK115" s="6"/>
      <c r="OCL115" s="6"/>
      <c r="OCM115" s="6"/>
      <c r="OCN115" s="6"/>
      <c r="OCO115" s="6"/>
      <c r="OCP115" s="6"/>
      <c r="OCQ115" s="6"/>
      <c r="OCR115" s="6"/>
      <c r="OCS115" s="6"/>
      <c r="OCT115" s="6"/>
      <c r="OCU115" s="6"/>
      <c r="OCV115" s="6"/>
      <c r="OCW115" s="6"/>
      <c r="OCX115" s="6"/>
      <c r="OCY115" s="6"/>
      <c r="OCZ115" s="6"/>
      <c r="ODA115" s="6"/>
      <c r="ODB115" s="6"/>
      <c r="ODC115" s="6"/>
      <c r="ODD115" s="6"/>
      <c r="ODE115" s="6"/>
      <c r="ODF115" s="6"/>
      <c r="ODG115" s="6"/>
      <c r="ODH115" s="6"/>
      <c r="ODI115" s="6"/>
      <c r="ODJ115" s="6"/>
      <c r="ODK115" s="6"/>
      <c r="ODL115" s="6"/>
      <c r="ODM115" s="6"/>
      <c r="ODN115" s="6"/>
      <c r="ODO115" s="6"/>
      <c r="ODP115" s="6"/>
      <c r="ODQ115" s="6"/>
      <c r="ODR115" s="6"/>
      <c r="ODS115" s="6"/>
      <c r="ODT115" s="6"/>
      <c r="ODU115" s="6"/>
      <c r="ODV115" s="6"/>
      <c r="ODW115" s="6"/>
      <c r="ODX115" s="6"/>
      <c r="ODY115" s="6"/>
      <c r="ODZ115" s="6"/>
      <c r="OEA115" s="6"/>
      <c r="OEB115" s="6"/>
      <c r="OEC115" s="6"/>
      <c r="OED115" s="6"/>
      <c r="OEE115" s="6"/>
      <c r="OEF115" s="6"/>
      <c r="OEG115" s="6"/>
      <c r="OEH115" s="6"/>
      <c r="OEI115" s="6"/>
      <c r="OEJ115" s="6"/>
      <c r="OEK115" s="6"/>
      <c r="OEL115" s="6"/>
      <c r="OEM115" s="6"/>
      <c r="OEN115" s="6"/>
      <c r="OEO115" s="6"/>
      <c r="OEP115" s="6"/>
      <c r="OEQ115" s="6"/>
      <c r="OER115" s="6"/>
      <c r="OES115" s="6"/>
      <c r="OET115" s="6"/>
      <c r="OEU115" s="6"/>
      <c r="OEV115" s="6"/>
      <c r="OEW115" s="6"/>
      <c r="OEX115" s="6"/>
      <c r="OEY115" s="6"/>
      <c r="OEZ115" s="6"/>
      <c r="OFA115" s="6"/>
      <c r="OFB115" s="6"/>
      <c r="OFC115" s="6"/>
      <c r="OFD115" s="6"/>
      <c r="OFE115" s="6"/>
      <c r="OFF115" s="6"/>
      <c r="OFG115" s="6"/>
      <c r="OFH115" s="6"/>
      <c r="OFI115" s="6"/>
      <c r="OFJ115" s="6"/>
      <c r="OFK115" s="6"/>
      <c r="OFL115" s="6"/>
      <c r="OFM115" s="6"/>
      <c r="OFN115" s="6"/>
      <c r="OFO115" s="6"/>
      <c r="OFP115" s="6"/>
      <c r="OFQ115" s="6"/>
      <c r="OFR115" s="6"/>
      <c r="OFS115" s="6"/>
      <c r="OFT115" s="6"/>
      <c r="OFU115" s="6"/>
      <c r="OFV115" s="6"/>
      <c r="OFW115" s="6"/>
      <c r="OFX115" s="6"/>
      <c r="OFY115" s="6"/>
      <c r="OFZ115" s="6"/>
      <c r="OGA115" s="6"/>
      <c r="OGB115" s="6"/>
      <c r="OGC115" s="6"/>
      <c r="OGD115" s="6"/>
      <c r="OGE115" s="6"/>
      <c r="OGF115" s="6"/>
      <c r="OGG115" s="6"/>
      <c r="OGH115" s="6"/>
      <c r="OGI115" s="6"/>
      <c r="OGJ115" s="6"/>
      <c r="OGK115" s="6"/>
      <c r="OGL115" s="6"/>
      <c r="OGM115" s="6"/>
      <c r="OGN115" s="6"/>
      <c r="OGO115" s="6"/>
      <c r="OGP115" s="6"/>
      <c r="OGQ115" s="6"/>
      <c r="OGR115" s="6"/>
      <c r="OGS115" s="6"/>
      <c r="OGT115" s="6"/>
      <c r="OGU115" s="6"/>
      <c r="OGV115" s="6"/>
      <c r="OGW115" s="6"/>
      <c r="OGX115" s="6"/>
      <c r="OGY115" s="6"/>
      <c r="OGZ115" s="6"/>
      <c r="OHA115" s="6"/>
      <c r="OHB115" s="6"/>
      <c r="OHC115" s="6"/>
      <c r="OHD115" s="6"/>
      <c r="OHE115" s="6"/>
      <c r="OHF115" s="6"/>
      <c r="OHG115" s="6"/>
      <c r="OHH115" s="6"/>
      <c r="OHI115" s="6"/>
      <c r="OHJ115" s="6"/>
      <c r="OHK115" s="6"/>
      <c r="OHL115" s="6"/>
      <c r="OHM115" s="6"/>
      <c r="OHN115" s="6"/>
      <c r="OHO115" s="6"/>
      <c r="OHP115" s="6"/>
      <c r="OHQ115" s="6"/>
      <c r="OHR115" s="6"/>
      <c r="OHS115" s="6"/>
      <c r="OHT115" s="6"/>
      <c r="OHU115" s="6"/>
      <c r="OHV115" s="6"/>
      <c r="OHW115" s="6"/>
      <c r="OHX115" s="6"/>
      <c r="OHY115" s="6"/>
      <c r="OHZ115" s="6"/>
      <c r="OIA115" s="6"/>
      <c r="OIB115" s="6"/>
      <c r="OIC115" s="6"/>
      <c r="OID115" s="6"/>
      <c r="OIE115" s="6"/>
      <c r="OIF115" s="6"/>
      <c r="OIG115" s="6"/>
      <c r="OIH115" s="6"/>
      <c r="OII115" s="6"/>
      <c r="OIJ115" s="6"/>
      <c r="OIK115" s="6"/>
      <c r="OIL115" s="6"/>
      <c r="OIM115" s="6"/>
      <c r="OIN115" s="6"/>
      <c r="OIO115" s="6"/>
      <c r="OIP115" s="6"/>
      <c r="OIQ115" s="6"/>
      <c r="OIR115" s="6"/>
      <c r="OIS115" s="6"/>
      <c r="OIT115" s="6"/>
      <c r="OIU115" s="6"/>
      <c r="OIV115" s="6"/>
      <c r="OIW115" s="6"/>
      <c r="OIX115" s="6"/>
      <c r="OIY115" s="6"/>
      <c r="OIZ115" s="6"/>
      <c r="OJA115" s="6"/>
      <c r="OJB115" s="6"/>
      <c r="OJC115" s="6"/>
      <c r="OJD115" s="6"/>
      <c r="OJE115" s="6"/>
      <c r="OJF115" s="6"/>
      <c r="OJG115" s="6"/>
      <c r="OJH115" s="6"/>
      <c r="OJI115" s="6"/>
      <c r="OJJ115" s="6"/>
      <c r="OJK115" s="6"/>
      <c r="OJL115" s="6"/>
      <c r="OJM115" s="6"/>
      <c r="OJN115" s="6"/>
      <c r="OJO115" s="6"/>
      <c r="OJP115" s="6"/>
      <c r="OJQ115" s="6"/>
      <c r="OJR115" s="6"/>
      <c r="OJS115" s="6"/>
      <c r="OJT115" s="6"/>
      <c r="OJU115" s="6"/>
      <c r="OJV115" s="6"/>
      <c r="OJW115" s="6"/>
      <c r="OJX115" s="6"/>
      <c r="OJY115" s="6"/>
      <c r="OJZ115" s="6"/>
      <c r="OKA115" s="6"/>
      <c r="OKB115" s="6"/>
      <c r="OKC115" s="6"/>
      <c r="OKD115" s="6"/>
      <c r="OKE115" s="6"/>
      <c r="OKF115" s="6"/>
      <c r="OKG115" s="6"/>
      <c r="OKH115" s="6"/>
      <c r="OKI115" s="6"/>
      <c r="OKJ115" s="6"/>
      <c r="OKK115" s="6"/>
      <c r="OKL115" s="6"/>
      <c r="OKM115" s="6"/>
      <c r="OKN115" s="6"/>
      <c r="OKO115" s="6"/>
      <c r="OKP115" s="6"/>
      <c r="OKQ115" s="6"/>
      <c r="OKR115" s="6"/>
      <c r="OKS115" s="6"/>
      <c r="OKT115" s="6"/>
      <c r="OKU115" s="6"/>
      <c r="OKV115" s="6"/>
      <c r="OKW115" s="6"/>
      <c r="OKX115" s="6"/>
      <c r="OKY115" s="6"/>
      <c r="OKZ115" s="6"/>
      <c r="OLA115" s="6"/>
      <c r="OLB115" s="6"/>
      <c r="OLC115" s="6"/>
      <c r="OLD115" s="6"/>
      <c r="OLE115" s="6"/>
      <c r="OLF115" s="6"/>
      <c r="OLG115" s="6"/>
      <c r="OLH115" s="6"/>
      <c r="OLI115" s="6"/>
      <c r="OLJ115" s="6"/>
      <c r="OLK115" s="6"/>
      <c r="OLL115" s="6"/>
      <c r="OLM115" s="6"/>
      <c r="OLN115" s="6"/>
      <c r="OLO115" s="6"/>
      <c r="OLP115" s="6"/>
      <c r="OLQ115" s="6"/>
      <c r="OLR115" s="6"/>
      <c r="OLS115" s="6"/>
      <c r="OLT115" s="6"/>
      <c r="OLU115" s="6"/>
      <c r="OLV115" s="6"/>
      <c r="OLW115" s="6"/>
      <c r="OLX115" s="6"/>
      <c r="OLY115" s="6"/>
      <c r="OLZ115" s="6"/>
      <c r="OMA115" s="6"/>
      <c r="OMB115" s="6"/>
      <c r="OMC115" s="6"/>
      <c r="OMD115" s="6"/>
      <c r="OME115" s="6"/>
      <c r="OMF115" s="6"/>
      <c r="OMG115" s="6"/>
      <c r="OMH115" s="6"/>
      <c r="OMI115" s="6"/>
      <c r="OMJ115" s="6"/>
      <c r="OMK115" s="6"/>
      <c r="OML115" s="6"/>
      <c r="OMM115" s="6"/>
      <c r="OMN115" s="6"/>
      <c r="OMO115" s="6"/>
      <c r="OMP115" s="6"/>
      <c r="OMQ115" s="6"/>
      <c r="OMR115" s="6"/>
      <c r="OMS115" s="6"/>
      <c r="OMT115" s="6"/>
      <c r="OMU115" s="6"/>
      <c r="OMV115" s="6"/>
      <c r="OMW115" s="6"/>
      <c r="OMX115" s="6"/>
      <c r="OMY115" s="6"/>
      <c r="OMZ115" s="6"/>
      <c r="ONA115" s="6"/>
      <c r="ONB115" s="6"/>
      <c r="ONC115" s="6"/>
      <c r="OND115" s="6"/>
      <c r="ONE115" s="6"/>
      <c r="ONF115" s="6"/>
      <c r="ONG115" s="6"/>
      <c r="ONH115" s="6"/>
      <c r="ONI115" s="6"/>
      <c r="ONJ115" s="6"/>
      <c r="ONK115" s="6"/>
      <c r="ONL115" s="6"/>
      <c r="ONM115" s="6"/>
      <c r="ONN115" s="6"/>
      <c r="ONO115" s="6"/>
      <c r="ONP115" s="6"/>
      <c r="ONQ115" s="6"/>
      <c r="ONR115" s="6"/>
      <c r="ONS115" s="6"/>
      <c r="ONT115" s="6"/>
      <c r="ONU115" s="6"/>
      <c r="ONV115" s="6"/>
      <c r="ONW115" s="6"/>
      <c r="ONX115" s="6"/>
      <c r="ONY115" s="6"/>
      <c r="ONZ115" s="6"/>
      <c r="OOA115" s="6"/>
      <c r="OOB115" s="6"/>
      <c r="OOC115" s="6"/>
      <c r="OOD115" s="6"/>
      <c r="OOE115" s="6"/>
      <c r="OOF115" s="6"/>
      <c r="OOG115" s="6"/>
      <c r="OOH115" s="6"/>
      <c r="OOI115" s="6"/>
      <c r="OOJ115" s="6"/>
      <c r="OOK115" s="6"/>
      <c r="OOL115" s="6"/>
      <c r="OOM115" s="6"/>
      <c r="OON115" s="6"/>
      <c r="OOO115" s="6"/>
      <c r="OOP115" s="6"/>
      <c r="OOQ115" s="6"/>
      <c r="OOR115" s="6"/>
      <c r="OOS115" s="6"/>
      <c r="OOT115" s="6"/>
      <c r="OOU115" s="6"/>
      <c r="OOV115" s="6"/>
      <c r="OOW115" s="6"/>
      <c r="OOX115" s="6"/>
      <c r="OOY115" s="6"/>
      <c r="OOZ115" s="6"/>
      <c r="OPA115" s="6"/>
      <c r="OPB115" s="6"/>
      <c r="OPC115" s="6"/>
      <c r="OPD115" s="6"/>
      <c r="OPE115" s="6"/>
      <c r="OPF115" s="6"/>
      <c r="OPG115" s="6"/>
      <c r="OPH115" s="6"/>
      <c r="OPI115" s="6"/>
      <c r="OPJ115" s="6"/>
      <c r="OPK115" s="6"/>
      <c r="OPL115" s="6"/>
      <c r="OPM115" s="6"/>
      <c r="OPN115" s="6"/>
      <c r="OPO115" s="6"/>
      <c r="OPP115" s="6"/>
      <c r="OPQ115" s="6"/>
      <c r="OPR115" s="6"/>
      <c r="OPS115" s="6"/>
      <c r="OPT115" s="6"/>
      <c r="OPU115" s="6"/>
      <c r="OPV115" s="6"/>
      <c r="OPW115" s="6"/>
      <c r="OPX115" s="6"/>
      <c r="OPY115" s="6"/>
      <c r="OPZ115" s="6"/>
      <c r="OQA115" s="6"/>
      <c r="OQB115" s="6"/>
      <c r="OQC115" s="6"/>
      <c r="OQD115" s="6"/>
      <c r="OQE115" s="6"/>
      <c r="OQF115" s="6"/>
      <c r="OQG115" s="6"/>
      <c r="OQH115" s="6"/>
      <c r="OQI115" s="6"/>
      <c r="OQJ115" s="6"/>
      <c r="OQK115" s="6"/>
      <c r="OQL115" s="6"/>
      <c r="OQM115" s="6"/>
      <c r="OQN115" s="6"/>
      <c r="OQO115" s="6"/>
      <c r="OQP115" s="6"/>
      <c r="OQQ115" s="6"/>
      <c r="OQR115" s="6"/>
      <c r="OQS115" s="6"/>
      <c r="OQT115" s="6"/>
      <c r="OQU115" s="6"/>
      <c r="OQV115" s="6"/>
      <c r="OQW115" s="6"/>
      <c r="OQX115" s="6"/>
      <c r="OQY115" s="6"/>
      <c r="OQZ115" s="6"/>
      <c r="ORA115" s="6"/>
      <c r="ORB115" s="6"/>
      <c r="ORC115" s="6"/>
      <c r="ORD115" s="6"/>
      <c r="ORE115" s="6"/>
      <c r="ORF115" s="6"/>
      <c r="ORG115" s="6"/>
      <c r="ORH115" s="6"/>
      <c r="ORI115" s="6"/>
      <c r="ORJ115" s="6"/>
      <c r="ORK115" s="6"/>
      <c r="ORL115" s="6"/>
      <c r="ORM115" s="6"/>
      <c r="ORN115" s="6"/>
      <c r="ORO115" s="6"/>
      <c r="ORP115" s="6"/>
      <c r="ORQ115" s="6"/>
      <c r="ORR115" s="6"/>
      <c r="ORS115" s="6"/>
      <c r="ORT115" s="6"/>
      <c r="ORU115" s="6"/>
      <c r="ORV115" s="6"/>
      <c r="ORW115" s="6"/>
      <c r="ORX115" s="6"/>
      <c r="ORY115" s="6"/>
      <c r="ORZ115" s="6"/>
      <c r="OSA115" s="6"/>
      <c r="OSB115" s="6"/>
      <c r="OSC115" s="6"/>
      <c r="OSD115" s="6"/>
      <c r="OSE115" s="6"/>
      <c r="OSF115" s="6"/>
      <c r="OSG115" s="6"/>
      <c r="OSH115" s="6"/>
      <c r="OSI115" s="6"/>
      <c r="OSJ115" s="6"/>
      <c r="OSK115" s="6"/>
      <c r="OSL115" s="6"/>
      <c r="OSM115" s="6"/>
      <c r="OSN115" s="6"/>
      <c r="OSO115" s="6"/>
      <c r="OSP115" s="6"/>
      <c r="OSQ115" s="6"/>
      <c r="OSR115" s="6"/>
      <c r="OSS115" s="6"/>
      <c r="OST115" s="6"/>
      <c r="OSU115" s="6"/>
      <c r="OSV115" s="6"/>
      <c r="OSW115" s="6"/>
      <c r="OSX115" s="6"/>
      <c r="OSY115" s="6"/>
      <c r="OSZ115" s="6"/>
      <c r="OTA115" s="6"/>
      <c r="OTB115" s="6"/>
      <c r="OTC115" s="6"/>
      <c r="OTD115" s="6"/>
      <c r="OTE115" s="6"/>
      <c r="OTF115" s="6"/>
      <c r="OTG115" s="6"/>
      <c r="OTH115" s="6"/>
      <c r="OTI115" s="6"/>
      <c r="OTJ115" s="6"/>
      <c r="OTK115" s="6"/>
      <c r="OTL115" s="6"/>
      <c r="OTM115" s="6"/>
      <c r="OTN115" s="6"/>
      <c r="OTO115" s="6"/>
      <c r="OTP115" s="6"/>
      <c r="OTQ115" s="6"/>
      <c r="OTR115" s="6"/>
      <c r="OTS115" s="6"/>
      <c r="OTT115" s="6"/>
      <c r="OTU115" s="6"/>
      <c r="OTV115" s="6"/>
      <c r="OTW115" s="6"/>
      <c r="OTX115" s="6"/>
      <c r="OTY115" s="6"/>
      <c r="OTZ115" s="6"/>
      <c r="OUA115" s="6"/>
      <c r="OUB115" s="6"/>
      <c r="OUC115" s="6"/>
      <c r="OUD115" s="6"/>
      <c r="OUE115" s="6"/>
      <c r="OUF115" s="6"/>
      <c r="OUG115" s="6"/>
      <c r="OUH115" s="6"/>
      <c r="OUI115" s="6"/>
      <c r="OUJ115" s="6"/>
      <c r="OUK115" s="6"/>
      <c r="OUL115" s="6"/>
      <c r="OUM115" s="6"/>
      <c r="OUN115" s="6"/>
      <c r="OUO115" s="6"/>
      <c r="OUP115" s="6"/>
      <c r="OUQ115" s="6"/>
      <c r="OUR115" s="6"/>
      <c r="OUS115" s="6"/>
      <c r="OUT115" s="6"/>
      <c r="OUU115" s="6"/>
      <c r="OUV115" s="6"/>
      <c r="OUW115" s="6"/>
      <c r="OUX115" s="6"/>
      <c r="OUY115" s="6"/>
      <c r="OUZ115" s="6"/>
      <c r="OVA115" s="6"/>
      <c r="OVB115" s="6"/>
      <c r="OVC115" s="6"/>
      <c r="OVD115" s="6"/>
      <c r="OVE115" s="6"/>
      <c r="OVF115" s="6"/>
      <c r="OVG115" s="6"/>
      <c r="OVH115" s="6"/>
      <c r="OVI115" s="6"/>
      <c r="OVJ115" s="6"/>
      <c r="OVK115" s="6"/>
      <c r="OVL115" s="6"/>
      <c r="OVM115" s="6"/>
      <c r="OVN115" s="6"/>
      <c r="OVO115" s="6"/>
      <c r="OVP115" s="6"/>
      <c r="OVQ115" s="6"/>
      <c r="OVR115" s="6"/>
      <c r="OVS115" s="6"/>
      <c r="OVT115" s="6"/>
      <c r="OVU115" s="6"/>
      <c r="OVV115" s="6"/>
      <c r="OVW115" s="6"/>
      <c r="OVX115" s="6"/>
      <c r="OVY115" s="6"/>
      <c r="OVZ115" s="6"/>
      <c r="OWA115" s="6"/>
      <c r="OWB115" s="6"/>
      <c r="OWC115" s="6"/>
      <c r="OWD115" s="6"/>
      <c r="OWE115" s="6"/>
      <c r="OWF115" s="6"/>
      <c r="OWG115" s="6"/>
      <c r="OWH115" s="6"/>
      <c r="OWI115" s="6"/>
      <c r="OWJ115" s="6"/>
      <c r="OWK115" s="6"/>
      <c r="OWL115" s="6"/>
      <c r="OWM115" s="6"/>
      <c r="OWN115" s="6"/>
      <c r="OWO115" s="6"/>
      <c r="OWP115" s="6"/>
      <c r="OWQ115" s="6"/>
      <c r="OWR115" s="6"/>
      <c r="OWS115" s="6"/>
      <c r="OWT115" s="6"/>
      <c r="OWU115" s="6"/>
      <c r="OWV115" s="6"/>
      <c r="OWW115" s="6"/>
      <c r="OWX115" s="6"/>
      <c r="OWY115" s="6"/>
      <c r="OWZ115" s="6"/>
      <c r="OXA115" s="6"/>
      <c r="OXB115" s="6"/>
      <c r="OXC115" s="6"/>
      <c r="OXD115" s="6"/>
      <c r="OXE115" s="6"/>
      <c r="OXF115" s="6"/>
      <c r="OXG115" s="6"/>
      <c r="OXH115" s="6"/>
      <c r="OXI115" s="6"/>
      <c r="OXJ115" s="6"/>
      <c r="OXK115" s="6"/>
      <c r="OXL115" s="6"/>
      <c r="OXM115" s="6"/>
      <c r="OXN115" s="6"/>
      <c r="OXO115" s="6"/>
      <c r="OXP115" s="6"/>
      <c r="OXQ115" s="6"/>
      <c r="OXR115" s="6"/>
      <c r="OXS115" s="6"/>
      <c r="OXT115" s="6"/>
      <c r="OXU115" s="6"/>
      <c r="OXV115" s="6"/>
      <c r="OXW115" s="6"/>
      <c r="OXX115" s="6"/>
      <c r="OXY115" s="6"/>
      <c r="OXZ115" s="6"/>
      <c r="OYA115" s="6"/>
      <c r="OYB115" s="6"/>
      <c r="OYC115" s="6"/>
      <c r="OYD115" s="6"/>
      <c r="OYE115" s="6"/>
      <c r="OYF115" s="6"/>
      <c r="OYG115" s="6"/>
      <c r="OYH115" s="6"/>
      <c r="OYI115" s="6"/>
      <c r="OYJ115" s="6"/>
      <c r="OYK115" s="6"/>
      <c r="OYL115" s="6"/>
      <c r="OYM115" s="6"/>
      <c r="OYN115" s="6"/>
      <c r="OYO115" s="6"/>
      <c r="OYP115" s="6"/>
      <c r="OYQ115" s="6"/>
      <c r="OYR115" s="6"/>
      <c r="OYS115" s="6"/>
      <c r="OYT115" s="6"/>
      <c r="OYU115" s="6"/>
      <c r="OYV115" s="6"/>
      <c r="OYW115" s="6"/>
      <c r="OYX115" s="6"/>
      <c r="OYY115" s="6"/>
      <c r="OYZ115" s="6"/>
      <c r="OZA115" s="6"/>
      <c r="OZB115" s="6"/>
      <c r="OZC115" s="6"/>
      <c r="OZD115" s="6"/>
      <c r="OZE115" s="6"/>
      <c r="OZF115" s="6"/>
      <c r="OZG115" s="6"/>
      <c r="OZH115" s="6"/>
      <c r="OZI115" s="6"/>
      <c r="OZJ115" s="6"/>
      <c r="OZK115" s="6"/>
      <c r="OZL115" s="6"/>
      <c r="OZM115" s="6"/>
      <c r="OZN115" s="6"/>
      <c r="OZO115" s="6"/>
      <c r="OZP115" s="6"/>
      <c r="OZQ115" s="6"/>
      <c r="OZR115" s="6"/>
      <c r="OZS115" s="6"/>
      <c r="OZT115" s="6"/>
      <c r="OZU115" s="6"/>
      <c r="OZV115" s="6"/>
      <c r="OZW115" s="6"/>
      <c r="OZX115" s="6"/>
      <c r="OZY115" s="6"/>
      <c r="OZZ115" s="6"/>
      <c r="PAA115" s="6"/>
      <c r="PAB115" s="6"/>
      <c r="PAC115" s="6"/>
      <c r="PAD115" s="6"/>
      <c r="PAE115" s="6"/>
      <c r="PAF115" s="6"/>
      <c r="PAG115" s="6"/>
      <c r="PAH115" s="6"/>
      <c r="PAI115" s="6"/>
      <c r="PAJ115" s="6"/>
      <c r="PAK115" s="6"/>
      <c r="PAL115" s="6"/>
      <c r="PAM115" s="6"/>
      <c r="PAN115" s="6"/>
      <c r="PAO115" s="6"/>
      <c r="PAP115" s="6"/>
      <c r="PAQ115" s="6"/>
      <c r="PAR115" s="6"/>
      <c r="PAS115" s="6"/>
      <c r="PAT115" s="6"/>
      <c r="PAU115" s="6"/>
      <c r="PAV115" s="6"/>
      <c r="PAW115" s="6"/>
      <c r="PAX115" s="6"/>
      <c r="PAY115" s="6"/>
      <c r="PAZ115" s="6"/>
      <c r="PBA115" s="6"/>
      <c r="PBB115" s="6"/>
      <c r="PBC115" s="6"/>
      <c r="PBD115" s="6"/>
      <c r="PBE115" s="6"/>
      <c r="PBF115" s="6"/>
      <c r="PBG115" s="6"/>
      <c r="PBH115" s="6"/>
      <c r="PBI115" s="6"/>
      <c r="PBJ115" s="6"/>
      <c r="PBK115" s="6"/>
      <c r="PBL115" s="6"/>
      <c r="PBM115" s="6"/>
      <c r="PBN115" s="6"/>
      <c r="PBO115" s="6"/>
      <c r="PBP115" s="6"/>
      <c r="PBQ115" s="6"/>
      <c r="PBR115" s="6"/>
      <c r="PBS115" s="6"/>
      <c r="PBT115" s="6"/>
      <c r="PBU115" s="6"/>
      <c r="PBV115" s="6"/>
      <c r="PBW115" s="6"/>
      <c r="PBX115" s="6"/>
      <c r="PBY115" s="6"/>
      <c r="PBZ115" s="6"/>
      <c r="PCA115" s="6"/>
      <c r="PCB115" s="6"/>
      <c r="PCC115" s="6"/>
      <c r="PCD115" s="6"/>
      <c r="PCE115" s="6"/>
      <c r="PCF115" s="6"/>
      <c r="PCG115" s="6"/>
      <c r="PCH115" s="6"/>
      <c r="PCI115" s="6"/>
      <c r="PCJ115" s="6"/>
      <c r="PCK115" s="6"/>
      <c r="PCL115" s="6"/>
      <c r="PCM115" s="6"/>
      <c r="PCN115" s="6"/>
      <c r="PCO115" s="6"/>
      <c r="PCP115" s="6"/>
      <c r="PCQ115" s="6"/>
      <c r="PCR115" s="6"/>
      <c r="PCS115" s="6"/>
      <c r="PCT115" s="6"/>
      <c r="PCU115" s="6"/>
      <c r="PCV115" s="6"/>
      <c r="PCW115" s="6"/>
      <c r="PCX115" s="6"/>
      <c r="PCY115" s="6"/>
      <c r="PCZ115" s="6"/>
      <c r="PDA115" s="6"/>
      <c r="PDB115" s="6"/>
      <c r="PDC115" s="6"/>
      <c r="PDD115" s="6"/>
      <c r="PDE115" s="6"/>
      <c r="PDF115" s="6"/>
      <c r="PDG115" s="6"/>
      <c r="PDH115" s="6"/>
      <c r="PDI115" s="6"/>
      <c r="PDJ115" s="6"/>
      <c r="PDK115" s="6"/>
      <c r="PDL115" s="6"/>
      <c r="PDM115" s="6"/>
      <c r="PDN115" s="6"/>
      <c r="PDO115" s="6"/>
      <c r="PDP115" s="6"/>
      <c r="PDQ115" s="6"/>
      <c r="PDR115" s="6"/>
      <c r="PDS115" s="6"/>
      <c r="PDT115" s="6"/>
      <c r="PDU115" s="6"/>
      <c r="PDV115" s="6"/>
      <c r="PDW115" s="6"/>
      <c r="PDX115" s="6"/>
      <c r="PDY115" s="6"/>
      <c r="PDZ115" s="6"/>
      <c r="PEA115" s="6"/>
      <c r="PEB115" s="6"/>
      <c r="PEC115" s="6"/>
      <c r="PED115" s="6"/>
      <c r="PEE115" s="6"/>
      <c r="PEF115" s="6"/>
      <c r="PEG115" s="6"/>
      <c r="PEH115" s="6"/>
      <c r="PEI115" s="6"/>
      <c r="PEJ115" s="6"/>
      <c r="PEK115" s="6"/>
      <c r="PEL115" s="6"/>
      <c r="PEM115" s="6"/>
      <c r="PEN115" s="6"/>
      <c r="PEO115" s="6"/>
      <c r="PEP115" s="6"/>
      <c r="PEQ115" s="6"/>
      <c r="PER115" s="6"/>
      <c r="PES115" s="6"/>
      <c r="PET115" s="6"/>
      <c r="PEU115" s="6"/>
      <c r="PEV115" s="6"/>
      <c r="PEW115" s="6"/>
      <c r="PEX115" s="6"/>
      <c r="PEY115" s="6"/>
      <c r="PEZ115" s="6"/>
      <c r="PFA115" s="6"/>
      <c r="PFB115" s="6"/>
      <c r="PFC115" s="6"/>
      <c r="PFD115" s="6"/>
      <c r="PFE115" s="6"/>
      <c r="PFF115" s="6"/>
      <c r="PFG115" s="6"/>
      <c r="PFH115" s="6"/>
      <c r="PFI115" s="6"/>
      <c r="PFJ115" s="6"/>
      <c r="PFK115" s="6"/>
      <c r="PFL115" s="6"/>
      <c r="PFM115" s="6"/>
      <c r="PFN115" s="6"/>
      <c r="PFO115" s="6"/>
      <c r="PFP115" s="6"/>
      <c r="PFQ115" s="6"/>
      <c r="PFR115" s="6"/>
      <c r="PFS115" s="6"/>
      <c r="PFT115" s="6"/>
      <c r="PFU115" s="6"/>
      <c r="PFV115" s="6"/>
      <c r="PFW115" s="6"/>
      <c r="PFX115" s="6"/>
      <c r="PFY115" s="6"/>
      <c r="PFZ115" s="6"/>
      <c r="PGA115" s="6"/>
      <c r="PGB115" s="6"/>
      <c r="PGC115" s="6"/>
      <c r="PGD115" s="6"/>
      <c r="PGE115" s="6"/>
      <c r="PGF115" s="6"/>
      <c r="PGG115" s="6"/>
      <c r="PGH115" s="6"/>
      <c r="PGI115" s="6"/>
      <c r="PGJ115" s="6"/>
      <c r="PGK115" s="6"/>
      <c r="PGL115" s="6"/>
      <c r="PGM115" s="6"/>
      <c r="PGN115" s="6"/>
      <c r="PGO115" s="6"/>
      <c r="PGP115" s="6"/>
      <c r="PGQ115" s="6"/>
      <c r="PGR115" s="6"/>
      <c r="PGS115" s="6"/>
      <c r="PGT115" s="6"/>
      <c r="PGU115" s="6"/>
      <c r="PGV115" s="6"/>
      <c r="PGW115" s="6"/>
      <c r="PGX115" s="6"/>
      <c r="PGY115" s="6"/>
      <c r="PGZ115" s="6"/>
      <c r="PHA115" s="6"/>
      <c r="PHB115" s="6"/>
      <c r="PHC115" s="6"/>
      <c r="PHD115" s="6"/>
      <c r="PHE115" s="6"/>
      <c r="PHF115" s="6"/>
      <c r="PHG115" s="6"/>
      <c r="PHH115" s="6"/>
      <c r="PHI115" s="6"/>
      <c r="PHJ115" s="6"/>
      <c r="PHK115" s="6"/>
      <c r="PHL115" s="6"/>
      <c r="PHM115" s="6"/>
      <c r="PHN115" s="6"/>
      <c r="PHO115" s="6"/>
      <c r="PHP115" s="6"/>
      <c r="PHQ115" s="6"/>
      <c r="PHR115" s="6"/>
      <c r="PHS115" s="6"/>
      <c r="PHT115" s="6"/>
      <c r="PHU115" s="6"/>
      <c r="PHV115" s="6"/>
      <c r="PHW115" s="6"/>
      <c r="PHX115" s="6"/>
      <c r="PHY115" s="6"/>
      <c r="PHZ115" s="6"/>
      <c r="PIA115" s="6"/>
      <c r="PIB115" s="6"/>
      <c r="PIC115" s="6"/>
      <c r="PID115" s="6"/>
      <c r="PIE115" s="6"/>
      <c r="PIF115" s="6"/>
      <c r="PIG115" s="6"/>
      <c r="PIH115" s="6"/>
      <c r="PII115" s="6"/>
      <c r="PIJ115" s="6"/>
      <c r="PIK115" s="6"/>
      <c r="PIL115" s="6"/>
      <c r="PIM115" s="6"/>
      <c r="PIN115" s="6"/>
      <c r="PIO115" s="6"/>
      <c r="PIP115" s="6"/>
      <c r="PIQ115" s="6"/>
      <c r="PIR115" s="6"/>
      <c r="PIS115" s="6"/>
      <c r="PIT115" s="6"/>
      <c r="PIU115" s="6"/>
      <c r="PIV115" s="6"/>
      <c r="PIW115" s="6"/>
      <c r="PIX115" s="6"/>
      <c r="PIY115" s="6"/>
      <c r="PIZ115" s="6"/>
      <c r="PJA115" s="6"/>
      <c r="PJB115" s="6"/>
      <c r="PJC115" s="6"/>
      <c r="PJD115" s="6"/>
      <c r="PJE115" s="6"/>
      <c r="PJF115" s="6"/>
      <c r="PJG115" s="6"/>
      <c r="PJH115" s="6"/>
      <c r="PJI115" s="6"/>
      <c r="PJJ115" s="6"/>
      <c r="PJK115" s="6"/>
      <c r="PJL115" s="6"/>
      <c r="PJM115" s="6"/>
      <c r="PJN115" s="6"/>
      <c r="PJO115" s="6"/>
      <c r="PJP115" s="6"/>
      <c r="PJQ115" s="6"/>
      <c r="PJR115" s="6"/>
      <c r="PJS115" s="6"/>
      <c r="PJT115" s="6"/>
      <c r="PJU115" s="6"/>
      <c r="PJV115" s="6"/>
      <c r="PJW115" s="6"/>
      <c r="PJX115" s="6"/>
      <c r="PJY115" s="6"/>
      <c r="PJZ115" s="6"/>
      <c r="PKA115" s="6"/>
      <c r="PKB115" s="6"/>
      <c r="PKC115" s="6"/>
      <c r="PKD115" s="6"/>
      <c r="PKE115" s="6"/>
      <c r="PKF115" s="6"/>
      <c r="PKG115" s="6"/>
      <c r="PKH115" s="6"/>
      <c r="PKI115" s="6"/>
      <c r="PKJ115" s="6"/>
      <c r="PKK115" s="6"/>
      <c r="PKL115" s="6"/>
      <c r="PKM115" s="6"/>
      <c r="PKN115" s="6"/>
      <c r="PKO115" s="6"/>
      <c r="PKP115" s="6"/>
      <c r="PKQ115" s="6"/>
      <c r="PKR115" s="6"/>
      <c r="PKS115" s="6"/>
      <c r="PKT115" s="6"/>
      <c r="PKU115" s="6"/>
      <c r="PKV115" s="6"/>
      <c r="PKW115" s="6"/>
      <c r="PKX115" s="6"/>
      <c r="PKY115" s="6"/>
      <c r="PKZ115" s="6"/>
      <c r="PLA115" s="6"/>
      <c r="PLB115" s="6"/>
      <c r="PLC115" s="6"/>
      <c r="PLD115" s="6"/>
      <c r="PLE115" s="6"/>
      <c r="PLF115" s="6"/>
      <c r="PLG115" s="6"/>
      <c r="PLH115" s="6"/>
      <c r="PLI115" s="6"/>
      <c r="PLJ115" s="6"/>
      <c r="PLK115" s="6"/>
      <c r="PLL115" s="6"/>
      <c r="PLM115" s="6"/>
      <c r="PLN115" s="6"/>
      <c r="PLO115" s="6"/>
      <c r="PLP115" s="6"/>
      <c r="PLQ115" s="6"/>
      <c r="PLR115" s="6"/>
      <c r="PLS115" s="6"/>
      <c r="PLT115" s="6"/>
      <c r="PLU115" s="6"/>
      <c r="PLV115" s="6"/>
      <c r="PLW115" s="6"/>
      <c r="PLX115" s="6"/>
      <c r="PLY115" s="6"/>
      <c r="PLZ115" s="6"/>
      <c r="PMA115" s="6"/>
      <c r="PMB115" s="6"/>
      <c r="PMC115" s="6"/>
      <c r="PMD115" s="6"/>
      <c r="PME115" s="6"/>
      <c r="PMF115" s="6"/>
      <c r="PMG115" s="6"/>
      <c r="PMH115" s="6"/>
      <c r="PMI115" s="6"/>
      <c r="PMJ115" s="6"/>
      <c r="PMK115" s="6"/>
      <c r="PML115" s="6"/>
      <c r="PMM115" s="6"/>
      <c r="PMN115" s="6"/>
      <c r="PMO115" s="6"/>
      <c r="PMP115" s="6"/>
      <c r="PMQ115" s="6"/>
      <c r="PMR115" s="6"/>
      <c r="PMS115" s="6"/>
      <c r="PMT115" s="6"/>
      <c r="PMU115" s="6"/>
      <c r="PMV115" s="6"/>
      <c r="PMW115" s="6"/>
      <c r="PMX115" s="6"/>
      <c r="PMY115" s="6"/>
      <c r="PMZ115" s="6"/>
      <c r="PNA115" s="6"/>
      <c r="PNB115" s="6"/>
      <c r="PNC115" s="6"/>
      <c r="PND115" s="6"/>
      <c r="PNE115" s="6"/>
      <c r="PNF115" s="6"/>
      <c r="PNG115" s="6"/>
      <c r="PNH115" s="6"/>
      <c r="PNI115" s="6"/>
      <c r="PNJ115" s="6"/>
      <c r="PNK115" s="6"/>
      <c r="PNL115" s="6"/>
      <c r="PNM115" s="6"/>
      <c r="PNN115" s="6"/>
      <c r="PNO115" s="6"/>
      <c r="PNP115" s="6"/>
      <c r="PNQ115" s="6"/>
      <c r="PNR115" s="6"/>
      <c r="PNS115" s="6"/>
      <c r="PNT115" s="6"/>
      <c r="PNU115" s="6"/>
      <c r="PNV115" s="6"/>
      <c r="PNW115" s="6"/>
      <c r="PNX115" s="6"/>
      <c r="PNY115" s="6"/>
      <c r="PNZ115" s="6"/>
      <c r="POA115" s="6"/>
      <c r="POB115" s="6"/>
      <c r="POC115" s="6"/>
      <c r="POD115" s="6"/>
      <c r="POE115" s="6"/>
      <c r="POF115" s="6"/>
      <c r="POG115" s="6"/>
      <c r="POH115" s="6"/>
      <c r="POI115" s="6"/>
      <c r="POJ115" s="6"/>
      <c r="POK115" s="6"/>
      <c r="POL115" s="6"/>
      <c r="POM115" s="6"/>
      <c r="PON115" s="6"/>
      <c r="POO115" s="6"/>
      <c r="POP115" s="6"/>
      <c r="POQ115" s="6"/>
      <c r="POR115" s="6"/>
      <c r="POS115" s="6"/>
      <c r="POT115" s="6"/>
      <c r="POU115" s="6"/>
      <c r="POV115" s="6"/>
      <c r="POW115" s="6"/>
      <c r="POX115" s="6"/>
      <c r="POY115" s="6"/>
      <c r="POZ115" s="6"/>
      <c r="PPA115" s="6"/>
      <c r="PPB115" s="6"/>
      <c r="PPC115" s="6"/>
      <c r="PPD115" s="6"/>
      <c r="PPE115" s="6"/>
      <c r="PPF115" s="6"/>
      <c r="PPG115" s="6"/>
      <c r="PPH115" s="6"/>
      <c r="PPI115" s="6"/>
      <c r="PPJ115" s="6"/>
      <c r="PPK115" s="6"/>
      <c r="PPL115" s="6"/>
      <c r="PPM115" s="6"/>
      <c r="PPN115" s="6"/>
      <c r="PPO115" s="6"/>
      <c r="PPP115" s="6"/>
      <c r="PPQ115" s="6"/>
      <c r="PPR115" s="6"/>
      <c r="PPS115" s="6"/>
      <c r="PPT115" s="6"/>
      <c r="PPU115" s="6"/>
      <c r="PPV115" s="6"/>
      <c r="PPW115" s="6"/>
      <c r="PPX115" s="6"/>
      <c r="PPY115" s="6"/>
      <c r="PPZ115" s="6"/>
      <c r="PQA115" s="6"/>
      <c r="PQB115" s="6"/>
      <c r="PQC115" s="6"/>
      <c r="PQD115" s="6"/>
      <c r="PQE115" s="6"/>
      <c r="PQF115" s="6"/>
      <c r="PQG115" s="6"/>
      <c r="PQH115" s="6"/>
      <c r="PQI115" s="6"/>
      <c r="PQJ115" s="6"/>
      <c r="PQK115" s="6"/>
      <c r="PQL115" s="6"/>
      <c r="PQM115" s="6"/>
      <c r="PQN115" s="6"/>
      <c r="PQO115" s="6"/>
      <c r="PQP115" s="6"/>
      <c r="PQQ115" s="6"/>
      <c r="PQR115" s="6"/>
      <c r="PQS115" s="6"/>
      <c r="PQT115" s="6"/>
      <c r="PQU115" s="6"/>
      <c r="PQV115" s="6"/>
      <c r="PQW115" s="6"/>
      <c r="PQX115" s="6"/>
      <c r="PQY115" s="6"/>
      <c r="PQZ115" s="6"/>
      <c r="PRA115" s="6"/>
      <c r="PRB115" s="6"/>
      <c r="PRC115" s="6"/>
      <c r="PRD115" s="6"/>
      <c r="PRE115" s="6"/>
      <c r="PRF115" s="6"/>
      <c r="PRG115" s="6"/>
      <c r="PRH115" s="6"/>
      <c r="PRI115" s="6"/>
      <c r="PRJ115" s="6"/>
      <c r="PRK115" s="6"/>
      <c r="PRL115" s="6"/>
      <c r="PRM115" s="6"/>
      <c r="PRN115" s="6"/>
      <c r="PRO115" s="6"/>
      <c r="PRP115" s="6"/>
      <c r="PRQ115" s="6"/>
      <c r="PRR115" s="6"/>
      <c r="PRS115" s="6"/>
      <c r="PRT115" s="6"/>
      <c r="PRU115" s="6"/>
      <c r="PRV115" s="6"/>
      <c r="PRW115" s="6"/>
      <c r="PRX115" s="6"/>
      <c r="PRY115" s="6"/>
      <c r="PRZ115" s="6"/>
      <c r="PSA115" s="6"/>
      <c r="PSB115" s="6"/>
      <c r="PSC115" s="6"/>
      <c r="PSD115" s="6"/>
      <c r="PSE115" s="6"/>
      <c r="PSF115" s="6"/>
      <c r="PSG115" s="6"/>
      <c r="PSH115" s="6"/>
      <c r="PSI115" s="6"/>
      <c r="PSJ115" s="6"/>
      <c r="PSK115" s="6"/>
      <c r="PSL115" s="6"/>
      <c r="PSM115" s="6"/>
      <c r="PSN115" s="6"/>
      <c r="PSO115" s="6"/>
      <c r="PSP115" s="6"/>
      <c r="PSQ115" s="6"/>
      <c r="PSR115" s="6"/>
      <c r="PSS115" s="6"/>
      <c r="PST115" s="6"/>
      <c r="PSU115" s="6"/>
      <c r="PSV115" s="6"/>
      <c r="PSW115" s="6"/>
      <c r="PSX115" s="6"/>
      <c r="PSY115" s="6"/>
      <c r="PSZ115" s="6"/>
      <c r="PTA115" s="6"/>
      <c r="PTB115" s="6"/>
      <c r="PTC115" s="6"/>
      <c r="PTD115" s="6"/>
      <c r="PTE115" s="6"/>
      <c r="PTF115" s="6"/>
      <c r="PTG115" s="6"/>
      <c r="PTH115" s="6"/>
      <c r="PTI115" s="6"/>
      <c r="PTJ115" s="6"/>
      <c r="PTK115" s="6"/>
      <c r="PTL115" s="6"/>
      <c r="PTM115" s="6"/>
      <c r="PTN115" s="6"/>
      <c r="PTO115" s="6"/>
      <c r="PTP115" s="6"/>
      <c r="PTQ115" s="6"/>
      <c r="PTR115" s="6"/>
      <c r="PTS115" s="6"/>
      <c r="PTT115" s="6"/>
      <c r="PTU115" s="6"/>
      <c r="PTV115" s="6"/>
      <c r="PTW115" s="6"/>
      <c r="PTX115" s="6"/>
      <c r="PTY115" s="6"/>
      <c r="PTZ115" s="6"/>
      <c r="PUA115" s="6"/>
      <c r="PUB115" s="6"/>
      <c r="PUC115" s="6"/>
      <c r="PUD115" s="6"/>
      <c r="PUE115" s="6"/>
      <c r="PUF115" s="6"/>
      <c r="PUG115" s="6"/>
      <c r="PUH115" s="6"/>
      <c r="PUI115" s="6"/>
      <c r="PUJ115" s="6"/>
      <c r="PUK115" s="6"/>
      <c r="PUL115" s="6"/>
      <c r="PUM115" s="6"/>
      <c r="PUN115" s="6"/>
      <c r="PUO115" s="6"/>
      <c r="PUP115" s="6"/>
      <c r="PUQ115" s="6"/>
      <c r="PUR115" s="6"/>
      <c r="PUS115" s="6"/>
      <c r="PUT115" s="6"/>
      <c r="PUU115" s="6"/>
      <c r="PUV115" s="6"/>
      <c r="PUW115" s="6"/>
      <c r="PUX115" s="6"/>
      <c r="PUY115" s="6"/>
      <c r="PUZ115" s="6"/>
      <c r="PVA115" s="6"/>
      <c r="PVB115" s="6"/>
      <c r="PVC115" s="6"/>
      <c r="PVD115" s="6"/>
      <c r="PVE115" s="6"/>
      <c r="PVF115" s="6"/>
      <c r="PVG115" s="6"/>
      <c r="PVH115" s="6"/>
      <c r="PVI115" s="6"/>
      <c r="PVJ115" s="6"/>
      <c r="PVK115" s="6"/>
      <c r="PVL115" s="6"/>
      <c r="PVM115" s="6"/>
      <c r="PVN115" s="6"/>
      <c r="PVO115" s="6"/>
      <c r="PVP115" s="6"/>
      <c r="PVQ115" s="6"/>
      <c r="PVR115" s="6"/>
      <c r="PVS115" s="6"/>
      <c r="PVT115" s="6"/>
      <c r="PVU115" s="6"/>
      <c r="PVV115" s="6"/>
      <c r="PVW115" s="6"/>
      <c r="PVX115" s="6"/>
      <c r="PVY115" s="6"/>
      <c r="PVZ115" s="6"/>
      <c r="PWA115" s="6"/>
      <c r="PWB115" s="6"/>
      <c r="PWC115" s="6"/>
      <c r="PWD115" s="6"/>
      <c r="PWE115" s="6"/>
      <c r="PWF115" s="6"/>
      <c r="PWG115" s="6"/>
      <c r="PWH115" s="6"/>
      <c r="PWI115" s="6"/>
      <c r="PWJ115" s="6"/>
      <c r="PWK115" s="6"/>
      <c r="PWL115" s="6"/>
      <c r="PWM115" s="6"/>
      <c r="PWN115" s="6"/>
      <c r="PWO115" s="6"/>
      <c r="PWP115" s="6"/>
      <c r="PWQ115" s="6"/>
      <c r="PWR115" s="6"/>
      <c r="PWS115" s="6"/>
      <c r="PWT115" s="6"/>
      <c r="PWU115" s="6"/>
      <c r="PWV115" s="6"/>
      <c r="PWW115" s="6"/>
      <c r="PWX115" s="6"/>
      <c r="PWY115" s="6"/>
      <c r="PWZ115" s="6"/>
      <c r="PXA115" s="6"/>
      <c r="PXB115" s="6"/>
      <c r="PXC115" s="6"/>
      <c r="PXD115" s="6"/>
      <c r="PXE115" s="6"/>
      <c r="PXF115" s="6"/>
      <c r="PXG115" s="6"/>
      <c r="PXH115" s="6"/>
      <c r="PXI115" s="6"/>
      <c r="PXJ115" s="6"/>
      <c r="PXK115" s="6"/>
      <c r="PXL115" s="6"/>
      <c r="PXM115" s="6"/>
      <c r="PXN115" s="6"/>
      <c r="PXO115" s="6"/>
      <c r="PXP115" s="6"/>
      <c r="PXQ115" s="6"/>
      <c r="PXR115" s="6"/>
      <c r="PXS115" s="6"/>
      <c r="PXT115" s="6"/>
      <c r="PXU115" s="6"/>
      <c r="PXV115" s="6"/>
      <c r="PXW115" s="6"/>
      <c r="PXX115" s="6"/>
      <c r="PXY115" s="6"/>
      <c r="PXZ115" s="6"/>
      <c r="PYA115" s="6"/>
      <c r="PYB115" s="6"/>
      <c r="PYC115" s="6"/>
      <c r="PYD115" s="6"/>
      <c r="PYE115" s="6"/>
      <c r="PYF115" s="6"/>
      <c r="PYG115" s="6"/>
      <c r="PYH115" s="6"/>
      <c r="PYI115" s="6"/>
      <c r="PYJ115" s="6"/>
      <c r="PYK115" s="6"/>
      <c r="PYL115" s="6"/>
      <c r="PYM115" s="6"/>
      <c r="PYN115" s="6"/>
      <c r="PYO115" s="6"/>
      <c r="PYP115" s="6"/>
      <c r="PYQ115" s="6"/>
      <c r="PYR115" s="6"/>
      <c r="PYS115" s="6"/>
      <c r="PYT115" s="6"/>
      <c r="PYU115" s="6"/>
      <c r="PYV115" s="6"/>
      <c r="PYW115" s="6"/>
      <c r="PYX115" s="6"/>
      <c r="PYY115" s="6"/>
      <c r="PYZ115" s="6"/>
      <c r="PZA115" s="6"/>
      <c r="PZB115" s="6"/>
      <c r="PZC115" s="6"/>
      <c r="PZD115" s="6"/>
      <c r="PZE115" s="6"/>
      <c r="PZF115" s="6"/>
      <c r="PZG115" s="6"/>
      <c r="PZH115" s="6"/>
      <c r="PZI115" s="6"/>
      <c r="PZJ115" s="6"/>
      <c r="PZK115" s="6"/>
      <c r="PZL115" s="6"/>
      <c r="PZM115" s="6"/>
      <c r="PZN115" s="6"/>
      <c r="PZO115" s="6"/>
      <c r="PZP115" s="6"/>
      <c r="PZQ115" s="6"/>
      <c r="PZR115" s="6"/>
      <c r="PZS115" s="6"/>
      <c r="PZT115" s="6"/>
      <c r="PZU115" s="6"/>
      <c r="PZV115" s="6"/>
      <c r="PZW115" s="6"/>
      <c r="PZX115" s="6"/>
      <c r="PZY115" s="6"/>
      <c r="PZZ115" s="6"/>
      <c r="QAA115" s="6"/>
      <c r="QAB115" s="6"/>
      <c r="QAC115" s="6"/>
      <c r="QAD115" s="6"/>
      <c r="QAE115" s="6"/>
      <c r="QAF115" s="6"/>
      <c r="QAG115" s="6"/>
      <c r="QAH115" s="6"/>
      <c r="QAI115" s="6"/>
      <c r="QAJ115" s="6"/>
      <c r="QAK115" s="6"/>
      <c r="QAL115" s="6"/>
      <c r="QAM115" s="6"/>
      <c r="QAN115" s="6"/>
      <c r="QAO115" s="6"/>
      <c r="QAP115" s="6"/>
      <c r="QAQ115" s="6"/>
      <c r="QAR115" s="6"/>
      <c r="QAS115" s="6"/>
      <c r="QAT115" s="6"/>
      <c r="QAU115" s="6"/>
      <c r="QAV115" s="6"/>
      <c r="QAW115" s="6"/>
      <c r="QAX115" s="6"/>
      <c r="QAY115" s="6"/>
      <c r="QAZ115" s="6"/>
      <c r="QBA115" s="6"/>
      <c r="QBB115" s="6"/>
      <c r="QBC115" s="6"/>
      <c r="QBD115" s="6"/>
      <c r="QBE115" s="6"/>
      <c r="QBF115" s="6"/>
      <c r="QBG115" s="6"/>
      <c r="QBH115" s="6"/>
      <c r="QBI115" s="6"/>
      <c r="QBJ115" s="6"/>
      <c r="QBK115" s="6"/>
      <c r="QBL115" s="6"/>
      <c r="QBM115" s="6"/>
      <c r="QBN115" s="6"/>
      <c r="QBO115" s="6"/>
      <c r="QBP115" s="6"/>
      <c r="QBQ115" s="6"/>
      <c r="QBR115" s="6"/>
      <c r="QBS115" s="6"/>
      <c r="QBT115" s="6"/>
      <c r="QBU115" s="6"/>
      <c r="QBV115" s="6"/>
      <c r="QBW115" s="6"/>
      <c r="QBX115" s="6"/>
      <c r="QBY115" s="6"/>
      <c r="QBZ115" s="6"/>
      <c r="QCA115" s="6"/>
      <c r="QCB115" s="6"/>
      <c r="QCC115" s="6"/>
      <c r="QCD115" s="6"/>
      <c r="QCE115" s="6"/>
      <c r="QCF115" s="6"/>
      <c r="QCG115" s="6"/>
      <c r="QCH115" s="6"/>
      <c r="QCI115" s="6"/>
      <c r="QCJ115" s="6"/>
      <c r="QCK115" s="6"/>
      <c r="QCL115" s="6"/>
      <c r="QCM115" s="6"/>
      <c r="QCN115" s="6"/>
      <c r="QCO115" s="6"/>
      <c r="QCP115" s="6"/>
      <c r="QCQ115" s="6"/>
      <c r="QCR115" s="6"/>
      <c r="QCS115" s="6"/>
      <c r="QCT115" s="6"/>
      <c r="QCU115" s="6"/>
      <c r="QCV115" s="6"/>
      <c r="QCW115" s="6"/>
      <c r="QCX115" s="6"/>
      <c r="QCY115" s="6"/>
      <c r="QCZ115" s="6"/>
      <c r="QDA115" s="6"/>
      <c r="QDB115" s="6"/>
      <c r="QDC115" s="6"/>
      <c r="QDD115" s="6"/>
      <c r="QDE115" s="6"/>
      <c r="QDF115" s="6"/>
      <c r="QDG115" s="6"/>
      <c r="QDH115" s="6"/>
      <c r="QDI115" s="6"/>
      <c r="QDJ115" s="6"/>
      <c r="QDK115" s="6"/>
      <c r="QDL115" s="6"/>
      <c r="QDM115" s="6"/>
      <c r="QDN115" s="6"/>
      <c r="QDO115" s="6"/>
      <c r="QDP115" s="6"/>
      <c r="QDQ115" s="6"/>
      <c r="QDR115" s="6"/>
      <c r="QDS115" s="6"/>
      <c r="QDT115" s="6"/>
      <c r="QDU115" s="6"/>
      <c r="QDV115" s="6"/>
      <c r="QDW115" s="6"/>
      <c r="QDX115" s="6"/>
      <c r="QDY115" s="6"/>
      <c r="QDZ115" s="6"/>
      <c r="QEA115" s="6"/>
      <c r="QEB115" s="6"/>
      <c r="QEC115" s="6"/>
      <c r="QED115" s="6"/>
      <c r="QEE115" s="6"/>
      <c r="QEF115" s="6"/>
      <c r="QEG115" s="6"/>
      <c r="QEH115" s="6"/>
      <c r="QEI115" s="6"/>
      <c r="QEJ115" s="6"/>
      <c r="QEK115" s="6"/>
      <c r="QEL115" s="6"/>
      <c r="QEM115" s="6"/>
      <c r="QEN115" s="6"/>
      <c r="QEO115" s="6"/>
      <c r="QEP115" s="6"/>
      <c r="QEQ115" s="6"/>
      <c r="QER115" s="6"/>
      <c r="QES115" s="6"/>
      <c r="QET115" s="6"/>
      <c r="QEU115" s="6"/>
      <c r="QEV115" s="6"/>
      <c r="QEW115" s="6"/>
      <c r="QEX115" s="6"/>
      <c r="QEY115" s="6"/>
      <c r="QEZ115" s="6"/>
      <c r="QFA115" s="6"/>
      <c r="QFB115" s="6"/>
      <c r="QFC115" s="6"/>
      <c r="QFD115" s="6"/>
      <c r="QFE115" s="6"/>
      <c r="QFF115" s="6"/>
      <c r="QFG115" s="6"/>
      <c r="QFH115" s="6"/>
      <c r="QFI115" s="6"/>
      <c r="QFJ115" s="6"/>
      <c r="QFK115" s="6"/>
      <c r="QFL115" s="6"/>
      <c r="QFM115" s="6"/>
      <c r="QFN115" s="6"/>
      <c r="QFO115" s="6"/>
      <c r="QFP115" s="6"/>
      <c r="QFQ115" s="6"/>
      <c r="QFR115" s="6"/>
      <c r="QFS115" s="6"/>
      <c r="QFT115" s="6"/>
      <c r="QFU115" s="6"/>
      <c r="QFV115" s="6"/>
      <c r="QFW115" s="6"/>
      <c r="QFX115" s="6"/>
      <c r="QFY115" s="6"/>
      <c r="QFZ115" s="6"/>
      <c r="QGA115" s="6"/>
      <c r="QGB115" s="6"/>
      <c r="QGC115" s="6"/>
      <c r="QGD115" s="6"/>
      <c r="QGE115" s="6"/>
      <c r="QGF115" s="6"/>
      <c r="QGG115" s="6"/>
      <c r="QGH115" s="6"/>
      <c r="QGI115" s="6"/>
      <c r="QGJ115" s="6"/>
      <c r="QGK115" s="6"/>
      <c r="QGL115" s="6"/>
      <c r="QGM115" s="6"/>
      <c r="QGN115" s="6"/>
      <c r="QGO115" s="6"/>
      <c r="QGP115" s="6"/>
      <c r="QGQ115" s="6"/>
      <c r="QGR115" s="6"/>
      <c r="QGS115" s="6"/>
      <c r="QGT115" s="6"/>
      <c r="QGU115" s="6"/>
      <c r="QGV115" s="6"/>
      <c r="QGW115" s="6"/>
      <c r="QGX115" s="6"/>
      <c r="QGY115" s="6"/>
      <c r="QGZ115" s="6"/>
      <c r="QHA115" s="6"/>
      <c r="QHB115" s="6"/>
      <c r="QHC115" s="6"/>
      <c r="QHD115" s="6"/>
      <c r="QHE115" s="6"/>
      <c r="QHF115" s="6"/>
      <c r="QHG115" s="6"/>
      <c r="QHH115" s="6"/>
      <c r="QHI115" s="6"/>
      <c r="QHJ115" s="6"/>
      <c r="QHK115" s="6"/>
      <c r="QHL115" s="6"/>
      <c r="QHM115" s="6"/>
      <c r="QHN115" s="6"/>
      <c r="QHO115" s="6"/>
      <c r="QHP115" s="6"/>
      <c r="QHQ115" s="6"/>
      <c r="QHR115" s="6"/>
      <c r="QHS115" s="6"/>
      <c r="QHT115" s="6"/>
      <c r="QHU115" s="6"/>
      <c r="QHV115" s="6"/>
      <c r="QHW115" s="6"/>
      <c r="QHX115" s="6"/>
      <c r="QHY115" s="6"/>
      <c r="QHZ115" s="6"/>
      <c r="QIA115" s="6"/>
      <c r="QIB115" s="6"/>
      <c r="QIC115" s="6"/>
      <c r="QID115" s="6"/>
      <c r="QIE115" s="6"/>
      <c r="QIF115" s="6"/>
      <c r="QIG115" s="6"/>
      <c r="QIH115" s="6"/>
      <c r="QII115" s="6"/>
      <c r="QIJ115" s="6"/>
      <c r="QIK115" s="6"/>
      <c r="QIL115" s="6"/>
      <c r="QIM115" s="6"/>
      <c r="QIN115" s="6"/>
      <c r="QIO115" s="6"/>
      <c r="QIP115" s="6"/>
      <c r="QIQ115" s="6"/>
      <c r="QIR115" s="6"/>
      <c r="QIS115" s="6"/>
      <c r="QIT115" s="6"/>
      <c r="QIU115" s="6"/>
      <c r="QIV115" s="6"/>
      <c r="QIW115" s="6"/>
      <c r="QIX115" s="6"/>
      <c r="QIY115" s="6"/>
      <c r="QIZ115" s="6"/>
      <c r="QJA115" s="6"/>
      <c r="QJB115" s="6"/>
      <c r="QJC115" s="6"/>
      <c r="QJD115" s="6"/>
      <c r="QJE115" s="6"/>
      <c r="QJF115" s="6"/>
      <c r="QJG115" s="6"/>
      <c r="QJH115" s="6"/>
      <c r="QJI115" s="6"/>
      <c r="QJJ115" s="6"/>
      <c r="QJK115" s="6"/>
      <c r="QJL115" s="6"/>
      <c r="QJM115" s="6"/>
      <c r="QJN115" s="6"/>
      <c r="QJO115" s="6"/>
      <c r="QJP115" s="6"/>
      <c r="QJQ115" s="6"/>
      <c r="QJR115" s="6"/>
      <c r="QJS115" s="6"/>
      <c r="QJT115" s="6"/>
      <c r="QJU115" s="6"/>
      <c r="QJV115" s="6"/>
      <c r="QJW115" s="6"/>
      <c r="QJX115" s="6"/>
      <c r="QJY115" s="6"/>
      <c r="QJZ115" s="6"/>
      <c r="QKA115" s="6"/>
      <c r="QKB115" s="6"/>
      <c r="QKC115" s="6"/>
      <c r="QKD115" s="6"/>
      <c r="QKE115" s="6"/>
      <c r="QKF115" s="6"/>
      <c r="QKG115" s="6"/>
      <c r="QKH115" s="6"/>
      <c r="QKI115" s="6"/>
      <c r="QKJ115" s="6"/>
      <c r="QKK115" s="6"/>
      <c r="QKL115" s="6"/>
      <c r="QKM115" s="6"/>
      <c r="QKN115" s="6"/>
      <c r="QKO115" s="6"/>
      <c r="QKP115" s="6"/>
      <c r="QKQ115" s="6"/>
      <c r="QKR115" s="6"/>
      <c r="QKS115" s="6"/>
      <c r="QKT115" s="6"/>
      <c r="QKU115" s="6"/>
      <c r="QKV115" s="6"/>
      <c r="QKW115" s="6"/>
      <c r="QKX115" s="6"/>
      <c r="QKY115" s="6"/>
      <c r="QKZ115" s="6"/>
      <c r="QLA115" s="6"/>
      <c r="QLB115" s="6"/>
      <c r="QLC115" s="6"/>
      <c r="QLD115" s="6"/>
      <c r="QLE115" s="6"/>
      <c r="QLF115" s="6"/>
      <c r="QLG115" s="6"/>
      <c r="QLH115" s="6"/>
      <c r="QLI115" s="6"/>
      <c r="QLJ115" s="6"/>
      <c r="QLK115" s="6"/>
      <c r="QLL115" s="6"/>
      <c r="QLM115" s="6"/>
      <c r="QLN115" s="6"/>
      <c r="QLO115" s="6"/>
      <c r="QLP115" s="6"/>
      <c r="QLQ115" s="6"/>
      <c r="QLR115" s="6"/>
      <c r="QLS115" s="6"/>
      <c r="QLT115" s="6"/>
      <c r="QLU115" s="6"/>
      <c r="QLV115" s="6"/>
      <c r="QLW115" s="6"/>
      <c r="QLX115" s="6"/>
      <c r="QLY115" s="6"/>
      <c r="QLZ115" s="6"/>
      <c r="QMA115" s="6"/>
      <c r="QMB115" s="6"/>
      <c r="QMC115" s="6"/>
      <c r="QMD115" s="6"/>
      <c r="QME115" s="6"/>
      <c r="QMF115" s="6"/>
      <c r="QMG115" s="6"/>
      <c r="QMH115" s="6"/>
      <c r="QMI115" s="6"/>
      <c r="QMJ115" s="6"/>
      <c r="QMK115" s="6"/>
      <c r="QML115" s="6"/>
      <c r="QMM115" s="6"/>
      <c r="QMN115" s="6"/>
      <c r="QMO115" s="6"/>
      <c r="QMP115" s="6"/>
      <c r="QMQ115" s="6"/>
      <c r="QMR115" s="6"/>
      <c r="QMS115" s="6"/>
      <c r="QMT115" s="6"/>
      <c r="QMU115" s="6"/>
      <c r="QMV115" s="6"/>
      <c r="QMW115" s="6"/>
      <c r="QMX115" s="6"/>
      <c r="QMY115" s="6"/>
      <c r="QMZ115" s="6"/>
      <c r="QNA115" s="6"/>
      <c r="QNB115" s="6"/>
      <c r="QNC115" s="6"/>
      <c r="QND115" s="6"/>
      <c r="QNE115" s="6"/>
      <c r="QNF115" s="6"/>
      <c r="QNG115" s="6"/>
      <c r="QNH115" s="6"/>
      <c r="QNI115" s="6"/>
      <c r="QNJ115" s="6"/>
      <c r="QNK115" s="6"/>
      <c r="QNL115" s="6"/>
      <c r="QNM115" s="6"/>
      <c r="QNN115" s="6"/>
      <c r="QNO115" s="6"/>
      <c r="QNP115" s="6"/>
      <c r="QNQ115" s="6"/>
      <c r="QNR115" s="6"/>
      <c r="QNS115" s="6"/>
      <c r="QNT115" s="6"/>
      <c r="QNU115" s="6"/>
      <c r="QNV115" s="6"/>
      <c r="QNW115" s="6"/>
      <c r="QNX115" s="6"/>
      <c r="QNY115" s="6"/>
      <c r="QNZ115" s="6"/>
      <c r="QOA115" s="6"/>
      <c r="QOB115" s="6"/>
      <c r="QOC115" s="6"/>
      <c r="QOD115" s="6"/>
      <c r="QOE115" s="6"/>
      <c r="QOF115" s="6"/>
      <c r="QOG115" s="6"/>
      <c r="QOH115" s="6"/>
      <c r="QOI115" s="6"/>
      <c r="QOJ115" s="6"/>
      <c r="QOK115" s="6"/>
      <c r="QOL115" s="6"/>
      <c r="QOM115" s="6"/>
      <c r="QON115" s="6"/>
      <c r="QOO115" s="6"/>
      <c r="QOP115" s="6"/>
      <c r="QOQ115" s="6"/>
      <c r="QOR115" s="6"/>
      <c r="QOS115" s="6"/>
      <c r="QOT115" s="6"/>
      <c r="QOU115" s="6"/>
      <c r="QOV115" s="6"/>
      <c r="QOW115" s="6"/>
      <c r="QOX115" s="6"/>
      <c r="QOY115" s="6"/>
      <c r="QOZ115" s="6"/>
      <c r="QPA115" s="6"/>
      <c r="QPB115" s="6"/>
      <c r="QPC115" s="6"/>
      <c r="QPD115" s="6"/>
      <c r="QPE115" s="6"/>
      <c r="QPF115" s="6"/>
      <c r="QPG115" s="6"/>
      <c r="QPH115" s="6"/>
      <c r="QPI115" s="6"/>
      <c r="QPJ115" s="6"/>
      <c r="QPK115" s="6"/>
      <c r="QPL115" s="6"/>
      <c r="QPM115" s="6"/>
      <c r="QPN115" s="6"/>
      <c r="QPO115" s="6"/>
      <c r="QPP115" s="6"/>
      <c r="QPQ115" s="6"/>
      <c r="QPR115" s="6"/>
      <c r="QPS115" s="6"/>
      <c r="QPT115" s="6"/>
      <c r="QPU115" s="6"/>
      <c r="QPV115" s="6"/>
      <c r="QPW115" s="6"/>
      <c r="QPX115" s="6"/>
      <c r="QPY115" s="6"/>
      <c r="QPZ115" s="6"/>
      <c r="QQA115" s="6"/>
      <c r="QQB115" s="6"/>
      <c r="QQC115" s="6"/>
      <c r="QQD115" s="6"/>
      <c r="QQE115" s="6"/>
      <c r="QQF115" s="6"/>
      <c r="QQG115" s="6"/>
      <c r="QQH115" s="6"/>
      <c r="QQI115" s="6"/>
      <c r="QQJ115" s="6"/>
      <c r="QQK115" s="6"/>
      <c r="QQL115" s="6"/>
      <c r="QQM115" s="6"/>
      <c r="QQN115" s="6"/>
      <c r="QQO115" s="6"/>
      <c r="QQP115" s="6"/>
      <c r="QQQ115" s="6"/>
      <c r="QQR115" s="6"/>
      <c r="QQS115" s="6"/>
      <c r="QQT115" s="6"/>
      <c r="QQU115" s="6"/>
      <c r="QQV115" s="6"/>
      <c r="QQW115" s="6"/>
      <c r="QQX115" s="6"/>
      <c r="QQY115" s="6"/>
      <c r="QQZ115" s="6"/>
      <c r="QRA115" s="6"/>
      <c r="QRB115" s="6"/>
      <c r="QRC115" s="6"/>
      <c r="QRD115" s="6"/>
      <c r="QRE115" s="6"/>
      <c r="QRF115" s="6"/>
      <c r="QRG115" s="6"/>
      <c r="QRH115" s="6"/>
      <c r="QRI115" s="6"/>
      <c r="QRJ115" s="6"/>
      <c r="QRK115" s="6"/>
      <c r="QRL115" s="6"/>
      <c r="QRM115" s="6"/>
      <c r="QRN115" s="6"/>
      <c r="QRO115" s="6"/>
      <c r="QRP115" s="6"/>
      <c r="QRQ115" s="6"/>
      <c r="QRR115" s="6"/>
      <c r="QRS115" s="6"/>
      <c r="QRT115" s="6"/>
      <c r="QRU115" s="6"/>
      <c r="QRV115" s="6"/>
      <c r="QRW115" s="6"/>
      <c r="QRX115" s="6"/>
      <c r="QRY115" s="6"/>
      <c r="QRZ115" s="6"/>
      <c r="QSA115" s="6"/>
      <c r="QSB115" s="6"/>
      <c r="QSC115" s="6"/>
      <c r="QSD115" s="6"/>
      <c r="QSE115" s="6"/>
      <c r="QSF115" s="6"/>
      <c r="QSG115" s="6"/>
      <c r="QSH115" s="6"/>
      <c r="QSI115" s="6"/>
      <c r="QSJ115" s="6"/>
      <c r="QSK115" s="6"/>
      <c r="QSL115" s="6"/>
      <c r="QSM115" s="6"/>
      <c r="QSN115" s="6"/>
      <c r="QSO115" s="6"/>
      <c r="QSP115" s="6"/>
      <c r="QSQ115" s="6"/>
      <c r="QSR115" s="6"/>
      <c r="QSS115" s="6"/>
      <c r="QST115" s="6"/>
      <c r="QSU115" s="6"/>
      <c r="QSV115" s="6"/>
      <c r="QSW115" s="6"/>
      <c r="QSX115" s="6"/>
      <c r="QSY115" s="6"/>
      <c r="QSZ115" s="6"/>
      <c r="QTA115" s="6"/>
      <c r="QTB115" s="6"/>
      <c r="QTC115" s="6"/>
      <c r="QTD115" s="6"/>
      <c r="QTE115" s="6"/>
      <c r="QTF115" s="6"/>
      <c r="QTG115" s="6"/>
      <c r="QTH115" s="6"/>
      <c r="QTI115" s="6"/>
      <c r="QTJ115" s="6"/>
      <c r="QTK115" s="6"/>
      <c r="QTL115" s="6"/>
      <c r="QTM115" s="6"/>
      <c r="QTN115" s="6"/>
      <c r="QTO115" s="6"/>
      <c r="QTP115" s="6"/>
      <c r="QTQ115" s="6"/>
      <c r="QTR115" s="6"/>
      <c r="QTS115" s="6"/>
      <c r="QTT115" s="6"/>
      <c r="QTU115" s="6"/>
      <c r="QTV115" s="6"/>
      <c r="QTW115" s="6"/>
      <c r="QTX115" s="6"/>
      <c r="QTY115" s="6"/>
      <c r="QTZ115" s="6"/>
      <c r="QUA115" s="6"/>
      <c r="QUB115" s="6"/>
      <c r="QUC115" s="6"/>
      <c r="QUD115" s="6"/>
      <c r="QUE115" s="6"/>
      <c r="QUF115" s="6"/>
      <c r="QUG115" s="6"/>
      <c r="QUH115" s="6"/>
      <c r="QUI115" s="6"/>
      <c r="QUJ115" s="6"/>
      <c r="QUK115" s="6"/>
      <c r="QUL115" s="6"/>
      <c r="QUM115" s="6"/>
      <c r="QUN115" s="6"/>
      <c r="QUO115" s="6"/>
      <c r="QUP115" s="6"/>
      <c r="QUQ115" s="6"/>
      <c r="QUR115" s="6"/>
      <c r="QUS115" s="6"/>
      <c r="QUT115" s="6"/>
      <c r="QUU115" s="6"/>
      <c r="QUV115" s="6"/>
      <c r="QUW115" s="6"/>
      <c r="QUX115" s="6"/>
      <c r="QUY115" s="6"/>
      <c r="QUZ115" s="6"/>
      <c r="QVA115" s="6"/>
      <c r="QVB115" s="6"/>
      <c r="QVC115" s="6"/>
      <c r="QVD115" s="6"/>
      <c r="QVE115" s="6"/>
      <c r="QVF115" s="6"/>
      <c r="QVG115" s="6"/>
      <c r="QVH115" s="6"/>
      <c r="QVI115" s="6"/>
      <c r="QVJ115" s="6"/>
      <c r="QVK115" s="6"/>
      <c r="QVL115" s="6"/>
      <c r="QVM115" s="6"/>
      <c r="QVN115" s="6"/>
      <c r="QVO115" s="6"/>
      <c r="QVP115" s="6"/>
      <c r="QVQ115" s="6"/>
      <c r="QVR115" s="6"/>
      <c r="QVS115" s="6"/>
      <c r="QVT115" s="6"/>
      <c r="QVU115" s="6"/>
      <c r="QVV115" s="6"/>
      <c r="QVW115" s="6"/>
      <c r="QVX115" s="6"/>
      <c r="QVY115" s="6"/>
      <c r="QVZ115" s="6"/>
      <c r="QWA115" s="6"/>
      <c r="QWB115" s="6"/>
      <c r="QWC115" s="6"/>
      <c r="QWD115" s="6"/>
      <c r="QWE115" s="6"/>
      <c r="QWF115" s="6"/>
      <c r="QWG115" s="6"/>
      <c r="QWH115" s="6"/>
      <c r="QWI115" s="6"/>
      <c r="QWJ115" s="6"/>
      <c r="QWK115" s="6"/>
      <c r="QWL115" s="6"/>
      <c r="QWM115" s="6"/>
      <c r="QWN115" s="6"/>
      <c r="QWO115" s="6"/>
      <c r="QWP115" s="6"/>
      <c r="QWQ115" s="6"/>
      <c r="QWR115" s="6"/>
      <c r="QWS115" s="6"/>
      <c r="QWT115" s="6"/>
      <c r="QWU115" s="6"/>
      <c r="QWV115" s="6"/>
      <c r="QWW115" s="6"/>
      <c r="QWX115" s="6"/>
      <c r="QWY115" s="6"/>
      <c r="QWZ115" s="6"/>
      <c r="QXA115" s="6"/>
      <c r="QXB115" s="6"/>
      <c r="QXC115" s="6"/>
      <c r="QXD115" s="6"/>
      <c r="QXE115" s="6"/>
      <c r="QXF115" s="6"/>
      <c r="QXG115" s="6"/>
      <c r="QXH115" s="6"/>
      <c r="QXI115" s="6"/>
      <c r="QXJ115" s="6"/>
      <c r="QXK115" s="6"/>
      <c r="QXL115" s="6"/>
      <c r="QXM115" s="6"/>
      <c r="QXN115" s="6"/>
      <c r="QXO115" s="6"/>
      <c r="QXP115" s="6"/>
      <c r="QXQ115" s="6"/>
      <c r="QXR115" s="6"/>
      <c r="QXS115" s="6"/>
      <c r="QXT115" s="6"/>
      <c r="QXU115" s="6"/>
      <c r="QXV115" s="6"/>
      <c r="QXW115" s="6"/>
      <c r="QXX115" s="6"/>
      <c r="QXY115" s="6"/>
      <c r="QXZ115" s="6"/>
      <c r="QYA115" s="6"/>
      <c r="QYB115" s="6"/>
      <c r="QYC115" s="6"/>
      <c r="QYD115" s="6"/>
      <c r="QYE115" s="6"/>
      <c r="QYF115" s="6"/>
      <c r="QYG115" s="6"/>
      <c r="QYH115" s="6"/>
      <c r="QYI115" s="6"/>
      <c r="QYJ115" s="6"/>
      <c r="QYK115" s="6"/>
      <c r="QYL115" s="6"/>
      <c r="QYM115" s="6"/>
      <c r="QYN115" s="6"/>
      <c r="QYO115" s="6"/>
      <c r="QYP115" s="6"/>
      <c r="QYQ115" s="6"/>
      <c r="QYR115" s="6"/>
      <c r="QYS115" s="6"/>
      <c r="QYT115" s="6"/>
      <c r="QYU115" s="6"/>
      <c r="QYV115" s="6"/>
      <c r="QYW115" s="6"/>
      <c r="QYX115" s="6"/>
      <c r="QYY115" s="6"/>
      <c r="QYZ115" s="6"/>
      <c r="QZA115" s="6"/>
      <c r="QZB115" s="6"/>
      <c r="QZC115" s="6"/>
      <c r="QZD115" s="6"/>
      <c r="QZE115" s="6"/>
      <c r="QZF115" s="6"/>
      <c r="QZG115" s="6"/>
      <c r="QZH115" s="6"/>
      <c r="QZI115" s="6"/>
      <c r="QZJ115" s="6"/>
      <c r="QZK115" s="6"/>
      <c r="QZL115" s="6"/>
      <c r="QZM115" s="6"/>
      <c r="QZN115" s="6"/>
      <c r="QZO115" s="6"/>
      <c r="QZP115" s="6"/>
      <c r="QZQ115" s="6"/>
      <c r="QZR115" s="6"/>
      <c r="QZS115" s="6"/>
      <c r="QZT115" s="6"/>
      <c r="QZU115" s="6"/>
      <c r="QZV115" s="6"/>
      <c r="QZW115" s="6"/>
      <c r="QZX115" s="6"/>
      <c r="QZY115" s="6"/>
      <c r="QZZ115" s="6"/>
      <c r="RAA115" s="6"/>
      <c r="RAB115" s="6"/>
      <c r="RAC115" s="6"/>
      <c r="RAD115" s="6"/>
      <c r="RAE115" s="6"/>
      <c r="RAF115" s="6"/>
      <c r="RAG115" s="6"/>
      <c r="RAH115" s="6"/>
      <c r="RAI115" s="6"/>
      <c r="RAJ115" s="6"/>
      <c r="RAK115" s="6"/>
      <c r="RAL115" s="6"/>
      <c r="RAM115" s="6"/>
      <c r="RAN115" s="6"/>
      <c r="RAO115" s="6"/>
      <c r="RAP115" s="6"/>
      <c r="RAQ115" s="6"/>
      <c r="RAR115" s="6"/>
      <c r="RAS115" s="6"/>
      <c r="RAT115" s="6"/>
      <c r="RAU115" s="6"/>
      <c r="RAV115" s="6"/>
      <c r="RAW115" s="6"/>
      <c r="RAX115" s="6"/>
      <c r="RAY115" s="6"/>
      <c r="RAZ115" s="6"/>
      <c r="RBA115" s="6"/>
      <c r="RBB115" s="6"/>
      <c r="RBC115" s="6"/>
      <c r="RBD115" s="6"/>
      <c r="RBE115" s="6"/>
      <c r="RBF115" s="6"/>
      <c r="RBG115" s="6"/>
      <c r="RBH115" s="6"/>
      <c r="RBI115" s="6"/>
      <c r="RBJ115" s="6"/>
      <c r="RBK115" s="6"/>
      <c r="RBL115" s="6"/>
      <c r="RBM115" s="6"/>
      <c r="RBN115" s="6"/>
      <c r="RBO115" s="6"/>
      <c r="RBP115" s="6"/>
      <c r="RBQ115" s="6"/>
      <c r="RBR115" s="6"/>
      <c r="RBS115" s="6"/>
      <c r="RBT115" s="6"/>
      <c r="RBU115" s="6"/>
      <c r="RBV115" s="6"/>
      <c r="RBW115" s="6"/>
      <c r="RBX115" s="6"/>
      <c r="RBY115" s="6"/>
      <c r="RBZ115" s="6"/>
      <c r="RCA115" s="6"/>
      <c r="RCB115" s="6"/>
      <c r="RCC115" s="6"/>
      <c r="RCD115" s="6"/>
      <c r="RCE115" s="6"/>
      <c r="RCF115" s="6"/>
      <c r="RCG115" s="6"/>
      <c r="RCH115" s="6"/>
      <c r="RCI115" s="6"/>
      <c r="RCJ115" s="6"/>
      <c r="RCK115" s="6"/>
      <c r="RCL115" s="6"/>
      <c r="RCM115" s="6"/>
      <c r="RCN115" s="6"/>
      <c r="RCO115" s="6"/>
      <c r="RCP115" s="6"/>
      <c r="RCQ115" s="6"/>
      <c r="RCR115" s="6"/>
      <c r="RCS115" s="6"/>
      <c r="RCT115" s="6"/>
      <c r="RCU115" s="6"/>
      <c r="RCV115" s="6"/>
      <c r="RCW115" s="6"/>
      <c r="RCX115" s="6"/>
      <c r="RCY115" s="6"/>
      <c r="RCZ115" s="6"/>
      <c r="RDA115" s="6"/>
      <c r="RDB115" s="6"/>
      <c r="RDC115" s="6"/>
      <c r="RDD115" s="6"/>
      <c r="RDE115" s="6"/>
      <c r="RDF115" s="6"/>
      <c r="RDG115" s="6"/>
      <c r="RDH115" s="6"/>
      <c r="RDI115" s="6"/>
      <c r="RDJ115" s="6"/>
      <c r="RDK115" s="6"/>
      <c r="RDL115" s="6"/>
      <c r="RDM115" s="6"/>
      <c r="RDN115" s="6"/>
      <c r="RDO115" s="6"/>
      <c r="RDP115" s="6"/>
      <c r="RDQ115" s="6"/>
      <c r="RDR115" s="6"/>
      <c r="RDS115" s="6"/>
      <c r="RDT115" s="6"/>
      <c r="RDU115" s="6"/>
      <c r="RDV115" s="6"/>
      <c r="RDW115" s="6"/>
      <c r="RDX115" s="6"/>
      <c r="RDY115" s="6"/>
      <c r="RDZ115" s="6"/>
      <c r="REA115" s="6"/>
      <c r="REB115" s="6"/>
      <c r="REC115" s="6"/>
      <c r="RED115" s="6"/>
      <c r="REE115" s="6"/>
      <c r="REF115" s="6"/>
      <c r="REG115" s="6"/>
      <c r="REH115" s="6"/>
      <c r="REI115" s="6"/>
      <c r="REJ115" s="6"/>
      <c r="REK115" s="6"/>
      <c r="REL115" s="6"/>
      <c r="REM115" s="6"/>
      <c r="REN115" s="6"/>
      <c r="REO115" s="6"/>
      <c r="REP115" s="6"/>
      <c r="REQ115" s="6"/>
      <c r="RER115" s="6"/>
      <c r="RES115" s="6"/>
      <c r="RET115" s="6"/>
      <c r="REU115" s="6"/>
      <c r="REV115" s="6"/>
      <c r="REW115" s="6"/>
      <c r="REX115" s="6"/>
      <c r="REY115" s="6"/>
      <c r="REZ115" s="6"/>
      <c r="RFA115" s="6"/>
      <c r="RFB115" s="6"/>
      <c r="RFC115" s="6"/>
      <c r="RFD115" s="6"/>
      <c r="RFE115" s="6"/>
      <c r="RFF115" s="6"/>
      <c r="RFG115" s="6"/>
      <c r="RFH115" s="6"/>
      <c r="RFI115" s="6"/>
      <c r="RFJ115" s="6"/>
      <c r="RFK115" s="6"/>
      <c r="RFL115" s="6"/>
      <c r="RFM115" s="6"/>
      <c r="RFN115" s="6"/>
      <c r="RFO115" s="6"/>
      <c r="RFP115" s="6"/>
      <c r="RFQ115" s="6"/>
      <c r="RFR115" s="6"/>
      <c r="RFS115" s="6"/>
      <c r="RFT115" s="6"/>
      <c r="RFU115" s="6"/>
      <c r="RFV115" s="6"/>
      <c r="RFW115" s="6"/>
      <c r="RFX115" s="6"/>
      <c r="RFY115" s="6"/>
      <c r="RFZ115" s="6"/>
      <c r="RGA115" s="6"/>
      <c r="RGB115" s="6"/>
      <c r="RGC115" s="6"/>
      <c r="RGD115" s="6"/>
      <c r="RGE115" s="6"/>
      <c r="RGF115" s="6"/>
      <c r="RGG115" s="6"/>
      <c r="RGH115" s="6"/>
      <c r="RGI115" s="6"/>
      <c r="RGJ115" s="6"/>
      <c r="RGK115" s="6"/>
      <c r="RGL115" s="6"/>
      <c r="RGM115" s="6"/>
      <c r="RGN115" s="6"/>
      <c r="RGO115" s="6"/>
      <c r="RGP115" s="6"/>
      <c r="RGQ115" s="6"/>
      <c r="RGR115" s="6"/>
      <c r="RGS115" s="6"/>
      <c r="RGT115" s="6"/>
      <c r="RGU115" s="6"/>
      <c r="RGV115" s="6"/>
      <c r="RGW115" s="6"/>
      <c r="RGX115" s="6"/>
      <c r="RGY115" s="6"/>
      <c r="RGZ115" s="6"/>
      <c r="RHA115" s="6"/>
      <c r="RHB115" s="6"/>
      <c r="RHC115" s="6"/>
      <c r="RHD115" s="6"/>
      <c r="RHE115" s="6"/>
      <c r="RHF115" s="6"/>
      <c r="RHG115" s="6"/>
      <c r="RHH115" s="6"/>
      <c r="RHI115" s="6"/>
      <c r="RHJ115" s="6"/>
      <c r="RHK115" s="6"/>
      <c r="RHL115" s="6"/>
      <c r="RHM115" s="6"/>
      <c r="RHN115" s="6"/>
      <c r="RHO115" s="6"/>
      <c r="RHP115" s="6"/>
      <c r="RHQ115" s="6"/>
      <c r="RHR115" s="6"/>
      <c r="RHS115" s="6"/>
      <c r="RHT115" s="6"/>
      <c r="RHU115" s="6"/>
      <c r="RHV115" s="6"/>
      <c r="RHW115" s="6"/>
      <c r="RHX115" s="6"/>
      <c r="RHY115" s="6"/>
      <c r="RHZ115" s="6"/>
      <c r="RIA115" s="6"/>
      <c r="RIB115" s="6"/>
      <c r="RIC115" s="6"/>
      <c r="RID115" s="6"/>
      <c r="RIE115" s="6"/>
      <c r="RIF115" s="6"/>
      <c r="RIG115" s="6"/>
      <c r="RIH115" s="6"/>
      <c r="RII115" s="6"/>
      <c r="RIJ115" s="6"/>
      <c r="RIK115" s="6"/>
      <c r="RIL115" s="6"/>
      <c r="RIM115" s="6"/>
      <c r="RIN115" s="6"/>
      <c r="RIO115" s="6"/>
      <c r="RIP115" s="6"/>
      <c r="RIQ115" s="6"/>
      <c r="RIR115" s="6"/>
      <c r="RIS115" s="6"/>
      <c r="RIT115" s="6"/>
      <c r="RIU115" s="6"/>
      <c r="RIV115" s="6"/>
      <c r="RIW115" s="6"/>
      <c r="RIX115" s="6"/>
      <c r="RIY115" s="6"/>
      <c r="RIZ115" s="6"/>
      <c r="RJA115" s="6"/>
      <c r="RJB115" s="6"/>
      <c r="RJC115" s="6"/>
      <c r="RJD115" s="6"/>
      <c r="RJE115" s="6"/>
      <c r="RJF115" s="6"/>
      <c r="RJG115" s="6"/>
      <c r="RJH115" s="6"/>
      <c r="RJI115" s="6"/>
      <c r="RJJ115" s="6"/>
      <c r="RJK115" s="6"/>
      <c r="RJL115" s="6"/>
      <c r="RJM115" s="6"/>
      <c r="RJN115" s="6"/>
      <c r="RJO115" s="6"/>
      <c r="RJP115" s="6"/>
      <c r="RJQ115" s="6"/>
      <c r="RJR115" s="6"/>
      <c r="RJS115" s="6"/>
      <c r="RJT115" s="6"/>
      <c r="RJU115" s="6"/>
      <c r="RJV115" s="6"/>
      <c r="RJW115" s="6"/>
      <c r="RJX115" s="6"/>
      <c r="RJY115" s="6"/>
      <c r="RJZ115" s="6"/>
      <c r="RKA115" s="6"/>
      <c r="RKB115" s="6"/>
      <c r="RKC115" s="6"/>
      <c r="RKD115" s="6"/>
      <c r="RKE115" s="6"/>
      <c r="RKF115" s="6"/>
      <c r="RKG115" s="6"/>
      <c r="RKH115" s="6"/>
      <c r="RKI115" s="6"/>
      <c r="RKJ115" s="6"/>
      <c r="RKK115" s="6"/>
      <c r="RKL115" s="6"/>
      <c r="RKM115" s="6"/>
      <c r="RKN115" s="6"/>
      <c r="RKO115" s="6"/>
      <c r="RKP115" s="6"/>
      <c r="RKQ115" s="6"/>
      <c r="RKR115" s="6"/>
      <c r="RKS115" s="6"/>
      <c r="RKT115" s="6"/>
      <c r="RKU115" s="6"/>
      <c r="RKV115" s="6"/>
      <c r="RKW115" s="6"/>
      <c r="RKX115" s="6"/>
      <c r="RKY115" s="6"/>
      <c r="RKZ115" s="6"/>
      <c r="RLA115" s="6"/>
      <c r="RLB115" s="6"/>
      <c r="RLC115" s="6"/>
      <c r="RLD115" s="6"/>
      <c r="RLE115" s="6"/>
      <c r="RLF115" s="6"/>
      <c r="RLG115" s="6"/>
      <c r="RLH115" s="6"/>
      <c r="RLI115" s="6"/>
      <c r="RLJ115" s="6"/>
      <c r="RLK115" s="6"/>
      <c r="RLL115" s="6"/>
      <c r="RLM115" s="6"/>
      <c r="RLN115" s="6"/>
      <c r="RLO115" s="6"/>
      <c r="RLP115" s="6"/>
      <c r="RLQ115" s="6"/>
      <c r="RLR115" s="6"/>
      <c r="RLS115" s="6"/>
      <c r="RLT115" s="6"/>
      <c r="RLU115" s="6"/>
      <c r="RLV115" s="6"/>
      <c r="RLW115" s="6"/>
      <c r="RLX115" s="6"/>
      <c r="RLY115" s="6"/>
      <c r="RLZ115" s="6"/>
      <c r="RMA115" s="6"/>
      <c r="RMB115" s="6"/>
      <c r="RMC115" s="6"/>
      <c r="RMD115" s="6"/>
      <c r="RME115" s="6"/>
      <c r="RMF115" s="6"/>
      <c r="RMG115" s="6"/>
      <c r="RMH115" s="6"/>
      <c r="RMI115" s="6"/>
      <c r="RMJ115" s="6"/>
      <c r="RMK115" s="6"/>
      <c r="RML115" s="6"/>
      <c r="RMM115" s="6"/>
      <c r="RMN115" s="6"/>
      <c r="RMO115" s="6"/>
      <c r="RMP115" s="6"/>
      <c r="RMQ115" s="6"/>
      <c r="RMR115" s="6"/>
      <c r="RMS115" s="6"/>
      <c r="RMT115" s="6"/>
      <c r="RMU115" s="6"/>
      <c r="RMV115" s="6"/>
      <c r="RMW115" s="6"/>
      <c r="RMX115" s="6"/>
      <c r="RMY115" s="6"/>
      <c r="RMZ115" s="6"/>
      <c r="RNA115" s="6"/>
      <c r="RNB115" s="6"/>
      <c r="RNC115" s="6"/>
      <c r="RND115" s="6"/>
      <c r="RNE115" s="6"/>
      <c r="RNF115" s="6"/>
      <c r="RNG115" s="6"/>
      <c r="RNH115" s="6"/>
      <c r="RNI115" s="6"/>
      <c r="RNJ115" s="6"/>
      <c r="RNK115" s="6"/>
      <c r="RNL115" s="6"/>
      <c r="RNM115" s="6"/>
      <c r="RNN115" s="6"/>
      <c r="RNO115" s="6"/>
      <c r="RNP115" s="6"/>
      <c r="RNQ115" s="6"/>
      <c r="RNR115" s="6"/>
      <c r="RNS115" s="6"/>
      <c r="RNT115" s="6"/>
      <c r="RNU115" s="6"/>
      <c r="RNV115" s="6"/>
      <c r="RNW115" s="6"/>
      <c r="RNX115" s="6"/>
      <c r="RNY115" s="6"/>
      <c r="RNZ115" s="6"/>
      <c r="ROA115" s="6"/>
      <c r="ROB115" s="6"/>
      <c r="ROC115" s="6"/>
      <c r="ROD115" s="6"/>
      <c r="ROE115" s="6"/>
      <c r="ROF115" s="6"/>
      <c r="ROG115" s="6"/>
      <c r="ROH115" s="6"/>
      <c r="ROI115" s="6"/>
      <c r="ROJ115" s="6"/>
      <c r="ROK115" s="6"/>
      <c r="ROL115" s="6"/>
      <c r="ROM115" s="6"/>
      <c r="RON115" s="6"/>
      <c r="ROO115" s="6"/>
      <c r="ROP115" s="6"/>
      <c r="ROQ115" s="6"/>
      <c r="ROR115" s="6"/>
      <c r="ROS115" s="6"/>
      <c r="ROT115" s="6"/>
      <c r="ROU115" s="6"/>
      <c r="ROV115" s="6"/>
      <c r="ROW115" s="6"/>
      <c r="ROX115" s="6"/>
      <c r="ROY115" s="6"/>
      <c r="ROZ115" s="6"/>
      <c r="RPA115" s="6"/>
      <c r="RPB115" s="6"/>
      <c r="RPC115" s="6"/>
      <c r="RPD115" s="6"/>
      <c r="RPE115" s="6"/>
      <c r="RPF115" s="6"/>
      <c r="RPG115" s="6"/>
      <c r="RPH115" s="6"/>
      <c r="RPI115" s="6"/>
      <c r="RPJ115" s="6"/>
      <c r="RPK115" s="6"/>
      <c r="RPL115" s="6"/>
      <c r="RPM115" s="6"/>
      <c r="RPN115" s="6"/>
      <c r="RPO115" s="6"/>
      <c r="RPP115" s="6"/>
      <c r="RPQ115" s="6"/>
      <c r="RPR115" s="6"/>
      <c r="RPS115" s="6"/>
      <c r="RPT115" s="6"/>
      <c r="RPU115" s="6"/>
      <c r="RPV115" s="6"/>
      <c r="RPW115" s="6"/>
      <c r="RPX115" s="6"/>
      <c r="RPY115" s="6"/>
      <c r="RPZ115" s="6"/>
      <c r="RQA115" s="6"/>
      <c r="RQB115" s="6"/>
      <c r="RQC115" s="6"/>
      <c r="RQD115" s="6"/>
      <c r="RQE115" s="6"/>
      <c r="RQF115" s="6"/>
      <c r="RQG115" s="6"/>
      <c r="RQH115" s="6"/>
      <c r="RQI115" s="6"/>
      <c r="RQJ115" s="6"/>
      <c r="RQK115" s="6"/>
      <c r="RQL115" s="6"/>
      <c r="RQM115" s="6"/>
      <c r="RQN115" s="6"/>
      <c r="RQO115" s="6"/>
      <c r="RQP115" s="6"/>
      <c r="RQQ115" s="6"/>
      <c r="RQR115" s="6"/>
      <c r="RQS115" s="6"/>
      <c r="RQT115" s="6"/>
      <c r="RQU115" s="6"/>
      <c r="RQV115" s="6"/>
      <c r="RQW115" s="6"/>
      <c r="RQX115" s="6"/>
      <c r="RQY115" s="6"/>
      <c r="RQZ115" s="6"/>
      <c r="RRA115" s="6"/>
      <c r="RRB115" s="6"/>
      <c r="RRC115" s="6"/>
      <c r="RRD115" s="6"/>
      <c r="RRE115" s="6"/>
      <c r="RRF115" s="6"/>
      <c r="RRG115" s="6"/>
      <c r="RRH115" s="6"/>
      <c r="RRI115" s="6"/>
      <c r="RRJ115" s="6"/>
      <c r="RRK115" s="6"/>
      <c r="RRL115" s="6"/>
      <c r="RRM115" s="6"/>
      <c r="RRN115" s="6"/>
      <c r="RRO115" s="6"/>
      <c r="RRP115" s="6"/>
      <c r="RRQ115" s="6"/>
      <c r="RRR115" s="6"/>
      <c r="RRS115" s="6"/>
      <c r="RRT115" s="6"/>
      <c r="RRU115" s="6"/>
      <c r="RRV115" s="6"/>
      <c r="RRW115" s="6"/>
      <c r="RRX115" s="6"/>
      <c r="RRY115" s="6"/>
      <c r="RRZ115" s="6"/>
      <c r="RSA115" s="6"/>
      <c r="RSB115" s="6"/>
      <c r="RSC115" s="6"/>
      <c r="RSD115" s="6"/>
      <c r="RSE115" s="6"/>
      <c r="RSF115" s="6"/>
      <c r="RSG115" s="6"/>
      <c r="RSH115" s="6"/>
      <c r="RSI115" s="6"/>
      <c r="RSJ115" s="6"/>
      <c r="RSK115" s="6"/>
      <c r="RSL115" s="6"/>
      <c r="RSM115" s="6"/>
      <c r="RSN115" s="6"/>
      <c r="RSO115" s="6"/>
      <c r="RSP115" s="6"/>
      <c r="RSQ115" s="6"/>
      <c r="RSR115" s="6"/>
      <c r="RSS115" s="6"/>
      <c r="RST115" s="6"/>
      <c r="RSU115" s="6"/>
      <c r="RSV115" s="6"/>
      <c r="RSW115" s="6"/>
      <c r="RSX115" s="6"/>
      <c r="RSY115" s="6"/>
      <c r="RSZ115" s="6"/>
      <c r="RTA115" s="6"/>
      <c r="RTB115" s="6"/>
      <c r="RTC115" s="6"/>
      <c r="RTD115" s="6"/>
      <c r="RTE115" s="6"/>
      <c r="RTF115" s="6"/>
      <c r="RTG115" s="6"/>
      <c r="RTH115" s="6"/>
      <c r="RTI115" s="6"/>
      <c r="RTJ115" s="6"/>
      <c r="RTK115" s="6"/>
      <c r="RTL115" s="6"/>
      <c r="RTM115" s="6"/>
      <c r="RTN115" s="6"/>
      <c r="RTO115" s="6"/>
      <c r="RTP115" s="6"/>
      <c r="RTQ115" s="6"/>
      <c r="RTR115" s="6"/>
      <c r="RTS115" s="6"/>
      <c r="RTT115" s="6"/>
      <c r="RTU115" s="6"/>
      <c r="RTV115" s="6"/>
      <c r="RTW115" s="6"/>
      <c r="RTX115" s="6"/>
      <c r="RTY115" s="6"/>
      <c r="RTZ115" s="6"/>
      <c r="RUA115" s="6"/>
      <c r="RUB115" s="6"/>
      <c r="RUC115" s="6"/>
      <c r="RUD115" s="6"/>
      <c r="RUE115" s="6"/>
      <c r="RUF115" s="6"/>
      <c r="RUG115" s="6"/>
      <c r="RUH115" s="6"/>
      <c r="RUI115" s="6"/>
      <c r="RUJ115" s="6"/>
      <c r="RUK115" s="6"/>
      <c r="RUL115" s="6"/>
      <c r="RUM115" s="6"/>
      <c r="RUN115" s="6"/>
      <c r="RUO115" s="6"/>
      <c r="RUP115" s="6"/>
      <c r="RUQ115" s="6"/>
      <c r="RUR115" s="6"/>
      <c r="RUS115" s="6"/>
      <c r="RUT115" s="6"/>
      <c r="RUU115" s="6"/>
      <c r="RUV115" s="6"/>
      <c r="RUW115" s="6"/>
      <c r="RUX115" s="6"/>
      <c r="RUY115" s="6"/>
      <c r="RUZ115" s="6"/>
      <c r="RVA115" s="6"/>
      <c r="RVB115" s="6"/>
      <c r="RVC115" s="6"/>
      <c r="RVD115" s="6"/>
      <c r="RVE115" s="6"/>
      <c r="RVF115" s="6"/>
      <c r="RVG115" s="6"/>
      <c r="RVH115" s="6"/>
      <c r="RVI115" s="6"/>
      <c r="RVJ115" s="6"/>
      <c r="RVK115" s="6"/>
      <c r="RVL115" s="6"/>
      <c r="RVM115" s="6"/>
      <c r="RVN115" s="6"/>
      <c r="RVO115" s="6"/>
      <c r="RVP115" s="6"/>
      <c r="RVQ115" s="6"/>
      <c r="RVR115" s="6"/>
      <c r="RVS115" s="6"/>
      <c r="RVT115" s="6"/>
      <c r="RVU115" s="6"/>
      <c r="RVV115" s="6"/>
      <c r="RVW115" s="6"/>
      <c r="RVX115" s="6"/>
      <c r="RVY115" s="6"/>
      <c r="RVZ115" s="6"/>
      <c r="RWA115" s="6"/>
      <c r="RWB115" s="6"/>
      <c r="RWC115" s="6"/>
      <c r="RWD115" s="6"/>
      <c r="RWE115" s="6"/>
      <c r="RWF115" s="6"/>
      <c r="RWG115" s="6"/>
      <c r="RWH115" s="6"/>
      <c r="RWI115" s="6"/>
      <c r="RWJ115" s="6"/>
      <c r="RWK115" s="6"/>
      <c r="RWL115" s="6"/>
      <c r="RWM115" s="6"/>
      <c r="RWN115" s="6"/>
      <c r="RWO115" s="6"/>
      <c r="RWP115" s="6"/>
      <c r="RWQ115" s="6"/>
      <c r="RWR115" s="6"/>
      <c r="RWS115" s="6"/>
      <c r="RWT115" s="6"/>
      <c r="RWU115" s="6"/>
      <c r="RWV115" s="6"/>
      <c r="RWW115" s="6"/>
      <c r="RWX115" s="6"/>
      <c r="RWY115" s="6"/>
      <c r="RWZ115" s="6"/>
      <c r="RXA115" s="6"/>
      <c r="RXB115" s="6"/>
      <c r="RXC115" s="6"/>
      <c r="RXD115" s="6"/>
      <c r="RXE115" s="6"/>
      <c r="RXF115" s="6"/>
      <c r="RXG115" s="6"/>
      <c r="RXH115" s="6"/>
      <c r="RXI115" s="6"/>
      <c r="RXJ115" s="6"/>
      <c r="RXK115" s="6"/>
      <c r="RXL115" s="6"/>
      <c r="RXM115" s="6"/>
      <c r="RXN115" s="6"/>
      <c r="RXO115" s="6"/>
      <c r="RXP115" s="6"/>
      <c r="RXQ115" s="6"/>
      <c r="RXR115" s="6"/>
      <c r="RXS115" s="6"/>
      <c r="RXT115" s="6"/>
      <c r="RXU115" s="6"/>
      <c r="RXV115" s="6"/>
      <c r="RXW115" s="6"/>
      <c r="RXX115" s="6"/>
      <c r="RXY115" s="6"/>
      <c r="RXZ115" s="6"/>
      <c r="RYA115" s="6"/>
      <c r="RYB115" s="6"/>
      <c r="RYC115" s="6"/>
      <c r="RYD115" s="6"/>
      <c r="RYE115" s="6"/>
      <c r="RYF115" s="6"/>
      <c r="RYG115" s="6"/>
      <c r="RYH115" s="6"/>
      <c r="RYI115" s="6"/>
      <c r="RYJ115" s="6"/>
      <c r="RYK115" s="6"/>
      <c r="RYL115" s="6"/>
      <c r="RYM115" s="6"/>
      <c r="RYN115" s="6"/>
      <c r="RYO115" s="6"/>
      <c r="RYP115" s="6"/>
      <c r="RYQ115" s="6"/>
      <c r="RYR115" s="6"/>
      <c r="RYS115" s="6"/>
      <c r="RYT115" s="6"/>
      <c r="RYU115" s="6"/>
      <c r="RYV115" s="6"/>
      <c r="RYW115" s="6"/>
      <c r="RYX115" s="6"/>
      <c r="RYY115" s="6"/>
      <c r="RYZ115" s="6"/>
      <c r="RZA115" s="6"/>
      <c r="RZB115" s="6"/>
      <c r="RZC115" s="6"/>
      <c r="RZD115" s="6"/>
      <c r="RZE115" s="6"/>
      <c r="RZF115" s="6"/>
      <c r="RZG115" s="6"/>
      <c r="RZH115" s="6"/>
      <c r="RZI115" s="6"/>
      <c r="RZJ115" s="6"/>
      <c r="RZK115" s="6"/>
      <c r="RZL115" s="6"/>
      <c r="RZM115" s="6"/>
      <c r="RZN115" s="6"/>
      <c r="RZO115" s="6"/>
      <c r="RZP115" s="6"/>
      <c r="RZQ115" s="6"/>
      <c r="RZR115" s="6"/>
      <c r="RZS115" s="6"/>
      <c r="RZT115" s="6"/>
      <c r="RZU115" s="6"/>
      <c r="RZV115" s="6"/>
      <c r="RZW115" s="6"/>
      <c r="RZX115" s="6"/>
      <c r="RZY115" s="6"/>
      <c r="RZZ115" s="6"/>
      <c r="SAA115" s="6"/>
      <c r="SAB115" s="6"/>
      <c r="SAC115" s="6"/>
      <c r="SAD115" s="6"/>
      <c r="SAE115" s="6"/>
      <c r="SAF115" s="6"/>
      <c r="SAG115" s="6"/>
      <c r="SAH115" s="6"/>
      <c r="SAI115" s="6"/>
      <c r="SAJ115" s="6"/>
      <c r="SAK115" s="6"/>
      <c r="SAL115" s="6"/>
      <c r="SAM115" s="6"/>
      <c r="SAN115" s="6"/>
      <c r="SAO115" s="6"/>
      <c r="SAP115" s="6"/>
      <c r="SAQ115" s="6"/>
      <c r="SAR115" s="6"/>
      <c r="SAS115" s="6"/>
      <c r="SAT115" s="6"/>
      <c r="SAU115" s="6"/>
      <c r="SAV115" s="6"/>
      <c r="SAW115" s="6"/>
      <c r="SAX115" s="6"/>
      <c r="SAY115" s="6"/>
      <c r="SAZ115" s="6"/>
      <c r="SBA115" s="6"/>
      <c r="SBB115" s="6"/>
      <c r="SBC115" s="6"/>
      <c r="SBD115" s="6"/>
      <c r="SBE115" s="6"/>
      <c r="SBF115" s="6"/>
      <c r="SBG115" s="6"/>
      <c r="SBH115" s="6"/>
      <c r="SBI115" s="6"/>
      <c r="SBJ115" s="6"/>
      <c r="SBK115" s="6"/>
      <c r="SBL115" s="6"/>
      <c r="SBM115" s="6"/>
      <c r="SBN115" s="6"/>
      <c r="SBO115" s="6"/>
      <c r="SBP115" s="6"/>
      <c r="SBQ115" s="6"/>
      <c r="SBR115" s="6"/>
      <c r="SBS115" s="6"/>
      <c r="SBT115" s="6"/>
      <c r="SBU115" s="6"/>
      <c r="SBV115" s="6"/>
      <c r="SBW115" s="6"/>
      <c r="SBX115" s="6"/>
      <c r="SBY115" s="6"/>
      <c r="SBZ115" s="6"/>
      <c r="SCA115" s="6"/>
      <c r="SCB115" s="6"/>
      <c r="SCC115" s="6"/>
      <c r="SCD115" s="6"/>
      <c r="SCE115" s="6"/>
      <c r="SCF115" s="6"/>
      <c r="SCG115" s="6"/>
      <c r="SCH115" s="6"/>
      <c r="SCI115" s="6"/>
      <c r="SCJ115" s="6"/>
      <c r="SCK115" s="6"/>
      <c r="SCL115" s="6"/>
      <c r="SCM115" s="6"/>
      <c r="SCN115" s="6"/>
      <c r="SCO115" s="6"/>
      <c r="SCP115" s="6"/>
      <c r="SCQ115" s="6"/>
      <c r="SCR115" s="6"/>
      <c r="SCS115" s="6"/>
      <c r="SCT115" s="6"/>
      <c r="SCU115" s="6"/>
      <c r="SCV115" s="6"/>
      <c r="SCW115" s="6"/>
      <c r="SCX115" s="6"/>
      <c r="SCY115" s="6"/>
      <c r="SCZ115" s="6"/>
      <c r="SDA115" s="6"/>
      <c r="SDB115" s="6"/>
      <c r="SDC115" s="6"/>
      <c r="SDD115" s="6"/>
      <c r="SDE115" s="6"/>
      <c r="SDF115" s="6"/>
      <c r="SDG115" s="6"/>
      <c r="SDH115" s="6"/>
      <c r="SDI115" s="6"/>
      <c r="SDJ115" s="6"/>
      <c r="SDK115" s="6"/>
      <c r="SDL115" s="6"/>
      <c r="SDM115" s="6"/>
      <c r="SDN115" s="6"/>
      <c r="SDO115" s="6"/>
      <c r="SDP115" s="6"/>
      <c r="SDQ115" s="6"/>
      <c r="SDR115" s="6"/>
      <c r="SDS115" s="6"/>
      <c r="SDT115" s="6"/>
      <c r="SDU115" s="6"/>
      <c r="SDV115" s="6"/>
      <c r="SDW115" s="6"/>
      <c r="SDX115" s="6"/>
      <c r="SDY115" s="6"/>
      <c r="SDZ115" s="6"/>
      <c r="SEA115" s="6"/>
      <c r="SEB115" s="6"/>
      <c r="SEC115" s="6"/>
      <c r="SED115" s="6"/>
      <c r="SEE115" s="6"/>
      <c r="SEF115" s="6"/>
      <c r="SEG115" s="6"/>
      <c r="SEH115" s="6"/>
      <c r="SEI115" s="6"/>
      <c r="SEJ115" s="6"/>
      <c r="SEK115" s="6"/>
      <c r="SEL115" s="6"/>
      <c r="SEM115" s="6"/>
      <c r="SEN115" s="6"/>
      <c r="SEO115" s="6"/>
      <c r="SEP115" s="6"/>
      <c r="SEQ115" s="6"/>
      <c r="SER115" s="6"/>
      <c r="SES115" s="6"/>
      <c r="SET115" s="6"/>
      <c r="SEU115" s="6"/>
      <c r="SEV115" s="6"/>
      <c r="SEW115" s="6"/>
      <c r="SEX115" s="6"/>
      <c r="SEY115" s="6"/>
      <c r="SEZ115" s="6"/>
      <c r="SFA115" s="6"/>
      <c r="SFB115" s="6"/>
      <c r="SFC115" s="6"/>
      <c r="SFD115" s="6"/>
      <c r="SFE115" s="6"/>
      <c r="SFF115" s="6"/>
      <c r="SFG115" s="6"/>
      <c r="SFH115" s="6"/>
      <c r="SFI115" s="6"/>
      <c r="SFJ115" s="6"/>
      <c r="SFK115" s="6"/>
      <c r="SFL115" s="6"/>
      <c r="SFM115" s="6"/>
      <c r="SFN115" s="6"/>
      <c r="SFO115" s="6"/>
      <c r="SFP115" s="6"/>
      <c r="SFQ115" s="6"/>
      <c r="SFR115" s="6"/>
      <c r="SFS115" s="6"/>
      <c r="SFT115" s="6"/>
      <c r="SFU115" s="6"/>
      <c r="SFV115" s="6"/>
      <c r="SFW115" s="6"/>
      <c r="SFX115" s="6"/>
      <c r="SFY115" s="6"/>
      <c r="SFZ115" s="6"/>
      <c r="SGA115" s="6"/>
      <c r="SGB115" s="6"/>
      <c r="SGC115" s="6"/>
      <c r="SGD115" s="6"/>
      <c r="SGE115" s="6"/>
      <c r="SGF115" s="6"/>
      <c r="SGG115" s="6"/>
      <c r="SGH115" s="6"/>
      <c r="SGI115" s="6"/>
      <c r="SGJ115" s="6"/>
      <c r="SGK115" s="6"/>
      <c r="SGL115" s="6"/>
      <c r="SGM115" s="6"/>
      <c r="SGN115" s="6"/>
      <c r="SGO115" s="6"/>
      <c r="SGP115" s="6"/>
      <c r="SGQ115" s="6"/>
      <c r="SGR115" s="6"/>
      <c r="SGS115" s="6"/>
      <c r="SGT115" s="6"/>
      <c r="SGU115" s="6"/>
      <c r="SGV115" s="6"/>
      <c r="SGW115" s="6"/>
      <c r="SGX115" s="6"/>
      <c r="SGY115" s="6"/>
      <c r="SGZ115" s="6"/>
      <c r="SHA115" s="6"/>
      <c r="SHB115" s="6"/>
      <c r="SHC115" s="6"/>
      <c r="SHD115" s="6"/>
      <c r="SHE115" s="6"/>
      <c r="SHF115" s="6"/>
      <c r="SHG115" s="6"/>
      <c r="SHH115" s="6"/>
      <c r="SHI115" s="6"/>
      <c r="SHJ115" s="6"/>
      <c r="SHK115" s="6"/>
      <c r="SHL115" s="6"/>
      <c r="SHM115" s="6"/>
      <c r="SHN115" s="6"/>
      <c r="SHO115" s="6"/>
      <c r="SHP115" s="6"/>
      <c r="SHQ115" s="6"/>
      <c r="SHR115" s="6"/>
      <c r="SHS115" s="6"/>
      <c r="SHT115" s="6"/>
      <c r="SHU115" s="6"/>
      <c r="SHV115" s="6"/>
      <c r="SHW115" s="6"/>
      <c r="SHX115" s="6"/>
      <c r="SHY115" s="6"/>
      <c r="SHZ115" s="6"/>
      <c r="SIA115" s="6"/>
      <c r="SIB115" s="6"/>
      <c r="SIC115" s="6"/>
      <c r="SID115" s="6"/>
      <c r="SIE115" s="6"/>
      <c r="SIF115" s="6"/>
      <c r="SIG115" s="6"/>
      <c r="SIH115" s="6"/>
      <c r="SII115" s="6"/>
      <c r="SIJ115" s="6"/>
      <c r="SIK115" s="6"/>
      <c r="SIL115" s="6"/>
      <c r="SIM115" s="6"/>
      <c r="SIN115" s="6"/>
      <c r="SIO115" s="6"/>
      <c r="SIP115" s="6"/>
      <c r="SIQ115" s="6"/>
      <c r="SIR115" s="6"/>
      <c r="SIS115" s="6"/>
      <c r="SIT115" s="6"/>
      <c r="SIU115" s="6"/>
      <c r="SIV115" s="6"/>
      <c r="SIW115" s="6"/>
      <c r="SIX115" s="6"/>
      <c r="SIY115" s="6"/>
      <c r="SIZ115" s="6"/>
      <c r="SJA115" s="6"/>
      <c r="SJB115" s="6"/>
      <c r="SJC115" s="6"/>
      <c r="SJD115" s="6"/>
      <c r="SJE115" s="6"/>
      <c r="SJF115" s="6"/>
      <c r="SJG115" s="6"/>
      <c r="SJH115" s="6"/>
      <c r="SJI115" s="6"/>
      <c r="SJJ115" s="6"/>
      <c r="SJK115" s="6"/>
      <c r="SJL115" s="6"/>
      <c r="SJM115" s="6"/>
      <c r="SJN115" s="6"/>
      <c r="SJO115" s="6"/>
      <c r="SJP115" s="6"/>
      <c r="SJQ115" s="6"/>
      <c r="SJR115" s="6"/>
      <c r="SJS115" s="6"/>
      <c r="SJT115" s="6"/>
      <c r="SJU115" s="6"/>
      <c r="SJV115" s="6"/>
      <c r="SJW115" s="6"/>
      <c r="SJX115" s="6"/>
      <c r="SJY115" s="6"/>
      <c r="SJZ115" s="6"/>
      <c r="SKA115" s="6"/>
      <c r="SKB115" s="6"/>
      <c r="SKC115" s="6"/>
      <c r="SKD115" s="6"/>
      <c r="SKE115" s="6"/>
      <c r="SKF115" s="6"/>
      <c r="SKG115" s="6"/>
      <c r="SKH115" s="6"/>
      <c r="SKI115" s="6"/>
      <c r="SKJ115" s="6"/>
      <c r="SKK115" s="6"/>
      <c r="SKL115" s="6"/>
      <c r="SKM115" s="6"/>
      <c r="SKN115" s="6"/>
      <c r="SKO115" s="6"/>
      <c r="SKP115" s="6"/>
      <c r="SKQ115" s="6"/>
      <c r="SKR115" s="6"/>
      <c r="SKS115" s="6"/>
      <c r="SKT115" s="6"/>
      <c r="SKU115" s="6"/>
      <c r="SKV115" s="6"/>
      <c r="SKW115" s="6"/>
      <c r="SKX115" s="6"/>
      <c r="SKY115" s="6"/>
      <c r="SKZ115" s="6"/>
      <c r="SLA115" s="6"/>
      <c r="SLB115" s="6"/>
      <c r="SLC115" s="6"/>
      <c r="SLD115" s="6"/>
      <c r="SLE115" s="6"/>
      <c r="SLF115" s="6"/>
      <c r="SLG115" s="6"/>
      <c r="SLH115" s="6"/>
      <c r="SLI115" s="6"/>
      <c r="SLJ115" s="6"/>
      <c r="SLK115" s="6"/>
      <c r="SLL115" s="6"/>
      <c r="SLM115" s="6"/>
      <c r="SLN115" s="6"/>
      <c r="SLO115" s="6"/>
      <c r="SLP115" s="6"/>
      <c r="SLQ115" s="6"/>
      <c r="SLR115" s="6"/>
      <c r="SLS115" s="6"/>
      <c r="SLT115" s="6"/>
      <c r="SLU115" s="6"/>
      <c r="SLV115" s="6"/>
      <c r="SLW115" s="6"/>
      <c r="SLX115" s="6"/>
      <c r="SLY115" s="6"/>
      <c r="SLZ115" s="6"/>
      <c r="SMA115" s="6"/>
      <c r="SMB115" s="6"/>
      <c r="SMC115" s="6"/>
      <c r="SMD115" s="6"/>
      <c r="SME115" s="6"/>
      <c r="SMF115" s="6"/>
      <c r="SMG115" s="6"/>
      <c r="SMH115" s="6"/>
      <c r="SMI115" s="6"/>
      <c r="SMJ115" s="6"/>
      <c r="SMK115" s="6"/>
      <c r="SML115" s="6"/>
      <c r="SMM115" s="6"/>
      <c r="SMN115" s="6"/>
      <c r="SMO115" s="6"/>
      <c r="SMP115" s="6"/>
      <c r="SMQ115" s="6"/>
      <c r="SMR115" s="6"/>
      <c r="SMS115" s="6"/>
      <c r="SMT115" s="6"/>
      <c r="SMU115" s="6"/>
      <c r="SMV115" s="6"/>
      <c r="SMW115" s="6"/>
      <c r="SMX115" s="6"/>
      <c r="SMY115" s="6"/>
      <c r="SMZ115" s="6"/>
      <c r="SNA115" s="6"/>
      <c r="SNB115" s="6"/>
      <c r="SNC115" s="6"/>
      <c r="SND115" s="6"/>
      <c r="SNE115" s="6"/>
      <c r="SNF115" s="6"/>
      <c r="SNG115" s="6"/>
      <c r="SNH115" s="6"/>
      <c r="SNI115" s="6"/>
      <c r="SNJ115" s="6"/>
      <c r="SNK115" s="6"/>
      <c r="SNL115" s="6"/>
      <c r="SNM115" s="6"/>
      <c r="SNN115" s="6"/>
      <c r="SNO115" s="6"/>
      <c r="SNP115" s="6"/>
      <c r="SNQ115" s="6"/>
      <c r="SNR115" s="6"/>
      <c r="SNS115" s="6"/>
      <c r="SNT115" s="6"/>
      <c r="SNU115" s="6"/>
      <c r="SNV115" s="6"/>
      <c r="SNW115" s="6"/>
      <c r="SNX115" s="6"/>
      <c r="SNY115" s="6"/>
      <c r="SNZ115" s="6"/>
      <c r="SOA115" s="6"/>
      <c r="SOB115" s="6"/>
      <c r="SOC115" s="6"/>
      <c r="SOD115" s="6"/>
      <c r="SOE115" s="6"/>
      <c r="SOF115" s="6"/>
      <c r="SOG115" s="6"/>
      <c r="SOH115" s="6"/>
      <c r="SOI115" s="6"/>
      <c r="SOJ115" s="6"/>
      <c r="SOK115" s="6"/>
      <c r="SOL115" s="6"/>
      <c r="SOM115" s="6"/>
      <c r="SON115" s="6"/>
      <c r="SOO115" s="6"/>
      <c r="SOP115" s="6"/>
      <c r="SOQ115" s="6"/>
      <c r="SOR115" s="6"/>
      <c r="SOS115" s="6"/>
      <c r="SOT115" s="6"/>
      <c r="SOU115" s="6"/>
      <c r="SOV115" s="6"/>
      <c r="SOW115" s="6"/>
      <c r="SOX115" s="6"/>
      <c r="SOY115" s="6"/>
      <c r="SOZ115" s="6"/>
      <c r="SPA115" s="6"/>
      <c r="SPB115" s="6"/>
      <c r="SPC115" s="6"/>
      <c r="SPD115" s="6"/>
      <c r="SPE115" s="6"/>
      <c r="SPF115" s="6"/>
      <c r="SPG115" s="6"/>
      <c r="SPH115" s="6"/>
      <c r="SPI115" s="6"/>
      <c r="SPJ115" s="6"/>
      <c r="SPK115" s="6"/>
      <c r="SPL115" s="6"/>
      <c r="SPM115" s="6"/>
      <c r="SPN115" s="6"/>
      <c r="SPO115" s="6"/>
      <c r="SPP115" s="6"/>
      <c r="SPQ115" s="6"/>
      <c r="SPR115" s="6"/>
      <c r="SPS115" s="6"/>
      <c r="SPT115" s="6"/>
      <c r="SPU115" s="6"/>
      <c r="SPV115" s="6"/>
      <c r="SPW115" s="6"/>
      <c r="SPX115" s="6"/>
      <c r="SPY115" s="6"/>
      <c r="SPZ115" s="6"/>
      <c r="SQA115" s="6"/>
      <c r="SQB115" s="6"/>
      <c r="SQC115" s="6"/>
      <c r="SQD115" s="6"/>
      <c r="SQE115" s="6"/>
      <c r="SQF115" s="6"/>
      <c r="SQG115" s="6"/>
      <c r="SQH115" s="6"/>
      <c r="SQI115" s="6"/>
      <c r="SQJ115" s="6"/>
      <c r="SQK115" s="6"/>
      <c r="SQL115" s="6"/>
      <c r="SQM115" s="6"/>
      <c r="SQN115" s="6"/>
      <c r="SQO115" s="6"/>
      <c r="SQP115" s="6"/>
      <c r="SQQ115" s="6"/>
      <c r="SQR115" s="6"/>
      <c r="SQS115" s="6"/>
      <c r="SQT115" s="6"/>
      <c r="SQU115" s="6"/>
      <c r="SQV115" s="6"/>
      <c r="SQW115" s="6"/>
      <c r="SQX115" s="6"/>
      <c r="SQY115" s="6"/>
      <c r="SQZ115" s="6"/>
      <c r="SRA115" s="6"/>
      <c r="SRB115" s="6"/>
      <c r="SRC115" s="6"/>
      <c r="SRD115" s="6"/>
      <c r="SRE115" s="6"/>
      <c r="SRF115" s="6"/>
      <c r="SRG115" s="6"/>
      <c r="SRH115" s="6"/>
      <c r="SRI115" s="6"/>
      <c r="SRJ115" s="6"/>
      <c r="SRK115" s="6"/>
      <c r="SRL115" s="6"/>
      <c r="SRM115" s="6"/>
      <c r="SRN115" s="6"/>
      <c r="SRO115" s="6"/>
      <c r="SRP115" s="6"/>
      <c r="SRQ115" s="6"/>
      <c r="SRR115" s="6"/>
      <c r="SRS115" s="6"/>
      <c r="SRT115" s="6"/>
      <c r="SRU115" s="6"/>
      <c r="SRV115" s="6"/>
      <c r="SRW115" s="6"/>
      <c r="SRX115" s="6"/>
      <c r="SRY115" s="6"/>
      <c r="SRZ115" s="6"/>
      <c r="SSA115" s="6"/>
      <c r="SSB115" s="6"/>
      <c r="SSC115" s="6"/>
      <c r="SSD115" s="6"/>
      <c r="SSE115" s="6"/>
      <c r="SSF115" s="6"/>
      <c r="SSG115" s="6"/>
      <c r="SSH115" s="6"/>
      <c r="SSI115" s="6"/>
      <c r="SSJ115" s="6"/>
      <c r="SSK115" s="6"/>
      <c r="SSL115" s="6"/>
      <c r="SSM115" s="6"/>
      <c r="SSN115" s="6"/>
      <c r="SSO115" s="6"/>
      <c r="SSP115" s="6"/>
      <c r="SSQ115" s="6"/>
      <c r="SSR115" s="6"/>
      <c r="SSS115" s="6"/>
      <c r="SST115" s="6"/>
      <c r="SSU115" s="6"/>
      <c r="SSV115" s="6"/>
      <c r="SSW115" s="6"/>
      <c r="SSX115" s="6"/>
      <c r="SSY115" s="6"/>
      <c r="SSZ115" s="6"/>
      <c r="STA115" s="6"/>
      <c r="STB115" s="6"/>
      <c r="STC115" s="6"/>
      <c r="STD115" s="6"/>
      <c r="STE115" s="6"/>
      <c r="STF115" s="6"/>
      <c r="STG115" s="6"/>
      <c r="STH115" s="6"/>
      <c r="STI115" s="6"/>
      <c r="STJ115" s="6"/>
      <c r="STK115" s="6"/>
      <c r="STL115" s="6"/>
      <c r="STM115" s="6"/>
      <c r="STN115" s="6"/>
      <c r="STO115" s="6"/>
      <c r="STP115" s="6"/>
      <c r="STQ115" s="6"/>
      <c r="STR115" s="6"/>
      <c r="STS115" s="6"/>
      <c r="STT115" s="6"/>
      <c r="STU115" s="6"/>
      <c r="STV115" s="6"/>
      <c r="STW115" s="6"/>
      <c r="STX115" s="6"/>
      <c r="STY115" s="6"/>
      <c r="STZ115" s="6"/>
      <c r="SUA115" s="6"/>
      <c r="SUB115" s="6"/>
      <c r="SUC115" s="6"/>
      <c r="SUD115" s="6"/>
      <c r="SUE115" s="6"/>
      <c r="SUF115" s="6"/>
      <c r="SUG115" s="6"/>
      <c r="SUH115" s="6"/>
      <c r="SUI115" s="6"/>
      <c r="SUJ115" s="6"/>
      <c r="SUK115" s="6"/>
      <c r="SUL115" s="6"/>
      <c r="SUM115" s="6"/>
      <c r="SUN115" s="6"/>
      <c r="SUO115" s="6"/>
      <c r="SUP115" s="6"/>
      <c r="SUQ115" s="6"/>
      <c r="SUR115" s="6"/>
      <c r="SUS115" s="6"/>
      <c r="SUT115" s="6"/>
      <c r="SUU115" s="6"/>
      <c r="SUV115" s="6"/>
      <c r="SUW115" s="6"/>
      <c r="SUX115" s="6"/>
      <c r="SUY115" s="6"/>
      <c r="SUZ115" s="6"/>
      <c r="SVA115" s="6"/>
      <c r="SVB115" s="6"/>
      <c r="SVC115" s="6"/>
      <c r="SVD115" s="6"/>
      <c r="SVE115" s="6"/>
      <c r="SVF115" s="6"/>
      <c r="SVG115" s="6"/>
      <c r="SVH115" s="6"/>
      <c r="SVI115" s="6"/>
      <c r="SVJ115" s="6"/>
      <c r="SVK115" s="6"/>
      <c r="SVL115" s="6"/>
      <c r="SVM115" s="6"/>
      <c r="SVN115" s="6"/>
      <c r="SVO115" s="6"/>
      <c r="SVP115" s="6"/>
      <c r="SVQ115" s="6"/>
      <c r="SVR115" s="6"/>
      <c r="SVS115" s="6"/>
      <c r="SVT115" s="6"/>
      <c r="SVU115" s="6"/>
      <c r="SVV115" s="6"/>
      <c r="SVW115" s="6"/>
      <c r="SVX115" s="6"/>
      <c r="SVY115" s="6"/>
      <c r="SVZ115" s="6"/>
      <c r="SWA115" s="6"/>
      <c r="SWB115" s="6"/>
      <c r="SWC115" s="6"/>
      <c r="SWD115" s="6"/>
      <c r="SWE115" s="6"/>
      <c r="SWF115" s="6"/>
      <c r="SWG115" s="6"/>
      <c r="SWH115" s="6"/>
      <c r="SWI115" s="6"/>
      <c r="SWJ115" s="6"/>
      <c r="SWK115" s="6"/>
      <c r="SWL115" s="6"/>
      <c r="SWM115" s="6"/>
      <c r="SWN115" s="6"/>
      <c r="SWO115" s="6"/>
      <c r="SWP115" s="6"/>
      <c r="SWQ115" s="6"/>
      <c r="SWR115" s="6"/>
      <c r="SWS115" s="6"/>
      <c r="SWT115" s="6"/>
      <c r="SWU115" s="6"/>
      <c r="SWV115" s="6"/>
      <c r="SWW115" s="6"/>
      <c r="SWX115" s="6"/>
      <c r="SWY115" s="6"/>
      <c r="SWZ115" s="6"/>
      <c r="SXA115" s="6"/>
      <c r="SXB115" s="6"/>
      <c r="SXC115" s="6"/>
      <c r="SXD115" s="6"/>
      <c r="SXE115" s="6"/>
      <c r="SXF115" s="6"/>
      <c r="SXG115" s="6"/>
      <c r="SXH115" s="6"/>
      <c r="SXI115" s="6"/>
      <c r="SXJ115" s="6"/>
      <c r="SXK115" s="6"/>
      <c r="SXL115" s="6"/>
      <c r="SXM115" s="6"/>
      <c r="SXN115" s="6"/>
      <c r="SXO115" s="6"/>
      <c r="SXP115" s="6"/>
      <c r="SXQ115" s="6"/>
      <c r="SXR115" s="6"/>
      <c r="SXS115" s="6"/>
      <c r="SXT115" s="6"/>
      <c r="SXU115" s="6"/>
      <c r="SXV115" s="6"/>
      <c r="SXW115" s="6"/>
      <c r="SXX115" s="6"/>
      <c r="SXY115" s="6"/>
      <c r="SXZ115" s="6"/>
      <c r="SYA115" s="6"/>
      <c r="SYB115" s="6"/>
      <c r="SYC115" s="6"/>
      <c r="SYD115" s="6"/>
      <c r="SYE115" s="6"/>
      <c r="SYF115" s="6"/>
      <c r="SYG115" s="6"/>
      <c r="SYH115" s="6"/>
      <c r="SYI115" s="6"/>
      <c r="SYJ115" s="6"/>
      <c r="SYK115" s="6"/>
      <c r="SYL115" s="6"/>
      <c r="SYM115" s="6"/>
      <c r="SYN115" s="6"/>
      <c r="SYO115" s="6"/>
      <c r="SYP115" s="6"/>
      <c r="SYQ115" s="6"/>
      <c r="SYR115" s="6"/>
      <c r="SYS115" s="6"/>
      <c r="SYT115" s="6"/>
      <c r="SYU115" s="6"/>
      <c r="SYV115" s="6"/>
      <c r="SYW115" s="6"/>
      <c r="SYX115" s="6"/>
      <c r="SYY115" s="6"/>
      <c r="SYZ115" s="6"/>
      <c r="SZA115" s="6"/>
      <c r="SZB115" s="6"/>
      <c r="SZC115" s="6"/>
      <c r="SZD115" s="6"/>
      <c r="SZE115" s="6"/>
      <c r="SZF115" s="6"/>
      <c r="SZG115" s="6"/>
      <c r="SZH115" s="6"/>
      <c r="SZI115" s="6"/>
      <c r="SZJ115" s="6"/>
      <c r="SZK115" s="6"/>
      <c r="SZL115" s="6"/>
      <c r="SZM115" s="6"/>
      <c r="SZN115" s="6"/>
      <c r="SZO115" s="6"/>
      <c r="SZP115" s="6"/>
      <c r="SZQ115" s="6"/>
      <c r="SZR115" s="6"/>
      <c r="SZS115" s="6"/>
      <c r="SZT115" s="6"/>
      <c r="SZU115" s="6"/>
      <c r="SZV115" s="6"/>
      <c r="SZW115" s="6"/>
      <c r="SZX115" s="6"/>
      <c r="SZY115" s="6"/>
      <c r="SZZ115" s="6"/>
      <c r="TAA115" s="6"/>
      <c r="TAB115" s="6"/>
      <c r="TAC115" s="6"/>
      <c r="TAD115" s="6"/>
      <c r="TAE115" s="6"/>
      <c r="TAF115" s="6"/>
      <c r="TAG115" s="6"/>
      <c r="TAH115" s="6"/>
      <c r="TAI115" s="6"/>
      <c r="TAJ115" s="6"/>
      <c r="TAK115" s="6"/>
      <c r="TAL115" s="6"/>
      <c r="TAM115" s="6"/>
      <c r="TAN115" s="6"/>
      <c r="TAO115" s="6"/>
      <c r="TAP115" s="6"/>
      <c r="TAQ115" s="6"/>
      <c r="TAR115" s="6"/>
      <c r="TAS115" s="6"/>
      <c r="TAT115" s="6"/>
      <c r="TAU115" s="6"/>
      <c r="TAV115" s="6"/>
      <c r="TAW115" s="6"/>
      <c r="TAX115" s="6"/>
      <c r="TAY115" s="6"/>
      <c r="TAZ115" s="6"/>
      <c r="TBA115" s="6"/>
      <c r="TBB115" s="6"/>
      <c r="TBC115" s="6"/>
      <c r="TBD115" s="6"/>
      <c r="TBE115" s="6"/>
      <c r="TBF115" s="6"/>
      <c r="TBG115" s="6"/>
      <c r="TBH115" s="6"/>
      <c r="TBI115" s="6"/>
      <c r="TBJ115" s="6"/>
      <c r="TBK115" s="6"/>
      <c r="TBL115" s="6"/>
      <c r="TBM115" s="6"/>
      <c r="TBN115" s="6"/>
      <c r="TBO115" s="6"/>
      <c r="TBP115" s="6"/>
      <c r="TBQ115" s="6"/>
      <c r="TBR115" s="6"/>
      <c r="TBS115" s="6"/>
      <c r="TBT115" s="6"/>
      <c r="TBU115" s="6"/>
      <c r="TBV115" s="6"/>
      <c r="TBW115" s="6"/>
      <c r="TBX115" s="6"/>
      <c r="TBY115" s="6"/>
      <c r="TBZ115" s="6"/>
      <c r="TCA115" s="6"/>
      <c r="TCB115" s="6"/>
      <c r="TCC115" s="6"/>
      <c r="TCD115" s="6"/>
      <c r="TCE115" s="6"/>
      <c r="TCF115" s="6"/>
      <c r="TCG115" s="6"/>
      <c r="TCH115" s="6"/>
      <c r="TCI115" s="6"/>
      <c r="TCJ115" s="6"/>
      <c r="TCK115" s="6"/>
      <c r="TCL115" s="6"/>
      <c r="TCM115" s="6"/>
      <c r="TCN115" s="6"/>
      <c r="TCO115" s="6"/>
      <c r="TCP115" s="6"/>
      <c r="TCQ115" s="6"/>
      <c r="TCR115" s="6"/>
      <c r="TCS115" s="6"/>
      <c r="TCT115" s="6"/>
      <c r="TCU115" s="6"/>
      <c r="TCV115" s="6"/>
      <c r="TCW115" s="6"/>
      <c r="TCX115" s="6"/>
      <c r="TCY115" s="6"/>
      <c r="TCZ115" s="6"/>
      <c r="TDA115" s="6"/>
      <c r="TDB115" s="6"/>
      <c r="TDC115" s="6"/>
      <c r="TDD115" s="6"/>
      <c r="TDE115" s="6"/>
      <c r="TDF115" s="6"/>
      <c r="TDG115" s="6"/>
      <c r="TDH115" s="6"/>
      <c r="TDI115" s="6"/>
      <c r="TDJ115" s="6"/>
      <c r="TDK115" s="6"/>
      <c r="TDL115" s="6"/>
      <c r="TDM115" s="6"/>
      <c r="TDN115" s="6"/>
      <c r="TDO115" s="6"/>
      <c r="TDP115" s="6"/>
      <c r="TDQ115" s="6"/>
      <c r="TDR115" s="6"/>
      <c r="TDS115" s="6"/>
      <c r="TDT115" s="6"/>
      <c r="TDU115" s="6"/>
      <c r="TDV115" s="6"/>
      <c r="TDW115" s="6"/>
      <c r="TDX115" s="6"/>
      <c r="TDY115" s="6"/>
      <c r="TDZ115" s="6"/>
      <c r="TEA115" s="6"/>
      <c r="TEB115" s="6"/>
      <c r="TEC115" s="6"/>
      <c r="TED115" s="6"/>
      <c r="TEE115" s="6"/>
      <c r="TEF115" s="6"/>
      <c r="TEG115" s="6"/>
      <c r="TEH115" s="6"/>
      <c r="TEI115" s="6"/>
      <c r="TEJ115" s="6"/>
      <c r="TEK115" s="6"/>
      <c r="TEL115" s="6"/>
      <c r="TEM115" s="6"/>
      <c r="TEN115" s="6"/>
      <c r="TEO115" s="6"/>
      <c r="TEP115" s="6"/>
      <c r="TEQ115" s="6"/>
      <c r="TER115" s="6"/>
      <c r="TES115" s="6"/>
      <c r="TET115" s="6"/>
      <c r="TEU115" s="6"/>
      <c r="TEV115" s="6"/>
      <c r="TEW115" s="6"/>
      <c r="TEX115" s="6"/>
      <c r="TEY115" s="6"/>
      <c r="TEZ115" s="6"/>
      <c r="TFA115" s="6"/>
      <c r="TFB115" s="6"/>
      <c r="TFC115" s="6"/>
      <c r="TFD115" s="6"/>
      <c r="TFE115" s="6"/>
      <c r="TFF115" s="6"/>
      <c r="TFG115" s="6"/>
      <c r="TFH115" s="6"/>
      <c r="TFI115" s="6"/>
      <c r="TFJ115" s="6"/>
      <c r="TFK115" s="6"/>
      <c r="TFL115" s="6"/>
      <c r="TFM115" s="6"/>
      <c r="TFN115" s="6"/>
      <c r="TFO115" s="6"/>
      <c r="TFP115" s="6"/>
      <c r="TFQ115" s="6"/>
      <c r="TFR115" s="6"/>
      <c r="TFS115" s="6"/>
      <c r="TFT115" s="6"/>
      <c r="TFU115" s="6"/>
      <c r="TFV115" s="6"/>
      <c r="TFW115" s="6"/>
      <c r="TFX115" s="6"/>
      <c r="TFY115" s="6"/>
      <c r="TFZ115" s="6"/>
      <c r="TGA115" s="6"/>
      <c r="TGB115" s="6"/>
      <c r="TGC115" s="6"/>
      <c r="TGD115" s="6"/>
      <c r="TGE115" s="6"/>
      <c r="TGF115" s="6"/>
      <c r="TGG115" s="6"/>
      <c r="TGH115" s="6"/>
      <c r="TGI115" s="6"/>
      <c r="TGJ115" s="6"/>
      <c r="TGK115" s="6"/>
      <c r="TGL115" s="6"/>
      <c r="TGM115" s="6"/>
      <c r="TGN115" s="6"/>
      <c r="TGO115" s="6"/>
      <c r="TGP115" s="6"/>
      <c r="TGQ115" s="6"/>
      <c r="TGR115" s="6"/>
      <c r="TGS115" s="6"/>
      <c r="TGT115" s="6"/>
      <c r="TGU115" s="6"/>
      <c r="TGV115" s="6"/>
      <c r="TGW115" s="6"/>
      <c r="TGX115" s="6"/>
      <c r="TGY115" s="6"/>
      <c r="TGZ115" s="6"/>
      <c r="THA115" s="6"/>
      <c r="THB115" s="6"/>
      <c r="THC115" s="6"/>
      <c r="THD115" s="6"/>
      <c r="THE115" s="6"/>
      <c r="THF115" s="6"/>
      <c r="THG115" s="6"/>
      <c r="THH115" s="6"/>
      <c r="THI115" s="6"/>
      <c r="THJ115" s="6"/>
      <c r="THK115" s="6"/>
      <c r="THL115" s="6"/>
      <c r="THM115" s="6"/>
      <c r="THN115" s="6"/>
      <c r="THO115" s="6"/>
      <c r="THP115" s="6"/>
      <c r="THQ115" s="6"/>
      <c r="THR115" s="6"/>
      <c r="THS115" s="6"/>
      <c r="THT115" s="6"/>
      <c r="THU115" s="6"/>
      <c r="THV115" s="6"/>
      <c r="THW115" s="6"/>
      <c r="THX115" s="6"/>
      <c r="THY115" s="6"/>
      <c r="THZ115" s="6"/>
      <c r="TIA115" s="6"/>
      <c r="TIB115" s="6"/>
      <c r="TIC115" s="6"/>
      <c r="TID115" s="6"/>
      <c r="TIE115" s="6"/>
      <c r="TIF115" s="6"/>
      <c r="TIG115" s="6"/>
      <c r="TIH115" s="6"/>
      <c r="TII115" s="6"/>
      <c r="TIJ115" s="6"/>
      <c r="TIK115" s="6"/>
      <c r="TIL115" s="6"/>
      <c r="TIM115" s="6"/>
      <c r="TIN115" s="6"/>
      <c r="TIO115" s="6"/>
      <c r="TIP115" s="6"/>
      <c r="TIQ115" s="6"/>
      <c r="TIR115" s="6"/>
      <c r="TIS115" s="6"/>
      <c r="TIT115" s="6"/>
      <c r="TIU115" s="6"/>
      <c r="TIV115" s="6"/>
      <c r="TIW115" s="6"/>
      <c r="TIX115" s="6"/>
      <c r="TIY115" s="6"/>
      <c r="TIZ115" s="6"/>
      <c r="TJA115" s="6"/>
      <c r="TJB115" s="6"/>
      <c r="TJC115" s="6"/>
      <c r="TJD115" s="6"/>
      <c r="TJE115" s="6"/>
      <c r="TJF115" s="6"/>
      <c r="TJG115" s="6"/>
      <c r="TJH115" s="6"/>
      <c r="TJI115" s="6"/>
      <c r="TJJ115" s="6"/>
      <c r="TJK115" s="6"/>
      <c r="TJL115" s="6"/>
      <c r="TJM115" s="6"/>
      <c r="TJN115" s="6"/>
      <c r="TJO115" s="6"/>
      <c r="TJP115" s="6"/>
      <c r="TJQ115" s="6"/>
      <c r="TJR115" s="6"/>
      <c r="TJS115" s="6"/>
      <c r="TJT115" s="6"/>
      <c r="TJU115" s="6"/>
      <c r="TJV115" s="6"/>
      <c r="TJW115" s="6"/>
      <c r="TJX115" s="6"/>
      <c r="TJY115" s="6"/>
      <c r="TJZ115" s="6"/>
      <c r="TKA115" s="6"/>
      <c r="TKB115" s="6"/>
      <c r="TKC115" s="6"/>
      <c r="TKD115" s="6"/>
      <c r="TKE115" s="6"/>
      <c r="TKF115" s="6"/>
      <c r="TKG115" s="6"/>
      <c r="TKH115" s="6"/>
      <c r="TKI115" s="6"/>
      <c r="TKJ115" s="6"/>
      <c r="TKK115" s="6"/>
      <c r="TKL115" s="6"/>
      <c r="TKM115" s="6"/>
      <c r="TKN115" s="6"/>
      <c r="TKO115" s="6"/>
      <c r="TKP115" s="6"/>
      <c r="TKQ115" s="6"/>
      <c r="TKR115" s="6"/>
      <c r="TKS115" s="6"/>
      <c r="TKT115" s="6"/>
      <c r="TKU115" s="6"/>
      <c r="TKV115" s="6"/>
      <c r="TKW115" s="6"/>
      <c r="TKX115" s="6"/>
      <c r="TKY115" s="6"/>
      <c r="TKZ115" s="6"/>
      <c r="TLA115" s="6"/>
      <c r="TLB115" s="6"/>
      <c r="TLC115" s="6"/>
      <c r="TLD115" s="6"/>
      <c r="TLE115" s="6"/>
      <c r="TLF115" s="6"/>
      <c r="TLG115" s="6"/>
      <c r="TLH115" s="6"/>
      <c r="TLI115" s="6"/>
      <c r="TLJ115" s="6"/>
      <c r="TLK115" s="6"/>
      <c r="TLL115" s="6"/>
      <c r="TLM115" s="6"/>
      <c r="TLN115" s="6"/>
      <c r="TLO115" s="6"/>
      <c r="TLP115" s="6"/>
      <c r="TLQ115" s="6"/>
      <c r="TLR115" s="6"/>
      <c r="TLS115" s="6"/>
      <c r="TLT115" s="6"/>
      <c r="TLU115" s="6"/>
      <c r="TLV115" s="6"/>
      <c r="TLW115" s="6"/>
      <c r="TLX115" s="6"/>
      <c r="TLY115" s="6"/>
      <c r="TLZ115" s="6"/>
      <c r="TMA115" s="6"/>
      <c r="TMB115" s="6"/>
      <c r="TMC115" s="6"/>
      <c r="TMD115" s="6"/>
      <c r="TME115" s="6"/>
      <c r="TMF115" s="6"/>
      <c r="TMG115" s="6"/>
      <c r="TMH115" s="6"/>
      <c r="TMI115" s="6"/>
      <c r="TMJ115" s="6"/>
      <c r="TMK115" s="6"/>
      <c r="TML115" s="6"/>
      <c r="TMM115" s="6"/>
      <c r="TMN115" s="6"/>
      <c r="TMO115" s="6"/>
      <c r="TMP115" s="6"/>
      <c r="TMQ115" s="6"/>
      <c r="TMR115" s="6"/>
      <c r="TMS115" s="6"/>
      <c r="TMT115" s="6"/>
      <c r="TMU115" s="6"/>
      <c r="TMV115" s="6"/>
      <c r="TMW115" s="6"/>
      <c r="TMX115" s="6"/>
      <c r="TMY115" s="6"/>
      <c r="TMZ115" s="6"/>
      <c r="TNA115" s="6"/>
      <c r="TNB115" s="6"/>
      <c r="TNC115" s="6"/>
      <c r="TND115" s="6"/>
      <c r="TNE115" s="6"/>
      <c r="TNF115" s="6"/>
      <c r="TNG115" s="6"/>
      <c r="TNH115" s="6"/>
      <c r="TNI115" s="6"/>
      <c r="TNJ115" s="6"/>
      <c r="TNK115" s="6"/>
      <c r="TNL115" s="6"/>
      <c r="TNM115" s="6"/>
      <c r="TNN115" s="6"/>
      <c r="TNO115" s="6"/>
      <c r="TNP115" s="6"/>
      <c r="TNQ115" s="6"/>
      <c r="TNR115" s="6"/>
      <c r="TNS115" s="6"/>
      <c r="TNT115" s="6"/>
      <c r="TNU115" s="6"/>
      <c r="TNV115" s="6"/>
      <c r="TNW115" s="6"/>
      <c r="TNX115" s="6"/>
      <c r="TNY115" s="6"/>
      <c r="TNZ115" s="6"/>
      <c r="TOA115" s="6"/>
      <c r="TOB115" s="6"/>
      <c r="TOC115" s="6"/>
      <c r="TOD115" s="6"/>
      <c r="TOE115" s="6"/>
      <c r="TOF115" s="6"/>
      <c r="TOG115" s="6"/>
      <c r="TOH115" s="6"/>
      <c r="TOI115" s="6"/>
      <c r="TOJ115" s="6"/>
      <c r="TOK115" s="6"/>
      <c r="TOL115" s="6"/>
      <c r="TOM115" s="6"/>
      <c r="TON115" s="6"/>
      <c r="TOO115" s="6"/>
      <c r="TOP115" s="6"/>
      <c r="TOQ115" s="6"/>
      <c r="TOR115" s="6"/>
      <c r="TOS115" s="6"/>
      <c r="TOT115" s="6"/>
      <c r="TOU115" s="6"/>
      <c r="TOV115" s="6"/>
      <c r="TOW115" s="6"/>
      <c r="TOX115" s="6"/>
      <c r="TOY115" s="6"/>
      <c r="TOZ115" s="6"/>
      <c r="TPA115" s="6"/>
      <c r="TPB115" s="6"/>
      <c r="TPC115" s="6"/>
      <c r="TPD115" s="6"/>
      <c r="TPE115" s="6"/>
      <c r="TPF115" s="6"/>
      <c r="TPG115" s="6"/>
      <c r="TPH115" s="6"/>
      <c r="TPI115" s="6"/>
      <c r="TPJ115" s="6"/>
      <c r="TPK115" s="6"/>
      <c r="TPL115" s="6"/>
      <c r="TPM115" s="6"/>
      <c r="TPN115" s="6"/>
      <c r="TPO115" s="6"/>
      <c r="TPP115" s="6"/>
      <c r="TPQ115" s="6"/>
      <c r="TPR115" s="6"/>
      <c r="TPS115" s="6"/>
      <c r="TPT115" s="6"/>
      <c r="TPU115" s="6"/>
      <c r="TPV115" s="6"/>
      <c r="TPW115" s="6"/>
      <c r="TPX115" s="6"/>
      <c r="TPY115" s="6"/>
      <c r="TPZ115" s="6"/>
      <c r="TQA115" s="6"/>
      <c r="TQB115" s="6"/>
      <c r="TQC115" s="6"/>
      <c r="TQD115" s="6"/>
      <c r="TQE115" s="6"/>
      <c r="TQF115" s="6"/>
      <c r="TQG115" s="6"/>
      <c r="TQH115" s="6"/>
      <c r="TQI115" s="6"/>
      <c r="TQJ115" s="6"/>
      <c r="TQK115" s="6"/>
      <c r="TQL115" s="6"/>
      <c r="TQM115" s="6"/>
      <c r="TQN115" s="6"/>
      <c r="TQO115" s="6"/>
      <c r="TQP115" s="6"/>
      <c r="TQQ115" s="6"/>
      <c r="TQR115" s="6"/>
      <c r="TQS115" s="6"/>
      <c r="TQT115" s="6"/>
      <c r="TQU115" s="6"/>
      <c r="TQV115" s="6"/>
      <c r="TQW115" s="6"/>
      <c r="TQX115" s="6"/>
      <c r="TQY115" s="6"/>
      <c r="TQZ115" s="6"/>
      <c r="TRA115" s="6"/>
      <c r="TRB115" s="6"/>
      <c r="TRC115" s="6"/>
      <c r="TRD115" s="6"/>
      <c r="TRE115" s="6"/>
      <c r="TRF115" s="6"/>
      <c r="TRG115" s="6"/>
      <c r="TRH115" s="6"/>
      <c r="TRI115" s="6"/>
      <c r="TRJ115" s="6"/>
      <c r="TRK115" s="6"/>
      <c r="TRL115" s="6"/>
      <c r="TRM115" s="6"/>
      <c r="TRN115" s="6"/>
      <c r="TRO115" s="6"/>
      <c r="TRP115" s="6"/>
      <c r="TRQ115" s="6"/>
      <c r="TRR115" s="6"/>
      <c r="TRS115" s="6"/>
      <c r="TRT115" s="6"/>
      <c r="TRU115" s="6"/>
      <c r="TRV115" s="6"/>
      <c r="TRW115" s="6"/>
      <c r="TRX115" s="6"/>
      <c r="TRY115" s="6"/>
      <c r="TRZ115" s="6"/>
      <c r="TSA115" s="6"/>
      <c r="TSB115" s="6"/>
      <c r="TSC115" s="6"/>
      <c r="TSD115" s="6"/>
      <c r="TSE115" s="6"/>
      <c r="TSF115" s="6"/>
      <c r="TSG115" s="6"/>
      <c r="TSH115" s="6"/>
      <c r="TSI115" s="6"/>
      <c r="TSJ115" s="6"/>
      <c r="TSK115" s="6"/>
      <c r="TSL115" s="6"/>
      <c r="TSM115" s="6"/>
      <c r="TSN115" s="6"/>
      <c r="TSO115" s="6"/>
      <c r="TSP115" s="6"/>
      <c r="TSQ115" s="6"/>
      <c r="TSR115" s="6"/>
      <c r="TSS115" s="6"/>
      <c r="TST115" s="6"/>
      <c r="TSU115" s="6"/>
      <c r="TSV115" s="6"/>
      <c r="TSW115" s="6"/>
      <c r="TSX115" s="6"/>
      <c r="TSY115" s="6"/>
      <c r="TSZ115" s="6"/>
      <c r="TTA115" s="6"/>
      <c r="TTB115" s="6"/>
      <c r="TTC115" s="6"/>
      <c r="TTD115" s="6"/>
      <c r="TTE115" s="6"/>
      <c r="TTF115" s="6"/>
      <c r="TTG115" s="6"/>
      <c r="TTH115" s="6"/>
      <c r="TTI115" s="6"/>
      <c r="TTJ115" s="6"/>
      <c r="TTK115" s="6"/>
      <c r="TTL115" s="6"/>
      <c r="TTM115" s="6"/>
      <c r="TTN115" s="6"/>
      <c r="TTO115" s="6"/>
      <c r="TTP115" s="6"/>
      <c r="TTQ115" s="6"/>
      <c r="TTR115" s="6"/>
      <c r="TTS115" s="6"/>
      <c r="TTT115" s="6"/>
      <c r="TTU115" s="6"/>
      <c r="TTV115" s="6"/>
      <c r="TTW115" s="6"/>
      <c r="TTX115" s="6"/>
      <c r="TTY115" s="6"/>
      <c r="TTZ115" s="6"/>
      <c r="TUA115" s="6"/>
      <c r="TUB115" s="6"/>
      <c r="TUC115" s="6"/>
      <c r="TUD115" s="6"/>
      <c r="TUE115" s="6"/>
      <c r="TUF115" s="6"/>
      <c r="TUG115" s="6"/>
      <c r="TUH115" s="6"/>
      <c r="TUI115" s="6"/>
      <c r="TUJ115" s="6"/>
      <c r="TUK115" s="6"/>
      <c r="TUL115" s="6"/>
      <c r="TUM115" s="6"/>
      <c r="TUN115" s="6"/>
      <c r="TUO115" s="6"/>
      <c r="TUP115" s="6"/>
      <c r="TUQ115" s="6"/>
      <c r="TUR115" s="6"/>
      <c r="TUS115" s="6"/>
      <c r="TUT115" s="6"/>
      <c r="TUU115" s="6"/>
      <c r="TUV115" s="6"/>
      <c r="TUW115" s="6"/>
      <c r="TUX115" s="6"/>
      <c r="TUY115" s="6"/>
      <c r="TUZ115" s="6"/>
      <c r="TVA115" s="6"/>
      <c r="TVB115" s="6"/>
      <c r="TVC115" s="6"/>
      <c r="TVD115" s="6"/>
      <c r="TVE115" s="6"/>
      <c r="TVF115" s="6"/>
      <c r="TVG115" s="6"/>
      <c r="TVH115" s="6"/>
      <c r="TVI115" s="6"/>
      <c r="TVJ115" s="6"/>
      <c r="TVK115" s="6"/>
      <c r="TVL115" s="6"/>
      <c r="TVM115" s="6"/>
      <c r="TVN115" s="6"/>
      <c r="TVO115" s="6"/>
      <c r="TVP115" s="6"/>
      <c r="TVQ115" s="6"/>
      <c r="TVR115" s="6"/>
      <c r="TVS115" s="6"/>
      <c r="TVT115" s="6"/>
      <c r="TVU115" s="6"/>
      <c r="TVV115" s="6"/>
      <c r="TVW115" s="6"/>
      <c r="TVX115" s="6"/>
      <c r="TVY115" s="6"/>
      <c r="TVZ115" s="6"/>
      <c r="TWA115" s="6"/>
      <c r="TWB115" s="6"/>
      <c r="TWC115" s="6"/>
      <c r="TWD115" s="6"/>
      <c r="TWE115" s="6"/>
      <c r="TWF115" s="6"/>
      <c r="TWG115" s="6"/>
      <c r="TWH115" s="6"/>
      <c r="TWI115" s="6"/>
      <c r="TWJ115" s="6"/>
      <c r="TWK115" s="6"/>
      <c r="TWL115" s="6"/>
      <c r="TWM115" s="6"/>
      <c r="TWN115" s="6"/>
      <c r="TWO115" s="6"/>
      <c r="TWP115" s="6"/>
      <c r="TWQ115" s="6"/>
      <c r="TWR115" s="6"/>
      <c r="TWS115" s="6"/>
      <c r="TWT115" s="6"/>
      <c r="TWU115" s="6"/>
      <c r="TWV115" s="6"/>
      <c r="TWW115" s="6"/>
      <c r="TWX115" s="6"/>
      <c r="TWY115" s="6"/>
      <c r="TWZ115" s="6"/>
      <c r="TXA115" s="6"/>
      <c r="TXB115" s="6"/>
      <c r="TXC115" s="6"/>
      <c r="TXD115" s="6"/>
      <c r="TXE115" s="6"/>
      <c r="TXF115" s="6"/>
      <c r="TXG115" s="6"/>
      <c r="TXH115" s="6"/>
      <c r="TXI115" s="6"/>
      <c r="TXJ115" s="6"/>
      <c r="TXK115" s="6"/>
      <c r="TXL115" s="6"/>
      <c r="TXM115" s="6"/>
      <c r="TXN115" s="6"/>
      <c r="TXO115" s="6"/>
      <c r="TXP115" s="6"/>
      <c r="TXQ115" s="6"/>
      <c r="TXR115" s="6"/>
      <c r="TXS115" s="6"/>
      <c r="TXT115" s="6"/>
      <c r="TXU115" s="6"/>
      <c r="TXV115" s="6"/>
      <c r="TXW115" s="6"/>
      <c r="TXX115" s="6"/>
      <c r="TXY115" s="6"/>
      <c r="TXZ115" s="6"/>
      <c r="TYA115" s="6"/>
      <c r="TYB115" s="6"/>
      <c r="TYC115" s="6"/>
      <c r="TYD115" s="6"/>
      <c r="TYE115" s="6"/>
      <c r="TYF115" s="6"/>
      <c r="TYG115" s="6"/>
      <c r="TYH115" s="6"/>
      <c r="TYI115" s="6"/>
      <c r="TYJ115" s="6"/>
      <c r="TYK115" s="6"/>
      <c r="TYL115" s="6"/>
      <c r="TYM115" s="6"/>
      <c r="TYN115" s="6"/>
      <c r="TYO115" s="6"/>
      <c r="TYP115" s="6"/>
      <c r="TYQ115" s="6"/>
      <c r="TYR115" s="6"/>
      <c r="TYS115" s="6"/>
      <c r="TYT115" s="6"/>
      <c r="TYU115" s="6"/>
      <c r="TYV115" s="6"/>
      <c r="TYW115" s="6"/>
      <c r="TYX115" s="6"/>
      <c r="TYY115" s="6"/>
      <c r="TYZ115" s="6"/>
      <c r="TZA115" s="6"/>
      <c r="TZB115" s="6"/>
      <c r="TZC115" s="6"/>
      <c r="TZD115" s="6"/>
      <c r="TZE115" s="6"/>
      <c r="TZF115" s="6"/>
      <c r="TZG115" s="6"/>
      <c r="TZH115" s="6"/>
      <c r="TZI115" s="6"/>
      <c r="TZJ115" s="6"/>
      <c r="TZK115" s="6"/>
      <c r="TZL115" s="6"/>
      <c r="TZM115" s="6"/>
      <c r="TZN115" s="6"/>
      <c r="TZO115" s="6"/>
      <c r="TZP115" s="6"/>
      <c r="TZQ115" s="6"/>
      <c r="TZR115" s="6"/>
      <c r="TZS115" s="6"/>
      <c r="TZT115" s="6"/>
      <c r="TZU115" s="6"/>
      <c r="TZV115" s="6"/>
      <c r="TZW115" s="6"/>
      <c r="TZX115" s="6"/>
      <c r="TZY115" s="6"/>
      <c r="TZZ115" s="6"/>
      <c r="UAA115" s="6"/>
      <c r="UAB115" s="6"/>
      <c r="UAC115" s="6"/>
      <c r="UAD115" s="6"/>
      <c r="UAE115" s="6"/>
      <c r="UAF115" s="6"/>
      <c r="UAG115" s="6"/>
      <c r="UAH115" s="6"/>
      <c r="UAI115" s="6"/>
      <c r="UAJ115" s="6"/>
      <c r="UAK115" s="6"/>
      <c r="UAL115" s="6"/>
      <c r="UAM115" s="6"/>
      <c r="UAN115" s="6"/>
      <c r="UAO115" s="6"/>
      <c r="UAP115" s="6"/>
      <c r="UAQ115" s="6"/>
      <c r="UAR115" s="6"/>
      <c r="UAS115" s="6"/>
      <c r="UAT115" s="6"/>
      <c r="UAU115" s="6"/>
      <c r="UAV115" s="6"/>
      <c r="UAW115" s="6"/>
      <c r="UAX115" s="6"/>
      <c r="UAY115" s="6"/>
      <c r="UAZ115" s="6"/>
      <c r="UBA115" s="6"/>
      <c r="UBB115" s="6"/>
      <c r="UBC115" s="6"/>
      <c r="UBD115" s="6"/>
      <c r="UBE115" s="6"/>
      <c r="UBF115" s="6"/>
      <c r="UBG115" s="6"/>
      <c r="UBH115" s="6"/>
      <c r="UBI115" s="6"/>
      <c r="UBJ115" s="6"/>
      <c r="UBK115" s="6"/>
      <c r="UBL115" s="6"/>
      <c r="UBM115" s="6"/>
      <c r="UBN115" s="6"/>
      <c r="UBO115" s="6"/>
      <c r="UBP115" s="6"/>
      <c r="UBQ115" s="6"/>
      <c r="UBR115" s="6"/>
      <c r="UBS115" s="6"/>
      <c r="UBT115" s="6"/>
      <c r="UBU115" s="6"/>
      <c r="UBV115" s="6"/>
      <c r="UBW115" s="6"/>
      <c r="UBX115" s="6"/>
      <c r="UBY115" s="6"/>
      <c r="UBZ115" s="6"/>
      <c r="UCA115" s="6"/>
      <c r="UCB115" s="6"/>
      <c r="UCC115" s="6"/>
      <c r="UCD115" s="6"/>
      <c r="UCE115" s="6"/>
      <c r="UCF115" s="6"/>
      <c r="UCG115" s="6"/>
      <c r="UCH115" s="6"/>
      <c r="UCI115" s="6"/>
      <c r="UCJ115" s="6"/>
      <c r="UCK115" s="6"/>
      <c r="UCL115" s="6"/>
      <c r="UCM115" s="6"/>
      <c r="UCN115" s="6"/>
      <c r="UCO115" s="6"/>
      <c r="UCP115" s="6"/>
      <c r="UCQ115" s="6"/>
      <c r="UCR115" s="6"/>
      <c r="UCS115" s="6"/>
      <c r="UCT115" s="6"/>
      <c r="UCU115" s="6"/>
      <c r="UCV115" s="6"/>
      <c r="UCW115" s="6"/>
      <c r="UCX115" s="6"/>
      <c r="UCY115" s="6"/>
      <c r="UCZ115" s="6"/>
      <c r="UDA115" s="6"/>
      <c r="UDB115" s="6"/>
      <c r="UDC115" s="6"/>
      <c r="UDD115" s="6"/>
      <c r="UDE115" s="6"/>
      <c r="UDF115" s="6"/>
      <c r="UDG115" s="6"/>
      <c r="UDH115" s="6"/>
      <c r="UDI115" s="6"/>
      <c r="UDJ115" s="6"/>
      <c r="UDK115" s="6"/>
      <c r="UDL115" s="6"/>
      <c r="UDM115" s="6"/>
      <c r="UDN115" s="6"/>
      <c r="UDO115" s="6"/>
      <c r="UDP115" s="6"/>
      <c r="UDQ115" s="6"/>
      <c r="UDR115" s="6"/>
      <c r="UDS115" s="6"/>
      <c r="UDT115" s="6"/>
      <c r="UDU115" s="6"/>
      <c r="UDV115" s="6"/>
      <c r="UDW115" s="6"/>
      <c r="UDX115" s="6"/>
      <c r="UDY115" s="6"/>
      <c r="UDZ115" s="6"/>
      <c r="UEA115" s="6"/>
      <c r="UEB115" s="6"/>
      <c r="UEC115" s="6"/>
      <c r="UED115" s="6"/>
      <c r="UEE115" s="6"/>
      <c r="UEF115" s="6"/>
      <c r="UEG115" s="6"/>
      <c r="UEH115" s="6"/>
      <c r="UEI115" s="6"/>
      <c r="UEJ115" s="6"/>
      <c r="UEK115" s="6"/>
      <c r="UEL115" s="6"/>
      <c r="UEM115" s="6"/>
      <c r="UEN115" s="6"/>
      <c r="UEO115" s="6"/>
      <c r="UEP115" s="6"/>
      <c r="UEQ115" s="6"/>
      <c r="UER115" s="6"/>
      <c r="UES115" s="6"/>
      <c r="UET115" s="6"/>
      <c r="UEU115" s="6"/>
      <c r="UEV115" s="6"/>
      <c r="UEW115" s="6"/>
      <c r="UEX115" s="6"/>
      <c r="UEY115" s="6"/>
      <c r="UEZ115" s="6"/>
      <c r="UFA115" s="6"/>
      <c r="UFB115" s="6"/>
      <c r="UFC115" s="6"/>
      <c r="UFD115" s="6"/>
      <c r="UFE115" s="6"/>
      <c r="UFF115" s="6"/>
      <c r="UFG115" s="6"/>
      <c r="UFH115" s="6"/>
      <c r="UFI115" s="6"/>
      <c r="UFJ115" s="6"/>
      <c r="UFK115" s="6"/>
      <c r="UFL115" s="6"/>
      <c r="UFM115" s="6"/>
      <c r="UFN115" s="6"/>
      <c r="UFO115" s="6"/>
      <c r="UFP115" s="6"/>
      <c r="UFQ115" s="6"/>
      <c r="UFR115" s="6"/>
      <c r="UFS115" s="6"/>
      <c r="UFT115" s="6"/>
      <c r="UFU115" s="6"/>
      <c r="UFV115" s="6"/>
      <c r="UFW115" s="6"/>
      <c r="UFX115" s="6"/>
      <c r="UFY115" s="6"/>
      <c r="UFZ115" s="6"/>
      <c r="UGA115" s="6"/>
      <c r="UGB115" s="6"/>
      <c r="UGC115" s="6"/>
      <c r="UGD115" s="6"/>
      <c r="UGE115" s="6"/>
      <c r="UGF115" s="6"/>
      <c r="UGG115" s="6"/>
      <c r="UGH115" s="6"/>
      <c r="UGI115" s="6"/>
      <c r="UGJ115" s="6"/>
      <c r="UGK115" s="6"/>
      <c r="UGL115" s="6"/>
      <c r="UGM115" s="6"/>
      <c r="UGN115" s="6"/>
      <c r="UGO115" s="6"/>
      <c r="UGP115" s="6"/>
      <c r="UGQ115" s="6"/>
      <c r="UGR115" s="6"/>
      <c r="UGS115" s="6"/>
      <c r="UGT115" s="6"/>
      <c r="UGU115" s="6"/>
      <c r="UGV115" s="6"/>
      <c r="UGW115" s="6"/>
      <c r="UGX115" s="6"/>
      <c r="UGY115" s="6"/>
      <c r="UGZ115" s="6"/>
      <c r="UHA115" s="6"/>
      <c r="UHB115" s="6"/>
      <c r="UHC115" s="6"/>
      <c r="UHD115" s="6"/>
      <c r="UHE115" s="6"/>
      <c r="UHF115" s="6"/>
      <c r="UHG115" s="6"/>
      <c r="UHH115" s="6"/>
      <c r="UHI115" s="6"/>
      <c r="UHJ115" s="6"/>
      <c r="UHK115" s="6"/>
      <c r="UHL115" s="6"/>
      <c r="UHM115" s="6"/>
      <c r="UHN115" s="6"/>
      <c r="UHO115" s="6"/>
      <c r="UHP115" s="6"/>
      <c r="UHQ115" s="6"/>
      <c r="UHR115" s="6"/>
      <c r="UHS115" s="6"/>
      <c r="UHT115" s="6"/>
      <c r="UHU115" s="6"/>
      <c r="UHV115" s="6"/>
      <c r="UHW115" s="6"/>
      <c r="UHX115" s="6"/>
      <c r="UHY115" s="6"/>
      <c r="UHZ115" s="6"/>
      <c r="UIA115" s="6"/>
      <c r="UIB115" s="6"/>
      <c r="UIC115" s="6"/>
      <c r="UID115" s="6"/>
      <c r="UIE115" s="6"/>
      <c r="UIF115" s="6"/>
      <c r="UIG115" s="6"/>
      <c r="UIH115" s="6"/>
      <c r="UII115" s="6"/>
      <c r="UIJ115" s="6"/>
      <c r="UIK115" s="6"/>
      <c r="UIL115" s="6"/>
      <c r="UIM115" s="6"/>
      <c r="UIN115" s="6"/>
      <c r="UIO115" s="6"/>
      <c r="UIP115" s="6"/>
      <c r="UIQ115" s="6"/>
      <c r="UIR115" s="6"/>
      <c r="UIS115" s="6"/>
      <c r="UIT115" s="6"/>
      <c r="UIU115" s="6"/>
      <c r="UIV115" s="6"/>
      <c r="UIW115" s="6"/>
      <c r="UIX115" s="6"/>
      <c r="UIY115" s="6"/>
      <c r="UIZ115" s="6"/>
      <c r="UJA115" s="6"/>
      <c r="UJB115" s="6"/>
      <c r="UJC115" s="6"/>
      <c r="UJD115" s="6"/>
      <c r="UJE115" s="6"/>
      <c r="UJF115" s="6"/>
      <c r="UJG115" s="6"/>
      <c r="UJH115" s="6"/>
      <c r="UJI115" s="6"/>
      <c r="UJJ115" s="6"/>
      <c r="UJK115" s="6"/>
      <c r="UJL115" s="6"/>
      <c r="UJM115" s="6"/>
      <c r="UJN115" s="6"/>
      <c r="UJO115" s="6"/>
      <c r="UJP115" s="6"/>
      <c r="UJQ115" s="6"/>
      <c r="UJR115" s="6"/>
      <c r="UJS115" s="6"/>
      <c r="UJT115" s="6"/>
      <c r="UJU115" s="6"/>
      <c r="UJV115" s="6"/>
      <c r="UJW115" s="6"/>
      <c r="UJX115" s="6"/>
      <c r="UJY115" s="6"/>
      <c r="UJZ115" s="6"/>
      <c r="UKA115" s="6"/>
      <c r="UKB115" s="6"/>
      <c r="UKC115" s="6"/>
      <c r="UKD115" s="6"/>
      <c r="UKE115" s="6"/>
      <c r="UKF115" s="6"/>
      <c r="UKG115" s="6"/>
      <c r="UKH115" s="6"/>
      <c r="UKI115" s="6"/>
      <c r="UKJ115" s="6"/>
      <c r="UKK115" s="6"/>
      <c r="UKL115" s="6"/>
      <c r="UKM115" s="6"/>
      <c r="UKN115" s="6"/>
      <c r="UKO115" s="6"/>
      <c r="UKP115" s="6"/>
      <c r="UKQ115" s="6"/>
      <c r="UKR115" s="6"/>
      <c r="UKS115" s="6"/>
      <c r="UKT115" s="6"/>
      <c r="UKU115" s="6"/>
      <c r="UKV115" s="6"/>
      <c r="UKW115" s="6"/>
      <c r="UKX115" s="6"/>
      <c r="UKY115" s="6"/>
      <c r="UKZ115" s="6"/>
      <c r="ULA115" s="6"/>
      <c r="ULB115" s="6"/>
      <c r="ULC115" s="6"/>
      <c r="ULD115" s="6"/>
      <c r="ULE115" s="6"/>
      <c r="ULF115" s="6"/>
      <c r="ULG115" s="6"/>
      <c r="ULH115" s="6"/>
      <c r="ULI115" s="6"/>
      <c r="ULJ115" s="6"/>
      <c r="ULK115" s="6"/>
      <c r="ULL115" s="6"/>
      <c r="ULM115" s="6"/>
      <c r="ULN115" s="6"/>
      <c r="ULO115" s="6"/>
      <c r="ULP115" s="6"/>
      <c r="ULQ115" s="6"/>
      <c r="ULR115" s="6"/>
      <c r="ULS115" s="6"/>
      <c r="ULT115" s="6"/>
      <c r="ULU115" s="6"/>
      <c r="ULV115" s="6"/>
      <c r="ULW115" s="6"/>
      <c r="ULX115" s="6"/>
      <c r="ULY115" s="6"/>
      <c r="ULZ115" s="6"/>
      <c r="UMA115" s="6"/>
      <c r="UMB115" s="6"/>
      <c r="UMC115" s="6"/>
      <c r="UMD115" s="6"/>
      <c r="UME115" s="6"/>
      <c r="UMF115" s="6"/>
      <c r="UMG115" s="6"/>
      <c r="UMH115" s="6"/>
      <c r="UMI115" s="6"/>
      <c r="UMJ115" s="6"/>
      <c r="UMK115" s="6"/>
      <c r="UML115" s="6"/>
      <c r="UMM115" s="6"/>
      <c r="UMN115" s="6"/>
      <c r="UMO115" s="6"/>
      <c r="UMP115" s="6"/>
      <c r="UMQ115" s="6"/>
      <c r="UMR115" s="6"/>
      <c r="UMS115" s="6"/>
      <c r="UMT115" s="6"/>
      <c r="UMU115" s="6"/>
      <c r="UMV115" s="6"/>
      <c r="UMW115" s="6"/>
      <c r="UMX115" s="6"/>
      <c r="UMY115" s="6"/>
      <c r="UMZ115" s="6"/>
      <c r="UNA115" s="6"/>
      <c r="UNB115" s="6"/>
      <c r="UNC115" s="6"/>
      <c r="UND115" s="6"/>
      <c r="UNE115" s="6"/>
      <c r="UNF115" s="6"/>
      <c r="UNG115" s="6"/>
      <c r="UNH115" s="6"/>
      <c r="UNI115" s="6"/>
      <c r="UNJ115" s="6"/>
      <c r="UNK115" s="6"/>
      <c r="UNL115" s="6"/>
      <c r="UNM115" s="6"/>
      <c r="UNN115" s="6"/>
      <c r="UNO115" s="6"/>
      <c r="UNP115" s="6"/>
      <c r="UNQ115" s="6"/>
      <c r="UNR115" s="6"/>
      <c r="UNS115" s="6"/>
      <c r="UNT115" s="6"/>
      <c r="UNU115" s="6"/>
      <c r="UNV115" s="6"/>
      <c r="UNW115" s="6"/>
      <c r="UNX115" s="6"/>
      <c r="UNY115" s="6"/>
      <c r="UNZ115" s="6"/>
      <c r="UOA115" s="6"/>
      <c r="UOB115" s="6"/>
      <c r="UOC115" s="6"/>
      <c r="UOD115" s="6"/>
      <c r="UOE115" s="6"/>
      <c r="UOF115" s="6"/>
      <c r="UOG115" s="6"/>
      <c r="UOH115" s="6"/>
      <c r="UOI115" s="6"/>
      <c r="UOJ115" s="6"/>
      <c r="UOK115" s="6"/>
      <c r="UOL115" s="6"/>
      <c r="UOM115" s="6"/>
      <c r="UON115" s="6"/>
      <c r="UOO115" s="6"/>
      <c r="UOP115" s="6"/>
      <c r="UOQ115" s="6"/>
      <c r="UOR115" s="6"/>
      <c r="UOS115" s="6"/>
      <c r="UOT115" s="6"/>
      <c r="UOU115" s="6"/>
      <c r="UOV115" s="6"/>
      <c r="UOW115" s="6"/>
      <c r="UOX115" s="6"/>
      <c r="UOY115" s="6"/>
      <c r="UOZ115" s="6"/>
      <c r="UPA115" s="6"/>
      <c r="UPB115" s="6"/>
      <c r="UPC115" s="6"/>
      <c r="UPD115" s="6"/>
      <c r="UPE115" s="6"/>
      <c r="UPF115" s="6"/>
      <c r="UPG115" s="6"/>
      <c r="UPH115" s="6"/>
      <c r="UPI115" s="6"/>
      <c r="UPJ115" s="6"/>
      <c r="UPK115" s="6"/>
      <c r="UPL115" s="6"/>
      <c r="UPM115" s="6"/>
      <c r="UPN115" s="6"/>
      <c r="UPO115" s="6"/>
      <c r="UPP115" s="6"/>
      <c r="UPQ115" s="6"/>
      <c r="UPR115" s="6"/>
      <c r="UPS115" s="6"/>
      <c r="UPT115" s="6"/>
      <c r="UPU115" s="6"/>
      <c r="UPV115" s="6"/>
      <c r="UPW115" s="6"/>
      <c r="UPX115" s="6"/>
      <c r="UPY115" s="6"/>
      <c r="UPZ115" s="6"/>
      <c r="UQA115" s="6"/>
      <c r="UQB115" s="6"/>
      <c r="UQC115" s="6"/>
      <c r="UQD115" s="6"/>
      <c r="UQE115" s="6"/>
      <c r="UQF115" s="6"/>
      <c r="UQG115" s="6"/>
      <c r="UQH115" s="6"/>
      <c r="UQI115" s="6"/>
      <c r="UQJ115" s="6"/>
      <c r="UQK115" s="6"/>
      <c r="UQL115" s="6"/>
      <c r="UQM115" s="6"/>
      <c r="UQN115" s="6"/>
      <c r="UQO115" s="6"/>
      <c r="UQP115" s="6"/>
      <c r="UQQ115" s="6"/>
      <c r="UQR115" s="6"/>
      <c r="UQS115" s="6"/>
      <c r="UQT115" s="6"/>
      <c r="UQU115" s="6"/>
      <c r="UQV115" s="6"/>
      <c r="UQW115" s="6"/>
      <c r="UQX115" s="6"/>
      <c r="UQY115" s="6"/>
      <c r="UQZ115" s="6"/>
      <c r="URA115" s="6"/>
      <c r="URB115" s="6"/>
      <c r="URC115" s="6"/>
      <c r="URD115" s="6"/>
      <c r="URE115" s="6"/>
      <c r="URF115" s="6"/>
      <c r="URG115" s="6"/>
      <c r="URH115" s="6"/>
      <c r="URI115" s="6"/>
      <c r="URJ115" s="6"/>
      <c r="URK115" s="6"/>
      <c r="URL115" s="6"/>
      <c r="URM115" s="6"/>
      <c r="URN115" s="6"/>
      <c r="URO115" s="6"/>
      <c r="URP115" s="6"/>
      <c r="URQ115" s="6"/>
      <c r="URR115" s="6"/>
      <c r="URS115" s="6"/>
      <c r="URT115" s="6"/>
      <c r="URU115" s="6"/>
      <c r="URV115" s="6"/>
      <c r="URW115" s="6"/>
      <c r="URX115" s="6"/>
      <c r="URY115" s="6"/>
      <c r="URZ115" s="6"/>
      <c r="USA115" s="6"/>
      <c r="USB115" s="6"/>
      <c r="USC115" s="6"/>
      <c r="USD115" s="6"/>
      <c r="USE115" s="6"/>
      <c r="USF115" s="6"/>
      <c r="USG115" s="6"/>
      <c r="USH115" s="6"/>
      <c r="USI115" s="6"/>
      <c r="USJ115" s="6"/>
      <c r="USK115" s="6"/>
      <c r="USL115" s="6"/>
      <c r="USM115" s="6"/>
      <c r="USN115" s="6"/>
      <c r="USO115" s="6"/>
      <c r="USP115" s="6"/>
      <c r="USQ115" s="6"/>
      <c r="USR115" s="6"/>
      <c r="USS115" s="6"/>
      <c r="UST115" s="6"/>
      <c r="USU115" s="6"/>
      <c r="USV115" s="6"/>
      <c r="USW115" s="6"/>
      <c r="USX115" s="6"/>
      <c r="USY115" s="6"/>
      <c r="USZ115" s="6"/>
      <c r="UTA115" s="6"/>
      <c r="UTB115" s="6"/>
      <c r="UTC115" s="6"/>
      <c r="UTD115" s="6"/>
      <c r="UTE115" s="6"/>
      <c r="UTF115" s="6"/>
      <c r="UTG115" s="6"/>
      <c r="UTH115" s="6"/>
      <c r="UTI115" s="6"/>
      <c r="UTJ115" s="6"/>
      <c r="UTK115" s="6"/>
      <c r="UTL115" s="6"/>
      <c r="UTM115" s="6"/>
      <c r="UTN115" s="6"/>
      <c r="UTO115" s="6"/>
      <c r="UTP115" s="6"/>
      <c r="UTQ115" s="6"/>
      <c r="UTR115" s="6"/>
      <c r="UTS115" s="6"/>
      <c r="UTT115" s="6"/>
      <c r="UTU115" s="6"/>
      <c r="UTV115" s="6"/>
      <c r="UTW115" s="6"/>
      <c r="UTX115" s="6"/>
      <c r="UTY115" s="6"/>
      <c r="UTZ115" s="6"/>
      <c r="UUA115" s="6"/>
      <c r="UUB115" s="6"/>
      <c r="UUC115" s="6"/>
      <c r="UUD115" s="6"/>
      <c r="UUE115" s="6"/>
      <c r="UUF115" s="6"/>
      <c r="UUG115" s="6"/>
      <c r="UUH115" s="6"/>
      <c r="UUI115" s="6"/>
      <c r="UUJ115" s="6"/>
      <c r="UUK115" s="6"/>
      <c r="UUL115" s="6"/>
      <c r="UUM115" s="6"/>
      <c r="UUN115" s="6"/>
      <c r="UUO115" s="6"/>
      <c r="UUP115" s="6"/>
      <c r="UUQ115" s="6"/>
      <c r="UUR115" s="6"/>
      <c r="UUS115" s="6"/>
      <c r="UUT115" s="6"/>
      <c r="UUU115" s="6"/>
      <c r="UUV115" s="6"/>
      <c r="UUW115" s="6"/>
      <c r="UUX115" s="6"/>
      <c r="UUY115" s="6"/>
      <c r="UUZ115" s="6"/>
      <c r="UVA115" s="6"/>
      <c r="UVB115" s="6"/>
      <c r="UVC115" s="6"/>
      <c r="UVD115" s="6"/>
      <c r="UVE115" s="6"/>
      <c r="UVF115" s="6"/>
      <c r="UVG115" s="6"/>
      <c r="UVH115" s="6"/>
      <c r="UVI115" s="6"/>
      <c r="UVJ115" s="6"/>
      <c r="UVK115" s="6"/>
      <c r="UVL115" s="6"/>
      <c r="UVM115" s="6"/>
      <c r="UVN115" s="6"/>
      <c r="UVO115" s="6"/>
      <c r="UVP115" s="6"/>
      <c r="UVQ115" s="6"/>
      <c r="UVR115" s="6"/>
      <c r="UVS115" s="6"/>
      <c r="UVT115" s="6"/>
      <c r="UVU115" s="6"/>
      <c r="UVV115" s="6"/>
      <c r="UVW115" s="6"/>
      <c r="UVX115" s="6"/>
      <c r="UVY115" s="6"/>
      <c r="UVZ115" s="6"/>
      <c r="UWA115" s="6"/>
      <c r="UWB115" s="6"/>
      <c r="UWC115" s="6"/>
      <c r="UWD115" s="6"/>
      <c r="UWE115" s="6"/>
      <c r="UWF115" s="6"/>
      <c r="UWG115" s="6"/>
      <c r="UWH115" s="6"/>
      <c r="UWI115" s="6"/>
      <c r="UWJ115" s="6"/>
      <c r="UWK115" s="6"/>
      <c r="UWL115" s="6"/>
      <c r="UWM115" s="6"/>
      <c r="UWN115" s="6"/>
      <c r="UWO115" s="6"/>
      <c r="UWP115" s="6"/>
      <c r="UWQ115" s="6"/>
      <c r="UWR115" s="6"/>
      <c r="UWS115" s="6"/>
      <c r="UWT115" s="6"/>
      <c r="UWU115" s="6"/>
      <c r="UWV115" s="6"/>
      <c r="UWW115" s="6"/>
      <c r="UWX115" s="6"/>
      <c r="UWY115" s="6"/>
      <c r="UWZ115" s="6"/>
      <c r="UXA115" s="6"/>
      <c r="UXB115" s="6"/>
      <c r="UXC115" s="6"/>
      <c r="UXD115" s="6"/>
      <c r="UXE115" s="6"/>
      <c r="UXF115" s="6"/>
      <c r="UXG115" s="6"/>
      <c r="UXH115" s="6"/>
      <c r="UXI115" s="6"/>
      <c r="UXJ115" s="6"/>
      <c r="UXK115" s="6"/>
      <c r="UXL115" s="6"/>
      <c r="UXM115" s="6"/>
      <c r="UXN115" s="6"/>
      <c r="UXO115" s="6"/>
      <c r="UXP115" s="6"/>
      <c r="UXQ115" s="6"/>
      <c r="UXR115" s="6"/>
      <c r="UXS115" s="6"/>
      <c r="UXT115" s="6"/>
      <c r="UXU115" s="6"/>
      <c r="UXV115" s="6"/>
      <c r="UXW115" s="6"/>
      <c r="UXX115" s="6"/>
      <c r="UXY115" s="6"/>
      <c r="UXZ115" s="6"/>
      <c r="UYA115" s="6"/>
      <c r="UYB115" s="6"/>
      <c r="UYC115" s="6"/>
      <c r="UYD115" s="6"/>
      <c r="UYE115" s="6"/>
      <c r="UYF115" s="6"/>
      <c r="UYG115" s="6"/>
      <c r="UYH115" s="6"/>
      <c r="UYI115" s="6"/>
      <c r="UYJ115" s="6"/>
      <c r="UYK115" s="6"/>
      <c r="UYL115" s="6"/>
      <c r="UYM115" s="6"/>
      <c r="UYN115" s="6"/>
      <c r="UYO115" s="6"/>
      <c r="UYP115" s="6"/>
      <c r="UYQ115" s="6"/>
      <c r="UYR115" s="6"/>
      <c r="UYS115" s="6"/>
      <c r="UYT115" s="6"/>
      <c r="UYU115" s="6"/>
      <c r="UYV115" s="6"/>
      <c r="UYW115" s="6"/>
      <c r="UYX115" s="6"/>
      <c r="UYY115" s="6"/>
      <c r="UYZ115" s="6"/>
      <c r="UZA115" s="6"/>
      <c r="UZB115" s="6"/>
      <c r="UZC115" s="6"/>
      <c r="UZD115" s="6"/>
      <c r="UZE115" s="6"/>
      <c r="UZF115" s="6"/>
      <c r="UZG115" s="6"/>
      <c r="UZH115" s="6"/>
      <c r="UZI115" s="6"/>
      <c r="UZJ115" s="6"/>
      <c r="UZK115" s="6"/>
      <c r="UZL115" s="6"/>
      <c r="UZM115" s="6"/>
      <c r="UZN115" s="6"/>
      <c r="UZO115" s="6"/>
      <c r="UZP115" s="6"/>
      <c r="UZQ115" s="6"/>
      <c r="UZR115" s="6"/>
      <c r="UZS115" s="6"/>
      <c r="UZT115" s="6"/>
      <c r="UZU115" s="6"/>
      <c r="UZV115" s="6"/>
      <c r="UZW115" s="6"/>
      <c r="UZX115" s="6"/>
      <c r="UZY115" s="6"/>
      <c r="UZZ115" s="6"/>
      <c r="VAA115" s="6"/>
      <c r="VAB115" s="6"/>
      <c r="VAC115" s="6"/>
      <c r="VAD115" s="6"/>
      <c r="VAE115" s="6"/>
      <c r="VAF115" s="6"/>
      <c r="VAG115" s="6"/>
      <c r="VAH115" s="6"/>
      <c r="VAI115" s="6"/>
      <c r="VAJ115" s="6"/>
      <c r="VAK115" s="6"/>
      <c r="VAL115" s="6"/>
      <c r="VAM115" s="6"/>
      <c r="VAN115" s="6"/>
      <c r="VAO115" s="6"/>
      <c r="VAP115" s="6"/>
      <c r="VAQ115" s="6"/>
      <c r="VAR115" s="6"/>
      <c r="VAS115" s="6"/>
      <c r="VAT115" s="6"/>
      <c r="VAU115" s="6"/>
      <c r="VAV115" s="6"/>
      <c r="VAW115" s="6"/>
      <c r="VAX115" s="6"/>
      <c r="VAY115" s="6"/>
      <c r="VAZ115" s="6"/>
      <c r="VBA115" s="6"/>
      <c r="VBB115" s="6"/>
      <c r="VBC115" s="6"/>
      <c r="VBD115" s="6"/>
      <c r="VBE115" s="6"/>
      <c r="VBF115" s="6"/>
      <c r="VBG115" s="6"/>
      <c r="VBH115" s="6"/>
      <c r="VBI115" s="6"/>
      <c r="VBJ115" s="6"/>
      <c r="VBK115" s="6"/>
      <c r="VBL115" s="6"/>
      <c r="VBM115" s="6"/>
      <c r="VBN115" s="6"/>
      <c r="VBO115" s="6"/>
      <c r="VBP115" s="6"/>
      <c r="VBQ115" s="6"/>
      <c r="VBR115" s="6"/>
      <c r="VBS115" s="6"/>
      <c r="VBT115" s="6"/>
      <c r="VBU115" s="6"/>
      <c r="VBV115" s="6"/>
      <c r="VBW115" s="6"/>
      <c r="VBX115" s="6"/>
      <c r="VBY115" s="6"/>
      <c r="VBZ115" s="6"/>
      <c r="VCA115" s="6"/>
      <c r="VCB115" s="6"/>
      <c r="VCC115" s="6"/>
      <c r="VCD115" s="6"/>
      <c r="VCE115" s="6"/>
      <c r="VCF115" s="6"/>
      <c r="VCG115" s="6"/>
      <c r="VCH115" s="6"/>
      <c r="VCI115" s="6"/>
      <c r="VCJ115" s="6"/>
      <c r="VCK115" s="6"/>
      <c r="VCL115" s="6"/>
      <c r="VCM115" s="6"/>
      <c r="VCN115" s="6"/>
      <c r="VCO115" s="6"/>
      <c r="VCP115" s="6"/>
      <c r="VCQ115" s="6"/>
      <c r="VCR115" s="6"/>
      <c r="VCS115" s="6"/>
      <c r="VCT115" s="6"/>
      <c r="VCU115" s="6"/>
      <c r="VCV115" s="6"/>
      <c r="VCW115" s="6"/>
      <c r="VCX115" s="6"/>
      <c r="VCY115" s="6"/>
      <c r="VCZ115" s="6"/>
      <c r="VDA115" s="6"/>
      <c r="VDB115" s="6"/>
      <c r="VDC115" s="6"/>
      <c r="VDD115" s="6"/>
      <c r="VDE115" s="6"/>
      <c r="VDF115" s="6"/>
      <c r="VDG115" s="6"/>
      <c r="VDH115" s="6"/>
      <c r="VDI115" s="6"/>
      <c r="VDJ115" s="6"/>
      <c r="VDK115" s="6"/>
      <c r="VDL115" s="6"/>
      <c r="VDM115" s="6"/>
      <c r="VDN115" s="6"/>
      <c r="VDO115" s="6"/>
      <c r="VDP115" s="6"/>
      <c r="VDQ115" s="6"/>
      <c r="VDR115" s="6"/>
      <c r="VDS115" s="6"/>
      <c r="VDT115" s="6"/>
      <c r="VDU115" s="6"/>
      <c r="VDV115" s="6"/>
      <c r="VDW115" s="6"/>
      <c r="VDX115" s="6"/>
      <c r="VDY115" s="6"/>
      <c r="VDZ115" s="6"/>
      <c r="VEA115" s="6"/>
      <c r="VEB115" s="6"/>
      <c r="VEC115" s="6"/>
      <c r="VED115" s="6"/>
      <c r="VEE115" s="6"/>
      <c r="VEF115" s="6"/>
      <c r="VEG115" s="6"/>
      <c r="VEH115" s="6"/>
      <c r="VEI115" s="6"/>
      <c r="VEJ115" s="6"/>
      <c r="VEK115" s="6"/>
      <c r="VEL115" s="6"/>
      <c r="VEM115" s="6"/>
      <c r="VEN115" s="6"/>
      <c r="VEO115" s="6"/>
      <c r="VEP115" s="6"/>
      <c r="VEQ115" s="6"/>
      <c r="VER115" s="6"/>
      <c r="VES115" s="6"/>
      <c r="VET115" s="6"/>
      <c r="VEU115" s="6"/>
      <c r="VEV115" s="6"/>
      <c r="VEW115" s="6"/>
      <c r="VEX115" s="6"/>
      <c r="VEY115" s="6"/>
      <c r="VEZ115" s="6"/>
      <c r="VFA115" s="6"/>
      <c r="VFB115" s="6"/>
      <c r="VFC115" s="6"/>
      <c r="VFD115" s="6"/>
      <c r="VFE115" s="6"/>
      <c r="VFF115" s="6"/>
      <c r="VFG115" s="6"/>
      <c r="VFH115" s="6"/>
      <c r="VFI115" s="6"/>
      <c r="VFJ115" s="6"/>
      <c r="VFK115" s="6"/>
      <c r="VFL115" s="6"/>
      <c r="VFM115" s="6"/>
      <c r="VFN115" s="6"/>
      <c r="VFO115" s="6"/>
      <c r="VFP115" s="6"/>
      <c r="VFQ115" s="6"/>
      <c r="VFR115" s="6"/>
      <c r="VFS115" s="6"/>
      <c r="VFT115" s="6"/>
      <c r="VFU115" s="6"/>
      <c r="VFV115" s="6"/>
      <c r="VFW115" s="6"/>
      <c r="VFX115" s="6"/>
      <c r="VFY115" s="6"/>
      <c r="VFZ115" s="6"/>
      <c r="VGA115" s="6"/>
      <c r="VGB115" s="6"/>
      <c r="VGC115" s="6"/>
      <c r="VGD115" s="6"/>
      <c r="VGE115" s="6"/>
      <c r="VGF115" s="6"/>
      <c r="VGG115" s="6"/>
      <c r="VGH115" s="6"/>
      <c r="VGI115" s="6"/>
      <c r="VGJ115" s="6"/>
      <c r="VGK115" s="6"/>
      <c r="VGL115" s="6"/>
      <c r="VGM115" s="6"/>
      <c r="VGN115" s="6"/>
      <c r="VGO115" s="6"/>
      <c r="VGP115" s="6"/>
      <c r="VGQ115" s="6"/>
      <c r="VGR115" s="6"/>
      <c r="VGS115" s="6"/>
      <c r="VGT115" s="6"/>
      <c r="VGU115" s="6"/>
      <c r="VGV115" s="6"/>
      <c r="VGW115" s="6"/>
      <c r="VGX115" s="6"/>
      <c r="VGY115" s="6"/>
      <c r="VGZ115" s="6"/>
      <c r="VHA115" s="6"/>
      <c r="VHB115" s="6"/>
      <c r="VHC115" s="6"/>
      <c r="VHD115" s="6"/>
      <c r="VHE115" s="6"/>
      <c r="VHF115" s="6"/>
      <c r="VHG115" s="6"/>
      <c r="VHH115" s="6"/>
      <c r="VHI115" s="6"/>
      <c r="VHJ115" s="6"/>
      <c r="VHK115" s="6"/>
      <c r="VHL115" s="6"/>
      <c r="VHM115" s="6"/>
      <c r="VHN115" s="6"/>
      <c r="VHO115" s="6"/>
      <c r="VHP115" s="6"/>
      <c r="VHQ115" s="6"/>
      <c r="VHR115" s="6"/>
      <c r="VHS115" s="6"/>
      <c r="VHT115" s="6"/>
      <c r="VHU115" s="6"/>
      <c r="VHV115" s="6"/>
      <c r="VHW115" s="6"/>
      <c r="VHX115" s="6"/>
      <c r="VHY115" s="6"/>
      <c r="VHZ115" s="6"/>
      <c r="VIA115" s="6"/>
      <c r="VIB115" s="6"/>
      <c r="VIC115" s="6"/>
      <c r="VID115" s="6"/>
      <c r="VIE115" s="6"/>
      <c r="VIF115" s="6"/>
      <c r="VIG115" s="6"/>
      <c r="VIH115" s="6"/>
      <c r="VII115" s="6"/>
      <c r="VIJ115" s="6"/>
      <c r="VIK115" s="6"/>
      <c r="VIL115" s="6"/>
      <c r="VIM115" s="6"/>
      <c r="VIN115" s="6"/>
      <c r="VIO115" s="6"/>
      <c r="VIP115" s="6"/>
      <c r="VIQ115" s="6"/>
      <c r="VIR115" s="6"/>
      <c r="VIS115" s="6"/>
      <c r="VIT115" s="6"/>
      <c r="VIU115" s="6"/>
      <c r="VIV115" s="6"/>
      <c r="VIW115" s="6"/>
      <c r="VIX115" s="6"/>
      <c r="VIY115" s="6"/>
      <c r="VIZ115" s="6"/>
      <c r="VJA115" s="6"/>
      <c r="VJB115" s="6"/>
      <c r="VJC115" s="6"/>
      <c r="VJD115" s="6"/>
      <c r="VJE115" s="6"/>
      <c r="VJF115" s="6"/>
      <c r="VJG115" s="6"/>
      <c r="VJH115" s="6"/>
      <c r="VJI115" s="6"/>
      <c r="VJJ115" s="6"/>
      <c r="VJK115" s="6"/>
      <c r="VJL115" s="6"/>
      <c r="VJM115" s="6"/>
      <c r="VJN115" s="6"/>
      <c r="VJO115" s="6"/>
      <c r="VJP115" s="6"/>
      <c r="VJQ115" s="6"/>
      <c r="VJR115" s="6"/>
      <c r="VJS115" s="6"/>
      <c r="VJT115" s="6"/>
      <c r="VJU115" s="6"/>
      <c r="VJV115" s="6"/>
      <c r="VJW115" s="6"/>
      <c r="VJX115" s="6"/>
      <c r="VJY115" s="6"/>
      <c r="VJZ115" s="6"/>
      <c r="VKA115" s="6"/>
      <c r="VKB115" s="6"/>
      <c r="VKC115" s="6"/>
      <c r="VKD115" s="6"/>
      <c r="VKE115" s="6"/>
      <c r="VKF115" s="6"/>
      <c r="VKG115" s="6"/>
      <c r="VKH115" s="6"/>
      <c r="VKI115" s="6"/>
      <c r="VKJ115" s="6"/>
      <c r="VKK115" s="6"/>
      <c r="VKL115" s="6"/>
      <c r="VKM115" s="6"/>
      <c r="VKN115" s="6"/>
      <c r="VKO115" s="6"/>
      <c r="VKP115" s="6"/>
      <c r="VKQ115" s="6"/>
      <c r="VKR115" s="6"/>
      <c r="VKS115" s="6"/>
      <c r="VKT115" s="6"/>
      <c r="VKU115" s="6"/>
      <c r="VKV115" s="6"/>
      <c r="VKW115" s="6"/>
      <c r="VKX115" s="6"/>
      <c r="VKY115" s="6"/>
      <c r="VKZ115" s="6"/>
      <c r="VLA115" s="6"/>
      <c r="VLB115" s="6"/>
      <c r="VLC115" s="6"/>
      <c r="VLD115" s="6"/>
      <c r="VLE115" s="6"/>
      <c r="VLF115" s="6"/>
      <c r="VLG115" s="6"/>
      <c r="VLH115" s="6"/>
      <c r="VLI115" s="6"/>
      <c r="VLJ115" s="6"/>
      <c r="VLK115" s="6"/>
      <c r="VLL115" s="6"/>
      <c r="VLM115" s="6"/>
      <c r="VLN115" s="6"/>
      <c r="VLO115" s="6"/>
      <c r="VLP115" s="6"/>
      <c r="VLQ115" s="6"/>
      <c r="VLR115" s="6"/>
      <c r="VLS115" s="6"/>
      <c r="VLT115" s="6"/>
      <c r="VLU115" s="6"/>
      <c r="VLV115" s="6"/>
      <c r="VLW115" s="6"/>
      <c r="VLX115" s="6"/>
      <c r="VLY115" s="6"/>
      <c r="VLZ115" s="6"/>
      <c r="VMA115" s="6"/>
      <c r="VMB115" s="6"/>
      <c r="VMC115" s="6"/>
      <c r="VMD115" s="6"/>
      <c r="VME115" s="6"/>
      <c r="VMF115" s="6"/>
      <c r="VMG115" s="6"/>
      <c r="VMH115" s="6"/>
      <c r="VMI115" s="6"/>
      <c r="VMJ115" s="6"/>
      <c r="VMK115" s="6"/>
      <c r="VML115" s="6"/>
      <c r="VMM115" s="6"/>
      <c r="VMN115" s="6"/>
      <c r="VMO115" s="6"/>
      <c r="VMP115" s="6"/>
      <c r="VMQ115" s="6"/>
      <c r="VMR115" s="6"/>
      <c r="VMS115" s="6"/>
      <c r="VMT115" s="6"/>
      <c r="VMU115" s="6"/>
      <c r="VMV115" s="6"/>
      <c r="VMW115" s="6"/>
      <c r="VMX115" s="6"/>
      <c r="VMY115" s="6"/>
      <c r="VMZ115" s="6"/>
      <c r="VNA115" s="6"/>
      <c r="VNB115" s="6"/>
      <c r="VNC115" s="6"/>
      <c r="VND115" s="6"/>
      <c r="VNE115" s="6"/>
      <c r="VNF115" s="6"/>
      <c r="VNG115" s="6"/>
      <c r="VNH115" s="6"/>
      <c r="VNI115" s="6"/>
      <c r="VNJ115" s="6"/>
      <c r="VNK115" s="6"/>
      <c r="VNL115" s="6"/>
      <c r="VNM115" s="6"/>
      <c r="VNN115" s="6"/>
      <c r="VNO115" s="6"/>
      <c r="VNP115" s="6"/>
      <c r="VNQ115" s="6"/>
      <c r="VNR115" s="6"/>
      <c r="VNS115" s="6"/>
      <c r="VNT115" s="6"/>
      <c r="VNU115" s="6"/>
      <c r="VNV115" s="6"/>
      <c r="VNW115" s="6"/>
      <c r="VNX115" s="6"/>
      <c r="VNY115" s="6"/>
      <c r="VNZ115" s="6"/>
      <c r="VOA115" s="6"/>
      <c r="VOB115" s="6"/>
      <c r="VOC115" s="6"/>
      <c r="VOD115" s="6"/>
      <c r="VOE115" s="6"/>
      <c r="VOF115" s="6"/>
      <c r="VOG115" s="6"/>
      <c r="VOH115" s="6"/>
      <c r="VOI115" s="6"/>
      <c r="VOJ115" s="6"/>
      <c r="VOK115" s="6"/>
      <c r="VOL115" s="6"/>
      <c r="VOM115" s="6"/>
      <c r="VON115" s="6"/>
      <c r="VOO115" s="6"/>
      <c r="VOP115" s="6"/>
      <c r="VOQ115" s="6"/>
      <c r="VOR115" s="6"/>
      <c r="VOS115" s="6"/>
      <c r="VOT115" s="6"/>
      <c r="VOU115" s="6"/>
      <c r="VOV115" s="6"/>
      <c r="VOW115" s="6"/>
      <c r="VOX115" s="6"/>
      <c r="VOY115" s="6"/>
      <c r="VOZ115" s="6"/>
      <c r="VPA115" s="6"/>
      <c r="VPB115" s="6"/>
      <c r="VPC115" s="6"/>
      <c r="VPD115" s="6"/>
      <c r="VPE115" s="6"/>
      <c r="VPF115" s="6"/>
      <c r="VPG115" s="6"/>
      <c r="VPH115" s="6"/>
      <c r="VPI115" s="6"/>
      <c r="VPJ115" s="6"/>
      <c r="VPK115" s="6"/>
      <c r="VPL115" s="6"/>
      <c r="VPM115" s="6"/>
      <c r="VPN115" s="6"/>
      <c r="VPO115" s="6"/>
      <c r="VPP115" s="6"/>
      <c r="VPQ115" s="6"/>
      <c r="VPR115" s="6"/>
      <c r="VPS115" s="6"/>
      <c r="VPT115" s="6"/>
      <c r="VPU115" s="6"/>
      <c r="VPV115" s="6"/>
      <c r="VPW115" s="6"/>
      <c r="VPX115" s="6"/>
      <c r="VPY115" s="6"/>
      <c r="VPZ115" s="6"/>
      <c r="VQA115" s="6"/>
      <c r="VQB115" s="6"/>
      <c r="VQC115" s="6"/>
      <c r="VQD115" s="6"/>
      <c r="VQE115" s="6"/>
      <c r="VQF115" s="6"/>
      <c r="VQG115" s="6"/>
      <c r="VQH115" s="6"/>
      <c r="VQI115" s="6"/>
      <c r="VQJ115" s="6"/>
      <c r="VQK115" s="6"/>
      <c r="VQL115" s="6"/>
      <c r="VQM115" s="6"/>
      <c r="VQN115" s="6"/>
      <c r="VQO115" s="6"/>
      <c r="VQP115" s="6"/>
      <c r="VQQ115" s="6"/>
      <c r="VQR115" s="6"/>
      <c r="VQS115" s="6"/>
      <c r="VQT115" s="6"/>
      <c r="VQU115" s="6"/>
      <c r="VQV115" s="6"/>
      <c r="VQW115" s="6"/>
      <c r="VQX115" s="6"/>
      <c r="VQY115" s="6"/>
      <c r="VQZ115" s="6"/>
      <c r="VRA115" s="6"/>
      <c r="VRB115" s="6"/>
      <c r="VRC115" s="6"/>
      <c r="VRD115" s="6"/>
      <c r="VRE115" s="6"/>
      <c r="VRF115" s="6"/>
      <c r="VRG115" s="6"/>
      <c r="VRH115" s="6"/>
      <c r="VRI115" s="6"/>
      <c r="VRJ115" s="6"/>
      <c r="VRK115" s="6"/>
      <c r="VRL115" s="6"/>
      <c r="VRM115" s="6"/>
      <c r="VRN115" s="6"/>
      <c r="VRO115" s="6"/>
      <c r="VRP115" s="6"/>
      <c r="VRQ115" s="6"/>
      <c r="VRR115" s="6"/>
      <c r="VRS115" s="6"/>
      <c r="VRT115" s="6"/>
      <c r="VRU115" s="6"/>
      <c r="VRV115" s="6"/>
      <c r="VRW115" s="6"/>
      <c r="VRX115" s="6"/>
      <c r="VRY115" s="6"/>
      <c r="VRZ115" s="6"/>
      <c r="VSA115" s="6"/>
      <c r="VSB115" s="6"/>
      <c r="VSC115" s="6"/>
      <c r="VSD115" s="6"/>
      <c r="VSE115" s="6"/>
      <c r="VSF115" s="6"/>
      <c r="VSG115" s="6"/>
      <c r="VSH115" s="6"/>
      <c r="VSI115" s="6"/>
      <c r="VSJ115" s="6"/>
      <c r="VSK115" s="6"/>
      <c r="VSL115" s="6"/>
      <c r="VSM115" s="6"/>
      <c r="VSN115" s="6"/>
      <c r="VSO115" s="6"/>
      <c r="VSP115" s="6"/>
      <c r="VSQ115" s="6"/>
      <c r="VSR115" s="6"/>
      <c r="VSS115" s="6"/>
      <c r="VST115" s="6"/>
      <c r="VSU115" s="6"/>
      <c r="VSV115" s="6"/>
      <c r="VSW115" s="6"/>
      <c r="VSX115" s="6"/>
      <c r="VSY115" s="6"/>
      <c r="VSZ115" s="6"/>
      <c r="VTA115" s="6"/>
      <c r="VTB115" s="6"/>
      <c r="VTC115" s="6"/>
      <c r="VTD115" s="6"/>
      <c r="VTE115" s="6"/>
      <c r="VTF115" s="6"/>
      <c r="VTG115" s="6"/>
      <c r="VTH115" s="6"/>
      <c r="VTI115" s="6"/>
      <c r="VTJ115" s="6"/>
      <c r="VTK115" s="6"/>
      <c r="VTL115" s="6"/>
      <c r="VTM115" s="6"/>
      <c r="VTN115" s="6"/>
      <c r="VTO115" s="6"/>
      <c r="VTP115" s="6"/>
      <c r="VTQ115" s="6"/>
      <c r="VTR115" s="6"/>
      <c r="VTS115" s="6"/>
      <c r="VTT115" s="6"/>
      <c r="VTU115" s="6"/>
      <c r="VTV115" s="6"/>
      <c r="VTW115" s="6"/>
      <c r="VTX115" s="6"/>
      <c r="VTY115" s="6"/>
      <c r="VTZ115" s="6"/>
      <c r="VUA115" s="6"/>
      <c r="VUB115" s="6"/>
      <c r="VUC115" s="6"/>
      <c r="VUD115" s="6"/>
      <c r="VUE115" s="6"/>
      <c r="VUF115" s="6"/>
      <c r="VUG115" s="6"/>
      <c r="VUH115" s="6"/>
      <c r="VUI115" s="6"/>
      <c r="VUJ115" s="6"/>
      <c r="VUK115" s="6"/>
      <c r="VUL115" s="6"/>
      <c r="VUM115" s="6"/>
      <c r="VUN115" s="6"/>
      <c r="VUO115" s="6"/>
      <c r="VUP115" s="6"/>
      <c r="VUQ115" s="6"/>
      <c r="VUR115" s="6"/>
      <c r="VUS115" s="6"/>
      <c r="VUT115" s="6"/>
      <c r="VUU115" s="6"/>
      <c r="VUV115" s="6"/>
      <c r="VUW115" s="6"/>
      <c r="VUX115" s="6"/>
      <c r="VUY115" s="6"/>
      <c r="VUZ115" s="6"/>
      <c r="VVA115" s="6"/>
      <c r="VVB115" s="6"/>
      <c r="VVC115" s="6"/>
      <c r="VVD115" s="6"/>
      <c r="VVE115" s="6"/>
      <c r="VVF115" s="6"/>
      <c r="VVG115" s="6"/>
      <c r="VVH115" s="6"/>
      <c r="VVI115" s="6"/>
      <c r="VVJ115" s="6"/>
      <c r="VVK115" s="6"/>
      <c r="VVL115" s="6"/>
      <c r="VVM115" s="6"/>
      <c r="VVN115" s="6"/>
      <c r="VVO115" s="6"/>
      <c r="VVP115" s="6"/>
      <c r="VVQ115" s="6"/>
      <c r="VVR115" s="6"/>
      <c r="VVS115" s="6"/>
      <c r="VVT115" s="6"/>
      <c r="VVU115" s="6"/>
      <c r="VVV115" s="6"/>
      <c r="VVW115" s="6"/>
      <c r="VVX115" s="6"/>
      <c r="VVY115" s="6"/>
      <c r="VVZ115" s="6"/>
      <c r="VWA115" s="6"/>
      <c r="VWB115" s="6"/>
      <c r="VWC115" s="6"/>
      <c r="VWD115" s="6"/>
      <c r="VWE115" s="6"/>
      <c r="VWF115" s="6"/>
      <c r="VWG115" s="6"/>
      <c r="VWH115" s="6"/>
      <c r="VWI115" s="6"/>
      <c r="VWJ115" s="6"/>
      <c r="VWK115" s="6"/>
      <c r="VWL115" s="6"/>
      <c r="VWM115" s="6"/>
      <c r="VWN115" s="6"/>
      <c r="VWO115" s="6"/>
      <c r="VWP115" s="6"/>
      <c r="VWQ115" s="6"/>
      <c r="VWR115" s="6"/>
      <c r="VWS115" s="6"/>
      <c r="VWT115" s="6"/>
      <c r="VWU115" s="6"/>
      <c r="VWV115" s="6"/>
      <c r="VWW115" s="6"/>
      <c r="VWX115" s="6"/>
      <c r="VWY115" s="6"/>
      <c r="VWZ115" s="6"/>
      <c r="VXA115" s="6"/>
      <c r="VXB115" s="6"/>
      <c r="VXC115" s="6"/>
      <c r="VXD115" s="6"/>
      <c r="VXE115" s="6"/>
      <c r="VXF115" s="6"/>
      <c r="VXG115" s="6"/>
      <c r="VXH115" s="6"/>
      <c r="VXI115" s="6"/>
      <c r="VXJ115" s="6"/>
      <c r="VXK115" s="6"/>
      <c r="VXL115" s="6"/>
      <c r="VXM115" s="6"/>
      <c r="VXN115" s="6"/>
      <c r="VXO115" s="6"/>
      <c r="VXP115" s="6"/>
      <c r="VXQ115" s="6"/>
      <c r="VXR115" s="6"/>
      <c r="VXS115" s="6"/>
      <c r="VXT115" s="6"/>
      <c r="VXU115" s="6"/>
      <c r="VXV115" s="6"/>
      <c r="VXW115" s="6"/>
      <c r="VXX115" s="6"/>
      <c r="VXY115" s="6"/>
      <c r="VXZ115" s="6"/>
      <c r="VYA115" s="6"/>
      <c r="VYB115" s="6"/>
      <c r="VYC115" s="6"/>
      <c r="VYD115" s="6"/>
      <c r="VYE115" s="6"/>
      <c r="VYF115" s="6"/>
      <c r="VYG115" s="6"/>
      <c r="VYH115" s="6"/>
      <c r="VYI115" s="6"/>
      <c r="VYJ115" s="6"/>
      <c r="VYK115" s="6"/>
      <c r="VYL115" s="6"/>
      <c r="VYM115" s="6"/>
      <c r="VYN115" s="6"/>
      <c r="VYO115" s="6"/>
      <c r="VYP115" s="6"/>
      <c r="VYQ115" s="6"/>
      <c r="VYR115" s="6"/>
      <c r="VYS115" s="6"/>
      <c r="VYT115" s="6"/>
      <c r="VYU115" s="6"/>
      <c r="VYV115" s="6"/>
      <c r="VYW115" s="6"/>
      <c r="VYX115" s="6"/>
      <c r="VYY115" s="6"/>
      <c r="VYZ115" s="6"/>
      <c r="VZA115" s="6"/>
      <c r="VZB115" s="6"/>
      <c r="VZC115" s="6"/>
      <c r="VZD115" s="6"/>
      <c r="VZE115" s="6"/>
      <c r="VZF115" s="6"/>
      <c r="VZG115" s="6"/>
      <c r="VZH115" s="6"/>
      <c r="VZI115" s="6"/>
      <c r="VZJ115" s="6"/>
      <c r="VZK115" s="6"/>
      <c r="VZL115" s="6"/>
      <c r="VZM115" s="6"/>
      <c r="VZN115" s="6"/>
      <c r="VZO115" s="6"/>
      <c r="VZP115" s="6"/>
      <c r="VZQ115" s="6"/>
      <c r="VZR115" s="6"/>
      <c r="VZS115" s="6"/>
      <c r="VZT115" s="6"/>
      <c r="VZU115" s="6"/>
      <c r="VZV115" s="6"/>
      <c r="VZW115" s="6"/>
      <c r="VZX115" s="6"/>
      <c r="VZY115" s="6"/>
      <c r="VZZ115" s="6"/>
      <c r="WAA115" s="6"/>
      <c r="WAB115" s="6"/>
      <c r="WAC115" s="6"/>
      <c r="WAD115" s="6"/>
      <c r="WAE115" s="6"/>
      <c r="WAF115" s="6"/>
      <c r="WAG115" s="6"/>
      <c r="WAH115" s="6"/>
      <c r="WAI115" s="6"/>
      <c r="WAJ115" s="6"/>
      <c r="WAK115" s="6"/>
      <c r="WAL115" s="6"/>
      <c r="WAM115" s="6"/>
      <c r="WAN115" s="6"/>
      <c r="WAO115" s="6"/>
      <c r="WAP115" s="6"/>
      <c r="WAQ115" s="6"/>
      <c r="WAR115" s="6"/>
      <c r="WAS115" s="6"/>
      <c r="WAT115" s="6"/>
      <c r="WAU115" s="6"/>
      <c r="WAV115" s="6"/>
      <c r="WAW115" s="6"/>
      <c r="WAX115" s="6"/>
      <c r="WAY115" s="6"/>
      <c r="WAZ115" s="6"/>
      <c r="WBA115" s="6"/>
      <c r="WBB115" s="6"/>
      <c r="WBC115" s="6"/>
      <c r="WBD115" s="6"/>
      <c r="WBE115" s="6"/>
      <c r="WBF115" s="6"/>
      <c r="WBG115" s="6"/>
      <c r="WBH115" s="6"/>
      <c r="WBI115" s="6"/>
      <c r="WBJ115" s="6"/>
      <c r="WBK115" s="6"/>
      <c r="WBL115" s="6"/>
      <c r="WBM115" s="6"/>
      <c r="WBN115" s="6"/>
      <c r="WBO115" s="6"/>
      <c r="WBP115" s="6"/>
      <c r="WBQ115" s="6"/>
      <c r="WBR115" s="6"/>
      <c r="WBS115" s="6"/>
      <c r="WBT115" s="6"/>
      <c r="WBU115" s="6"/>
      <c r="WBV115" s="6"/>
      <c r="WBW115" s="6"/>
      <c r="WBX115" s="6"/>
      <c r="WBY115" s="6"/>
      <c r="WBZ115" s="6"/>
      <c r="WCA115" s="6"/>
      <c r="WCB115" s="6"/>
      <c r="WCC115" s="6"/>
      <c r="WCD115" s="6"/>
      <c r="WCE115" s="6"/>
      <c r="WCF115" s="6"/>
      <c r="WCG115" s="6"/>
      <c r="WCH115" s="6"/>
      <c r="WCI115" s="6"/>
      <c r="WCJ115" s="6"/>
      <c r="WCK115" s="6"/>
      <c r="WCL115" s="6"/>
      <c r="WCM115" s="6"/>
      <c r="WCN115" s="6"/>
      <c r="WCO115" s="6"/>
      <c r="WCP115" s="6"/>
      <c r="WCQ115" s="6"/>
      <c r="WCR115" s="6"/>
      <c r="WCS115" s="6"/>
      <c r="WCT115" s="6"/>
      <c r="WCU115" s="6"/>
      <c r="WCV115" s="6"/>
      <c r="WCW115" s="6"/>
      <c r="WCX115" s="6"/>
      <c r="WCY115" s="6"/>
      <c r="WCZ115" s="6"/>
      <c r="WDA115" s="6"/>
      <c r="WDB115" s="6"/>
      <c r="WDC115" s="6"/>
      <c r="WDD115" s="6"/>
      <c r="WDE115" s="6"/>
      <c r="WDF115" s="6"/>
      <c r="WDG115" s="6"/>
      <c r="WDH115" s="6"/>
      <c r="WDI115" s="6"/>
      <c r="WDJ115" s="6"/>
      <c r="WDK115" s="6"/>
      <c r="WDL115" s="6"/>
      <c r="WDM115" s="6"/>
      <c r="WDN115" s="6"/>
      <c r="WDO115" s="6"/>
      <c r="WDP115" s="6"/>
      <c r="WDQ115" s="6"/>
      <c r="WDR115" s="6"/>
      <c r="WDS115" s="6"/>
      <c r="WDT115" s="6"/>
      <c r="WDU115" s="6"/>
      <c r="WDV115" s="6"/>
      <c r="WDW115" s="6"/>
      <c r="WDX115" s="6"/>
      <c r="WDY115" s="6"/>
      <c r="WDZ115" s="6"/>
      <c r="WEA115" s="6"/>
      <c r="WEB115" s="6"/>
      <c r="WEC115" s="6"/>
      <c r="WED115" s="6"/>
      <c r="WEE115" s="6"/>
      <c r="WEF115" s="6"/>
      <c r="WEG115" s="6"/>
      <c r="WEH115" s="6"/>
      <c r="WEI115" s="6"/>
      <c r="WEJ115" s="6"/>
      <c r="WEK115" s="6"/>
      <c r="WEL115" s="6"/>
      <c r="WEM115" s="6"/>
      <c r="WEN115" s="6"/>
      <c r="WEO115" s="6"/>
      <c r="WEP115" s="6"/>
      <c r="WEQ115" s="6"/>
      <c r="WER115" s="6"/>
      <c r="WES115" s="6"/>
      <c r="WET115" s="6"/>
      <c r="WEU115" s="6"/>
      <c r="WEV115" s="6"/>
      <c r="WEW115" s="6"/>
      <c r="WEX115" s="6"/>
      <c r="WEY115" s="6"/>
      <c r="WEZ115" s="6"/>
      <c r="WFA115" s="6"/>
      <c r="WFB115" s="6"/>
      <c r="WFC115" s="6"/>
      <c r="WFD115" s="6"/>
      <c r="WFE115" s="6"/>
      <c r="WFF115" s="6"/>
      <c r="WFG115" s="6"/>
      <c r="WFH115" s="6"/>
      <c r="WFI115" s="6"/>
      <c r="WFJ115" s="6"/>
      <c r="WFK115" s="6"/>
      <c r="WFL115" s="6"/>
      <c r="WFM115" s="6"/>
      <c r="WFN115" s="6"/>
      <c r="WFO115" s="6"/>
      <c r="WFP115" s="6"/>
      <c r="WFQ115" s="6"/>
      <c r="WFR115" s="6"/>
      <c r="WFS115" s="6"/>
      <c r="WFT115" s="6"/>
      <c r="WFU115" s="6"/>
      <c r="WFV115" s="6"/>
      <c r="WFW115" s="6"/>
      <c r="WFX115" s="6"/>
      <c r="WFY115" s="6"/>
      <c r="WFZ115" s="6"/>
      <c r="WGA115" s="6"/>
      <c r="WGB115" s="6"/>
      <c r="WGC115" s="6"/>
      <c r="WGD115" s="6"/>
      <c r="WGE115" s="6"/>
      <c r="WGF115" s="6"/>
      <c r="WGG115" s="6"/>
      <c r="WGH115" s="6"/>
      <c r="WGI115" s="6"/>
      <c r="WGJ115" s="6"/>
      <c r="WGK115" s="6"/>
      <c r="WGL115" s="6"/>
      <c r="WGM115" s="6"/>
      <c r="WGN115" s="6"/>
      <c r="WGO115" s="6"/>
      <c r="WGP115" s="6"/>
      <c r="WGQ115" s="6"/>
      <c r="WGR115" s="6"/>
      <c r="WGS115" s="6"/>
      <c r="WGT115" s="6"/>
      <c r="WGU115" s="6"/>
      <c r="WGV115" s="6"/>
      <c r="WGW115" s="6"/>
      <c r="WGX115" s="6"/>
      <c r="WGY115" s="6"/>
      <c r="WGZ115" s="6"/>
      <c r="WHA115" s="6"/>
      <c r="WHB115" s="6"/>
      <c r="WHC115" s="6"/>
      <c r="WHD115" s="6"/>
      <c r="WHE115" s="6"/>
      <c r="WHF115" s="6"/>
      <c r="WHG115" s="6"/>
      <c r="WHH115" s="6"/>
      <c r="WHI115" s="6"/>
      <c r="WHJ115" s="6"/>
      <c r="WHK115" s="6"/>
      <c r="WHL115" s="6"/>
      <c r="WHM115" s="6"/>
      <c r="WHN115" s="6"/>
      <c r="WHO115" s="6"/>
      <c r="WHP115" s="6"/>
      <c r="WHQ115" s="6"/>
      <c r="WHR115" s="6"/>
      <c r="WHS115" s="6"/>
      <c r="WHT115" s="6"/>
      <c r="WHU115" s="6"/>
      <c r="WHV115" s="6"/>
      <c r="WHW115" s="6"/>
      <c r="WHX115" s="6"/>
      <c r="WHY115" s="6"/>
      <c r="WHZ115" s="6"/>
      <c r="WIA115" s="6"/>
      <c r="WIB115" s="6"/>
      <c r="WIC115" s="6"/>
      <c r="WID115" s="6"/>
      <c r="WIE115" s="6"/>
      <c r="WIF115" s="6"/>
      <c r="WIG115" s="6"/>
      <c r="WIH115" s="6"/>
      <c r="WII115" s="6"/>
      <c r="WIJ115" s="6"/>
      <c r="WIK115" s="6"/>
      <c r="WIL115" s="6"/>
      <c r="WIM115" s="6"/>
      <c r="WIN115" s="6"/>
      <c r="WIO115" s="6"/>
      <c r="WIP115" s="6"/>
      <c r="WIQ115" s="6"/>
      <c r="WIR115" s="6"/>
      <c r="WIS115" s="6"/>
      <c r="WIT115" s="6"/>
      <c r="WIU115" s="6"/>
      <c r="WIV115" s="6"/>
      <c r="WIW115" s="6"/>
      <c r="WIX115" s="6"/>
      <c r="WIY115" s="6"/>
      <c r="WIZ115" s="6"/>
      <c r="WJA115" s="6"/>
      <c r="WJB115" s="6"/>
      <c r="WJC115" s="6"/>
      <c r="WJD115" s="6"/>
      <c r="WJE115" s="6"/>
      <c r="WJF115" s="6"/>
      <c r="WJG115" s="6"/>
      <c r="WJH115" s="6"/>
      <c r="WJI115" s="6"/>
      <c r="WJJ115" s="6"/>
      <c r="WJK115" s="6"/>
      <c r="WJL115" s="6"/>
      <c r="WJM115" s="6"/>
      <c r="WJN115" s="6"/>
      <c r="WJO115" s="6"/>
      <c r="WJP115" s="6"/>
      <c r="WJQ115" s="6"/>
      <c r="WJR115" s="6"/>
      <c r="WJS115" s="6"/>
      <c r="WJT115" s="6"/>
      <c r="WJU115" s="6"/>
      <c r="WJV115" s="6"/>
      <c r="WJW115" s="6"/>
      <c r="WJX115" s="6"/>
      <c r="WJY115" s="6"/>
      <c r="WJZ115" s="6"/>
      <c r="WKA115" s="6"/>
      <c r="WKB115" s="6"/>
      <c r="WKC115" s="6"/>
      <c r="WKD115" s="6"/>
      <c r="WKE115" s="6"/>
      <c r="WKF115" s="6"/>
      <c r="WKG115" s="6"/>
      <c r="WKH115" s="6"/>
      <c r="WKI115" s="6"/>
      <c r="WKJ115" s="6"/>
      <c r="WKK115" s="6"/>
      <c r="WKL115" s="6"/>
      <c r="WKM115" s="6"/>
      <c r="WKN115" s="6"/>
      <c r="WKO115" s="6"/>
      <c r="WKP115" s="6"/>
      <c r="WKQ115" s="6"/>
      <c r="WKR115" s="6"/>
      <c r="WKS115" s="6"/>
      <c r="WKT115" s="6"/>
      <c r="WKU115" s="6"/>
      <c r="WKV115" s="6"/>
      <c r="WKW115" s="6"/>
      <c r="WKX115" s="6"/>
      <c r="WKY115" s="6"/>
      <c r="WKZ115" s="6"/>
      <c r="WLA115" s="6"/>
      <c r="WLB115" s="6"/>
      <c r="WLC115" s="6"/>
      <c r="WLD115" s="6"/>
      <c r="WLE115" s="6"/>
      <c r="WLF115" s="6"/>
      <c r="WLG115" s="6"/>
      <c r="WLH115" s="6"/>
      <c r="WLI115" s="6"/>
      <c r="WLJ115" s="6"/>
      <c r="WLK115" s="6"/>
      <c r="WLL115" s="6"/>
      <c r="WLM115" s="6"/>
      <c r="WLN115" s="6"/>
      <c r="WLO115" s="6"/>
      <c r="WLP115" s="6"/>
      <c r="WLQ115" s="6"/>
      <c r="WLR115" s="6"/>
      <c r="WLS115" s="6"/>
      <c r="WLT115" s="6"/>
      <c r="WLU115" s="6"/>
      <c r="WLV115" s="6"/>
      <c r="WLW115" s="6"/>
      <c r="WLX115" s="6"/>
      <c r="WLY115" s="6"/>
      <c r="WLZ115" s="6"/>
      <c r="WMA115" s="6"/>
      <c r="WMB115" s="6"/>
      <c r="WMC115" s="6"/>
      <c r="WMD115" s="6"/>
      <c r="WME115" s="6"/>
      <c r="WMF115" s="6"/>
      <c r="WMG115" s="6"/>
      <c r="WMH115" s="6"/>
      <c r="WMI115" s="6"/>
      <c r="WMJ115" s="6"/>
      <c r="WMK115" s="6"/>
      <c r="WML115" s="6"/>
      <c r="WMM115" s="6"/>
      <c r="WMN115" s="6"/>
      <c r="WMO115" s="6"/>
      <c r="WMP115" s="6"/>
      <c r="WMQ115" s="6"/>
      <c r="WMR115" s="6"/>
      <c r="WMS115" s="6"/>
      <c r="WMT115" s="6"/>
      <c r="WMU115" s="6"/>
      <c r="WMV115" s="6"/>
      <c r="WMW115" s="6"/>
      <c r="WMX115" s="6"/>
      <c r="WMY115" s="6"/>
      <c r="WMZ115" s="6"/>
      <c r="WNA115" s="6"/>
      <c r="WNB115" s="6"/>
      <c r="WNC115" s="6"/>
      <c r="WND115" s="6"/>
      <c r="WNE115" s="6"/>
      <c r="WNF115" s="6"/>
      <c r="WNG115" s="6"/>
      <c r="WNH115" s="6"/>
      <c r="WNI115" s="6"/>
      <c r="WNJ115" s="6"/>
      <c r="WNK115" s="6"/>
      <c r="WNL115" s="6"/>
      <c r="WNM115" s="6"/>
      <c r="WNN115" s="6"/>
      <c r="WNO115" s="6"/>
      <c r="WNP115" s="6"/>
      <c r="WNQ115" s="6"/>
      <c r="WNR115" s="6"/>
      <c r="WNS115" s="6"/>
      <c r="WNT115" s="6"/>
      <c r="WNU115" s="6"/>
      <c r="WNV115" s="6"/>
      <c r="WNW115" s="6"/>
      <c r="WNX115" s="6"/>
      <c r="WNY115" s="6"/>
      <c r="WNZ115" s="6"/>
      <c r="WOA115" s="6"/>
      <c r="WOB115" s="6"/>
      <c r="WOC115" s="6"/>
      <c r="WOD115" s="6"/>
      <c r="WOE115" s="6"/>
      <c r="WOF115" s="6"/>
      <c r="WOG115" s="6"/>
      <c r="WOH115" s="6"/>
      <c r="WOI115" s="6"/>
      <c r="WOJ115" s="6"/>
      <c r="WOK115" s="6"/>
      <c r="WOL115" s="6"/>
      <c r="WOM115" s="6"/>
      <c r="WON115" s="6"/>
      <c r="WOO115" s="6"/>
      <c r="WOP115" s="6"/>
      <c r="WOQ115" s="6"/>
      <c r="WOR115" s="6"/>
      <c r="WOS115" s="6"/>
      <c r="WOT115" s="6"/>
      <c r="WOU115" s="6"/>
      <c r="WOV115" s="6"/>
      <c r="WOW115" s="6"/>
      <c r="WOX115" s="6"/>
      <c r="WOY115" s="6"/>
      <c r="WOZ115" s="6"/>
      <c r="WPA115" s="6"/>
      <c r="WPB115" s="6"/>
      <c r="WPC115" s="6"/>
      <c r="WPD115" s="6"/>
      <c r="WPE115" s="6"/>
      <c r="WPF115" s="6"/>
      <c r="WPG115" s="6"/>
      <c r="WPH115" s="6"/>
      <c r="WPI115" s="6"/>
      <c r="WPJ115" s="6"/>
      <c r="WPK115" s="6"/>
      <c r="WPL115" s="6"/>
      <c r="WPM115" s="6"/>
      <c r="WPN115" s="6"/>
      <c r="WPO115" s="6"/>
      <c r="WPP115" s="6"/>
      <c r="WPQ115" s="6"/>
      <c r="WPR115" s="6"/>
      <c r="WPS115" s="6"/>
      <c r="WPT115" s="6"/>
      <c r="WPU115" s="6"/>
      <c r="WPV115" s="6"/>
      <c r="WPW115" s="6"/>
      <c r="WPX115" s="6"/>
      <c r="WPY115" s="6"/>
      <c r="WPZ115" s="6"/>
      <c r="WQA115" s="6"/>
      <c r="WQB115" s="6"/>
      <c r="WQC115" s="6"/>
      <c r="WQD115" s="6"/>
      <c r="WQE115" s="6"/>
      <c r="WQF115" s="6"/>
      <c r="WQG115" s="6"/>
      <c r="WQH115" s="6"/>
      <c r="WQI115" s="6"/>
      <c r="WQJ115" s="6"/>
      <c r="WQK115" s="6"/>
      <c r="WQL115" s="6"/>
      <c r="WQM115" s="6"/>
      <c r="WQN115" s="6"/>
      <c r="WQO115" s="6"/>
      <c r="WQP115" s="6"/>
      <c r="WQQ115" s="6"/>
      <c r="WQR115" s="6"/>
      <c r="WQS115" s="6"/>
      <c r="WQT115" s="6"/>
      <c r="WQU115" s="6"/>
      <c r="WQV115" s="6"/>
      <c r="WQW115" s="6"/>
      <c r="WQX115" s="6"/>
      <c r="WQY115" s="6"/>
      <c r="WQZ115" s="6"/>
      <c r="WRA115" s="6"/>
      <c r="WRB115" s="6"/>
      <c r="WRC115" s="6"/>
      <c r="WRD115" s="6"/>
      <c r="WRE115" s="6"/>
      <c r="WRF115" s="6"/>
      <c r="WRG115" s="6"/>
      <c r="WRH115" s="6"/>
      <c r="WRI115" s="6"/>
      <c r="WRJ115" s="6"/>
      <c r="WRK115" s="6"/>
      <c r="WRL115" s="6"/>
      <c r="WRM115" s="6"/>
      <c r="WRN115" s="6"/>
      <c r="WRO115" s="6"/>
      <c r="WRP115" s="6"/>
      <c r="WRQ115" s="6"/>
      <c r="WRR115" s="6"/>
      <c r="WRS115" s="6"/>
      <c r="WRT115" s="6"/>
      <c r="WRU115" s="6"/>
      <c r="WRV115" s="6"/>
      <c r="WRW115" s="6"/>
      <c r="WRX115" s="6"/>
      <c r="WRY115" s="6"/>
      <c r="WRZ115" s="6"/>
      <c r="WSA115" s="6"/>
      <c r="WSB115" s="6"/>
      <c r="WSC115" s="6"/>
      <c r="WSD115" s="6"/>
      <c r="WSE115" s="6"/>
      <c r="WSF115" s="6"/>
      <c r="WSG115" s="6"/>
      <c r="WSH115" s="6"/>
      <c r="WSI115" s="6"/>
      <c r="WSJ115" s="6"/>
      <c r="WSK115" s="6"/>
      <c r="WSL115" s="6"/>
      <c r="WSM115" s="6"/>
      <c r="WSN115" s="6"/>
      <c r="WSO115" s="6"/>
      <c r="WSP115" s="6"/>
      <c r="WSQ115" s="6"/>
      <c r="WSR115" s="6"/>
      <c r="WSS115" s="6"/>
      <c r="WST115" s="6"/>
      <c r="WSU115" s="6"/>
      <c r="WSV115" s="6"/>
      <c r="WSW115" s="6"/>
      <c r="WSX115" s="6"/>
      <c r="WSY115" s="6"/>
      <c r="WSZ115" s="6"/>
      <c r="WTA115" s="6"/>
      <c r="WTB115" s="6"/>
      <c r="WTC115" s="6"/>
      <c r="WTD115" s="6"/>
      <c r="WTE115" s="6"/>
      <c r="WTF115" s="6"/>
      <c r="WTG115" s="6"/>
      <c r="WTH115" s="6"/>
      <c r="WTI115" s="6"/>
      <c r="WTJ115" s="6"/>
      <c r="WTK115" s="6"/>
      <c r="WTL115" s="6"/>
      <c r="WTM115" s="6"/>
      <c r="WTN115" s="6"/>
      <c r="WTO115" s="6"/>
      <c r="WTP115" s="6"/>
      <c r="WTQ115" s="6"/>
      <c r="WTR115" s="6"/>
      <c r="WTS115" s="6"/>
      <c r="WTT115" s="6"/>
      <c r="WTU115" s="6"/>
      <c r="WTV115" s="6"/>
      <c r="WTW115" s="6"/>
      <c r="WTX115" s="6"/>
      <c r="WTY115" s="6"/>
      <c r="WTZ115" s="6"/>
      <c r="WUA115" s="6"/>
      <c r="WUB115" s="6"/>
      <c r="WUC115" s="6"/>
      <c r="WUD115" s="6"/>
      <c r="WUE115" s="6"/>
      <c r="WUF115" s="6"/>
      <c r="WUG115" s="6"/>
      <c r="WUH115" s="6"/>
      <c r="WUI115" s="6"/>
      <c r="WUJ115" s="6"/>
      <c r="WUK115" s="6"/>
      <c r="WUL115" s="6"/>
      <c r="WUM115" s="6"/>
      <c r="WUN115" s="6"/>
      <c r="WUO115" s="6"/>
      <c r="WUP115" s="6"/>
      <c r="WUQ115" s="6"/>
      <c r="WUR115" s="6"/>
      <c r="WUS115" s="6"/>
      <c r="WUT115" s="6"/>
      <c r="WUU115" s="6"/>
      <c r="WUV115" s="6"/>
      <c r="WUW115" s="6"/>
      <c r="WUX115" s="6"/>
      <c r="WUY115" s="6"/>
      <c r="WUZ115" s="6"/>
      <c r="WVA115" s="6"/>
      <c r="WVB115" s="6"/>
      <c r="WVC115" s="6"/>
      <c r="WVD115" s="6"/>
      <c r="WVE115" s="6"/>
      <c r="WVF115" s="6"/>
      <c r="WVG115" s="6"/>
      <c r="WVH115" s="6"/>
      <c r="WVI115" s="6"/>
    </row>
    <row r="116" spans="1:16129" s="25" customFormat="1">
      <c r="A116" s="23"/>
      <c r="B116" s="24"/>
      <c r="D116" s="24"/>
      <c r="F116" s="24"/>
      <c r="H116" s="24"/>
      <c r="J116" s="24"/>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6"/>
      <c r="JN116" s="6"/>
      <c r="JO116" s="6"/>
      <c r="JP116" s="6"/>
      <c r="JQ116" s="6"/>
      <c r="JR116" s="6"/>
      <c r="JS116" s="6"/>
      <c r="JT116" s="6"/>
      <c r="JU116" s="6"/>
      <c r="JV116" s="6"/>
      <c r="JW116" s="6"/>
      <c r="JX116" s="6"/>
      <c r="JY116" s="6"/>
      <c r="JZ116" s="6"/>
      <c r="KA116" s="6"/>
      <c r="KB116" s="6"/>
      <c r="KC116" s="6"/>
      <c r="KD116" s="6"/>
      <c r="KE116" s="6"/>
      <c r="KF116" s="6"/>
      <c r="KG116" s="6"/>
      <c r="KH116" s="6"/>
      <c r="KI116" s="6"/>
      <c r="KJ116" s="6"/>
      <c r="KK116" s="6"/>
      <c r="KL116" s="6"/>
      <c r="KM116" s="6"/>
      <c r="KN116" s="6"/>
      <c r="KO116" s="6"/>
      <c r="KP116" s="6"/>
      <c r="KQ116" s="6"/>
      <c r="KR116" s="6"/>
      <c r="KS116" s="6"/>
      <c r="KT116" s="6"/>
      <c r="KU116" s="6"/>
      <c r="KV116" s="6"/>
      <c r="KW116" s="6"/>
      <c r="KX116" s="6"/>
      <c r="KY116" s="6"/>
      <c r="KZ116" s="6"/>
      <c r="LA116" s="6"/>
      <c r="LB116" s="6"/>
      <c r="LC116" s="6"/>
      <c r="LD116" s="6"/>
      <c r="LE116" s="6"/>
      <c r="LF116" s="6"/>
      <c r="LG116" s="6"/>
      <c r="LH116" s="6"/>
      <c r="LI116" s="6"/>
      <c r="LJ116" s="6"/>
      <c r="LK116" s="6"/>
      <c r="LL116" s="6"/>
      <c r="LM116" s="6"/>
      <c r="LN116" s="6"/>
      <c r="LO116" s="6"/>
      <c r="LP116" s="6"/>
      <c r="LQ116" s="6"/>
      <c r="LR116" s="6"/>
      <c r="LS116" s="6"/>
      <c r="LT116" s="6"/>
      <c r="LU116" s="6"/>
      <c r="LV116" s="6"/>
      <c r="LW116" s="6"/>
      <c r="LX116" s="6"/>
      <c r="LY116" s="6"/>
      <c r="LZ116" s="6"/>
      <c r="MA116" s="6"/>
      <c r="MB116" s="6"/>
      <c r="MC116" s="6"/>
      <c r="MD116" s="6"/>
      <c r="ME116" s="6"/>
      <c r="MF116" s="6"/>
      <c r="MG116" s="6"/>
      <c r="MH116" s="6"/>
      <c r="MI116" s="6"/>
      <c r="MJ116" s="6"/>
      <c r="MK116" s="6"/>
      <c r="ML116" s="6"/>
      <c r="MM116" s="6"/>
      <c r="MN116" s="6"/>
      <c r="MO116" s="6"/>
      <c r="MP116" s="6"/>
      <c r="MQ116" s="6"/>
      <c r="MR116" s="6"/>
      <c r="MS116" s="6"/>
      <c r="MT116" s="6"/>
      <c r="MU116" s="6"/>
      <c r="MV116" s="6"/>
      <c r="MW116" s="6"/>
      <c r="MX116" s="6"/>
      <c r="MY116" s="6"/>
      <c r="MZ116" s="6"/>
      <c r="NA116" s="6"/>
      <c r="NB116" s="6"/>
      <c r="NC116" s="6"/>
      <c r="ND116" s="6"/>
      <c r="NE116" s="6"/>
      <c r="NF116" s="6"/>
      <c r="NG116" s="6"/>
      <c r="NH116" s="6"/>
      <c r="NI116" s="6"/>
      <c r="NJ116" s="6"/>
      <c r="NK116" s="6"/>
      <c r="NL116" s="6"/>
      <c r="NM116" s="6"/>
      <c r="NN116" s="6"/>
      <c r="NO116" s="6"/>
      <c r="NP116" s="6"/>
      <c r="NQ116" s="6"/>
      <c r="NR116" s="6"/>
      <c r="NS116" s="6"/>
      <c r="NT116" s="6"/>
      <c r="NU116" s="6"/>
      <c r="NV116" s="6"/>
      <c r="NW116" s="6"/>
      <c r="NX116" s="6"/>
      <c r="NY116" s="6"/>
      <c r="NZ116" s="6"/>
      <c r="OA116" s="6"/>
      <c r="OB116" s="6"/>
      <c r="OC116" s="6"/>
      <c r="OD116" s="6"/>
      <c r="OE116" s="6"/>
      <c r="OF116" s="6"/>
      <c r="OG116" s="6"/>
      <c r="OH116" s="6"/>
      <c r="OI116" s="6"/>
      <c r="OJ116" s="6"/>
      <c r="OK116" s="6"/>
      <c r="OL116" s="6"/>
      <c r="OM116" s="6"/>
      <c r="ON116" s="6"/>
      <c r="OO116" s="6"/>
      <c r="OP116" s="6"/>
      <c r="OQ116" s="6"/>
      <c r="OR116" s="6"/>
      <c r="OS116" s="6"/>
      <c r="OT116" s="6"/>
      <c r="OU116" s="6"/>
      <c r="OV116" s="6"/>
      <c r="OW116" s="6"/>
      <c r="OX116" s="6"/>
      <c r="OY116" s="6"/>
      <c r="OZ116" s="6"/>
      <c r="PA116" s="6"/>
      <c r="PB116" s="6"/>
      <c r="PC116" s="6"/>
      <c r="PD116" s="6"/>
      <c r="PE116" s="6"/>
      <c r="PF116" s="6"/>
      <c r="PG116" s="6"/>
      <c r="PH116" s="6"/>
      <c r="PI116" s="6"/>
      <c r="PJ116" s="6"/>
      <c r="PK116" s="6"/>
      <c r="PL116" s="6"/>
      <c r="PM116" s="6"/>
      <c r="PN116" s="6"/>
      <c r="PO116" s="6"/>
      <c r="PP116" s="6"/>
      <c r="PQ116" s="6"/>
      <c r="PR116" s="6"/>
      <c r="PS116" s="6"/>
      <c r="PT116" s="6"/>
      <c r="PU116" s="6"/>
      <c r="PV116" s="6"/>
      <c r="PW116" s="6"/>
      <c r="PX116" s="6"/>
      <c r="PY116" s="6"/>
      <c r="PZ116" s="6"/>
      <c r="QA116" s="6"/>
      <c r="QB116" s="6"/>
      <c r="QC116" s="6"/>
      <c r="QD116" s="6"/>
      <c r="QE116" s="6"/>
      <c r="QF116" s="6"/>
      <c r="QG116" s="6"/>
      <c r="QH116" s="6"/>
      <c r="QI116" s="6"/>
      <c r="QJ116" s="6"/>
      <c r="QK116" s="6"/>
      <c r="QL116" s="6"/>
      <c r="QM116" s="6"/>
      <c r="QN116" s="6"/>
      <c r="QO116" s="6"/>
      <c r="QP116" s="6"/>
      <c r="QQ116" s="6"/>
      <c r="QR116" s="6"/>
      <c r="QS116" s="6"/>
      <c r="QT116" s="6"/>
      <c r="QU116" s="6"/>
      <c r="QV116" s="6"/>
      <c r="QW116" s="6"/>
      <c r="QX116" s="6"/>
      <c r="QY116" s="6"/>
      <c r="QZ116" s="6"/>
      <c r="RA116" s="6"/>
      <c r="RB116" s="6"/>
      <c r="RC116" s="6"/>
      <c r="RD116" s="6"/>
      <c r="RE116" s="6"/>
      <c r="RF116" s="6"/>
      <c r="RG116" s="6"/>
      <c r="RH116" s="6"/>
      <c r="RI116" s="6"/>
      <c r="RJ116" s="6"/>
      <c r="RK116" s="6"/>
      <c r="RL116" s="6"/>
      <c r="RM116" s="6"/>
      <c r="RN116" s="6"/>
      <c r="RO116" s="6"/>
      <c r="RP116" s="6"/>
      <c r="RQ116" s="6"/>
      <c r="RR116" s="6"/>
      <c r="RS116" s="6"/>
      <c r="RT116" s="6"/>
      <c r="RU116" s="6"/>
      <c r="RV116" s="6"/>
      <c r="RW116" s="6"/>
      <c r="RX116" s="6"/>
      <c r="RY116" s="6"/>
      <c r="RZ116" s="6"/>
      <c r="SA116" s="6"/>
      <c r="SB116" s="6"/>
      <c r="SC116" s="6"/>
      <c r="SD116" s="6"/>
      <c r="SE116" s="6"/>
      <c r="SF116" s="6"/>
      <c r="SG116" s="6"/>
      <c r="SH116" s="6"/>
      <c r="SI116" s="6"/>
      <c r="SJ116" s="6"/>
      <c r="SK116" s="6"/>
      <c r="SL116" s="6"/>
      <c r="SM116" s="6"/>
      <c r="SN116" s="6"/>
      <c r="SO116" s="6"/>
      <c r="SP116" s="6"/>
      <c r="SQ116" s="6"/>
      <c r="SR116" s="6"/>
      <c r="SS116" s="6"/>
      <c r="ST116" s="6"/>
      <c r="SU116" s="6"/>
      <c r="SV116" s="6"/>
      <c r="SW116" s="6"/>
      <c r="SX116" s="6"/>
      <c r="SY116" s="6"/>
      <c r="SZ116" s="6"/>
      <c r="TA116" s="6"/>
      <c r="TB116" s="6"/>
      <c r="TC116" s="6"/>
      <c r="TD116" s="6"/>
      <c r="TE116" s="6"/>
      <c r="TF116" s="6"/>
      <c r="TG116" s="6"/>
      <c r="TH116" s="6"/>
      <c r="TI116" s="6"/>
      <c r="TJ116" s="6"/>
      <c r="TK116" s="6"/>
      <c r="TL116" s="6"/>
      <c r="TM116" s="6"/>
      <c r="TN116" s="6"/>
      <c r="TO116" s="6"/>
      <c r="TP116" s="6"/>
      <c r="TQ116" s="6"/>
      <c r="TR116" s="6"/>
      <c r="TS116" s="6"/>
      <c r="TT116" s="6"/>
      <c r="TU116" s="6"/>
      <c r="TV116" s="6"/>
      <c r="TW116" s="6"/>
      <c r="TX116" s="6"/>
      <c r="TY116" s="6"/>
      <c r="TZ116" s="6"/>
      <c r="UA116" s="6"/>
      <c r="UB116" s="6"/>
      <c r="UC116" s="6"/>
      <c r="UD116" s="6"/>
      <c r="UE116" s="6"/>
      <c r="UF116" s="6"/>
      <c r="UG116" s="6"/>
      <c r="UH116" s="6"/>
      <c r="UI116" s="6"/>
      <c r="UJ116" s="6"/>
      <c r="UK116" s="6"/>
      <c r="UL116" s="6"/>
      <c r="UM116" s="6"/>
      <c r="UN116" s="6"/>
      <c r="UO116" s="6"/>
      <c r="UP116" s="6"/>
      <c r="UQ116" s="6"/>
      <c r="UR116" s="6"/>
      <c r="US116" s="6"/>
      <c r="UT116" s="6"/>
      <c r="UU116" s="6"/>
      <c r="UV116" s="6"/>
      <c r="UW116" s="6"/>
      <c r="UX116" s="6"/>
      <c r="UY116" s="6"/>
      <c r="UZ116" s="6"/>
      <c r="VA116" s="6"/>
      <c r="VB116" s="6"/>
      <c r="VC116" s="6"/>
      <c r="VD116" s="6"/>
      <c r="VE116" s="6"/>
      <c r="VF116" s="6"/>
      <c r="VG116" s="6"/>
      <c r="VH116" s="6"/>
      <c r="VI116" s="6"/>
      <c r="VJ116" s="6"/>
      <c r="VK116" s="6"/>
      <c r="VL116" s="6"/>
      <c r="VM116" s="6"/>
      <c r="VN116" s="6"/>
      <c r="VO116" s="6"/>
      <c r="VP116" s="6"/>
      <c r="VQ116" s="6"/>
      <c r="VR116" s="6"/>
      <c r="VS116" s="6"/>
      <c r="VT116" s="6"/>
      <c r="VU116" s="6"/>
      <c r="VV116" s="6"/>
      <c r="VW116" s="6"/>
      <c r="VX116" s="6"/>
      <c r="VY116" s="6"/>
      <c r="VZ116" s="6"/>
      <c r="WA116" s="6"/>
      <c r="WB116" s="6"/>
      <c r="WC116" s="6"/>
      <c r="WD116" s="6"/>
      <c r="WE116" s="6"/>
      <c r="WF116" s="6"/>
      <c r="WG116" s="6"/>
      <c r="WH116" s="6"/>
      <c r="WI116" s="6"/>
      <c r="WJ116" s="6"/>
      <c r="WK116" s="6"/>
      <c r="WL116" s="6"/>
      <c r="WM116" s="6"/>
      <c r="WN116" s="6"/>
      <c r="WO116" s="6"/>
      <c r="WP116" s="6"/>
      <c r="WQ116" s="6"/>
      <c r="WR116" s="6"/>
      <c r="WS116" s="6"/>
      <c r="WT116" s="6"/>
      <c r="WU116" s="6"/>
      <c r="WV116" s="6"/>
      <c r="WW116" s="6"/>
      <c r="WX116" s="6"/>
      <c r="WY116" s="6"/>
      <c r="WZ116" s="6"/>
      <c r="XA116" s="6"/>
      <c r="XB116" s="6"/>
      <c r="XC116" s="6"/>
      <c r="XD116" s="6"/>
      <c r="XE116" s="6"/>
      <c r="XF116" s="6"/>
      <c r="XG116" s="6"/>
      <c r="XH116" s="6"/>
      <c r="XI116" s="6"/>
      <c r="XJ116" s="6"/>
      <c r="XK116" s="6"/>
      <c r="XL116" s="6"/>
      <c r="XM116" s="6"/>
      <c r="XN116" s="6"/>
      <c r="XO116" s="6"/>
      <c r="XP116" s="6"/>
      <c r="XQ116" s="6"/>
      <c r="XR116" s="6"/>
      <c r="XS116" s="6"/>
      <c r="XT116" s="6"/>
      <c r="XU116" s="6"/>
      <c r="XV116" s="6"/>
      <c r="XW116" s="6"/>
      <c r="XX116" s="6"/>
      <c r="XY116" s="6"/>
      <c r="XZ116" s="6"/>
      <c r="YA116" s="6"/>
      <c r="YB116" s="6"/>
      <c r="YC116" s="6"/>
      <c r="YD116" s="6"/>
      <c r="YE116" s="6"/>
      <c r="YF116" s="6"/>
      <c r="YG116" s="6"/>
      <c r="YH116" s="6"/>
      <c r="YI116" s="6"/>
      <c r="YJ116" s="6"/>
      <c r="YK116" s="6"/>
      <c r="YL116" s="6"/>
      <c r="YM116" s="6"/>
      <c r="YN116" s="6"/>
      <c r="YO116" s="6"/>
      <c r="YP116" s="6"/>
      <c r="YQ116" s="6"/>
      <c r="YR116" s="6"/>
      <c r="YS116" s="6"/>
      <c r="YT116" s="6"/>
      <c r="YU116" s="6"/>
      <c r="YV116" s="6"/>
      <c r="YW116" s="6"/>
      <c r="YX116" s="6"/>
      <c r="YY116" s="6"/>
      <c r="YZ116" s="6"/>
      <c r="ZA116" s="6"/>
      <c r="ZB116" s="6"/>
      <c r="ZC116" s="6"/>
      <c r="ZD116" s="6"/>
      <c r="ZE116" s="6"/>
      <c r="ZF116" s="6"/>
      <c r="ZG116" s="6"/>
      <c r="ZH116" s="6"/>
      <c r="ZI116" s="6"/>
      <c r="ZJ116" s="6"/>
      <c r="ZK116" s="6"/>
      <c r="ZL116" s="6"/>
      <c r="ZM116" s="6"/>
      <c r="ZN116" s="6"/>
      <c r="ZO116" s="6"/>
      <c r="ZP116" s="6"/>
      <c r="ZQ116" s="6"/>
      <c r="ZR116" s="6"/>
      <c r="ZS116" s="6"/>
      <c r="ZT116" s="6"/>
      <c r="ZU116" s="6"/>
      <c r="ZV116" s="6"/>
      <c r="ZW116" s="6"/>
      <c r="ZX116" s="6"/>
      <c r="ZY116" s="6"/>
      <c r="ZZ116" s="6"/>
      <c r="AAA116" s="6"/>
      <c r="AAB116" s="6"/>
      <c r="AAC116" s="6"/>
      <c r="AAD116" s="6"/>
      <c r="AAE116" s="6"/>
      <c r="AAF116" s="6"/>
      <c r="AAG116" s="6"/>
      <c r="AAH116" s="6"/>
      <c r="AAI116" s="6"/>
      <c r="AAJ116" s="6"/>
      <c r="AAK116" s="6"/>
      <c r="AAL116" s="6"/>
      <c r="AAM116" s="6"/>
      <c r="AAN116" s="6"/>
      <c r="AAO116" s="6"/>
      <c r="AAP116" s="6"/>
      <c r="AAQ116" s="6"/>
      <c r="AAR116" s="6"/>
      <c r="AAS116" s="6"/>
      <c r="AAT116" s="6"/>
      <c r="AAU116" s="6"/>
      <c r="AAV116" s="6"/>
      <c r="AAW116" s="6"/>
      <c r="AAX116" s="6"/>
      <c r="AAY116" s="6"/>
      <c r="AAZ116" s="6"/>
      <c r="ABA116" s="6"/>
      <c r="ABB116" s="6"/>
      <c r="ABC116" s="6"/>
      <c r="ABD116" s="6"/>
      <c r="ABE116" s="6"/>
      <c r="ABF116" s="6"/>
      <c r="ABG116" s="6"/>
      <c r="ABH116" s="6"/>
      <c r="ABI116" s="6"/>
      <c r="ABJ116" s="6"/>
      <c r="ABK116" s="6"/>
      <c r="ABL116" s="6"/>
      <c r="ABM116" s="6"/>
      <c r="ABN116" s="6"/>
      <c r="ABO116" s="6"/>
      <c r="ABP116" s="6"/>
      <c r="ABQ116" s="6"/>
      <c r="ABR116" s="6"/>
      <c r="ABS116" s="6"/>
      <c r="ABT116" s="6"/>
      <c r="ABU116" s="6"/>
      <c r="ABV116" s="6"/>
      <c r="ABW116" s="6"/>
      <c r="ABX116" s="6"/>
      <c r="ABY116" s="6"/>
      <c r="ABZ116" s="6"/>
      <c r="ACA116" s="6"/>
      <c r="ACB116" s="6"/>
      <c r="ACC116" s="6"/>
      <c r="ACD116" s="6"/>
      <c r="ACE116" s="6"/>
      <c r="ACF116" s="6"/>
      <c r="ACG116" s="6"/>
      <c r="ACH116" s="6"/>
      <c r="ACI116" s="6"/>
      <c r="ACJ116" s="6"/>
      <c r="ACK116" s="6"/>
      <c r="ACL116" s="6"/>
      <c r="ACM116" s="6"/>
      <c r="ACN116" s="6"/>
      <c r="ACO116" s="6"/>
      <c r="ACP116" s="6"/>
      <c r="ACQ116" s="6"/>
      <c r="ACR116" s="6"/>
      <c r="ACS116" s="6"/>
      <c r="ACT116" s="6"/>
      <c r="ACU116" s="6"/>
      <c r="ACV116" s="6"/>
      <c r="ACW116" s="6"/>
      <c r="ACX116" s="6"/>
      <c r="ACY116" s="6"/>
      <c r="ACZ116" s="6"/>
      <c r="ADA116" s="6"/>
      <c r="ADB116" s="6"/>
      <c r="ADC116" s="6"/>
      <c r="ADD116" s="6"/>
      <c r="ADE116" s="6"/>
      <c r="ADF116" s="6"/>
      <c r="ADG116" s="6"/>
      <c r="ADH116" s="6"/>
      <c r="ADI116" s="6"/>
      <c r="ADJ116" s="6"/>
      <c r="ADK116" s="6"/>
      <c r="ADL116" s="6"/>
      <c r="ADM116" s="6"/>
      <c r="ADN116" s="6"/>
      <c r="ADO116" s="6"/>
      <c r="ADP116" s="6"/>
      <c r="ADQ116" s="6"/>
      <c r="ADR116" s="6"/>
      <c r="ADS116" s="6"/>
      <c r="ADT116" s="6"/>
      <c r="ADU116" s="6"/>
      <c r="ADV116" s="6"/>
      <c r="ADW116" s="6"/>
      <c r="ADX116" s="6"/>
      <c r="ADY116" s="6"/>
      <c r="ADZ116" s="6"/>
      <c r="AEA116" s="6"/>
      <c r="AEB116" s="6"/>
      <c r="AEC116" s="6"/>
      <c r="AED116" s="6"/>
      <c r="AEE116" s="6"/>
      <c r="AEF116" s="6"/>
      <c r="AEG116" s="6"/>
      <c r="AEH116" s="6"/>
      <c r="AEI116" s="6"/>
      <c r="AEJ116" s="6"/>
      <c r="AEK116" s="6"/>
      <c r="AEL116" s="6"/>
      <c r="AEM116" s="6"/>
      <c r="AEN116" s="6"/>
      <c r="AEO116" s="6"/>
      <c r="AEP116" s="6"/>
      <c r="AEQ116" s="6"/>
      <c r="AER116" s="6"/>
      <c r="AES116" s="6"/>
      <c r="AET116" s="6"/>
      <c r="AEU116" s="6"/>
      <c r="AEV116" s="6"/>
      <c r="AEW116" s="6"/>
      <c r="AEX116" s="6"/>
      <c r="AEY116" s="6"/>
      <c r="AEZ116" s="6"/>
      <c r="AFA116" s="6"/>
      <c r="AFB116" s="6"/>
      <c r="AFC116" s="6"/>
      <c r="AFD116" s="6"/>
      <c r="AFE116" s="6"/>
      <c r="AFF116" s="6"/>
      <c r="AFG116" s="6"/>
      <c r="AFH116" s="6"/>
      <c r="AFI116" s="6"/>
      <c r="AFJ116" s="6"/>
      <c r="AFK116" s="6"/>
      <c r="AFL116" s="6"/>
      <c r="AFM116" s="6"/>
      <c r="AFN116" s="6"/>
      <c r="AFO116" s="6"/>
      <c r="AFP116" s="6"/>
      <c r="AFQ116" s="6"/>
      <c r="AFR116" s="6"/>
      <c r="AFS116" s="6"/>
      <c r="AFT116" s="6"/>
      <c r="AFU116" s="6"/>
      <c r="AFV116" s="6"/>
      <c r="AFW116" s="6"/>
      <c r="AFX116" s="6"/>
      <c r="AFY116" s="6"/>
      <c r="AFZ116" s="6"/>
      <c r="AGA116" s="6"/>
      <c r="AGB116" s="6"/>
      <c r="AGC116" s="6"/>
      <c r="AGD116" s="6"/>
      <c r="AGE116" s="6"/>
      <c r="AGF116" s="6"/>
      <c r="AGG116" s="6"/>
      <c r="AGH116" s="6"/>
      <c r="AGI116" s="6"/>
      <c r="AGJ116" s="6"/>
      <c r="AGK116" s="6"/>
      <c r="AGL116" s="6"/>
      <c r="AGM116" s="6"/>
      <c r="AGN116" s="6"/>
      <c r="AGO116" s="6"/>
      <c r="AGP116" s="6"/>
      <c r="AGQ116" s="6"/>
      <c r="AGR116" s="6"/>
      <c r="AGS116" s="6"/>
      <c r="AGT116" s="6"/>
      <c r="AGU116" s="6"/>
      <c r="AGV116" s="6"/>
      <c r="AGW116" s="6"/>
      <c r="AGX116" s="6"/>
      <c r="AGY116" s="6"/>
      <c r="AGZ116" s="6"/>
      <c r="AHA116" s="6"/>
      <c r="AHB116" s="6"/>
      <c r="AHC116" s="6"/>
      <c r="AHD116" s="6"/>
      <c r="AHE116" s="6"/>
      <c r="AHF116" s="6"/>
      <c r="AHG116" s="6"/>
      <c r="AHH116" s="6"/>
      <c r="AHI116" s="6"/>
      <c r="AHJ116" s="6"/>
      <c r="AHK116" s="6"/>
      <c r="AHL116" s="6"/>
      <c r="AHM116" s="6"/>
      <c r="AHN116" s="6"/>
      <c r="AHO116" s="6"/>
      <c r="AHP116" s="6"/>
      <c r="AHQ116" s="6"/>
      <c r="AHR116" s="6"/>
      <c r="AHS116" s="6"/>
      <c r="AHT116" s="6"/>
      <c r="AHU116" s="6"/>
      <c r="AHV116" s="6"/>
      <c r="AHW116" s="6"/>
      <c r="AHX116" s="6"/>
      <c r="AHY116" s="6"/>
      <c r="AHZ116" s="6"/>
      <c r="AIA116" s="6"/>
      <c r="AIB116" s="6"/>
      <c r="AIC116" s="6"/>
      <c r="AID116" s="6"/>
      <c r="AIE116" s="6"/>
      <c r="AIF116" s="6"/>
      <c r="AIG116" s="6"/>
      <c r="AIH116" s="6"/>
      <c r="AII116" s="6"/>
      <c r="AIJ116" s="6"/>
      <c r="AIK116" s="6"/>
      <c r="AIL116" s="6"/>
      <c r="AIM116" s="6"/>
      <c r="AIN116" s="6"/>
      <c r="AIO116" s="6"/>
      <c r="AIP116" s="6"/>
      <c r="AIQ116" s="6"/>
      <c r="AIR116" s="6"/>
      <c r="AIS116" s="6"/>
      <c r="AIT116" s="6"/>
      <c r="AIU116" s="6"/>
      <c r="AIV116" s="6"/>
      <c r="AIW116" s="6"/>
      <c r="AIX116" s="6"/>
      <c r="AIY116" s="6"/>
      <c r="AIZ116" s="6"/>
      <c r="AJA116" s="6"/>
      <c r="AJB116" s="6"/>
      <c r="AJC116" s="6"/>
      <c r="AJD116" s="6"/>
      <c r="AJE116" s="6"/>
      <c r="AJF116" s="6"/>
      <c r="AJG116" s="6"/>
      <c r="AJH116" s="6"/>
      <c r="AJI116" s="6"/>
      <c r="AJJ116" s="6"/>
      <c r="AJK116" s="6"/>
      <c r="AJL116" s="6"/>
      <c r="AJM116" s="6"/>
      <c r="AJN116" s="6"/>
      <c r="AJO116" s="6"/>
      <c r="AJP116" s="6"/>
      <c r="AJQ116" s="6"/>
      <c r="AJR116" s="6"/>
      <c r="AJS116" s="6"/>
      <c r="AJT116" s="6"/>
      <c r="AJU116" s="6"/>
      <c r="AJV116" s="6"/>
      <c r="AJW116" s="6"/>
      <c r="AJX116" s="6"/>
      <c r="AJY116" s="6"/>
      <c r="AJZ116" s="6"/>
      <c r="AKA116" s="6"/>
      <c r="AKB116" s="6"/>
      <c r="AKC116" s="6"/>
      <c r="AKD116" s="6"/>
      <c r="AKE116" s="6"/>
      <c r="AKF116" s="6"/>
      <c r="AKG116" s="6"/>
      <c r="AKH116" s="6"/>
      <c r="AKI116" s="6"/>
      <c r="AKJ116" s="6"/>
      <c r="AKK116" s="6"/>
      <c r="AKL116" s="6"/>
      <c r="AKM116" s="6"/>
      <c r="AKN116" s="6"/>
      <c r="AKO116" s="6"/>
      <c r="AKP116" s="6"/>
      <c r="AKQ116" s="6"/>
      <c r="AKR116" s="6"/>
      <c r="AKS116" s="6"/>
      <c r="AKT116" s="6"/>
      <c r="AKU116" s="6"/>
      <c r="AKV116" s="6"/>
      <c r="AKW116" s="6"/>
      <c r="AKX116" s="6"/>
      <c r="AKY116" s="6"/>
      <c r="AKZ116" s="6"/>
      <c r="ALA116" s="6"/>
      <c r="ALB116" s="6"/>
      <c r="ALC116" s="6"/>
      <c r="ALD116" s="6"/>
      <c r="ALE116" s="6"/>
      <c r="ALF116" s="6"/>
      <c r="ALG116" s="6"/>
      <c r="ALH116" s="6"/>
      <c r="ALI116" s="6"/>
      <c r="ALJ116" s="6"/>
      <c r="ALK116" s="6"/>
      <c r="ALL116" s="6"/>
      <c r="ALM116" s="6"/>
      <c r="ALN116" s="6"/>
      <c r="ALO116" s="6"/>
      <c r="ALP116" s="6"/>
      <c r="ALQ116" s="6"/>
      <c r="ALR116" s="6"/>
      <c r="ALS116" s="6"/>
      <c r="ALT116" s="6"/>
      <c r="ALU116" s="6"/>
      <c r="ALV116" s="6"/>
      <c r="ALW116" s="6"/>
      <c r="ALX116" s="6"/>
      <c r="ALY116" s="6"/>
      <c r="ALZ116" s="6"/>
      <c r="AMA116" s="6"/>
      <c r="AMB116" s="6"/>
      <c r="AMC116" s="6"/>
      <c r="AMD116" s="6"/>
      <c r="AME116" s="6"/>
      <c r="AMF116" s="6"/>
      <c r="AMG116" s="6"/>
      <c r="AMH116" s="6"/>
      <c r="AMI116" s="6"/>
      <c r="AMJ116" s="6"/>
      <c r="AMK116" s="6"/>
      <c r="AML116" s="6"/>
      <c r="AMM116" s="6"/>
      <c r="AMN116" s="6"/>
      <c r="AMO116" s="6"/>
      <c r="AMP116" s="6"/>
      <c r="AMQ116" s="6"/>
      <c r="AMR116" s="6"/>
      <c r="AMS116" s="6"/>
      <c r="AMT116" s="6"/>
      <c r="AMU116" s="6"/>
      <c r="AMV116" s="6"/>
      <c r="AMW116" s="6"/>
      <c r="AMX116" s="6"/>
      <c r="AMY116" s="6"/>
      <c r="AMZ116" s="6"/>
      <c r="ANA116" s="6"/>
      <c r="ANB116" s="6"/>
      <c r="ANC116" s="6"/>
      <c r="AND116" s="6"/>
      <c r="ANE116" s="6"/>
      <c r="ANF116" s="6"/>
      <c r="ANG116" s="6"/>
      <c r="ANH116" s="6"/>
      <c r="ANI116" s="6"/>
      <c r="ANJ116" s="6"/>
      <c r="ANK116" s="6"/>
      <c r="ANL116" s="6"/>
      <c r="ANM116" s="6"/>
      <c r="ANN116" s="6"/>
      <c r="ANO116" s="6"/>
      <c r="ANP116" s="6"/>
      <c r="ANQ116" s="6"/>
      <c r="ANR116" s="6"/>
      <c r="ANS116" s="6"/>
      <c r="ANT116" s="6"/>
      <c r="ANU116" s="6"/>
      <c r="ANV116" s="6"/>
      <c r="ANW116" s="6"/>
      <c r="ANX116" s="6"/>
      <c r="ANY116" s="6"/>
      <c r="ANZ116" s="6"/>
      <c r="AOA116" s="6"/>
      <c r="AOB116" s="6"/>
      <c r="AOC116" s="6"/>
      <c r="AOD116" s="6"/>
      <c r="AOE116" s="6"/>
      <c r="AOF116" s="6"/>
      <c r="AOG116" s="6"/>
      <c r="AOH116" s="6"/>
      <c r="AOI116" s="6"/>
      <c r="AOJ116" s="6"/>
      <c r="AOK116" s="6"/>
      <c r="AOL116" s="6"/>
      <c r="AOM116" s="6"/>
      <c r="AON116" s="6"/>
      <c r="AOO116" s="6"/>
      <c r="AOP116" s="6"/>
      <c r="AOQ116" s="6"/>
      <c r="AOR116" s="6"/>
      <c r="AOS116" s="6"/>
      <c r="AOT116" s="6"/>
      <c r="AOU116" s="6"/>
      <c r="AOV116" s="6"/>
      <c r="AOW116" s="6"/>
      <c r="AOX116" s="6"/>
      <c r="AOY116" s="6"/>
      <c r="AOZ116" s="6"/>
      <c r="APA116" s="6"/>
      <c r="APB116" s="6"/>
      <c r="APC116" s="6"/>
      <c r="APD116" s="6"/>
      <c r="APE116" s="6"/>
      <c r="APF116" s="6"/>
      <c r="APG116" s="6"/>
      <c r="APH116" s="6"/>
      <c r="API116" s="6"/>
      <c r="APJ116" s="6"/>
      <c r="APK116" s="6"/>
      <c r="APL116" s="6"/>
      <c r="APM116" s="6"/>
      <c r="APN116" s="6"/>
      <c r="APO116" s="6"/>
      <c r="APP116" s="6"/>
      <c r="APQ116" s="6"/>
      <c r="APR116" s="6"/>
      <c r="APS116" s="6"/>
      <c r="APT116" s="6"/>
      <c r="APU116" s="6"/>
      <c r="APV116" s="6"/>
      <c r="APW116" s="6"/>
      <c r="APX116" s="6"/>
      <c r="APY116" s="6"/>
      <c r="APZ116" s="6"/>
      <c r="AQA116" s="6"/>
      <c r="AQB116" s="6"/>
      <c r="AQC116" s="6"/>
      <c r="AQD116" s="6"/>
      <c r="AQE116" s="6"/>
      <c r="AQF116" s="6"/>
      <c r="AQG116" s="6"/>
      <c r="AQH116" s="6"/>
      <c r="AQI116" s="6"/>
      <c r="AQJ116" s="6"/>
      <c r="AQK116" s="6"/>
      <c r="AQL116" s="6"/>
      <c r="AQM116" s="6"/>
      <c r="AQN116" s="6"/>
      <c r="AQO116" s="6"/>
      <c r="AQP116" s="6"/>
      <c r="AQQ116" s="6"/>
      <c r="AQR116" s="6"/>
      <c r="AQS116" s="6"/>
      <c r="AQT116" s="6"/>
      <c r="AQU116" s="6"/>
      <c r="AQV116" s="6"/>
      <c r="AQW116" s="6"/>
      <c r="AQX116" s="6"/>
      <c r="AQY116" s="6"/>
      <c r="AQZ116" s="6"/>
      <c r="ARA116" s="6"/>
      <c r="ARB116" s="6"/>
      <c r="ARC116" s="6"/>
      <c r="ARD116" s="6"/>
      <c r="ARE116" s="6"/>
      <c r="ARF116" s="6"/>
      <c r="ARG116" s="6"/>
      <c r="ARH116" s="6"/>
      <c r="ARI116" s="6"/>
      <c r="ARJ116" s="6"/>
      <c r="ARK116" s="6"/>
      <c r="ARL116" s="6"/>
      <c r="ARM116" s="6"/>
      <c r="ARN116" s="6"/>
      <c r="ARO116" s="6"/>
      <c r="ARP116" s="6"/>
      <c r="ARQ116" s="6"/>
      <c r="ARR116" s="6"/>
      <c r="ARS116" s="6"/>
      <c r="ART116" s="6"/>
      <c r="ARU116" s="6"/>
      <c r="ARV116" s="6"/>
      <c r="ARW116" s="6"/>
      <c r="ARX116" s="6"/>
      <c r="ARY116" s="6"/>
      <c r="ARZ116" s="6"/>
      <c r="ASA116" s="6"/>
      <c r="ASB116" s="6"/>
      <c r="ASC116" s="6"/>
      <c r="ASD116" s="6"/>
      <c r="ASE116" s="6"/>
      <c r="ASF116" s="6"/>
      <c r="ASG116" s="6"/>
      <c r="ASH116" s="6"/>
      <c r="ASI116" s="6"/>
      <c r="ASJ116" s="6"/>
      <c r="ASK116" s="6"/>
      <c r="ASL116" s="6"/>
      <c r="ASM116" s="6"/>
      <c r="ASN116" s="6"/>
      <c r="ASO116" s="6"/>
      <c r="ASP116" s="6"/>
      <c r="ASQ116" s="6"/>
      <c r="ASR116" s="6"/>
      <c r="ASS116" s="6"/>
      <c r="AST116" s="6"/>
      <c r="ASU116" s="6"/>
      <c r="ASV116" s="6"/>
      <c r="ASW116" s="6"/>
      <c r="ASX116" s="6"/>
      <c r="ASY116" s="6"/>
      <c r="ASZ116" s="6"/>
      <c r="ATA116" s="6"/>
      <c r="ATB116" s="6"/>
      <c r="ATC116" s="6"/>
      <c r="ATD116" s="6"/>
      <c r="ATE116" s="6"/>
      <c r="ATF116" s="6"/>
      <c r="ATG116" s="6"/>
      <c r="ATH116" s="6"/>
      <c r="ATI116" s="6"/>
      <c r="ATJ116" s="6"/>
      <c r="ATK116" s="6"/>
      <c r="ATL116" s="6"/>
      <c r="ATM116" s="6"/>
      <c r="ATN116" s="6"/>
      <c r="ATO116" s="6"/>
      <c r="ATP116" s="6"/>
      <c r="ATQ116" s="6"/>
      <c r="ATR116" s="6"/>
      <c r="ATS116" s="6"/>
      <c r="ATT116" s="6"/>
      <c r="ATU116" s="6"/>
      <c r="ATV116" s="6"/>
      <c r="ATW116" s="6"/>
      <c r="ATX116" s="6"/>
      <c r="ATY116" s="6"/>
      <c r="ATZ116" s="6"/>
      <c r="AUA116" s="6"/>
      <c r="AUB116" s="6"/>
      <c r="AUC116" s="6"/>
      <c r="AUD116" s="6"/>
      <c r="AUE116" s="6"/>
      <c r="AUF116" s="6"/>
      <c r="AUG116" s="6"/>
      <c r="AUH116" s="6"/>
      <c r="AUI116" s="6"/>
      <c r="AUJ116" s="6"/>
      <c r="AUK116" s="6"/>
      <c r="AUL116" s="6"/>
      <c r="AUM116" s="6"/>
      <c r="AUN116" s="6"/>
      <c r="AUO116" s="6"/>
      <c r="AUP116" s="6"/>
      <c r="AUQ116" s="6"/>
      <c r="AUR116" s="6"/>
      <c r="AUS116" s="6"/>
      <c r="AUT116" s="6"/>
      <c r="AUU116" s="6"/>
      <c r="AUV116" s="6"/>
      <c r="AUW116" s="6"/>
      <c r="AUX116" s="6"/>
      <c r="AUY116" s="6"/>
      <c r="AUZ116" s="6"/>
      <c r="AVA116" s="6"/>
      <c r="AVB116" s="6"/>
      <c r="AVC116" s="6"/>
      <c r="AVD116" s="6"/>
      <c r="AVE116" s="6"/>
      <c r="AVF116" s="6"/>
      <c r="AVG116" s="6"/>
      <c r="AVH116" s="6"/>
      <c r="AVI116" s="6"/>
      <c r="AVJ116" s="6"/>
      <c r="AVK116" s="6"/>
      <c r="AVL116" s="6"/>
      <c r="AVM116" s="6"/>
      <c r="AVN116" s="6"/>
      <c r="AVO116" s="6"/>
      <c r="AVP116" s="6"/>
      <c r="AVQ116" s="6"/>
      <c r="AVR116" s="6"/>
      <c r="AVS116" s="6"/>
      <c r="AVT116" s="6"/>
      <c r="AVU116" s="6"/>
      <c r="AVV116" s="6"/>
      <c r="AVW116" s="6"/>
      <c r="AVX116" s="6"/>
      <c r="AVY116" s="6"/>
      <c r="AVZ116" s="6"/>
      <c r="AWA116" s="6"/>
      <c r="AWB116" s="6"/>
      <c r="AWC116" s="6"/>
      <c r="AWD116" s="6"/>
      <c r="AWE116" s="6"/>
      <c r="AWF116" s="6"/>
      <c r="AWG116" s="6"/>
      <c r="AWH116" s="6"/>
      <c r="AWI116" s="6"/>
      <c r="AWJ116" s="6"/>
      <c r="AWK116" s="6"/>
      <c r="AWL116" s="6"/>
      <c r="AWM116" s="6"/>
      <c r="AWN116" s="6"/>
      <c r="AWO116" s="6"/>
      <c r="AWP116" s="6"/>
      <c r="AWQ116" s="6"/>
      <c r="AWR116" s="6"/>
      <c r="AWS116" s="6"/>
      <c r="AWT116" s="6"/>
      <c r="AWU116" s="6"/>
      <c r="AWV116" s="6"/>
      <c r="AWW116" s="6"/>
      <c r="AWX116" s="6"/>
      <c r="AWY116" s="6"/>
      <c r="AWZ116" s="6"/>
      <c r="AXA116" s="6"/>
      <c r="AXB116" s="6"/>
      <c r="AXC116" s="6"/>
      <c r="AXD116" s="6"/>
      <c r="AXE116" s="6"/>
      <c r="AXF116" s="6"/>
      <c r="AXG116" s="6"/>
      <c r="AXH116" s="6"/>
      <c r="AXI116" s="6"/>
      <c r="AXJ116" s="6"/>
      <c r="AXK116" s="6"/>
      <c r="AXL116" s="6"/>
      <c r="AXM116" s="6"/>
      <c r="AXN116" s="6"/>
      <c r="AXO116" s="6"/>
      <c r="AXP116" s="6"/>
      <c r="AXQ116" s="6"/>
      <c r="AXR116" s="6"/>
      <c r="AXS116" s="6"/>
      <c r="AXT116" s="6"/>
      <c r="AXU116" s="6"/>
      <c r="AXV116" s="6"/>
      <c r="AXW116" s="6"/>
      <c r="AXX116" s="6"/>
      <c r="AXY116" s="6"/>
      <c r="AXZ116" s="6"/>
      <c r="AYA116" s="6"/>
      <c r="AYB116" s="6"/>
      <c r="AYC116" s="6"/>
      <c r="AYD116" s="6"/>
      <c r="AYE116" s="6"/>
      <c r="AYF116" s="6"/>
      <c r="AYG116" s="6"/>
      <c r="AYH116" s="6"/>
      <c r="AYI116" s="6"/>
      <c r="AYJ116" s="6"/>
      <c r="AYK116" s="6"/>
      <c r="AYL116" s="6"/>
      <c r="AYM116" s="6"/>
      <c r="AYN116" s="6"/>
      <c r="AYO116" s="6"/>
      <c r="AYP116" s="6"/>
      <c r="AYQ116" s="6"/>
      <c r="AYR116" s="6"/>
      <c r="AYS116" s="6"/>
      <c r="AYT116" s="6"/>
      <c r="AYU116" s="6"/>
      <c r="AYV116" s="6"/>
      <c r="AYW116" s="6"/>
      <c r="AYX116" s="6"/>
      <c r="AYY116" s="6"/>
      <c r="AYZ116" s="6"/>
      <c r="AZA116" s="6"/>
      <c r="AZB116" s="6"/>
      <c r="AZC116" s="6"/>
      <c r="AZD116" s="6"/>
      <c r="AZE116" s="6"/>
      <c r="AZF116" s="6"/>
      <c r="AZG116" s="6"/>
      <c r="AZH116" s="6"/>
      <c r="AZI116" s="6"/>
      <c r="AZJ116" s="6"/>
      <c r="AZK116" s="6"/>
      <c r="AZL116" s="6"/>
      <c r="AZM116" s="6"/>
      <c r="AZN116" s="6"/>
      <c r="AZO116" s="6"/>
      <c r="AZP116" s="6"/>
      <c r="AZQ116" s="6"/>
      <c r="AZR116" s="6"/>
      <c r="AZS116" s="6"/>
      <c r="AZT116" s="6"/>
      <c r="AZU116" s="6"/>
      <c r="AZV116" s="6"/>
      <c r="AZW116" s="6"/>
      <c r="AZX116" s="6"/>
      <c r="AZY116" s="6"/>
      <c r="AZZ116" s="6"/>
      <c r="BAA116" s="6"/>
      <c r="BAB116" s="6"/>
      <c r="BAC116" s="6"/>
      <c r="BAD116" s="6"/>
      <c r="BAE116" s="6"/>
      <c r="BAF116" s="6"/>
      <c r="BAG116" s="6"/>
      <c r="BAH116" s="6"/>
      <c r="BAI116" s="6"/>
      <c r="BAJ116" s="6"/>
      <c r="BAK116" s="6"/>
      <c r="BAL116" s="6"/>
      <c r="BAM116" s="6"/>
      <c r="BAN116" s="6"/>
      <c r="BAO116" s="6"/>
      <c r="BAP116" s="6"/>
      <c r="BAQ116" s="6"/>
      <c r="BAR116" s="6"/>
      <c r="BAS116" s="6"/>
      <c r="BAT116" s="6"/>
      <c r="BAU116" s="6"/>
      <c r="BAV116" s="6"/>
      <c r="BAW116" s="6"/>
      <c r="BAX116" s="6"/>
      <c r="BAY116" s="6"/>
      <c r="BAZ116" s="6"/>
      <c r="BBA116" s="6"/>
      <c r="BBB116" s="6"/>
      <c r="BBC116" s="6"/>
      <c r="BBD116" s="6"/>
      <c r="BBE116" s="6"/>
      <c r="BBF116" s="6"/>
      <c r="BBG116" s="6"/>
      <c r="BBH116" s="6"/>
      <c r="BBI116" s="6"/>
      <c r="BBJ116" s="6"/>
      <c r="BBK116" s="6"/>
      <c r="BBL116" s="6"/>
      <c r="BBM116" s="6"/>
      <c r="BBN116" s="6"/>
      <c r="BBO116" s="6"/>
      <c r="BBP116" s="6"/>
      <c r="BBQ116" s="6"/>
      <c r="BBR116" s="6"/>
      <c r="BBS116" s="6"/>
      <c r="BBT116" s="6"/>
      <c r="BBU116" s="6"/>
      <c r="BBV116" s="6"/>
      <c r="BBW116" s="6"/>
      <c r="BBX116" s="6"/>
      <c r="BBY116" s="6"/>
      <c r="BBZ116" s="6"/>
      <c r="BCA116" s="6"/>
      <c r="BCB116" s="6"/>
      <c r="BCC116" s="6"/>
      <c r="BCD116" s="6"/>
      <c r="BCE116" s="6"/>
      <c r="BCF116" s="6"/>
      <c r="BCG116" s="6"/>
      <c r="BCH116" s="6"/>
      <c r="BCI116" s="6"/>
      <c r="BCJ116" s="6"/>
      <c r="BCK116" s="6"/>
      <c r="BCL116" s="6"/>
      <c r="BCM116" s="6"/>
      <c r="BCN116" s="6"/>
      <c r="BCO116" s="6"/>
      <c r="BCP116" s="6"/>
      <c r="BCQ116" s="6"/>
      <c r="BCR116" s="6"/>
      <c r="BCS116" s="6"/>
      <c r="BCT116" s="6"/>
      <c r="BCU116" s="6"/>
      <c r="BCV116" s="6"/>
      <c r="BCW116" s="6"/>
      <c r="BCX116" s="6"/>
      <c r="BCY116" s="6"/>
      <c r="BCZ116" s="6"/>
      <c r="BDA116" s="6"/>
      <c r="BDB116" s="6"/>
      <c r="BDC116" s="6"/>
      <c r="BDD116" s="6"/>
      <c r="BDE116" s="6"/>
      <c r="BDF116" s="6"/>
      <c r="BDG116" s="6"/>
      <c r="BDH116" s="6"/>
      <c r="BDI116" s="6"/>
      <c r="BDJ116" s="6"/>
      <c r="BDK116" s="6"/>
      <c r="BDL116" s="6"/>
      <c r="BDM116" s="6"/>
      <c r="BDN116" s="6"/>
      <c r="BDO116" s="6"/>
      <c r="BDP116" s="6"/>
      <c r="BDQ116" s="6"/>
      <c r="BDR116" s="6"/>
      <c r="BDS116" s="6"/>
      <c r="BDT116" s="6"/>
      <c r="BDU116" s="6"/>
      <c r="BDV116" s="6"/>
      <c r="BDW116" s="6"/>
      <c r="BDX116" s="6"/>
      <c r="BDY116" s="6"/>
      <c r="BDZ116" s="6"/>
      <c r="BEA116" s="6"/>
      <c r="BEB116" s="6"/>
      <c r="BEC116" s="6"/>
      <c r="BED116" s="6"/>
      <c r="BEE116" s="6"/>
      <c r="BEF116" s="6"/>
      <c r="BEG116" s="6"/>
      <c r="BEH116" s="6"/>
      <c r="BEI116" s="6"/>
      <c r="BEJ116" s="6"/>
      <c r="BEK116" s="6"/>
      <c r="BEL116" s="6"/>
      <c r="BEM116" s="6"/>
      <c r="BEN116" s="6"/>
      <c r="BEO116" s="6"/>
      <c r="BEP116" s="6"/>
      <c r="BEQ116" s="6"/>
      <c r="BER116" s="6"/>
      <c r="BES116" s="6"/>
      <c r="BET116" s="6"/>
      <c r="BEU116" s="6"/>
      <c r="BEV116" s="6"/>
      <c r="BEW116" s="6"/>
      <c r="BEX116" s="6"/>
      <c r="BEY116" s="6"/>
      <c r="BEZ116" s="6"/>
      <c r="BFA116" s="6"/>
      <c r="BFB116" s="6"/>
      <c r="BFC116" s="6"/>
      <c r="BFD116" s="6"/>
      <c r="BFE116" s="6"/>
      <c r="BFF116" s="6"/>
      <c r="BFG116" s="6"/>
      <c r="BFH116" s="6"/>
      <c r="BFI116" s="6"/>
      <c r="BFJ116" s="6"/>
      <c r="BFK116" s="6"/>
      <c r="BFL116" s="6"/>
      <c r="BFM116" s="6"/>
      <c r="BFN116" s="6"/>
      <c r="BFO116" s="6"/>
      <c r="BFP116" s="6"/>
      <c r="BFQ116" s="6"/>
      <c r="BFR116" s="6"/>
      <c r="BFS116" s="6"/>
      <c r="BFT116" s="6"/>
      <c r="BFU116" s="6"/>
      <c r="BFV116" s="6"/>
      <c r="BFW116" s="6"/>
      <c r="BFX116" s="6"/>
      <c r="BFY116" s="6"/>
      <c r="BFZ116" s="6"/>
      <c r="BGA116" s="6"/>
      <c r="BGB116" s="6"/>
      <c r="BGC116" s="6"/>
      <c r="BGD116" s="6"/>
      <c r="BGE116" s="6"/>
      <c r="BGF116" s="6"/>
      <c r="BGG116" s="6"/>
      <c r="BGH116" s="6"/>
      <c r="BGI116" s="6"/>
      <c r="BGJ116" s="6"/>
      <c r="BGK116" s="6"/>
      <c r="BGL116" s="6"/>
      <c r="BGM116" s="6"/>
      <c r="BGN116" s="6"/>
      <c r="BGO116" s="6"/>
      <c r="BGP116" s="6"/>
      <c r="BGQ116" s="6"/>
      <c r="BGR116" s="6"/>
      <c r="BGS116" s="6"/>
      <c r="BGT116" s="6"/>
      <c r="BGU116" s="6"/>
      <c r="BGV116" s="6"/>
      <c r="BGW116" s="6"/>
      <c r="BGX116" s="6"/>
      <c r="BGY116" s="6"/>
      <c r="BGZ116" s="6"/>
      <c r="BHA116" s="6"/>
      <c r="BHB116" s="6"/>
      <c r="BHC116" s="6"/>
      <c r="BHD116" s="6"/>
      <c r="BHE116" s="6"/>
      <c r="BHF116" s="6"/>
      <c r="BHG116" s="6"/>
      <c r="BHH116" s="6"/>
      <c r="BHI116" s="6"/>
      <c r="BHJ116" s="6"/>
      <c r="BHK116" s="6"/>
      <c r="BHL116" s="6"/>
      <c r="BHM116" s="6"/>
      <c r="BHN116" s="6"/>
      <c r="BHO116" s="6"/>
      <c r="BHP116" s="6"/>
      <c r="BHQ116" s="6"/>
      <c r="BHR116" s="6"/>
      <c r="BHS116" s="6"/>
      <c r="BHT116" s="6"/>
      <c r="BHU116" s="6"/>
      <c r="BHV116" s="6"/>
      <c r="BHW116" s="6"/>
      <c r="BHX116" s="6"/>
      <c r="BHY116" s="6"/>
      <c r="BHZ116" s="6"/>
      <c r="BIA116" s="6"/>
      <c r="BIB116" s="6"/>
      <c r="BIC116" s="6"/>
      <c r="BID116" s="6"/>
      <c r="BIE116" s="6"/>
      <c r="BIF116" s="6"/>
      <c r="BIG116" s="6"/>
      <c r="BIH116" s="6"/>
      <c r="BII116" s="6"/>
      <c r="BIJ116" s="6"/>
      <c r="BIK116" s="6"/>
      <c r="BIL116" s="6"/>
      <c r="BIM116" s="6"/>
      <c r="BIN116" s="6"/>
      <c r="BIO116" s="6"/>
      <c r="BIP116" s="6"/>
      <c r="BIQ116" s="6"/>
      <c r="BIR116" s="6"/>
      <c r="BIS116" s="6"/>
      <c r="BIT116" s="6"/>
      <c r="BIU116" s="6"/>
      <c r="BIV116" s="6"/>
      <c r="BIW116" s="6"/>
      <c r="BIX116" s="6"/>
      <c r="BIY116" s="6"/>
      <c r="BIZ116" s="6"/>
      <c r="BJA116" s="6"/>
      <c r="BJB116" s="6"/>
      <c r="BJC116" s="6"/>
      <c r="BJD116" s="6"/>
      <c r="BJE116" s="6"/>
      <c r="BJF116" s="6"/>
      <c r="BJG116" s="6"/>
      <c r="BJH116" s="6"/>
      <c r="BJI116" s="6"/>
      <c r="BJJ116" s="6"/>
      <c r="BJK116" s="6"/>
      <c r="BJL116" s="6"/>
      <c r="BJM116" s="6"/>
      <c r="BJN116" s="6"/>
      <c r="BJO116" s="6"/>
      <c r="BJP116" s="6"/>
      <c r="BJQ116" s="6"/>
      <c r="BJR116" s="6"/>
      <c r="BJS116" s="6"/>
      <c r="BJT116" s="6"/>
      <c r="BJU116" s="6"/>
      <c r="BJV116" s="6"/>
      <c r="BJW116" s="6"/>
      <c r="BJX116" s="6"/>
      <c r="BJY116" s="6"/>
      <c r="BJZ116" s="6"/>
      <c r="BKA116" s="6"/>
      <c r="BKB116" s="6"/>
      <c r="BKC116" s="6"/>
      <c r="BKD116" s="6"/>
      <c r="BKE116" s="6"/>
      <c r="BKF116" s="6"/>
      <c r="BKG116" s="6"/>
      <c r="BKH116" s="6"/>
      <c r="BKI116" s="6"/>
      <c r="BKJ116" s="6"/>
      <c r="BKK116" s="6"/>
      <c r="BKL116" s="6"/>
      <c r="BKM116" s="6"/>
      <c r="BKN116" s="6"/>
      <c r="BKO116" s="6"/>
      <c r="BKP116" s="6"/>
      <c r="BKQ116" s="6"/>
      <c r="BKR116" s="6"/>
      <c r="BKS116" s="6"/>
      <c r="BKT116" s="6"/>
      <c r="BKU116" s="6"/>
      <c r="BKV116" s="6"/>
      <c r="BKW116" s="6"/>
      <c r="BKX116" s="6"/>
      <c r="BKY116" s="6"/>
      <c r="BKZ116" s="6"/>
      <c r="BLA116" s="6"/>
      <c r="BLB116" s="6"/>
      <c r="BLC116" s="6"/>
      <c r="BLD116" s="6"/>
      <c r="BLE116" s="6"/>
      <c r="BLF116" s="6"/>
      <c r="BLG116" s="6"/>
      <c r="BLH116" s="6"/>
      <c r="BLI116" s="6"/>
      <c r="BLJ116" s="6"/>
      <c r="BLK116" s="6"/>
      <c r="BLL116" s="6"/>
      <c r="BLM116" s="6"/>
      <c r="BLN116" s="6"/>
      <c r="BLO116" s="6"/>
      <c r="BLP116" s="6"/>
      <c r="BLQ116" s="6"/>
      <c r="BLR116" s="6"/>
      <c r="BLS116" s="6"/>
      <c r="BLT116" s="6"/>
      <c r="BLU116" s="6"/>
      <c r="BLV116" s="6"/>
      <c r="BLW116" s="6"/>
      <c r="BLX116" s="6"/>
      <c r="BLY116" s="6"/>
      <c r="BLZ116" s="6"/>
      <c r="BMA116" s="6"/>
      <c r="BMB116" s="6"/>
      <c r="BMC116" s="6"/>
      <c r="BMD116" s="6"/>
      <c r="BME116" s="6"/>
      <c r="BMF116" s="6"/>
      <c r="BMG116" s="6"/>
      <c r="BMH116" s="6"/>
      <c r="BMI116" s="6"/>
      <c r="BMJ116" s="6"/>
      <c r="BMK116" s="6"/>
      <c r="BML116" s="6"/>
      <c r="BMM116" s="6"/>
      <c r="BMN116" s="6"/>
      <c r="BMO116" s="6"/>
      <c r="BMP116" s="6"/>
      <c r="BMQ116" s="6"/>
      <c r="BMR116" s="6"/>
      <c r="BMS116" s="6"/>
      <c r="BMT116" s="6"/>
      <c r="BMU116" s="6"/>
      <c r="BMV116" s="6"/>
      <c r="BMW116" s="6"/>
      <c r="BMX116" s="6"/>
      <c r="BMY116" s="6"/>
      <c r="BMZ116" s="6"/>
      <c r="BNA116" s="6"/>
      <c r="BNB116" s="6"/>
      <c r="BNC116" s="6"/>
      <c r="BND116" s="6"/>
      <c r="BNE116" s="6"/>
      <c r="BNF116" s="6"/>
      <c r="BNG116" s="6"/>
      <c r="BNH116" s="6"/>
      <c r="BNI116" s="6"/>
      <c r="BNJ116" s="6"/>
      <c r="BNK116" s="6"/>
      <c r="BNL116" s="6"/>
      <c r="BNM116" s="6"/>
      <c r="BNN116" s="6"/>
      <c r="BNO116" s="6"/>
      <c r="BNP116" s="6"/>
      <c r="BNQ116" s="6"/>
      <c r="BNR116" s="6"/>
      <c r="BNS116" s="6"/>
      <c r="BNT116" s="6"/>
      <c r="BNU116" s="6"/>
      <c r="BNV116" s="6"/>
      <c r="BNW116" s="6"/>
      <c r="BNX116" s="6"/>
      <c r="BNY116" s="6"/>
      <c r="BNZ116" s="6"/>
      <c r="BOA116" s="6"/>
      <c r="BOB116" s="6"/>
      <c r="BOC116" s="6"/>
      <c r="BOD116" s="6"/>
      <c r="BOE116" s="6"/>
      <c r="BOF116" s="6"/>
      <c r="BOG116" s="6"/>
      <c r="BOH116" s="6"/>
      <c r="BOI116" s="6"/>
      <c r="BOJ116" s="6"/>
      <c r="BOK116" s="6"/>
      <c r="BOL116" s="6"/>
      <c r="BOM116" s="6"/>
      <c r="BON116" s="6"/>
      <c r="BOO116" s="6"/>
      <c r="BOP116" s="6"/>
      <c r="BOQ116" s="6"/>
      <c r="BOR116" s="6"/>
      <c r="BOS116" s="6"/>
      <c r="BOT116" s="6"/>
      <c r="BOU116" s="6"/>
      <c r="BOV116" s="6"/>
      <c r="BOW116" s="6"/>
      <c r="BOX116" s="6"/>
      <c r="BOY116" s="6"/>
      <c r="BOZ116" s="6"/>
      <c r="BPA116" s="6"/>
      <c r="BPB116" s="6"/>
      <c r="BPC116" s="6"/>
      <c r="BPD116" s="6"/>
      <c r="BPE116" s="6"/>
      <c r="BPF116" s="6"/>
      <c r="BPG116" s="6"/>
      <c r="BPH116" s="6"/>
      <c r="BPI116" s="6"/>
      <c r="BPJ116" s="6"/>
      <c r="BPK116" s="6"/>
      <c r="BPL116" s="6"/>
      <c r="BPM116" s="6"/>
      <c r="BPN116" s="6"/>
      <c r="BPO116" s="6"/>
      <c r="BPP116" s="6"/>
      <c r="BPQ116" s="6"/>
      <c r="BPR116" s="6"/>
      <c r="BPS116" s="6"/>
      <c r="BPT116" s="6"/>
      <c r="BPU116" s="6"/>
      <c r="BPV116" s="6"/>
      <c r="BPW116" s="6"/>
      <c r="BPX116" s="6"/>
      <c r="BPY116" s="6"/>
      <c r="BPZ116" s="6"/>
      <c r="BQA116" s="6"/>
      <c r="BQB116" s="6"/>
      <c r="BQC116" s="6"/>
      <c r="BQD116" s="6"/>
      <c r="BQE116" s="6"/>
      <c r="BQF116" s="6"/>
      <c r="BQG116" s="6"/>
      <c r="BQH116" s="6"/>
      <c r="BQI116" s="6"/>
      <c r="BQJ116" s="6"/>
      <c r="BQK116" s="6"/>
      <c r="BQL116" s="6"/>
      <c r="BQM116" s="6"/>
      <c r="BQN116" s="6"/>
      <c r="BQO116" s="6"/>
      <c r="BQP116" s="6"/>
      <c r="BQQ116" s="6"/>
      <c r="BQR116" s="6"/>
      <c r="BQS116" s="6"/>
      <c r="BQT116" s="6"/>
      <c r="BQU116" s="6"/>
      <c r="BQV116" s="6"/>
      <c r="BQW116" s="6"/>
      <c r="BQX116" s="6"/>
      <c r="BQY116" s="6"/>
      <c r="BQZ116" s="6"/>
      <c r="BRA116" s="6"/>
      <c r="BRB116" s="6"/>
      <c r="BRC116" s="6"/>
      <c r="BRD116" s="6"/>
      <c r="BRE116" s="6"/>
      <c r="BRF116" s="6"/>
      <c r="BRG116" s="6"/>
      <c r="BRH116" s="6"/>
      <c r="BRI116" s="6"/>
      <c r="BRJ116" s="6"/>
      <c r="BRK116" s="6"/>
      <c r="BRL116" s="6"/>
      <c r="BRM116" s="6"/>
      <c r="BRN116" s="6"/>
      <c r="BRO116" s="6"/>
      <c r="BRP116" s="6"/>
      <c r="BRQ116" s="6"/>
      <c r="BRR116" s="6"/>
      <c r="BRS116" s="6"/>
      <c r="BRT116" s="6"/>
      <c r="BRU116" s="6"/>
      <c r="BRV116" s="6"/>
      <c r="BRW116" s="6"/>
      <c r="BRX116" s="6"/>
      <c r="BRY116" s="6"/>
      <c r="BRZ116" s="6"/>
      <c r="BSA116" s="6"/>
      <c r="BSB116" s="6"/>
      <c r="BSC116" s="6"/>
      <c r="BSD116" s="6"/>
      <c r="BSE116" s="6"/>
      <c r="BSF116" s="6"/>
      <c r="BSG116" s="6"/>
      <c r="BSH116" s="6"/>
      <c r="BSI116" s="6"/>
      <c r="BSJ116" s="6"/>
      <c r="BSK116" s="6"/>
      <c r="BSL116" s="6"/>
      <c r="BSM116" s="6"/>
      <c r="BSN116" s="6"/>
      <c r="BSO116" s="6"/>
      <c r="BSP116" s="6"/>
      <c r="BSQ116" s="6"/>
      <c r="BSR116" s="6"/>
      <c r="BSS116" s="6"/>
      <c r="BST116" s="6"/>
      <c r="BSU116" s="6"/>
      <c r="BSV116" s="6"/>
      <c r="BSW116" s="6"/>
      <c r="BSX116" s="6"/>
      <c r="BSY116" s="6"/>
      <c r="BSZ116" s="6"/>
      <c r="BTA116" s="6"/>
      <c r="BTB116" s="6"/>
      <c r="BTC116" s="6"/>
      <c r="BTD116" s="6"/>
      <c r="BTE116" s="6"/>
      <c r="BTF116" s="6"/>
      <c r="BTG116" s="6"/>
      <c r="BTH116" s="6"/>
      <c r="BTI116" s="6"/>
      <c r="BTJ116" s="6"/>
      <c r="BTK116" s="6"/>
      <c r="BTL116" s="6"/>
      <c r="BTM116" s="6"/>
      <c r="BTN116" s="6"/>
      <c r="BTO116" s="6"/>
      <c r="BTP116" s="6"/>
      <c r="BTQ116" s="6"/>
      <c r="BTR116" s="6"/>
      <c r="BTS116" s="6"/>
      <c r="BTT116" s="6"/>
      <c r="BTU116" s="6"/>
      <c r="BTV116" s="6"/>
      <c r="BTW116" s="6"/>
      <c r="BTX116" s="6"/>
      <c r="BTY116" s="6"/>
      <c r="BTZ116" s="6"/>
      <c r="BUA116" s="6"/>
      <c r="BUB116" s="6"/>
      <c r="BUC116" s="6"/>
      <c r="BUD116" s="6"/>
      <c r="BUE116" s="6"/>
      <c r="BUF116" s="6"/>
      <c r="BUG116" s="6"/>
      <c r="BUH116" s="6"/>
      <c r="BUI116" s="6"/>
      <c r="BUJ116" s="6"/>
      <c r="BUK116" s="6"/>
      <c r="BUL116" s="6"/>
      <c r="BUM116" s="6"/>
      <c r="BUN116" s="6"/>
      <c r="BUO116" s="6"/>
      <c r="BUP116" s="6"/>
      <c r="BUQ116" s="6"/>
      <c r="BUR116" s="6"/>
      <c r="BUS116" s="6"/>
      <c r="BUT116" s="6"/>
      <c r="BUU116" s="6"/>
      <c r="BUV116" s="6"/>
      <c r="BUW116" s="6"/>
      <c r="BUX116" s="6"/>
      <c r="BUY116" s="6"/>
      <c r="BUZ116" s="6"/>
      <c r="BVA116" s="6"/>
      <c r="BVB116" s="6"/>
      <c r="BVC116" s="6"/>
      <c r="BVD116" s="6"/>
      <c r="BVE116" s="6"/>
      <c r="BVF116" s="6"/>
      <c r="BVG116" s="6"/>
      <c r="BVH116" s="6"/>
      <c r="BVI116" s="6"/>
      <c r="BVJ116" s="6"/>
      <c r="BVK116" s="6"/>
      <c r="BVL116" s="6"/>
      <c r="BVM116" s="6"/>
      <c r="BVN116" s="6"/>
      <c r="BVO116" s="6"/>
      <c r="BVP116" s="6"/>
      <c r="BVQ116" s="6"/>
      <c r="BVR116" s="6"/>
      <c r="BVS116" s="6"/>
      <c r="BVT116" s="6"/>
      <c r="BVU116" s="6"/>
      <c r="BVV116" s="6"/>
      <c r="BVW116" s="6"/>
      <c r="BVX116" s="6"/>
      <c r="BVY116" s="6"/>
      <c r="BVZ116" s="6"/>
      <c r="BWA116" s="6"/>
      <c r="BWB116" s="6"/>
      <c r="BWC116" s="6"/>
      <c r="BWD116" s="6"/>
      <c r="BWE116" s="6"/>
      <c r="BWF116" s="6"/>
      <c r="BWG116" s="6"/>
      <c r="BWH116" s="6"/>
      <c r="BWI116" s="6"/>
      <c r="BWJ116" s="6"/>
      <c r="BWK116" s="6"/>
      <c r="BWL116" s="6"/>
      <c r="BWM116" s="6"/>
      <c r="BWN116" s="6"/>
      <c r="BWO116" s="6"/>
      <c r="BWP116" s="6"/>
      <c r="BWQ116" s="6"/>
      <c r="BWR116" s="6"/>
      <c r="BWS116" s="6"/>
      <c r="BWT116" s="6"/>
      <c r="BWU116" s="6"/>
      <c r="BWV116" s="6"/>
      <c r="BWW116" s="6"/>
      <c r="BWX116" s="6"/>
      <c r="BWY116" s="6"/>
      <c r="BWZ116" s="6"/>
      <c r="BXA116" s="6"/>
      <c r="BXB116" s="6"/>
      <c r="BXC116" s="6"/>
      <c r="BXD116" s="6"/>
      <c r="BXE116" s="6"/>
      <c r="BXF116" s="6"/>
      <c r="BXG116" s="6"/>
      <c r="BXH116" s="6"/>
      <c r="BXI116" s="6"/>
      <c r="BXJ116" s="6"/>
      <c r="BXK116" s="6"/>
      <c r="BXL116" s="6"/>
      <c r="BXM116" s="6"/>
      <c r="BXN116" s="6"/>
      <c r="BXO116" s="6"/>
      <c r="BXP116" s="6"/>
      <c r="BXQ116" s="6"/>
      <c r="BXR116" s="6"/>
      <c r="BXS116" s="6"/>
      <c r="BXT116" s="6"/>
      <c r="BXU116" s="6"/>
      <c r="BXV116" s="6"/>
      <c r="BXW116" s="6"/>
      <c r="BXX116" s="6"/>
      <c r="BXY116" s="6"/>
      <c r="BXZ116" s="6"/>
      <c r="BYA116" s="6"/>
      <c r="BYB116" s="6"/>
      <c r="BYC116" s="6"/>
      <c r="BYD116" s="6"/>
      <c r="BYE116" s="6"/>
      <c r="BYF116" s="6"/>
      <c r="BYG116" s="6"/>
      <c r="BYH116" s="6"/>
      <c r="BYI116" s="6"/>
      <c r="BYJ116" s="6"/>
      <c r="BYK116" s="6"/>
      <c r="BYL116" s="6"/>
      <c r="BYM116" s="6"/>
      <c r="BYN116" s="6"/>
      <c r="BYO116" s="6"/>
      <c r="BYP116" s="6"/>
      <c r="BYQ116" s="6"/>
      <c r="BYR116" s="6"/>
      <c r="BYS116" s="6"/>
      <c r="BYT116" s="6"/>
      <c r="BYU116" s="6"/>
      <c r="BYV116" s="6"/>
      <c r="BYW116" s="6"/>
      <c r="BYX116" s="6"/>
      <c r="BYY116" s="6"/>
      <c r="BYZ116" s="6"/>
      <c r="BZA116" s="6"/>
      <c r="BZB116" s="6"/>
      <c r="BZC116" s="6"/>
      <c r="BZD116" s="6"/>
      <c r="BZE116" s="6"/>
      <c r="BZF116" s="6"/>
      <c r="BZG116" s="6"/>
      <c r="BZH116" s="6"/>
      <c r="BZI116" s="6"/>
      <c r="BZJ116" s="6"/>
      <c r="BZK116" s="6"/>
      <c r="BZL116" s="6"/>
      <c r="BZM116" s="6"/>
      <c r="BZN116" s="6"/>
      <c r="BZO116" s="6"/>
      <c r="BZP116" s="6"/>
      <c r="BZQ116" s="6"/>
      <c r="BZR116" s="6"/>
      <c r="BZS116" s="6"/>
      <c r="BZT116" s="6"/>
      <c r="BZU116" s="6"/>
      <c r="BZV116" s="6"/>
      <c r="BZW116" s="6"/>
      <c r="BZX116" s="6"/>
      <c r="BZY116" s="6"/>
      <c r="BZZ116" s="6"/>
      <c r="CAA116" s="6"/>
      <c r="CAB116" s="6"/>
      <c r="CAC116" s="6"/>
      <c r="CAD116" s="6"/>
      <c r="CAE116" s="6"/>
      <c r="CAF116" s="6"/>
      <c r="CAG116" s="6"/>
      <c r="CAH116" s="6"/>
      <c r="CAI116" s="6"/>
      <c r="CAJ116" s="6"/>
      <c r="CAK116" s="6"/>
      <c r="CAL116" s="6"/>
      <c r="CAM116" s="6"/>
      <c r="CAN116" s="6"/>
      <c r="CAO116" s="6"/>
      <c r="CAP116" s="6"/>
      <c r="CAQ116" s="6"/>
      <c r="CAR116" s="6"/>
      <c r="CAS116" s="6"/>
      <c r="CAT116" s="6"/>
      <c r="CAU116" s="6"/>
      <c r="CAV116" s="6"/>
      <c r="CAW116" s="6"/>
      <c r="CAX116" s="6"/>
      <c r="CAY116" s="6"/>
      <c r="CAZ116" s="6"/>
      <c r="CBA116" s="6"/>
      <c r="CBB116" s="6"/>
      <c r="CBC116" s="6"/>
      <c r="CBD116" s="6"/>
      <c r="CBE116" s="6"/>
      <c r="CBF116" s="6"/>
      <c r="CBG116" s="6"/>
      <c r="CBH116" s="6"/>
      <c r="CBI116" s="6"/>
      <c r="CBJ116" s="6"/>
      <c r="CBK116" s="6"/>
      <c r="CBL116" s="6"/>
      <c r="CBM116" s="6"/>
      <c r="CBN116" s="6"/>
      <c r="CBO116" s="6"/>
      <c r="CBP116" s="6"/>
      <c r="CBQ116" s="6"/>
      <c r="CBR116" s="6"/>
      <c r="CBS116" s="6"/>
      <c r="CBT116" s="6"/>
      <c r="CBU116" s="6"/>
      <c r="CBV116" s="6"/>
      <c r="CBW116" s="6"/>
      <c r="CBX116" s="6"/>
      <c r="CBY116" s="6"/>
      <c r="CBZ116" s="6"/>
      <c r="CCA116" s="6"/>
      <c r="CCB116" s="6"/>
      <c r="CCC116" s="6"/>
      <c r="CCD116" s="6"/>
      <c r="CCE116" s="6"/>
      <c r="CCF116" s="6"/>
      <c r="CCG116" s="6"/>
      <c r="CCH116" s="6"/>
      <c r="CCI116" s="6"/>
      <c r="CCJ116" s="6"/>
      <c r="CCK116" s="6"/>
      <c r="CCL116" s="6"/>
      <c r="CCM116" s="6"/>
      <c r="CCN116" s="6"/>
      <c r="CCO116" s="6"/>
      <c r="CCP116" s="6"/>
      <c r="CCQ116" s="6"/>
      <c r="CCR116" s="6"/>
      <c r="CCS116" s="6"/>
      <c r="CCT116" s="6"/>
      <c r="CCU116" s="6"/>
      <c r="CCV116" s="6"/>
      <c r="CCW116" s="6"/>
      <c r="CCX116" s="6"/>
      <c r="CCY116" s="6"/>
      <c r="CCZ116" s="6"/>
      <c r="CDA116" s="6"/>
      <c r="CDB116" s="6"/>
      <c r="CDC116" s="6"/>
      <c r="CDD116" s="6"/>
      <c r="CDE116" s="6"/>
      <c r="CDF116" s="6"/>
      <c r="CDG116" s="6"/>
      <c r="CDH116" s="6"/>
      <c r="CDI116" s="6"/>
      <c r="CDJ116" s="6"/>
      <c r="CDK116" s="6"/>
      <c r="CDL116" s="6"/>
      <c r="CDM116" s="6"/>
      <c r="CDN116" s="6"/>
      <c r="CDO116" s="6"/>
      <c r="CDP116" s="6"/>
      <c r="CDQ116" s="6"/>
      <c r="CDR116" s="6"/>
      <c r="CDS116" s="6"/>
      <c r="CDT116" s="6"/>
      <c r="CDU116" s="6"/>
      <c r="CDV116" s="6"/>
      <c r="CDW116" s="6"/>
      <c r="CDX116" s="6"/>
      <c r="CDY116" s="6"/>
      <c r="CDZ116" s="6"/>
      <c r="CEA116" s="6"/>
      <c r="CEB116" s="6"/>
      <c r="CEC116" s="6"/>
      <c r="CED116" s="6"/>
      <c r="CEE116" s="6"/>
      <c r="CEF116" s="6"/>
      <c r="CEG116" s="6"/>
      <c r="CEH116" s="6"/>
      <c r="CEI116" s="6"/>
      <c r="CEJ116" s="6"/>
      <c r="CEK116" s="6"/>
      <c r="CEL116" s="6"/>
      <c r="CEM116" s="6"/>
      <c r="CEN116" s="6"/>
      <c r="CEO116" s="6"/>
      <c r="CEP116" s="6"/>
      <c r="CEQ116" s="6"/>
      <c r="CER116" s="6"/>
      <c r="CES116" s="6"/>
      <c r="CET116" s="6"/>
      <c r="CEU116" s="6"/>
      <c r="CEV116" s="6"/>
      <c r="CEW116" s="6"/>
      <c r="CEX116" s="6"/>
      <c r="CEY116" s="6"/>
      <c r="CEZ116" s="6"/>
      <c r="CFA116" s="6"/>
      <c r="CFB116" s="6"/>
      <c r="CFC116" s="6"/>
      <c r="CFD116" s="6"/>
      <c r="CFE116" s="6"/>
      <c r="CFF116" s="6"/>
      <c r="CFG116" s="6"/>
      <c r="CFH116" s="6"/>
      <c r="CFI116" s="6"/>
      <c r="CFJ116" s="6"/>
      <c r="CFK116" s="6"/>
      <c r="CFL116" s="6"/>
      <c r="CFM116" s="6"/>
      <c r="CFN116" s="6"/>
      <c r="CFO116" s="6"/>
      <c r="CFP116" s="6"/>
      <c r="CFQ116" s="6"/>
      <c r="CFR116" s="6"/>
      <c r="CFS116" s="6"/>
      <c r="CFT116" s="6"/>
      <c r="CFU116" s="6"/>
      <c r="CFV116" s="6"/>
      <c r="CFW116" s="6"/>
      <c r="CFX116" s="6"/>
      <c r="CFY116" s="6"/>
      <c r="CFZ116" s="6"/>
      <c r="CGA116" s="6"/>
      <c r="CGB116" s="6"/>
      <c r="CGC116" s="6"/>
      <c r="CGD116" s="6"/>
      <c r="CGE116" s="6"/>
      <c r="CGF116" s="6"/>
      <c r="CGG116" s="6"/>
      <c r="CGH116" s="6"/>
      <c r="CGI116" s="6"/>
      <c r="CGJ116" s="6"/>
      <c r="CGK116" s="6"/>
      <c r="CGL116" s="6"/>
      <c r="CGM116" s="6"/>
      <c r="CGN116" s="6"/>
      <c r="CGO116" s="6"/>
      <c r="CGP116" s="6"/>
      <c r="CGQ116" s="6"/>
      <c r="CGR116" s="6"/>
      <c r="CGS116" s="6"/>
      <c r="CGT116" s="6"/>
      <c r="CGU116" s="6"/>
      <c r="CGV116" s="6"/>
      <c r="CGW116" s="6"/>
      <c r="CGX116" s="6"/>
      <c r="CGY116" s="6"/>
      <c r="CGZ116" s="6"/>
      <c r="CHA116" s="6"/>
      <c r="CHB116" s="6"/>
      <c r="CHC116" s="6"/>
      <c r="CHD116" s="6"/>
      <c r="CHE116" s="6"/>
      <c r="CHF116" s="6"/>
      <c r="CHG116" s="6"/>
      <c r="CHH116" s="6"/>
      <c r="CHI116" s="6"/>
      <c r="CHJ116" s="6"/>
      <c r="CHK116" s="6"/>
      <c r="CHL116" s="6"/>
      <c r="CHM116" s="6"/>
      <c r="CHN116" s="6"/>
      <c r="CHO116" s="6"/>
      <c r="CHP116" s="6"/>
      <c r="CHQ116" s="6"/>
      <c r="CHR116" s="6"/>
      <c r="CHS116" s="6"/>
      <c r="CHT116" s="6"/>
      <c r="CHU116" s="6"/>
      <c r="CHV116" s="6"/>
      <c r="CHW116" s="6"/>
      <c r="CHX116" s="6"/>
      <c r="CHY116" s="6"/>
      <c r="CHZ116" s="6"/>
      <c r="CIA116" s="6"/>
      <c r="CIB116" s="6"/>
      <c r="CIC116" s="6"/>
      <c r="CID116" s="6"/>
      <c r="CIE116" s="6"/>
      <c r="CIF116" s="6"/>
      <c r="CIG116" s="6"/>
      <c r="CIH116" s="6"/>
      <c r="CII116" s="6"/>
      <c r="CIJ116" s="6"/>
      <c r="CIK116" s="6"/>
      <c r="CIL116" s="6"/>
      <c r="CIM116" s="6"/>
      <c r="CIN116" s="6"/>
      <c r="CIO116" s="6"/>
      <c r="CIP116" s="6"/>
      <c r="CIQ116" s="6"/>
      <c r="CIR116" s="6"/>
      <c r="CIS116" s="6"/>
      <c r="CIT116" s="6"/>
      <c r="CIU116" s="6"/>
      <c r="CIV116" s="6"/>
      <c r="CIW116" s="6"/>
      <c r="CIX116" s="6"/>
      <c r="CIY116" s="6"/>
      <c r="CIZ116" s="6"/>
      <c r="CJA116" s="6"/>
      <c r="CJB116" s="6"/>
      <c r="CJC116" s="6"/>
      <c r="CJD116" s="6"/>
      <c r="CJE116" s="6"/>
      <c r="CJF116" s="6"/>
      <c r="CJG116" s="6"/>
      <c r="CJH116" s="6"/>
      <c r="CJI116" s="6"/>
      <c r="CJJ116" s="6"/>
      <c r="CJK116" s="6"/>
      <c r="CJL116" s="6"/>
      <c r="CJM116" s="6"/>
      <c r="CJN116" s="6"/>
      <c r="CJO116" s="6"/>
      <c r="CJP116" s="6"/>
      <c r="CJQ116" s="6"/>
      <c r="CJR116" s="6"/>
      <c r="CJS116" s="6"/>
      <c r="CJT116" s="6"/>
      <c r="CJU116" s="6"/>
      <c r="CJV116" s="6"/>
      <c r="CJW116" s="6"/>
      <c r="CJX116" s="6"/>
      <c r="CJY116" s="6"/>
      <c r="CJZ116" s="6"/>
      <c r="CKA116" s="6"/>
      <c r="CKB116" s="6"/>
      <c r="CKC116" s="6"/>
      <c r="CKD116" s="6"/>
      <c r="CKE116" s="6"/>
      <c r="CKF116" s="6"/>
      <c r="CKG116" s="6"/>
      <c r="CKH116" s="6"/>
      <c r="CKI116" s="6"/>
      <c r="CKJ116" s="6"/>
      <c r="CKK116" s="6"/>
      <c r="CKL116" s="6"/>
      <c r="CKM116" s="6"/>
      <c r="CKN116" s="6"/>
      <c r="CKO116" s="6"/>
      <c r="CKP116" s="6"/>
      <c r="CKQ116" s="6"/>
      <c r="CKR116" s="6"/>
      <c r="CKS116" s="6"/>
      <c r="CKT116" s="6"/>
      <c r="CKU116" s="6"/>
      <c r="CKV116" s="6"/>
      <c r="CKW116" s="6"/>
      <c r="CKX116" s="6"/>
      <c r="CKY116" s="6"/>
      <c r="CKZ116" s="6"/>
      <c r="CLA116" s="6"/>
      <c r="CLB116" s="6"/>
      <c r="CLC116" s="6"/>
      <c r="CLD116" s="6"/>
      <c r="CLE116" s="6"/>
      <c r="CLF116" s="6"/>
      <c r="CLG116" s="6"/>
      <c r="CLH116" s="6"/>
      <c r="CLI116" s="6"/>
      <c r="CLJ116" s="6"/>
      <c r="CLK116" s="6"/>
      <c r="CLL116" s="6"/>
      <c r="CLM116" s="6"/>
      <c r="CLN116" s="6"/>
      <c r="CLO116" s="6"/>
      <c r="CLP116" s="6"/>
      <c r="CLQ116" s="6"/>
      <c r="CLR116" s="6"/>
      <c r="CLS116" s="6"/>
      <c r="CLT116" s="6"/>
      <c r="CLU116" s="6"/>
      <c r="CLV116" s="6"/>
      <c r="CLW116" s="6"/>
      <c r="CLX116" s="6"/>
      <c r="CLY116" s="6"/>
      <c r="CLZ116" s="6"/>
      <c r="CMA116" s="6"/>
      <c r="CMB116" s="6"/>
      <c r="CMC116" s="6"/>
      <c r="CMD116" s="6"/>
      <c r="CME116" s="6"/>
      <c r="CMF116" s="6"/>
      <c r="CMG116" s="6"/>
      <c r="CMH116" s="6"/>
      <c r="CMI116" s="6"/>
      <c r="CMJ116" s="6"/>
      <c r="CMK116" s="6"/>
      <c r="CML116" s="6"/>
      <c r="CMM116" s="6"/>
      <c r="CMN116" s="6"/>
      <c r="CMO116" s="6"/>
      <c r="CMP116" s="6"/>
      <c r="CMQ116" s="6"/>
      <c r="CMR116" s="6"/>
      <c r="CMS116" s="6"/>
      <c r="CMT116" s="6"/>
      <c r="CMU116" s="6"/>
      <c r="CMV116" s="6"/>
      <c r="CMW116" s="6"/>
      <c r="CMX116" s="6"/>
      <c r="CMY116" s="6"/>
      <c r="CMZ116" s="6"/>
      <c r="CNA116" s="6"/>
      <c r="CNB116" s="6"/>
      <c r="CNC116" s="6"/>
      <c r="CND116" s="6"/>
      <c r="CNE116" s="6"/>
      <c r="CNF116" s="6"/>
      <c r="CNG116" s="6"/>
      <c r="CNH116" s="6"/>
      <c r="CNI116" s="6"/>
      <c r="CNJ116" s="6"/>
      <c r="CNK116" s="6"/>
      <c r="CNL116" s="6"/>
      <c r="CNM116" s="6"/>
      <c r="CNN116" s="6"/>
      <c r="CNO116" s="6"/>
      <c r="CNP116" s="6"/>
      <c r="CNQ116" s="6"/>
      <c r="CNR116" s="6"/>
      <c r="CNS116" s="6"/>
      <c r="CNT116" s="6"/>
      <c r="CNU116" s="6"/>
      <c r="CNV116" s="6"/>
      <c r="CNW116" s="6"/>
      <c r="CNX116" s="6"/>
      <c r="CNY116" s="6"/>
      <c r="CNZ116" s="6"/>
      <c r="COA116" s="6"/>
      <c r="COB116" s="6"/>
      <c r="COC116" s="6"/>
      <c r="COD116" s="6"/>
      <c r="COE116" s="6"/>
      <c r="COF116" s="6"/>
      <c r="COG116" s="6"/>
      <c r="COH116" s="6"/>
      <c r="COI116" s="6"/>
      <c r="COJ116" s="6"/>
      <c r="COK116" s="6"/>
      <c r="COL116" s="6"/>
      <c r="COM116" s="6"/>
      <c r="CON116" s="6"/>
      <c r="COO116" s="6"/>
      <c r="COP116" s="6"/>
      <c r="COQ116" s="6"/>
      <c r="COR116" s="6"/>
      <c r="COS116" s="6"/>
      <c r="COT116" s="6"/>
      <c r="COU116" s="6"/>
      <c r="COV116" s="6"/>
      <c r="COW116" s="6"/>
      <c r="COX116" s="6"/>
      <c r="COY116" s="6"/>
      <c r="COZ116" s="6"/>
      <c r="CPA116" s="6"/>
      <c r="CPB116" s="6"/>
      <c r="CPC116" s="6"/>
      <c r="CPD116" s="6"/>
      <c r="CPE116" s="6"/>
      <c r="CPF116" s="6"/>
      <c r="CPG116" s="6"/>
      <c r="CPH116" s="6"/>
      <c r="CPI116" s="6"/>
      <c r="CPJ116" s="6"/>
      <c r="CPK116" s="6"/>
      <c r="CPL116" s="6"/>
      <c r="CPM116" s="6"/>
      <c r="CPN116" s="6"/>
      <c r="CPO116" s="6"/>
      <c r="CPP116" s="6"/>
      <c r="CPQ116" s="6"/>
      <c r="CPR116" s="6"/>
      <c r="CPS116" s="6"/>
      <c r="CPT116" s="6"/>
      <c r="CPU116" s="6"/>
      <c r="CPV116" s="6"/>
      <c r="CPW116" s="6"/>
      <c r="CPX116" s="6"/>
      <c r="CPY116" s="6"/>
      <c r="CPZ116" s="6"/>
      <c r="CQA116" s="6"/>
      <c r="CQB116" s="6"/>
      <c r="CQC116" s="6"/>
      <c r="CQD116" s="6"/>
      <c r="CQE116" s="6"/>
      <c r="CQF116" s="6"/>
      <c r="CQG116" s="6"/>
      <c r="CQH116" s="6"/>
      <c r="CQI116" s="6"/>
      <c r="CQJ116" s="6"/>
      <c r="CQK116" s="6"/>
      <c r="CQL116" s="6"/>
      <c r="CQM116" s="6"/>
      <c r="CQN116" s="6"/>
      <c r="CQO116" s="6"/>
      <c r="CQP116" s="6"/>
      <c r="CQQ116" s="6"/>
      <c r="CQR116" s="6"/>
      <c r="CQS116" s="6"/>
      <c r="CQT116" s="6"/>
      <c r="CQU116" s="6"/>
      <c r="CQV116" s="6"/>
      <c r="CQW116" s="6"/>
      <c r="CQX116" s="6"/>
      <c r="CQY116" s="6"/>
      <c r="CQZ116" s="6"/>
      <c r="CRA116" s="6"/>
      <c r="CRB116" s="6"/>
      <c r="CRC116" s="6"/>
      <c r="CRD116" s="6"/>
      <c r="CRE116" s="6"/>
      <c r="CRF116" s="6"/>
      <c r="CRG116" s="6"/>
      <c r="CRH116" s="6"/>
      <c r="CRI116" s="6"/>
      <c r="CRJ116" s="6"/>
      <c r="CRK116" s="6"/>
      <c r="CRL116" s="6"/>
      <c r="CRM116" s="6"/>
      <c r="CRN116" s="6"/>
      <c r="CRO116" s="6"/>
      <c r="CRP116" s="6"/>
      <c r="CRQ116" s="6"/>
      <c r="CRR116" s="6"/>
      <c r="CRS116" s="6"/>
      <c r="CRT116" s="6"/>
      <c r="CRU116" s="6"/>
      <c r="CRV116" s="6"/>
      <c r="CRW116" s="6"/>
      <c r="CRX116" s="6"/>
      <c r="CRY116" s="6"/>
      <c r="CRZ116" s="6"/>
      <c r="CSA116" s="6"/>
      <c r="CSB116" s="6"/>
      <c r="CSC116" s="6"/>
      <c r="CSD116" s="6"/>
      <c r="CSE116" s="6"/>
      <c r="CSF116" s="6"/>
      <c r="CSG116" s="6"/>
      <c r="CSH116" s="6"/>
      <c r="CSI116" s="6"/>
      <c r="CSJ116" s="6"/>
      <c r="CSK116" s="6"/>
      <c r="CSL116" s="6"/>
      <c r="CSM116" s="6"/>
      <c r="CSN116" s="6"/>
      <c r="CSO116" s="6"/>
      <c r="CSP116" s="6"/>
      <c r="CSQ116" s="6"/>
      <c r="CSR116" s="6"/>
      <c r="CSS116" s="6"/>
      <c r="CST116" s="6"/>
      <c r="CSU116" s="6"/>
      <c r="CSV116" s="6"/>
      <c r="CSW116" s="6"/>
      <c r="CSX116" s="6"/>
      <c r="CSY116" s="6"/>
      <c r="CSZ116" s="6"/>
      <c r="CTA116" s="6"/>
      <c r="CTB116" s="6"/>
      <c r="CTC116" s="6"/>
      <c r="CTD116" s="6"/>
      <c r="CTE116" s="6"/>
      <c r="CTF116" s="6"/>
      <c r="CTG116" s="6"/>
      <c r="CTH116" s="6"/>
      <c r="CTI116" s="6"/>
      <c r="CTJ116" s="6"/>
      <c r="CTK116" s="6"/>
      <c r="CTL116" s="6"/>
      <c r="CTM116" s="6"/>
      <c r="CTN116" s="6"/>
      <c r="CTO116" s="6"/>
      <c r="CTP116" s="6"/>
      <c r="CTQ116" s="6"/>
      <c r="CTR116" s="6"/>
      <c r="CTS116" s="6"/>
      <c r="CTT116" s="6"/>
      <c r="CTU116" s="6"/>
      <c r="CTV116" s="6"/>
      <c r="CTW116" s="6"/>
      <c r="CTX116" s="6"/>
      <c r="CTY116" s="6"/>
      <c r="CTZ116" s="6"/>
      <c r="CUA116" s="6"/>
      <c r="CUB116" s="6"/>
      <c r="CUC116" s="6"/>
      <c r="CUD116" s="6"/>
      <c r="CUE116" s="6"/>
      <c r="CUF116" s="6"/>
      <c r="CUG116" s="6"/>
      <c r="CUH116" s="6"/>
      <c r="CUI116" s="6"/>
      <c r="CUJ116" s="6"/>
      <c r="CUK116" s="6"/>
      <c r="CUL116" s="6"/>
      <c r="CUM116" s="6"/>
      <c r="CUN116" s="6"/>
      <c r="CUO116" s="6"/>
      <c r="CUP116" s="6"/>
      <c r="CUQ116" s="6"/>
      <c r="CUR116" s="6"/>
      <c r="CUS116" s="6"/>
      <c r="CUT116" s="6"/>
      <c r="CUU116" s="6"/>
      <c r="CUV116" s="6"/>
      <c r="CUW116" s="6"/>
      <c r="CUX116" s="6"/>
      <c r="CUY116" s="6"/>
      <c r="CUZ116" s="6"/>
      <c r="CVA116" s="6"/>
      <c r="CVB116" s="6"/>
      <c r="CVC116" s="6"/>
      <c r="CVD116" s="6"/>
      <c r="CVE116" s="6"/>
      <c r="CVF116" s="6"/>
      <c r="CVG116" s="6"/>
      <c r="CVH116" s="6"/>
      <c r="CVI116" s="6"/>
      <c r="CVJ116" s="6"/>
      <c r="CVK116" s="6"/>
      <c r="CVL116" s="6"/>
      <c r="CVM116" s="6"/>
      <c r="CVN116" s="6"/>
      <c r="CVO116" s="6"/>
      <c r="CVP116" s="6"/>
      <c r="CVQ116" s="6"/>
      <c r="CVR116" s="6"/>
      <c r="CVS116" s="6"/>
      <c r="CVT116" s="6"/>
      <c r="CVU116" s="6"/>
      <c r="CVV116" s="6"/>
      <c r="CVW116" s="6"/>
      <c r="CVX116" s="6"/>
      <c r="CVY116" s="6"/>
      <c r="CVZ116" s="6"/>
      <c r="CWA116" s="6"/>
      <c r="CWB116" s="6"/>
      <c r="CWC116" s="6"/>
      <c r="CWD116" s="6"/>
      <c r="CWE116" s="6"/>
      <c r="CWF116" s="6"/>
      <c r="CWG116" s="6"/>
      <c r="CWH116" s="6"/>
      <c r="CWI116" s="6"/>
      <c r="CWJ116" s="6"/>
      <c r="CWK116" s="6"/>
      <c r="CWL116" s="6"/>
      <c r="CWM116" s="6"/>
      <c r="CWN116" s="6"/>
      <c r="CWO116" s="6"/>
      <c r="CWP116" s="6"/>
      <c r="CWQ116" s="6"/>
      <c r="CWR116" s="6"/>
      <c r="CWS116" s="6"/>
      <c r="CWT116" s="6"/>
      <c r="CWU116" s="6"/>
      <c r="CWV116" s="6"/>
      <c r="CWW116" s="6"/>
      <c r="CWX116" s="6"/>
      <c r="CWY116" s="6"/>
      <c r="CWZ116" s="6"/>
      <c r="CXA116" s="6"/>
      <c r="CXB116" s="6"/>
      <c r="CXC116" s="6"/>
      <c r="CXD116" s="6"/>
      <c r="CXE116" s="6"/>
      <c r="CXF116" s="6"/>
      <c r="CXG116" s="6"/>
      <c r="CXH116" s="6"/>
      <c r="CXI116" s="6"/>
      <c r="CXJ116" s="6"/>
      <c r="CXK116" s="6"/>
      <c r="CXL116" s="6"/>
      <c r="CXM116" s="6"/>
      <c r="CXN116" s="6"/>
      <c r="CXO116" s="6"/>
      <c r="CXP116" s="6"/>
      <c r="CXQ116" s="6"/>
      <c r="CXR116" s="6"/>
      <c r="CXS116" s="6"/>
      <c r="CXT116" s="6"/>
      <c r="CXU116" s="6"/>
      <c r="CXV116" s="6"/>
      <c r="CXW116" s="6"/>
      <c r="CXX116" s="6"/>
      <c r="CXY116" s="6"/>
      <c r="CXZ116" s="6"/>
      <c r="CYA116" s="6"/>
      <c r="CYB116" s="6"/>
      <c r="CYC116" s="6"/>
      <c r="CYD116" s="6"/>
      <c r="CYE116" s="6"/>
      <c r="CYF116" s="6"/>
      <c r="CYG116" s="6"/>
      <c r="CYH116" s="6"/>
      <c r="CYI116" s="6"/>
      <c r="CYJ116" s="6"/>
      <c r="CYK116" s="6"/>
      <c r="CYL116" s="6"/>
      <c r="CYM116" s="6"/>
      <c r="CYN116" s="6"/>
      <c r="CYO116" s="6"/>
      <c r="CYP116" s="6"/>
      <c r="CYQ116" s="6"/>
      <c r="CYR116" s="6"/>
      <c r="CYS116" s="6"/>
      <c r="CYT116" s="6"/>
      <c r="CYU116" s="6"/>
      <c r="CYV116" s="6"/>
      <c r="CYW116" s="6"/>
      <c r="CYX116" s="6"/>
      <c r="CYY116" s="6"/>
      <c r="CYZ116" s="6"/>
      <c r="CZA116" s="6"/>
      <c r="CZB116" s="6"/>
      <c r="CZC116" s="6"/>
      <c r="CZD116" s="6"/>
      <c r="CZE116" s="6"/>
      <c r="CZF116" s="6"/>
      <c r="CZG116" s="6"/>
      <c r="CZH116" s="6"/>
      <c r="CZI116" s="6"/>
      <c r="CZJ116" s="6"/>
      <c r="CZK116" s="6"/>
      <c r="CZL116" s="6"/>
      <c r="CZM116" s="6"/>
      <c r="CZN116" s="6"/>
      <c r="CZO116" s="6"/>
      <c r="CZP116" s="6"/>
      <c r="CZQ116" s="6"/>
      <c r="CZR116" s="6"/>
      <c r="CZS116" s="6"/>
      <c r="CZT116" s="6"/>
      <c r="CZU116" s="6"/>
      <c r="CZV116" s="6"/>
      <c r="CZW116" s="6"/>
      <c r="CZX116" s="6"/>
      <c r="CZY116" s="6"/>
      <c r="CZZ116" s="6"/>
      <c r="DAA116" s="6"/>
      <c r="DAB116" s="6"/>
      <c r="DAC116" s="6"/>
      <c r="DAD116" s="6"/>
      <c r="DAE116" s="6"/>
      <c r="DAF116" s="6"/>
      <c r="DAG116" s="6"/>
      <c r="DAH116" s="6"/>
      <c r="DAI116" s="6"/>
      <c r="DAJ116" s="6"/>
      <c r="DAK116" s="6"/>
      <c r="DAL116" s="6"/>
      <c r="DAM116" s="6"/>
      <c r="DAN116" s="6"/>
      <c r="DAO116" s="6"/>
      <c r="DAP116" s="6"/>
      <c r="DAQ116" s="6"/>
      <c r="DAR116" s="6"/>
      <c r="DAS116" s="6"/>
      <c r="DAT116" s="6"/>
      <c r="DAU116" s="6"/>
      <c r="DAV116" s="6"/>
      <c r="DAW116" s="6"/>
      <c r="DAX116" s="6"/>
      <c r="DAY116" s="6"/>
      <c r="DAZ116" s="6"/>
      <c r="DBA116" s="6"/>
      <c r="DBB116" s="6"/>
      <c r="DBC116" s="6"/>
      <c r="DBD116" s="6"/>
      <c r="DBE116" s="6"/>
      <c r="DBF116" s="6"/>
      <c r="DBG116" s="6"/>
      <c r="DBH116" s="6"/>
      <c r="DBI116" s="6"/>
      <c r="DBJ116" s="6"/>
      <c r="DBK116" s="6"/>
      <c r="DBL116" s="6"/>
      <c r="DBM116" s="6"/>
      <c r="DBN116" s="6"/>
      <c r="DBO116" s="6"/>
      <c r="DBP116" s="6"/>
      <c r="DBQ116" s="6"/>
      <c r="DBR116" s="6"/>
      <c r="DBS116" s="6"/>
      <c r="DBT116" s="6"/>
      <c r="DBU116" s="6"/>
      <c r="DBV116" s="6"/>
      <c r="DBW116" s="6"/>
      <c r="DBX116" s="6"/>
      <c r="DBY116" s="6"/>
      <c r="DBZ116" s="6"/>
      <c r="DCA116" s="6"/>
      <c r="DCB116" s="6"/>
      <c r="DCC116" s="6"/>
      <c r="DCD116" s="6"/>
      <c r="DCE116" s="6"/>
      <c r="DCF116" s="6"/>
      <c r="DCG116" s="6"/>
      <c r="DCH116" s="6"/>
      <c r="DCI116" s="6"/>
      <c r="DCJ116" s="6"/>
      <c r="DCK116" s="6"/>
      <c r="DCL116" s="6"/>
      <c r="DCM116" s="6"/>
      <c r="DCN116" s="6"/>
      <c r="DCO116" s="6"/>
      <c r="DCP116" s="6"/>
      <c r="DCQ116" s="6"/>
      <c r="DCR116" s="6"/>
      <c r="DCS116" s="6"/>
      <c r="DCT116" s="6"/>
      <c r="DCU116" s="6"/>
      <c r="DCV116" s="6"/>
      <c r="DCW116" s="6"/>
      <c r="DCX116" s="6"/>
      <c r="DCY116" s="6"/>
      <c r="DCZ116" s="6"/>
      <c r="DDA116" s="6"/>
      <c r="DDB116" s="6"/>
      <c r="DDC116" s="6"/>
      <c r="DDD116" s="6"/>
      <c r="DDE116" s="6"/>
      <c r="DDF116" s="6"/>
      <c r="DDG116" s="6"/>
      <c r="DDH116" s="6"/>
      <c r="DDI116" s="6"/>
      <c r="DDJ116" s="6"/>
      <c r="DDK116" s="6"/>
      <c r="DDL116" s="6"/>
      <c r="DDM116" s="6"/>
      <c r="DDN116" s="6"/>
      <c r="DDO116" s="6"/>
      <c r="DDP116" s="6"/>
      <c r="DDQ116" s="6"/>
      <c r="DDR116" s="6"/>
      <c r="DDS116" s="6"/>
      <c r="DDT116" s="6"/>
      <c r="DDU116" s="6"/>
      <c r="DDV116" s="6"/>
      <c r="DDW116" s="6"/>
      <c r="DDX116" s="6"/>
      <c r="DDY116" s="6"/>
      <c r="DDZ116" s="6"/>
      <c r="DEA116" s="6"/>
      <c r="DEB116" s="6"/>
      <c r="DEC116" s="6"/>
      <c r="DED116" s="6"/>
      <c r="DEE116" s="6"/>
      <c r="DEF116" s="6"/>
      <c r="DEG116" s="6"/>
      <c r="DEH116" s="6"/>
      <c r="DEI116" s="6"/>
      <c r="DEJ116" s="6"/>
      <c r="DEK116" s="6"/>
      <c r="DEL116" s="6"/>
      <c r="DEM116" s="6"/>
      <c r="DEN116" s="6"/>
      <c r="DEO116" s="6"/>
      <c r="DEP116" s="6"/>
      <c r="DEQ116" s="6"/>
      <c r="DER116" s="6"/>
      <c r="DES116" s="6"/>
      <c r="DET116" s="6"/>
      <c r="DEU116" s="6"/>
      <c r="DEV116" s="6"/>
      <c r="DEW116" s="6"/>
      <c r="DEX116" s="6"/>
      <c r="DEY116" s="6"/>
      <c r="DEZ116" s="6"/>
      <c r="DFA116" s="6"/>
      <c r="DFB116" s="6"/>
      <c r="DFC116" s="6"/>
      <c r="DFD116" s="6"/>
      <c r="DFE116" s="6"/>
      <c r="DFF116" s="6"/>
      <c r="DFG116" s="6"/>
      <c r="DFH116" s="6"/>
      <c r="DFI116" s="6"/>
      <c r="DFJ116" s="6"/>
      <c r="DFK116" s="6"/>
      <c r="DFL116" s="6"/>
      <c r="DFM116" s="6"/>
      <c r="DFN116" s="6"/>
      <c r="DFO116" s="6"/>
      <c r="DFP116" s="6"/>
      <c r="DFQ116" s="6"/>
      <c r="DFR116" s="6"/>
      <c r="DFS116" s="6"/>
      <c r="DFT116" s="6"/>
      <c r="DFU116" s="6"/>
      <c r="DFV116" s="6"/>
      <c r="DFW116" s="6"/>
      <c r="DFX116" s="6"/>
      <c r="DFY116" s="6"/>
      <c r="DFZ116" s="6"/>
      <c r="DGA116" s="6"/>
      <c r="DGB116" s="6"/>
      <c r="DGC116" s="6"/>
      <c r="DGD116" s="6"/>
      <c r="DGE116" s="6"/>
      <c r="DGF116" s="6"/>
      <c r="DGG116" s="6"/>
      <c r="DGH116" s="6"/>
      <c r="DGI116" s="6"/>
      <c r="DGJ116" s="6"/>
      <c r="DGK116" s="6"/>
      <c r="DGL116" s="6"/>
      <c r="DGM116" s="6"/>
      <c r="DGN116" s="6"/>
      <c r="DGO116" s="6"/>
      <c r="DGP116" s="6"/>
      <c r="DGQ116" s="6"/>
      <c r="DGR116" s="6"/>
      <c r="DGS116" s="6"/>
      <c r="DGT116" s="6"/>
      <c r="DGU116" s="6"/>
      <c r="DGV116" s="6"/>
      <c r="DGW116" s="6"/>
      <c r="DGX116" s="6"/>
      <c r="DGY116" s="6"/>
      <c r="DGZ116" s="6"/>
      <c r="DHA116" s="6"/>
      <c r="DHB116" s="6"/>
      <c r="DHC116" s="6"/>
      <c r="DHD116" s="6"/>
      <c r="DHE116" s="6"/>
      <c r="DHF116" s="6"/>
      <c r="DHG116" s="6"/>
      <c r="DHH116" s="6"/>
      <c r="DHI116" s="6"/>
      <c r="DHJ116" s="6"/>
      <c r="DHK116" s="6"/>
      <c r="DHL116" s="6"/>
      <c r="DHM116" s="6"/>
      <c r="DHN116" s="6"/>
      <c r="DHO116" s="6"/>
      <c r="DHP116" s="6"/>
      <c r="DHQ116" s="6"/>
      <c r="DHR116" s="6"/>
      <c r="DHS116" s="6"/>
      <c r="DHT116" s="6"/>
      <c r="DHU116" s="6"/>
      <c r="DHV116" s="6"/>
      <c r="DHW116" s="6"/>
      <c r="DHX116" s="6"/>
      <c r="DHY116" s="6"/>
      <c r="DHZ116" s="6"/>
      <c r="DIA116" s="6"/>
      <c r="DIB116" s="6"/>
      <c r="DIC116" s="6"/>
      <c r="DID116" s="6"/>
      <c r="DIE116" s="6"/>
      <c r="DIF116" s="6"/>
      <c r="DIG116" s="6"/>
      <c r="DIH116" s="6"/>
      <c r="DII116" s="6"/>
      <c r="DIJ116" s="6"/>
      <c r="DIK116" s="6"/>
      <c r="DIL116" s="6"/>
      <c r="DIM116" s="6"/>
      <c r="DIN116" s="6"/>
      <c r="DIO116" s="6"/>
      <c r="DIP116" s="6"/>
      <c r="DIQ116" s="6"/>
      <c r="DIR116" s="6"/>
      <c r="DIS116" s="6"/>
      <c r="DIT116" s="6"/>
      <c r="DIU116" s="6"/>
      <c r="DIV116" s="6"/>
      <c r="DIW116" s="6"/>
      <c r="DIX116" s="6"/>
      <c r="DIY116" s="6"/>
      <c r="DIZ116" s="6"/>
      <c r="DJA116" s="6"/>
      <c r="DJB116" s="6"/>
      <c r="DJC116" s="6"/>
      <c r="DJD116" s="6"/>
      <c r="DJE116" s="6"/>
      <c r="DJF116" s="6"/>
      <c r="DJG116" s="6"/>
      <c r="DJH116" s="6"/>
      <c r="DJI116" s="6"/>
      <c r="DJJ116" s="6"/>
      <c r="DJK116" s="6"/>
      <c r="DJL116" s="6"/>
      <c r="DJM116" s="6"/>
      <c r="DJN116" s="6"/>
      <c r="DJO116" s="6"/>
      <c r="DJP116" s="6"/>
      <c r="DJQ116" s="6"/>
      <c r="DJR116" s="6"/>
      <c r="DJS116" s="6"/>
      <c r="DJT116" s="6"/>
      <c r="DJU116" s="6"/>
      <c r="DJV116" s="6"/>
      <c r="DJW116" s="6"/>
      <c r="DJX116" s="6"/>
      <c r="DJY116" s="6"/>
      <c r="DJZ116" s="6"/>
      <c r="DKA116" s="6"/>
      <c r="DKB116" s="6"/>
      <c r="DKC116" s="6"/>
      <c r="DKD116" s="6"/>
      <c r="DKE116" s="6"/>
      <c r="DKF116" s="6"/>
      <c r="DKG116" s="6"/>
      <c r="DKH116" s="6"/>
      <c r="DKI116" s="6"/>
      <c r="DKJ116" s="6"/>
      <c r="DKK116" s="6"/>
      <c r="DKL116" s="6"/>
      <c r="DKM116" s="6"/>
      <c r="DKN116" s="6"/>
      <c r="DKO116" s="6"/>
      <c r="DKP116" s="6"/>
      <c r="DKQ116" s="6"/>
      <c r="DKR116" s="6"/>
      <c r="DKS116" s="6"/>
      <c r="DKT116" s="6"/>
      <c r="DKU116" s="6"/>
      <c r="DKV116" s="6"/>
      <c r="DKW116" s="6"/>
      <c r="DKX116" s="6"/>
      <c r="DKY116" s="6"/>
      <c r="DKZ116" s="6"/>
      <c r="DLA116" s="6"/>
      <c r="DLB116" s="6"/>
      <c r="DLC116" s="6"/>
      <c r="DLD116" s="6"/>
      <c r="DLE116" s="6"/>
      <c r="DLF116" s="6"/>
      <c r="DLG116" s="6"/>
      <c r="DLH116" s="6"/>
      <c r="DLI116" s="6"/>
      <c r="DLJ116" s="6"/>
      <c r="DLK116" s="6"/>
      <c r="DLL116" s="6"/>
      <c r="DLM116" s="6"/>
      <c r="DLN116" s="6"/>
      <c r="DLO116" s="6"/>
      <c r="DLP116" s="6"/>
      <c r="DLQ116" s="6"/>
      <c r="DLR116" s="6"/>
      <c r="DLS116" s="6"/>
      <c r="DLT116" s="6"/>
      <c r="DLU116" s="6"/>
      <c r="DLV116" s="6"/>
      <c r="DLW116" s="6"/>
      <c r="DLX116" s="6"/>
      <c r="DLY116" s="6"/>
      <c r="DLZ116" s="6"/>
      <c r="DMA116" s="6"/>
      <c r="DMB116" s="6"/>
      <c r="DMC116" s="6"/>
      <c r="DMD116" s="6"/>
      <c r="DME116" s="6"/>
      <c r="DMF116" s="6"/>
      <c r="DMG116" s="6"/>
      <c r="DMH116" s="6"/>
      <c r="DMI116" s="6"/>
      <c r="DMJ116" s="6"/>
      <c r="DMK116" s="6"/>
      <c r="DML116" s="6"/>
      <c r="DMM116" s="6"/>
      <c r="DMN116" s="6"/>
      <c r="DMO116" s="6"/>
      <c r="DMP116" s="6"/>
      <c r="DMQ116" s="6"/>
      <c r="DMR116" s="6"/>
      <c r="DMS116" s="6"/>
      <c r="DMT116" s="6"/>
      <c r="DMU116" s="6"/>
      <c r="DMV116" s="6"/>
      <c r="DMW116" s="6"/>
      <c r="DMX116" s="6"/>
      <c r="DMY116" s="6"/>
      <c r="DMZ116" s="6"/>
      <c r="DNA116" s="6"/>
      <c r="DNB116" s="6"/>
      <c r="DNC116" s="6"/>
      <c r="DND116" s="6"/>
      <c r="DNE116" s="6"/>
      <c r="DNF116" s="6"/>
      <c r="DNG116" s="6"/>
      <c r="DNH116" s="6"/>
      <c r="DNI116" s="6"/>
      <c r="DNJ116" s="6"/>
      <c r="DNK116" s="6"/>
      <c r="DNL116" s="6"/>
      <c r="DNM116" s="6"/>
      <c r="DNN116" s="6"/>
      <c r="DNO116" s="6"/>
      <c r="DNP116" s="6"/>
      <c r="DNQ116" s="6"/>
      <c r="DNR116" s="6"/>
      <c r="DNS116" s="6"/>
      <c r="DNT116" s="6"/>
      <c r="DNU116" s="6"/>
      <c r="DNV116" s="6"/>
      <c r="DNW116" s="6"/>
      <c r="DNX116" s="6"/>
      <c r="DNY116" s="6"/>
      <c r="DNZ116" s="6"/>
      <c r="DOA116" s="6"/>
      <c r="DOB116" s="6"/>
      <c r="DOC116" s="6"/>
      <c r="DOD116" s="6"/>
      <c r="DOE116" s="6"/>
      <c r="DOF116" s="6"/>
      <c r="DOG116" s="6"/>
      <c r="DOH116" s="6"/>
      <c r="DOI116" s="6"/>
      <c r="DOJ116" s="6"/>
      <c r="DOK116" s="6"/>
      <c r="DOL116" s="6"/>
      <c r="DOM116" s="6"/>
      <c r="DON116" s="6"/>
      <c r="DOO116" s="6"/>
      <c r="DOP116" s="6"/>
      <c r="DOQ116" s="6"/>
      <c r="DOR116" s="6"/>
      <c r="DOS116" s="6"/>
      <c r="DOT116" s="6"/>
      <c r="DOU116" s="6"/>
      <c r="DOV116" s="6"/>
      <c r="DOW116" s="6"/>
      <c r="DOX116" s="6"/>
      <c r="DOY116" s="6"/>
      <c r="DOZ116" s="6"/>
      <c r="DPA116" s="6"/>
      <c r="DPB116" s="6"/>
      <c r="DPC116" s="6"/>
      <c r="DPD116" s="6"/>
      <c r="DPE116" s="6"/>
      <c r="DPF116" s="6"/>
      <c r="DPG116" s="6"/>
      <c r="DPH116" s="6"/>
      <c r="DPI116" s="6"/>
      <c r="DPJ116" s="6"/>
      <c r="DPK116" s="6"/>
      <c r="DPL116" s="6"/>
      <c r="DPM116" s="6"/>
      <c r="DPN116" s="6"/>
      <c r="DPO116" s="6"/>
      <c r="DPP116" s="6"/>
      <c r="DPQ116" s="6"/>
      <c r="DPR116" s="6"/>
      <c r="DPS116" s="6"/>
      <c r="DPT116" s="6"/>
      <c r="DPU116" s="6"/>
      <c r="DPV116" s="6"/>
      <c r="DPW116" s="6"/>
      <c r="DPX116" s="6"/>
      <c r="DPY116" s="6"/>
      <c r="DPZ116" s="6"/>
      <c r="DQA116" s="6"/>
      <c r="DQB116" s="6"/>
      <c r="DQC116" s="6"/>
      <c r="DQD116" s="6"/>
      <c r="DQE116" s="6"/>
      <c r="DQF116" s="6"/>
      <c r="DQG116" s="6"/>
      <c r="DQH116" s="6"/>
      <c r="DQI116" s="6"/>
      <c r="DQJ116" s="6"/>
      <c r="DQK116" s="6"/>
      <c r="DQL116" s="6"/>
      <c r="DQM116" s="6"/>
      <c r="DQN116" s="6"/>
      <c r="DQO116" s="6"/>
      <c r="DQP116" s="6"/>
      <c r="DQQ116" s="6"/>
      <c r="DQR116" s="6"/>
      <c r="DQS116" s="6"/>
      <c r="DQT116" s="6"/>
      <c r="DQU116" s="6"/>
      <c r="DQV116" s="6"/>
      <c r="DQW116" s="6"/>
      <c r="DQX116" s="6"/>
      <c r="DQY116" s="6"/>
      <c r="DQZ116" s="6"/>
      <c r="DRA116" s="6"/>
      <c r="DRB116" s="6"/>
      <c r="DRC116" s="6"/>
      <c r="DRD116" s="6"/>
      <c r="DRE116" s="6"/>
      <c r="DRF116" s="6"/>
      <c r="DRG116" s="6"/>
      <c r="DRH116" s="6"/>
      <c r="DRI116" s="6"/>
      <c r="DRJ116" s="6"/>
      <c r="DRK116" s="6"/>
      <c r="DRL116" s="6"/>
      <c r="DRM116" s="6"/>
      <c r="DRN116" s="6"/>
      <c r="DRO116" s="6"/>
      <c r="DRP116" s="6"/>
      <c r="DRQ116" s="6"/>
      <c r="DRR116" s="6"/>
      <c r="DRS116" s="6"/>
      <c r="DRT116" s="6"/>
      <c r="DRU116" s="6"/>
      <c r="DRV116" s="6"/>
      <c r="DRW116" s="6"/>
      <c r="DRX116" s="6"/>
      <c r="DRY116" s="6"/>
      <c r="DRZ116" s="6"/>
      <c r="DSA116" s="6"/>
      <c r="DSB116" s="6"/>
      <c r="DSC116" s="6"/>
      <c r="DSD116" s="6"/>
      <c r="DSE116" s="6"/>
      <c r="DSF116" s="6"/>
      <c r="DSG116" s="6"/>
      <c r="DSH116" s="6"/>
      <c r="DSI116" s="6"/>
      <c r="DSJ116" s="6"/>
      <c r="DSK116" s="6"/>
      <c r="DSL116" s="6"/>
      <c r="DSM116" s="6"/>
      <c r="DSN116" s="6"/>
      <c r="DSO116" s="6"/>
      <c r="DSP116" s="6"/>
      <c r="DSQ116" s="6"/>
      <c r="DSR116" s="6"/>
      <c r="DSS116" s="6"/>
      <c r="DST116" s="6"/>
      <c r="DSU116" s="6"/>
      <c r="DSV116" s="6"/>
      <c r="DSW116" s="6"/>
      <c r="DSX116" s="6"/>
      <c r="DSY116" s="6"/>
      <c r="DSZ116" s="6"/>
      <c r="DTA116" s="6"/>
      <c r="DTB116" s="6"/>
      <c r="DTC116" s="6"/>
      <c r="DTD116" s="6"/>
      <c r="DTE116" s="6"/>
      <c r="DTF116" s="6"/>
      <c r="DTG116" s="6"/>
      <c r="DTH116" s="6"/>
      <c r="DTI116" s="6"/>
      <c r="DTJ116" s="6"/>
      <c r="DTK116" s="6"/>
      <c r="DTL116" s="6"/>
      <c r="DTM116" s="6"/>
      <c r="DTN116" s="6"/>
      <c r="DTO116" s="6"/>
      <c r="DTP116" s="6"/>
      <c r="DTQ116" s="6"/>
      <c r="DTR116" s="6"/>
      <c r="DTS116" s="6"/>
      <c r="DTT116" s="6"/>
      <c r="DTU116" s="6"/>
      <c r="DTV116" s="6"/>
      <c r="DTW116" s="6"/>
      <c r="DTX116" s="6"/>
      <c r="DTY116" s="6"/>
      <c r="DTZ116" s="6"/>
      <c r="DUA116" s="6"/>
      <c r="DUB116" s="6"/>
      <c r="DUC116" s="6"/>
      <c r="DUD116" s="6"/>
      <c r="DUE116" s="6"/>
      <c r="DUF116" s="6"/>
      <c r="DUG116" s="6"/>
      <c r="DUH116" s="6"/>
      <c r="DUI116" s="6"/>
      <c r="DUJ116" s="6"/>
      <c r="DUK116" s="6"/>
      <c r="DUL116" s="6"/>
      <c r="DUM116" s="6"/>
      <c r="DUN116" s="6"/>
      <c r="DUO116" s="6"/>
      <c r="DUP116" s="6"/>
      <c r="DUQ116" s="6"/>
      <c r="DUR116" s="6"/>
      <c r="DUS116" s="6"/>
      <c r="DUT116" s="6"/>
      <c r="DUU116" s="6"/>
      <c r="DUV116" s="6"/>
      <c r="DUW116" s="6"/>
      <c r="DUX116" s="6"/>
      <c r="DUY116" s="6"/>
      <c r="DUZ116" s="6"/>
      <c r="DVA116" s="6"/>
      <c r="DVB116" s="6"/>
      <c r="DVC116" s="6"/>
      <c r="DVD116" s="6"/>
      <c r="DVE116" s="6"/>
      <c r="DVF116" s="6"/>
      <c r="DVG116" s="6"/>
      <c r="DVH116" s="6"/>
      <c r="DVI116" s="6"/>
      <c r="DVJ116" s="6"/>
      <c r="DVK116" s="6"/>
      <c r="DVL116" s="6"/>
      <c r="DVM116" s="6"/>
      <c r="DVN116" s="6"/>
      <c r="DVO116" s="6"/>
      <c r="DVP116" s="6"/>
      <c r="DVQ116" s="6"/>
      <c r="DVR116" s="6"/>
      <c r="DVS116" s="6"/>
      <c r="DVT116" s="6"/>
      <c r="DVU116" s="6"/>
      <c r="DVV116" s="6"/>
      <c r="DVW116" s="6"/>
      <c r="DVX116" s="6"/>
      <c r="DVY116" s="6"/>
      <c r="DVZ116" s="6"/>
      <c r="DWA116" s="6"/>
      <c r="DWB116" s="6"/>
      <c r="DWC116" s="6"/>
      <c r="DWD116" s="6"/>
      <c r="DWE116" s="6"/>
      <c r="DWF116" s="6"/>
      <c r="DWG116" s="6"/>
      <c r="DWH116" s="6"/>
      <c r="DWI116" s="6"/>
      <c r="DWJ116" s="6"/>
      <c r="DWK116" s="6"/>
      <c r="DWL116" s="6"/>
      <c r="DWM116" s="6"/>
      <c r="DWN116" s="6"/>
      <c r="DWO116" s="6"/>
      <c r="DWP116" s="6"/>
      <c r="DWQ116" s="6"/>
      <c r="DWR116" s="6"/>
      <c r="DWS116" s="6"/>
      <c r="DWT116" s="6"/>
      <c r="DWU116" s="6"/>
      <c r="DWV116" s="6"/>
      <c r="DWW116" s="6"/>
      <c r="DWX116" s="6"/>
      <c r="DWY116" s="6"/>
      <c r="DWZ116" s="6"/>
      <c r="DXA116" s="6"/>
      <c r="DXB116" s="6"/>
      <c r="DXC116" s="6"/>
      <c r="DXD116" s="6"/>
      <c r="DXE116" s="6"/>
      <c r="DXF116" s="6"/>
      <c r="DXG116" s="6"/>
      <c r="DXH116" s="6"/>
      <c r="DXI116" s="6"/>
      <c r="DXJ116" s="6"/>
      <c r="DXK116" s="6"/>
      <c r="DXL116" s="6"/>
      <c r="DXM116" s="6"/>
      <c r="DXN116" s="6"/>
      <c r="DXO116" s="6"/>
      <c r="DXP116" s="6"/>
      <c r="DXQ116" s="6"/>
      <c r="DXR116" s="6"/>
      <c r="DXS116" s="6"/>
      <c r="DXT116" s="6"/>
      <c r="DXU116" s="6"/>
      <c r="DXV116" s="6"/>
      <c r="DXW116" s="6"/>
      <c r="DXX116" s="6"/>
      <c r="DXY116" s="6"/>
      <c r="DXZ116" s="6"/>
      <c r="DYA116" s="6"/>
      <c r="DYB116" s="6"/>
      <c r="DYC116" s="6"/>
      <c r="DYD116" s="6"/>
      <c r="DYE116" s="6"/>
      <c r="DYF116" s="6"/>
      <c r="DYG116" s="6"/>
      <c r="DYH116" s="6"/>
      <c r="DYI116" s="6"/>
      <c r="DYJ116" s="6"/>
      <c r="DYK116" s="6"/>
      <c r="DYL116" s="6"/>
      <c r="DYM116" s="6"/>
      <c r="DYN116" s="6"/>
      <c r="DYO116" s="6"/>
      <c r="DYP116" s="6"/>
      <c r="DYQ116" s="6"/>
      <c r="DYR116" s="6"/>
      <c r="DYS116" s="6"/>
      <c r="DYT116" s="6"/>
      <c r="DYU116" s="6"/>
      <c r="DYV116" s="6"/>
      <c r="DYW116" s="6"/>
      <c r="DYX116" s="6"/>
      <c r="DYY116" s="6"/>
      <c r="DYZ116" s="6"/>
      <c r="DZA116" s="6"/>
      <c r="DZB116" s="6"/>
      <c r="DZC116" s="6"/>
      <c r="DZD116" s="6"/>
      <c r="DZE116" s="6"/>
      <c r="DZF116" s="6"/>
      <c r="DZG116" s="6"/>
      <c r="DZH116" s="6"/>
      <c r="DZI116" s="6"/>
      <c r="DZJ116" s="6"/>
      <c r="DZK116" s="6"/>
      <c r="DZL116" s="6"/>
      <c r="DZM116" s="6"/>
      <c r="DZN116" s="6"/>
      <c r="DZO116" s="6"/>
      <c r="DZP116" s="6"/>
      <c r="DZQ116" s="6"/>
      <c r="DZR116" s="6"/>
      <c r="DZS116" s="6"/>
      <c r="DZT116" s="6"/>
      <c r="DZU116" s="6"/>
      <c r="DZV116" s="6"/>
      <c r="DZW116" s="6"/>
      <c r="DZX116" s="6"/>
      <c r="DZY116" s="6"/>
      <c r="DZZ116" s="6"/>
      <c r="EAA116" s="6"/>
      <c r="EAB116" s="6"/>
      <c r="EAC116" s="6"/>
      <c r="EAD116" s="6"/>
      <c r="EAE116" s="6"/>
      <c r="EAF116" s="6"/>
      <c r="EAG116" s="6"/>
      <c r="EAH116" s="6"/>
      <c r="EAI116" s="6"/>
      <c r="EAJ116" s="6"/>
      <c r="EAK116" s="6"/>
      <c r="EAL116" s="6"/>
      <c r="EAM116" s="6"/>
      <c r="EAN116" s="6"/>
      <c r="EAO116" s="6"/>
      <c r="EAP116" s="6"/>
      <c r="EAQ116" s="6"/>
      <c r="EAR116" s="6"/>
      <c r="EAS116" s="6"/>
      <c r="EAT116" s="6"/>
      <c r="EAU116" s="6"/>
      <c r="EAV116" s="6"/>
      <c r="EAW116" s="6"/>
      <c r="EAX116" s="6"/>
      <c r="EAY116" s="6"/>
      <c r="EAZ116" s="6"/>
      <c r="EBA116" s="6"/>
      <c r="EBB116" s="6"/>
      <c r="EBC116" s="6"/>
      <c r="EBD116" s="6"/>
      <c r="EBE116" s="6"/>
      <c r="EBF116" s="6"/>
      <c r="EBG116" s="6"/>
      <c r="EBH116" s="6"/>
      <c r="EBI116" s="6"/>
      <c r="EBJ116" s="6"/>
      <c r="EBK116" s="6"/>
      <c r="EBL116" s="6"/>
      <c r="EBM116" s="6"/>
      <c r="EBN116" s="6"/>
      <c r="EBO116" s="6"/>
      <c r="EBP116" s="6"/>
      <c r="EBQ116" s="6"/>
      <c r="EBR116" s="6"/>
      <c r="EBS116" s="6"/>
      <c r="EBT116" s="6"/>
      <c r="EBU116" s="6"/>
      <c r="EBV116" s="6"/>
      <c r="EBW116" s="6"/>
      <c r="EBX116" s="6"/>
      <c r="EBY116" s="6"/>
      <c r="EBZ116" s="6"/>
      <c r="ECA116" s="6"/>
      <c r="ECB116" s="6"/>
      <c r="ECC116" s="6"/>
      <c r="ECD116" s="6"/>
      <c r="ECE116" s="6"/>
      <c r="ECF116" s="6"/>
      <c r="ECG116" s="6"/>
      <c r="ECH116" s="6"/>
      <c r="ECI116" s="6"/>
      <c r="ECJ116" s="6"/>
      <c r="ECK116" s="6"/>
      <c r="ECL116" s="6"/>
      <c r="ECM116" s="6"/>
      <c r="ECN116" s="6"/>
      <c r="ECO116" s="6"/>
      <c r="ECP116" s="6"/>
      <c r="ECQ116" s="6"/>
      <c r="ECR116" s="6"/>
      <c r="ECS116" s="6"/>
      <c r="ECT116" s="6"/>
      <c r="ECU116" s="6"/>
      <c r="ECV116" s="6"/>
      <c r="ECW116" s="6"/>
      <c r="ECX116" s="6"/>
      <c r="ECY116" s="6"/>
      <c r="ECZ116" s="6"/>
      <c r="EDA116" s="6"/>
      <c r="EDB116" s="6"/>
      <c r="EDC116" s="6"/>
      <c r="EDD116" s="6"/>
      <c r="EDE116" s="6"/>
      <c r="EDF116" s="6"/>
      <c r="EDG116" s="6"/>
      <c r="EDH116" s="6"/>
      <c r="EDI116" s="6"/>
      <c r="EDJ116" s="6"/>
      <c r="EDK116" s="6"/>
      <c r="EDL116" s="6"/>
      <c r="EDM116" s="6"/>
      <c r="EDN116" s="6"/>
      <c r="EDO116" s="6"/>
      <c r="EDP116" s="6"/>
      <c r="EDQ116" s="6"/>
      <c r="EDR116" s="6"/>
      <c r="EDS116" s="6"/>
      <c r="EDT116" s="6"/>
      <c r="EDU116" s="6"/>
      <c r="EDV116" s="6"/>
      <c r="EDW116" s="6"/>
      <c r="EDX116" s="6"/>
      <c r="EDY116" s="6"/>
      <c r="EDZ116" s="6"/>
      <c r="EEA116" s="6"/>
      <c r="EEB116" s="6"/>
      <c r="EEC116" s="6"/>
      <c r="EED116" s="6"/>
      <c r="EEE116" s="6"/>
      <c r="EEF116" s="6"/>
      <c r="EEG116" s="6"/>
      <c r="EEH116" s="6"/>
      <c r="EEI116" s="6"/>
      <c r="EEJ116" s="6"/>
      <c r="EEK116" s="6"/>
      <c r="EEL116" s="6"/>
      <c r="EEM116" s="6"/>
      <c r="EEN116" s="6"/>
      <c r="EEO116" s="6"/>
      <c r="EEP116" s="6"/>
      <c r="EEQ116" s="6"/>
      <c r="EER116" s="6"/>
      <c r="EES116" s="6"/>
      <c r="EET116" s="6"/>
      <c r="EEU116" s="6"/>
      <c r="EEV116" s="6"/>
      <c r="EEW116" s="6"/>
      <c r="EEX116" s="6"/>
      <c r="EEY116" s="6"/>
      <c r="EEZ116" s="6"/>
      <c r="EFA116" s="6"/>
      <c r="EFB116" s="6"/>
      <c r="EFC116" s="6"/>
      <c r="EFD116" s="6"/>
      <c r="EFE116" s="6"/>
      <c r="EFF116" s="6"/>
      <c r="EFG116" s="6"/>
      <c r="EFH116" s="6"/>
      <c r="EFI116" s="6"/>
      <c r="EFJ116" s="6"/>
      <c r="EFK116" s="6"/>
      <c r="EFL116" s="6"/>
      <c r="EFM116" s="6"/>
      <c r="EFN116" s="6"/>
      <c r="EFO116" s="6"/>
      <c r="EFP116" s="6"/>
      <c r="EFQ116" s="6"/>
      <c r="EFR116" s="6"/>
      <c r="EFS116" s="6"/>
      <c r="EFT116" s="6"/>
      <c r="EFU116" s="6"/>
      <c r="EFV116" s="6"/>
      <c r="EFW116" s="6"/>
      <c r="EFX116" s="6"/>
      <c r="EFY116" s="6"/>
      <c r="EFZ116" s="6"/>
      <c r="EGA116" s="6"/>
      <c r="EGB116" s="6"/>
      <c r="EGC116" s="6"/>
      <c r="EGD116" s="6"/>
      <c r="EGE116" s="6"/>
      <c r="EGF116" s="6"/>
      <c r="EGG116" s="6"/>
      <c r="EGH116" s="6"/>
      <c r="EGI116" s="6"/>
      <c r="EGJ116" s="6"/>
      <c r="EGK116" s="6"/>
      <c r="EGL116" s="6"/>
      <c r="EGM116" s="6"/>
      <c r="EGN116" s="6"/>
      <c r="EGO116" s="6"/>
      <c r="EGP116" s="6"/>
      <c r="EGQ116" s="6"/>
      <c r="EGR116" s="6"/>
      <c r="EGS116" s="6"/>
      <c r="EGT116" s="6"/>
      <c r="EGU116" s="6"/>
      <c r="EGV116" s="6"/>
      <c r="EGW116" s="6"/>
      <c r="EGX116" s="6"/>
      <c r="EGY116" s="6"/>
      <c r="EGZ116" s="6"/>
      <c r="EHA116" s="6"/>
      <c r="EHB116" s="6"/>
      <c r="EHC116" s="6"/>
      <c r="EHD116" s="6"/>
      <c r="EHE116" s="6"/>
      <c r="EHF116" s="6"/>
      <c r="EHG116" s="6"/>
      <c r="EHH116" s="6"/>
      <c r="EHI116" s="6"/>
      <c r="EHJ116" s="6"/>
      <c r="EHK116" s="6"/>
      <c r="EHL116" s="6"/>
      <c r="EHM116" s="6"/>
      <c r="EHN116" s="6"/>
      <c r="EHO116" s="6"/>
      <c r="EHP116" s="6"/>
      <c r="EHQ116" s="6"/>
      <c r="EHR116" s="6"/>
      <c r="EHS116" s="6"/>
      <c r="EHT116" s="6"/>
      <c r="EHU116" s="6"/>
      <c r="EHV116" s="6"/>
      <c r="EHW116" s="6"/>
      <c r="EHX116" s="6"/>
      <c r="EHY116" s="6"/>
      <c r="EHZ116" s="6"/>
      <c r="EIA116" s="6"/>
      <c r="EIB116" s="6"/>
      <c r="EIC116" s="6"/>
      <c r="EID116" s="6"/>
      <c r="EIE116" s="6"/>
      <c r="EIF116" s="6"/>
      <c r="EIG116" s="6"/>
      <c r="EIH116" s="6"/>
      <c r="EII116" s="6"/>
      <c r="EIJ116" s="6"/>
      <c r="EIK116" s="6"/>
      <c r="EIL116" s="6"/>
      <c r="EIM116" s="6"/>
      <c r="EIN116" s="6"/>
      <c r="EIO116" s="6"/>
      <c r="EIP116" s="6"/>
      <c r="EIQ116" s="6"/>
      <c r="EIR116" s="6"/>
      <c r="EIS116" s="6"/>
      <c r="EIT116" s="6"/>
      <c r="EIU116" s="6"/>
      <c r="EIV116" s="6"/>
      <c r="EIW116" s="6"/>
      <c r="EIX116" s="6"/>
      <c r="EIY116" s="6"/>
      <c r="EIZ116" s="6"/>
      <c r="EJA116" s="6"/>
      <c r="EJB116" s="6"/>
      <c r="EJC116" s="6"/>
      <c r="EJD116" s="6"/>
      <c r="EJE116" s="6"/>
      <c r="EJF116" s="6"/>
      <c r="EJG116" s="6"/>
      <c r="EJH116" s="6"/>
      <c r="EJI116" s="6"/>
      <c r="EJJ116" s="6"/>
      <c r="EJK116" s="6"/>
      <c r="EJL116" s="6"/>
      <c r="EJM116" s="6"/>
      <c r="EJN116" s="6"/>
      <c r="EJO116" s="6"/>
      <c r="EJP116" s="6"/>
      <c r="EJQ116" s="6"/>
      <c r="EJR116" s="6"/>
      <c r="EJS116" s="6"/>
      <c r="EJT116" s="6"/>
      <c r="EJU116" s="6"/>
      <c r="EJV116" s="6"/>
      <c r="EJW116" s="6"/>
      <c r="EJX116" s="6"/>
      <c r="EJY116" s="6"/>
      <c r="EJZ116" s="6"/>
      <c r="EKA116" s="6"/>
      <c r="EKB116" s="6"/>
      <c r="EKC116" s="6"/>
      <c r="EKD116" s="6"/>
      <c r="EKE116" s="6"/>
      <c r="EKF116" s="6"/>
      <c r="EKG116" s="6"/>
      <c r="EKH116" s="6"/>
      <c r="EKI116" s="6"/>
      <c r="EKJ116" s="6"/>
      <c r="EKK116" s="6"/>
      <c r="EKL116" s="6"/>
      <c r="EKM116" s="6"/>
      <c r="EKN116" s="6"/>
      <c r="EKO116" s="6"/>
      <c r="EKP116" s="6"/>
      <c r="EKQ116" s="6"/>
      <c r="EKR116" s="6"/>
      <c r="EKS116" s="6"/>
      <c r="EKT116" s="6"/>
      <c r="EKU116" s="6"/>
      <c r="EKV116" s="6"/>
      <c r="EKW116" s="6"/>
      <c r="EKX116" s="6"/>
      <c r="EKY116" s="6"/>
      <c r="EKZ116" s="6"/>
      <c r="ELA116" s="6"/>
      <c r="ELB116" s="6"/>
      <c r="ELC116" s="6"/>
      <c r="ELD116" s="6"/>
      <c r="ELE116" s="6"/>
      <c r="ELF116" s="6"/>
      <c r="ELG116" s="6"/>
      <c r="ELH116" s="6"/>
      <c r="ELI116" s="6"/>
      <c r="ELJ116" s="6"/>
      <c r="ELK116" s="6"/>
      <c r="ELL116" s="6"/>
      <c r="ELM116" s="6"/>
      <c r="ELN116" s="6"/>
      <c r="ELO116" s="6"/>
      <c r="ELP116" s="6"/>
      <c r="ELQ116" s="6"/>
      <c r="ELR116" s="6"/>
      <c r="ELS116" s="6"/>
      <c r="ELT116" s="6"/>
      <c r="ELU116" s="6"/>
      <c r="ELV116" s="6"/>
      <c r="ELW116" s="6"/>
      <c r="ELX116" s="6"/>
      <c r="ELY116" s="6"/>
      <c r="ELZ116" s="6"/>
      <c r="EMA116" s="6"/>
      <c r="EMB116" s="6"/>
      <c r="EMC116" s="6"/>
      <c r="EMD116" s="6"/>
      <c r="EME116" s="6"/>
      <c r="EMF116" s="6"/>
      <c r="EMG116" s="6"/>
      <c r="EMH116" s="6"/>
      <c r="EMI116" s="6"/>
      <c r="EMJ116" s="6"/>
      <c r="EMK116" s="6"/>
      <c r="EML116" s="6"/>
      <c r="EMM116" s="6"/>
      <c r="EMN116" s="6"/>
      <c r="EMO116" s="6"/>
      <c r="EMP116" s="6"/>
      <c r="EMQ116" s="6"/>
      <c r="EMR116" s="6"/>
      <c r="EMS116" s="6"/>
      <c r="EMT116" s="6"/>
      <c r="EMU116" s="6"/>
      <c r="EMV116" s="6"/>
      <c r="EMW116" s="6"/>
      <c r="EMX116" s="6"/>
      <c r="EMY116" s="6"/>
      <c r="EMZ116" s="6"/>
      <c r="ENA116" s="6"/>
      <c r="ENB116" s="6"/>
      <c r="ENC116" s="6"/>
      <c r="END116" s="6"/>
      <c r="ENE116" s="6"/>
      <c r="ENF116" s="6"/>
      <c r="ENG116" s="6"/>
      <c r="ENH116" s="6"/>
      <c r="ENI116" s="6"/>
      <c r="ENJ116" s="6"/>
      <c r="ENK116" s="6"/>
      <c r="ENL116" s="6"/>
      <c r="ENM116" s="6"/>
      <c r="ENN116" s="6"/>
      <c r="ENO116" s="6"/>
      <c r="ENP116" s="6"/>
      <c r="ENQ116" s="6"/>
      <c r="ENR116" s="6"/>
      <c r="ENS116" s="6"/>
      <c r="ENT116" s="6"/>
      <c r="ENU116" s="6"/>
      <c r="ENV116" s="6"/>
      <c r="ENW116" s="6"/>
      <c r="ENX116" s="6"/>
      <c r="ENY116" s="6"/>
      <c r="ENZ116" s="6"/>
      <c r="EOA116" s="6"/>
      <c r="EOB116" s="6"/>
      <c r="EOC116" s="6"/>
      <c r="EOD116" s="6"/>
      <c r="EOE116" s="6"/>
      <c r="EOF116" s="6"/>
      <c r="EOG116" s="6"/>
      <c r="EOH116" s="6"/>
      <c r="EOI116" s="6"/>
      <c r="EOJ116" s="6"/>
      <c r="EOK116" s="6"/>
      <c r="EOL116" s="6"/>
      <c r="EOM116" s="6"/>
      <c r="EON116" s="6"/>
      <c r="EOO116" s="6"/>
      <c r="EOP116" s="6"/>
      <c r="EOQ116" s="6"/>
      <c r="EOR116" s="6"/>
      <c r="EOS116" s="6"/>
      <c r="EOT116" s="6"/>
      <c r="EOU116" s="6"/>
      <c r="EOV116" s="6"/>
      <c r="EOW116" s="6"/>
      <c r="EOX116" s="6"/>
      <c r="EOY116" s="6"/>
      <c r="EOZ116" s="6"/>
      <c r="EPA116" s="6"/>
      <c r="EPB116" s="6"/>
      <c r="EPC116" s="6"/>
      <c r="EPD116" s="6"/>
      <c r="EPE116" s="6"/>
      <c r="EPF116" s="6"/>
      <c r="EPG116" s="6"/>
      <c r="EPH116" s="6"/>
      <c r="EPI116" s="6"/>
      <c r="EPJ116" s="6"/>
      <c r="EPK116" s="6"/>
      <c r="EPL116" s="6"/>
      <c r="EPM116" s="6"/>
      <c r="EPN116" s="6"/>
      <c r="EPO116" s="6"/>
      <c r="EPP116" s="6"/>
      <c r="EPQ116" s="6"/>
      <c r="EPR116" s="6"/>
      <c r="EPS116" s="6"/>
      <c r="EPT116" s="6"/>
      <c r="EPU116" s="6"/>
      <c r="EPV116" s="6"/>
      <c r="EPW116" s="6"/>
      <c r="EPX116" s="6"/>
      <c r="EPY116" s="6"/>
      <c r="EPZ116" s="6"/>
      <c r="EQA116" s="6"/>
      <c r="EQB116" s="6"/>
      <c r="EQC116" s="6"/>
      <c r="EQD116" s="6"/>
      <c r="EQE116" s="6"/>
      <c r="EQF116" s="6"/>
      <c r="EQG116" s="6"/>
      <c r="EQH116" s="6"/>
      <c r="EQI116" s="6"/>
      <c r="EQJ116" s="6"/>
      <c r="EQK116" s="6"/>
      <c r="EQL116" s="6"/>
      <c r="EQM116" s="6"/>
      <c r="EQN116" s="6"/>
      <c r="EQO116" s="6"/>
      <c r="EQP116" s="6"/>
      <c r="EQQ116" s="6"/>
      <c r="EQR116" s="6"/>
      <c r="EQS116" s="6"/>
      <c r="EQT116" s="6"/>
      <c r="EQU116" s="6"/>
      <c r="EQV116" s="6"/>
      <c r="EQW116" s="6"/>
      <c r="EQX116" s="6"/>
      <c r="EQY116" s="6"/>
      <c r="EQZ116" s="6"/>
      <c r="ERA116" s="6"/>
      <c r="ERB116" s="6"/>
      <c r="ERC116" s="6"/>
      <c r="ERD116" s="6"/>
      <c r="ERE116" s="6"/>
      <c r="ERF116" s="6"/>
      <c r="ERG116" s="6"/>
      <c r="ERH116" s="6"/>
      <c r="ERI116" s="6"/>
      <c r="ERJ116" s="6"/>
      <c r="ERK116" s="6"/>
      <c r="ERL116" s="6"/>
      <c r="ERM116" s="6"/>
      <c r="ERN116" s="6"/>
      <c r="ERO116" s="6"/>
      <c r="ERP116" s="6"/>
      <c r="ERQ116" s="6"/>
      <c r="ERR116" s="6"/>
      <c r="ERS116" s="6"/>
      <c r="ERT116" s="6"/>
      <c r="ERU116" s="6"/>
      <c r="ERV116" s="6"/>
      <c r="ERW116" s="6"/>
      <c r="ERX116" s="6"/>
      <c r="ERY116" s="6"/>
      <c r="ERZ116" s="6"/>
      <c r="ESA116" s="6"/>
      <c r="ESB116" s="6"/>
      <c r="ESC116" s="6"/>
      <c r="ESD116" s="6"/>
      <c r="ESE116" s="6"/>
      <c r="ESF116" s="6"/>
      <c r="ESG116" s="6"/>
      <c r="ESH116" s="6"/>
      <c r="ESI116" s="6"/>
      <c r="ESJ116" s="6"/>
      <c r="ESK116" s="6"/>
      <c r="ESL116" s="6"/>
      <c r="ESM116" s="6"/>
      <c r="ESN116" s="6"/>
      <c r="ESO116" s="6"/>
      <c r="ESP116" s="6"/>
      <c r="ESQ116" s="6"/>
      <c r="ESR116" s="6"/>
      <c r="ESS116" s="6"/>
      <c r="EST116" s="6"/>
      <c r="ESU116" s="6"/>
      <c r="ESV116" s="6"/>
      <c r="ESW116" s="6"/>
      <c r="ESX116" s="6"/>
      <c r="ESY116" s="6"/>
      <c r="ESZ116" s="6"/>
      <c r="ETA116" s="6"/>
      <c r="ETB116" s="6"/>
      <c r="ETC116" s="6"/>
      <c r="ETD116" s="6"/>
      <c r="ETE116" s="6"/>
      <c r="ETF116" s="6"/>
      <c r="ETG116" s="6"/>
      <c r="ETH116" s="6"/>
      <c r="ETI116" s="6"/>
      <c r="ETJ116" s="6"/>
      <c r="ETK116" s="6"/>
      <c r="ETL116" s="6"/>
      <c r="ETM116" s="6"/>
      <c r="ETN116" s="6"/>
      <c r="ETO116" s="6"/>
      <c r="ETP116" s="6"/>
      <c r="ETQ116" s="6"/>
      <c r="ETR116" s="6"/>
      <c r="ETS116" s="6"/>
      <c r="ETT116" s="6"/>
      <c r="ETU116" s="6"/>
      <c r="ETV116" s="6"/>
      <c r="ETW116" s="6"/>
      <c r="ETX116" s="6"/>
      <c r="ETY116" s="6"/>
      <c r="ETZ116" s="6"/>
      <c r="EUA116" s="6"/>
      <c r="EUB116" s="6"/>
      <c r="EUC116" s="6"/>
      <c r="EUD116" s="6"/>
      <c r="EUE116" s="6"/>
      <c r="EUF116" s="6"/>
      <c r="EUG116" s="6"/>
      <c r="EUH116" s="6"/>
      <c r="EUI116" s="6"/>
      <c r="EUJ116" s="6"/>
      <c r="EUK116" s="6"/>
      <c r="EUL116" s="6"/>
      <c r="EUM116" s="6"/>
      <c r="EUN116" s="6"/>
      <c r="EUO116" s="6"/>
      <c r="EUP116" s="6"/>
      <c r="EUQ116" s="6"/>
      <c r="EUR116" s="6"/>
      <c r="EUS116" s="6"/>
      <c r="EUT116" s="6"/>
      <c r="EUU116" s="6"/>
      <c r="EUV116" s="6"/>
      <c r="EUW116" s="6"/>
      <c r="EUX116" s="6"/>
      <c r="EUY116" s="6"/>
      <c r="EUZ116" s="6"/>
      <c r="EVA116" s="6"/>
      <c r="EVB116" s="6"/>
      <c r="EVC116" s="6"/>
      <c r="EVD116" s="6"/>
      <c r="EVE116" s="6"/>
      <c r="EVF116" s="6"/>
      <c r="EVG116" s="6"/>
      <c r="EVH116" s="6"/>
      <c r="EVI116" s="6"/>
      <c r="EVJ116" s="6"/>
      <c r="EVK116" s="6"/>
      <c r="EVL116" s="6"/>
      <c r="EVM116" s="6"/>
      <c r="EVN116" s="6"/>
      <c r="EVO116" s="6"/>
      <c r="EVP116" s="6"/>
      <c r="EVQ116" s="6"/>
      <c r="EVR116" s="6"/>
      <c r="EVS116" s="6"/>
      <c r="EVT116" s="6"/>
      <c r="EVU116" s="6"/>
      <c r="EVV116" s="6"/>
      <c r="EVW116" s="6"/>
      <c r="EVX116" s="6"/>
      <c r="EVY116" s="6"/>
      <c r="EVZ116" s="6"/>
      <c r="EWA116" s="6"/>
      <c r="EWB116" s="6"/>
      <c r="EWC116" s="6"/>
      <c r="EWD116" s="6"/>
      <c r="EWE116" s="6"/>
      <c r="EWF116" s="6"/>
      <c r="EWG116" s="6"/>
      <c r="EWH116" s="6"/>
      <c r="EWI116" s="6"/>
      <c r="EWJ116" s="6"/>
      <c r="EWK116" s="6"/>
      <c r="EWL116" s="6"/>
      <c r="EWM116" s="6"/>
      <c r="EWN116" s="6"/>
      <c r="EWO116" s="6"/>
      <c r="EWP116" s="6"/>
      <c r="EWQ116" s="6"/>
      <c r="EWR116" s="6"/>
      <c r="EWS116" s="6"/>
      <c r="EWT116" s="6"/>
      <c r="EWU116" s="6"/>
      <c r="EWV116" s="6"/>
      <c r="EWW116" s="6"/>
      <c r="EWX116" s="6"/>
      <c r="EWY116" s="6"/>
      <c r="EWZ116" s="6"/>
      <c r="EXA116" s="6"/>
      <c r="EXB116" s="6"/>
      <c r="EXC116" s="6"/>
      <c r="EXD116" s="6"/>
      <c r="EXE116" s="6"/>
      <c r="EXF116" s="6"/>
      <c r="EXG116" s="6"/>
      <c r="EXH116" s="6"/>
      <c r="EXI116" s="6"/>
      <c r="EXJ116" s="6"/>
      <c r="EXK116" s="6"/>
      <c r="EXL116" s="6"/>
      <c r="EXM116" s="6"/>
      <c r="EXN116" s="6"/>
      <c r="EXO116" s="6"/>
      <c r="EXP116" s="6"/>
      <c r="EXQ116" s="6"/>
      <c r="EXR116" s="6"/>
      <c r="EXS116" s="6"/>
      <c r="EXT116" s="6"/>
      <c r="EXU116" s="6"/>
      <c r="EXV116" s="6"/>
      <c r="EXW116" s="6"/>
      <c r="EXX116" s="6"/>
      <c r="EXY116" s="6"/>
      <c r="EXZ116" s="6"/>
      <c r="EYA116" s="6"/>
      <c r="EYB116" s="6"/>
      <c r="EYC116" s="6"/>
      <c r="EYD116" s="6"/>
      <c r="EYE116" s="6"/>
      <c r="EYF116" s="6"/>
      <c r="EYG116" s="6"/>
      <c r="EYH116" s="6"/>
      <c r="EYI116" s="6"/>
      <c r="EYJ116" s="6"/>
      <c r="EYK116" s="6"/>
      <c r="EYL116" s="6"/>
      <c r="EYM116" s="6"/>
      <c r="EYN116" s="6"/>
      <c r="EYO116" s="6"/>
      <c r="EYP116" s="6"/>
      <c r="EYQ116" s="6"/>
      <c r="EYR116" s="6"/>
      <c r="EYS116" s="6"/>
      <c r="EYT116" s="6"/>
      <c r="EYU116" s="6"/>
      <c r="EYV116" s="6"/>
      <c r="EYW116" s="6"/>
      <c r="EYX116" s="6"/>
      <c r="EYY116" s="6"/>
      <c r="EYZ116" s="6"/>
      <c r="EZA116" s="6"/>
      <c r="EZB116" s="6"/>
      <c r="EZC116" s="6"/>
      <c r="EZD116" s="6"/>
      <c r="EZE116" s="6"/>
      <c r="EZF116" s="6"/>
      <c r="EZG116" s="6"/>
      <c r="EZH116" s="6"/>
      <c r="EZI116" s="6"/>
      <c r="EZJ116" s="6"/>
      <c r="EZK116" s="6"/>
      <c r="EZL116" s="6"/>
      <c r="EZM116" s="6"/>
      <c r="EZN116" s="6"/>
      <c r="EZO116" s="6"/>
      <c r="EZP116" s="6"/>
      <c r="EZQ116" s="6"/>
      <c r="EZR116" s="6"/>
      <c r="EZS116" s="6"/>
      <c r="EZT116" s="6"/>
      <c r="EZU116" s="6"/>
      <c r="EZV116" s="6"/>
      <c r="EZW116" s="6"/>
      <c r="EZX116" s="6"/>
      <c r="EZY116" s="6"/>
      <c r="EZZ116" s="6"/>
      <c r="FAA116" s="6"/>
      <c r="FAB116" s="6"/>
      <c r="FAC116" s="6"/>
      <c r="FAD116" s="6"/>
      <c r="FAE116" s="6"/>
      <c r="FAF116" s="6"/>
      <c r="FAG116" s="6"/>
      <c r="FAH116" s="6"/>
      <c r="FAI116" s="6"/>
      <c r="FAJ116" s="6"/>
      <c r="FAK116" s="6"/>
      <c r="FAL116" s="6"/>
      <c r="FAM116" s="6"/>
      <c r="FAN116" s="6"/>
      <c r="FAO116" s="6"/>
      <c r="FAP116" s="6"/>
      <c r="FAQ116" s="6"/>
      <c r="FAR116" s="6"/>
      <c r="FAS116" s="6"/>
      <c r="FAT116" s="6"/>
      <c r="FAU116" s="6"/>
      <c r="FAV116" s="6"/>
      <c r="FAW116" s="6"/>
      <c r="FAX116" s="6"/>
      <c r="FAY116" s="6"/>
      <c r="FAZ116" s="6"/>
      <c r="FBA116" s="6"/>
      <c r="FBB116" s="6"/>
      <c r="FBC116" s="6"/>
      <c r="FBD116" s="6"/>
      <c r="FBE116" s="6"/>
      <c r="FBF116" s="6"/>
      <c r="FBG116" s="6"/>
      <c r="FBH116" s="6"/>
      <c r="FBI116" s="6"/>
      <c r="FBJ116" s="6"/>
      <c r="FBK116" s="6"/>
      <c r="FBL116" s="6"/>
      <c r="FBM116" s="6"/>
      <c r="FBN116" s="6"/>
      <c r="FBO116" s="6"/>
      <c r="FBP116" s="6"/>
      <c r="FBQ116" s="6"/>
      <c r="FBR116" s="6"/>
      <c r="FBS116" s="6"/>
      <c r="FBT116" s="6"/>
      <c r="FBU116" s="6"/>
      <c r="FBV116" s="6"/>
      <c r="FBW116" s="6"/>
      <c r="FBX116" s="6"/>
      <c r="FBY116" s="6"/>
      <c r="FBZ116" s="6"/>
      <c r="FCA116" s="6"/>
      <c r="FCB116" s="6"/>
      <c r="FCC116" s="6"/>
      <c r="FCD116" s="6"/>
      <c r="FCE116" s="6"/>
      <c r="FCF116" s="6"/>
      <c r="FCG116" s="6"/>
      <c r="FCH116" s="6"/>
      <c r="FCI116" s="6"/>
      <c r="FCJ116" s="6"/>
      <c r="FCK116" s="6"/>
      <c r="FCL116" s="6"/>
      <c r="FCM116" s="6"/>
      <c r="FCN116" s="6"/>
      <c r="FCO116" s="6"/>
      <c r="FCP116" s="6"/>
      <c r="FCQ116" s="6"/>
      <c r="FCR116" s="6"/>
      <c r="FCS116" s="6"/>
      <c r="FCT116" s="6"/>
      <c r="FCU116" s="6"/>
      <c r="FCV116" s="6"/>
      <c r="FCW116" s="6"/>
      <c r="FCX116" s="6"/>
      <c r="FCY116" s="6"/>
      <c r="FCZ116" s="6"/>
      <c r="FDA116" s="6"/>
      <c r="FDB116" s="6"/>
      <c r="FDC116" s="6"/>
      <c r="FDD116" s="6"/>
      <c r="FDE116" s="6"/>
      <c r="FDF116" s="6"/>
      <c r="FDG116" s="6"/>
      <c r="FDH116" s="6"/>
      <c r="FDI116" s="6"/>
      <c r="FDJ116" s="6"/>
      <c r="FDK116" s="6"/>
      <c r="FDL116" s="6"/>
      <c r="FDM116" s="6"/>
      <c r="FDN116" s="6"/>
      <c r="FDO116" s="6"/>
      <c r="FDP116" s="6"/>
      <c r="FDQ116" s="6"/>
      <c r="FDR116" s="6"/>
      <c r="FDS116" s="6"/>
      <c r="FDT116" s="6"/>
      <c r="FDU116" s="6"/>
      <c r="FDV116" s="6"/>
      <c r="FDW116" s="6"/>
      <c r="FDX116" s="6"/>
      <c r="FDY116" s="6"/>
      <c r="FDZ116" s="6"/>
      <c r="FEA116" s="6"/>
      <c r="FEB116" s="6"/>
      <c r="FEC116" s="6"/>
      <c r="FED116" s="6"/>
      <c r="FEE116" s="6"/>
      <c r="FEF116" s="6"/>
      <c r="FEG116" s="6"/>
      <c r="FEH116" s="6"/>
      <c r="FEI116" s="6"/>
      <c r="FEJ116" s="6"/>
      <c r="FEK116" s="6"/>
      <c r="FEL116" s="6"/>
      <c r="FEM116" s="6"/>
      <c r="FEN116" s="6"/>
      <c r="FEO116" s="6"/>
      <c r="FEP116" s="6"/>
      <c r="FEQ116" s="6"/>
      <c r="FER116" s="6"/>
      <c r="FES116" s="6"/>
      <c r="FET116" s="6"/>
      <c r="FEU116" s="6"/>
      <c r="FEV116" s="6"/>
      <c r="FEW116" s="6"/>
      <c r="FEX116" s="6"/>
      <c r="FEY116" s="6"/>
      <c r="FEZ116" s="6"/>
      <c r="FFA116" s="6"/>
      <c r="FFB116" s="6"/>
      <c r="FFC116" s="6"/>
      <c r="FFD116" s="6"/>
      <c r="FFE116" s="6"/>
      <c r="FFF116" s="6"/>
      <c r="FFG116" s="6"/>
      <c r="FFH116" s="6"/>
      <c r="FFI116" s="6"/>
      <c r="FFJ116" s="6"/>
      <c r="FFK116" s="6"/>
      <c r="FFL116" s="6"/>
      <c r="FFM116" s="6"/>
      <c r="FFN116" s="6"/>
      <c r="FFO116" s="6"/>
      <c r="FFP116" s="6"/>
      <c r="FFQ116" s="6"/>
      <c r="FFR116" s="6"/>
      <c r="FFS116" s="6"/>
      <c r="FFT116" s="6"/>
      <c r="FFU116" s="6"/>
      <c r="FFV116" s="6"/>
      <c r="FFW116" s="6"/>
      <c r="FFX116" s="6"/>
      <c r="FFY116" s="6"/>
      <c r="FFZ116" s="6"/>
      <c r="FGA116" s="6"/>
      <c r="FGB116" s="6"/>
      <c r="FGC116" s="6"/>
      <c r="FGD116" s="6"/>
      <c r="FGE116" s="6"/>
      <c r="FGF116" s="6"/>
      <c r="FGG116" s="6"/>
      <c r="FGH116" s="6"/>
      <c r="FGI116" s="6"/>
      <c r="FGJ116" s="6"/>
      <c r="FGK116" s="6"/>
      <c r="FGL116" s="6"/>
      <c r="FGM116" s="6"/>
      <c r="FGN116" s="6"/>
      <c r="FGO116" s="6"/>
      <c r="FGP116" s="6"/>
      <c r="FGQ116" s="6"/>
      <c r="FGR116" s="6"/>
      <c r="FGS116" s="6"/>
      <c r="FGT116" s="6"/>
      <c r="FGU116" s="6"/>
      <c r="FGV116" s="6"/>
      <c r="FGW116" s="6"/>
      <c r="FGX116" s="6"/>
      <c r="FGY116" s="6"/>
      <c r="FGZ116" s="6"/>
      <c r="FHA116" s="6"/>
      <c r="FHB116" s="6"/>
      <c r="FHC116" s="6"/>
      <c r="FHD116" s="6"/>
      <c r="FHE116" s="6"/>
      <c r="FHF116" s="6"/>
      <c r="FHG116" s="6"/>
      <c r="FHH116" s="6"/>
      <c r="FHI116" s="6"/>
      <c r="FHJ116" s="6"/>
      <c r="FHK116" s="6"/>
      <c r="FHL116" s="6"/>
      <c r="FHM116" s="6"/>
      <c r="FHN116" s="6"/>
      <c r="FHO116" s="6"/>
      <c r="FHP116" s="6"/>
      <c r="FHQ116" s="6"/>
      <c r="FHR116" s="6"/>
      <c r="FHS116" s="6"/>
      <c r="FHT116" s="6"/>
      <c r="FHU116" s="6"/>
      <c r="FHV116" s="6"/>
      <c r="FHW116" s="6"/>
      <c r="FHX116" s="6"/>
      <c r="FHY116" s="6"/>
      <c r="FHZ116" s="6"/>
      <c r="FIA116" s="6"/>
      <c r="FIB116" s="6"/>
      <c r="FIC116" s="6"/>
      <c r="FID116" s="6"/>
      <c r="FIE116" s="6"/>
      <c r="FIF116" s="6"/>
      <c r="FIG116" s="6"/>
      <c r="FIH116" s="6"/>
      <c r="FII116" s="6"/>
      <c r="FIJ116" s="6"/>
      <c r="FIK116" s="6"/>
      <c r="FIL116" s="6"/>
      <c r="FIM116" s="6"/>
      <c r="FIN116" s="6"/>
      <c r="FIO116" s="6"/>
      <c r="FIP116" s="6"/>
      <c r="FIQ116" s="6"/>
      <c r="FIR116" s="6"/>
      <c r="FIS116" s="6"/>
      <c r="FIT116" s="6"/>
      <c r="FIU116" s="6"/>
      <c r="FIV116" s="6"/>
      <c r="FIW116" s="6"/>
      <c r="FIX116" s="6"/>
      <c r="FIY116" s="6"/>
      <c r="FIZ116" s="6"/>
      <c r="FJA116" s="6"/>
      <c r="FJB116" s="6"/>
      <c r="FJC116" s="6"/>
      <c r="FJD116" s="6"/>
      <c r="FJE116" s="6"/>
      <c r="FJF116" s="6"/>
      <c r="FJG116" s="6"/>
      <c r="FJH116" s="6"/>
      <c r="FJI116" s="6"/>
      <c r="FJJ116" s="6"/>
      <c r="FJK116" s="6"/>
      <c r="FJL116" s="6"/>
      <c r="FJM116" s="6"/>
      <c r="FJN116" s="6"/>
      <c r="FJO116" s="6"/>
      <c r="FJP116" s="6"/>
      <c r="FJQ116" s="6"/>
      <c r="FJR116" s="6"/>
      <c r="FJS116" s="6"/>
      <c r="FJT116" s="6"/>
      <c r="FJU116" s="6"/>
      <c r="FJV116" s="6"/>
      <c r="FJW116" s="6"/>
      <c r="FJX116" s="6"/>
      <c r="FJY116" s="6"/>
      <c r="FJZ116" s="6"/>
      <c r="FKA116" s="6"/>
      <c r="FKB116" s="6"/>
      <c r="FKC116" s="6"/>
      <c r="FKD116" s="6"/>
      <c r="FKE116" s="6"/>
      <c r="FKF116" s="6"/>
      <c r="FKG116" s="6"/>
      <c r="FKH116" s="6"/>
      <c r="FKI116" s="6"/>
      <c r="FKJ116" s="6"/>
      <c r="FKK116" s="6"/>
      <c r="FKL116" s="6"/>
      <c r="FKM116" s="6"/>
      <c r="FKN116" s="6"/>
      <c r="FKO116" s="6"/>
      <c r="FKP116" s="6"/>
      <c r="FKQ116" s="6"/>
      <c r="FKR116" s="6"/>
      <c r="FKS116" s="6"/>
      <c r="FKT116" s="6"/>
      <c r="FKU116" s="6"/>
      <c r="FKV116" s="6"/>
      <c r="FKW116" s="6"/>
      <c r="FKX116" s="6"/>
      <c r="FKY116" s="6"/>
      <c r="FKZ116" s="6"/>
      <c r="FLA116" s="6"/>
      <c r="FLB116" s="6"/>
      <c r="FLC116" s="6"/>
      <c r="FLD116" s="6"/>
      <c r="FLE116" s="6"/>
      <c r="FLF116" s="6"/>
      <c r="FLG116" s="6"/>
      <c r="FLH116" s="6"/>
      <c r="FLI116" s="6"/>
      <c r="FLJ116" s="6"/>
      <c r="FLK116" s="6"/>
      <c r="FLL116" s="6"/>
      <c r="FLM116" s="6"/>
      <c r="FLN116" s="6"/>
      <c r="FLO116" s="6"/>
      <c r="FLP116" s="6"/>
      <c r="FLQ116" s="6"/>
      <c r="FLR116" s="6"/>
      <c r="FLS116" s="6"/>
      <c r="FLT116" s="6"/>
      <c r="FLU116" s="6"/>
      <c r="FLV116" s="6"/>
      <c r="FLW116" s="6"/>
      <c r="FLX116" s="6"/>
      <c r="FLY116" s="6"/>
      <c r="FLZ116" s="6"/>
      <c r="FMA116" s="6"/>
      <c r="FMB116" s="6"/>
      <c r="FMC116" s="6"/>
      <c r="FMD116" s="6"/>
      <c r="FME116" s="6"/>
      <c r="FMF116" s="6"/>
      <c r="FMG116" s="6"/>
      <c r="FMH116" s="6"/>
      <c r="FMI116" s="6"/>
      <c r="FMJ116" s="6"/>
      <c r="FMK116" s="6"/>
      <c r="FML116" s="6"/>
      <c r="FMM116" s="6"/>
      <c r="FMN116" s="6"/>
      <c r="FMO116" s="6"/>
      <c r="FMP116" s="6"/>
      <c r="FMQ116" s="6"/>
      <c r="FMR116" s="6"/>
      <c r="FMS116" s="6"/>
      <c r="FMT116" s="6"/>
      <c r="FMU116" s="6"/>
      <c r="FMV116" s="6"/>
      <c r="FMW116" s="6"/>
      <c r="FMX116" s="6"/>
      <c r="FMY116" s="6"/>
      <c r="FMZ116" s="6"/>
      <c r="FNA116" s="6"/>
      <c r="FNB116" s="6"/>
      <c r="FNC116" s="6"/>
      <c r="FND116" s="6"/>
      <c r="FNE116" s="6"/>
      <c r="FNF116" s="6"/>
      <c r="FNG116" s="6"/>
      <c r="FNH116" s="6"/>
      <c r="FNI116" s="6"/>
      <c r="FNJ116" s="6"/>
      <c r="FNK116" s="6"/>
      <c r="FNL116" s="6"/>
      <c r="FNM116" s="6"/>
      <c r="FNN116" s="6"/>
      <c r="FNO116" s="6"/>
      <c r="FNP116" s="6"/>
      <c r="FNQ116" s="6"/>
      <c r="FNR116" s="6"/>
      <c r="FNS116" s="6"/>
      <c r="FNT116" s="6"/>
      <c r="FNU116" s="6"/>
      <c r="FNV116" s="6"/>
      <c r="FNW116" s="6"/>
      <c r="FNX116" s="6"/>
      <c r="FNY116" s="6"/>
      <c r="FNZ116" s="6"/>
      <c r="FOA116" s="6"/>
      <c r="FOB116" s="6"/>
      <c r="FOC116" s="6"/>
      <c r="FOD116" s="6"/>
      <c r="FOE116" s="6"/>
      <c r="FOF116" s="6"/>
      <c r="FOG116" s="6"/>
      <c r="FOH116" s="6"/>
      <c r="FOI116" s="6"/>
      <c r="FOJ116" s="6"/>
      <c r="FOK116" s="6"/>
      <c r="FOL116" s="6"/>
      <c r="FOM116" s="6"/>
      <c r="FON116" s="6"/>
      <c r="FOO116" s="6"/>
      <c r="FOP116" s="6"/>
      <c r="FOQ116" s="6"/>
      <c r="FOR116" s="6"/>
      <c r="FOS116" s="6"/>
      <c r="FOT116" s="6"/>
      <c r="FOU116" s="6"/>
      <c r="FOV116" s="6"/>
      <c r="FOW116" s="6"/>
      <c r="FOX116" s="6"/>
      <c r="FOY116" s="6"/>
      <c r="FOZ116" s="6"/>
      <c r="FPA116" s="6"/>
      <c r="FPB116" s="6"/>
      <c r="FPC116" s="6"/>
      <c r="FPD116" s="6"/>
      <c r="FPE116" s="6"/>
      <c r="FPF116" s="6"/>
      <c r="FPG116" s="6"/>
      <c r="FPH116" s="6"/>
      <c r="FPI116" s="6"/>
      <c r="FPJ116" s="6"/>
      <c r="FPK116" s="6"/>
      <c r="FPL116" s="6"/>
      <c r="FPM116" s="6"/>
      <c r="FPN116" s="6"/>
      <c r="FPO116" s="6"/>
      <c r="FPP116" s="6"/>
      <c r="FPQ116" s="6"/>
      <c r="FPR116" s="6"/>
      <c r="FPS116" s="6"/>
      <c r="FPT116" s="6"/>
      <c r="FPU116" s="6"/>
      <c r="FPV116" s="6"/>
      <c r="FPW116" s="6"/>
      <c r="FPX116" s="6"/>
      <c r="FPY116" s="6"/>
      <c r="FPZ116" s="6"/>
      <c r="FQA116" s="6"/>
      <c r="FQB116" s="6"/>
      <c r="FQC116" s="6"/>
      <c r="FQD116" s="6"/>
      <c r="FQE116" s="6"/>
      <c r="FQF116" s="6"/>
      <c r="FQG116" s="6"/>
      <c r="FQH116" s="6"/>
      <c r="FQI116" s="6"/>
      <c r="FQJ116" s="6"/>
      <c r="FQK116" s="6"/>
      <c r="FQL116" s="6"/>
      <c r="FQM116" s="6"/>
      <c r="FQN116" s="6"/>
      <c r="FQO116" s="6"/>
      <c r="FQP116" s="6"/>
      <c r="FQQ116" s="6"/>
      <c r="FQR116" s="6"/>
      <c r="FQS116" s="6"/>
      <c r="FQT116" s="6"/>
      <c r="FQU116" s="6"/>
      <c r="FQV116" s="6"/>
      <c r="FQW116" s="6"/>
      <c r="FQX116" s="6"/>
      <c r="FQY116" s="6"/>
      <c r="FQZ116" s="6"/>
      <c r="FRA116" s="6"/>
      <c r="FRB116" s="6"/>
      <c r="FRC116" s="6"/>
      <c r="FRD116" s="6"/>
      <c r="FRE116" s="6"/>
      <c r="FRF116" s="6"/>
      <c r="FRG116" s="6"/>
      <c r="FRH116" s="6"/>
      <c r="FRI116" s="6"/>
      <c r="FRJ116" s="6"/>
      <c r="FRK116" s="6"/>
      <c r="FRL116" s="6"/>
      <c r="FRM116" s="6"/>
      <c r="FRN116" s="6"/>
      <c r="FRO116" s="6"/>
      <c r="FRP116" s="6"/>
      <c r="FRQ116" s="6"/>
      <c r="FRR116" s="6"/>
      <c r="FRS116" s="6"/>
      <c r="FRT116" s="6"/>
      <c r="FRU116" s="6"/>
      <c r="FRV116" s="6"/>
      <c r="FRW116" s="6"/>
      <c r="FRX116" s="6"/>
      <c r="FRY116" s="6"/>
      <c r="FRZ116" s="6"/>
      <c r="FSA116" s="6"/>
      <c r="FSB116" s="6"/>
      <c r="FSC116" s="6"/>
      <c r="FSD116" s="6"/>
      <c r="FSE116" s="6"/>
      <c r="FSF116" s="6"/>
      <c r="FSG116" s="6"/>
      <c r="FSH116" s="6"/>
      <c r="FSI116" s="6"/>
      <c r="FSJ116" s="6"/>
      <c r="FSK116" s="6"/>
      <c r="FSL116" s="6"/>
      <c r="FSM116" s="6"/>
      <c r="FSN116" s="6"/>
      <c r="FSO116" s="6"/>
      <c r="FSP116" s="6"/>
      <c r="FSQ116" s="6"/>
      <c r="FSR116" s="6"/>
      <c r="FSS116" s="6"/>
      <c r="FST116" s="6"/>
      <c r="FSU116" s="6"/>
      <c r="FSV116" s="6"/>
      <c r="FSW116" s="6"/>
      <c r="FSX116" s="6"/>
      <c r="FSY116" s="6"/>
      <c r="FSZ116" s="6"/>
      <c r="FTA116" s="6"/>
      <c r="FTB116" s="6"/>
      <c r="FTC116" s="6"/>
      <c r="FTD116" s="6"/>
      <c r="FTE116" s="6"/>
      <c r="FTF116" s="6"/>
      <c r="FTG116" s="6"/>
      <c r="FTH116" s="6"/>
      <c r="FTI116" s="6"/>
      <c r="FTJ116" s="6"/>
      <c r="FTK116" s="6"/>
      <c r="FTL116" s="6"/>
      <c r="FTM116" s="6"/>
      <c r="FTN116" s="6"/>
      <c r="FTO116" s="6"/>
      <c r="FTP116" s="6"/>
      <c r="FTQ116" s="6"/>
      <c r="FTR116" s="6"/>
      <c r="FTS116" s="6"/>
      <c r="FTT116" s="6"/>
      <c r="FTU116" s="6"/>
      <c r="FTV116" s="6"/>
      <c r="FTW116" s="6"/>
      <c r="FTX116" s="6"/>
      <c r="FTY116" s="6"/>
      <c r="FTZ116" s="6"/>
      <c r="FUA116" s="6"/>
      <c r="FUB116" s="6"/>
      <c r="FUC116" s="6"/>
      <c r="FUD116" s="6"/>
      <c r="FUE116" s="6"/>
      <c r="FUF116" s="6"/>
      <c r="FUG116" s="6"/>
      <c r="FUH116" s="6"/>
      <c r="FUI116" s="6"/>
      <c r="FUJ116" s="6"/>
      <c r="FUK116" s="6"/>
      <c r="FUL116" s="6"/>
      <c r="FUM116" s="6"/>
      <c r="FUN116" s="6"/>
      <c r="FUO116" s="6"/>
      <c r="FUP116" s="6"/>
      <c r="FUQ116" s="6"/>
      <c r="FUR116" s="6"/>
      <c r="FUS116" s="6"/>
      <c r="FUT116" s="6"/>
      <c r="FUU116" s="6"/>
      <c r="FUV116" s="6"/>
      <c r="FUW116" s="6"/>
      <c r="FUX116" s="6"/>
      <c r="FUY116" s="6"/>
      <c r="FUZ116" s="6"/>
      <c r="FVA116" s="6"/>
      <c r="FVB116" s="6"/>
      <c r="FVC116" s="6"/>
      <c r="FVD116" s="6"/>
      <c r="FVE116" s="6"/>
      <c r="FVF116" s="6"/>
      <c r="FVG116" s="6"/>
      <c r="FVH116" s="6"/>
      <c r="FVI116" s="6"/>
      <c r="FVJ116" s="6"/>
      <c r="FVK116" s="6"/>
      <c r="FVL116" s="6"/>
      <c r="FVM116" s="6"/>
      <c r="FVN116" s="6"/>
      <c r="FVO116" s="6"/>
      <c r="FVP116" s="6"/>
      <c r="FVQ116" s="6"/>
      <c r="FVR116" s="6"/>
      <c r="FVS116" s="6"/>
      <c r="FVT116" s="6"/>
      <c r="FVU116" s="6"/>
      <c r="FVV116" s="6"/>
      <c r="FVW116" s="6"/>
      <c r="FVX116" s="6"/>
      <c r="FVY116" s="6"/>
      <c r="FVZ116" s="6"/>
      <c r="FWA116" s="6"/>
      <c r="FWB116" s="6"/>
      <c r="FWC116" s="6"/>
      <c r="FWD116" s="6"/>
      <c r="FWE116" s="6"/>
      <c r="FWF116" s="6"/>
      <c r="FWG116" s="6"/>
      <c r="FWH116" s="6"/>
      <c r="FWI116" s="6"/>
      <c r="FWJ116" s="6"/>
      <c r="FWK116" s="6"/>
      <c r="FWL116" s="6"/>
      <c r="FWM116" s="6"/>
      <c r="FWN116" s="6"/>
      <c r="FWO116" s="6"/>
      <c r="FWP116" s="6"/>
      <c r="FWQ116" s="6"/>
      <c r="FWR116" s="6"/>
      <c r="FWS116" s="6"/>
      <c r="FWT116" s="6"/>
      <c r="FWU116" s="6"/>
      <c r="FWV116" s="6"/>
      <c r="FWW116" s="6"/>
      <c r="FWX116" s="6"/>
      <c r="FWY116" s="6"/>
      <c r="FWZ116" s="6"/>
      <c r="FXA116" s="6"/>
      <c r="FXB116" s="6"/>
      <c r="FXC116" s="6"/>
      <c r="FXD116" s="6"/>
      <c r="FXE116" s="6"/>
      <c r="FXF116" s="6"/>
      <c r="FXG116" s="6"/>
      <c r="FXH116" s="6"/>
      <c r="FXI116" s="6"/>
      <c r="FXJ116" s="6"/>
      <c r="FXK116" s="6"/>
      <c r="FXL116" s="6"/>
      <c r="FXM116" s="6"/>
      <c r="FXN116" s="6"/>
      <c r="FXO116" s="6"/>
      <c r="FXP116" s="6"/>
      <c r="FXQ116" s="6"/>
      <c r="FXR116" s="6"/>
      <c r="FXS116" s="6"/>
      <c r="FXT116" s="6"/>
      <c r="FXU116" s="6"/>
      <c r="FXV116" s="6"/>
      <c r="FXW116" s="6"/>
      <c r="FXX116" s="6"/>
      <c r="FXY116" s="6"/>
      <c r="FXZ116" s="6"/>
      <c r="FYA116" s="6"/>
      <c r="FYB116" s="6"/>
      <c r="FYC116" s="6"/>
      <c r="FYD116" s="6"/>
      <c r="FYE116" s="6"/>
      <c r="FYF116" s="6"/>
      <c r="FYG116" s="6"/>
      <c r="FYH116" s="6"/>
      <c r="FYI116" s="6"/>
      <c r="FYJ116" s="6"/>
      <c r="FYK116" s="6"/>
      <c r="FYL116" s="6"/>
      <c r="FYM116" s="6"/>
      <c r="FYN116" s="6"/>
      <c r="FYO116" s="6"/>
      <c r="FYP116" s="6"/>
      <c r="FYQ116" s="6"/>
      <c r="FYR116" s="6"/>
      <c r="FYS116" s="6"/>
      <c r="FYT116" s="6"/>
      <c r="FYU116" s="6"/>
      <c r="FYV116" s="6"/>
      <c r="FYW116" s="6"/>
      <c r="FYX116" s="6"/>
      <c r="FYY116" s="6"/>
      <c r="FYZ116" s="6"/>
      <c r="FZA116" s="6"/>
      <c r="FZB116" s="6"/>
      <c r="FZC116" s="6"/>
      <c r="FZD116" s="6"/>
      <c r="FZE116" s="6"/>
      <c r="FZF116" s="6"/>
      <c r="FZG116" s="6"/>
      <c r="FZH116" s="6"/>
      <c r="FZI116" s="6"/>
      <c r="FZJ116" s="6"/>
      <c r="FZK116" s="6"/>
      <c r="FZL116" s="6"/>
      <c r="FZM116" s="6"/>
      <c r="FZN116" s="6"/>
      <c r="FZO116" s="6"/>
      <c r="FZP116" s="6"/>
      <c r="FZQ116" s="6"/>
      <c r="FZR116" s="6"/>
      <c r="FZS116" s="6"/>
      <c r="FZT116" s="6"/>
      <c r="FZU116" s="6"/>
      <c r="FZV116" s="6"/>
      <c r="FZW116" s="6"/>
      <c r="FZX116" s="6"/>
      <c r="FZY116" s="6"/>
      <c r="FZZ116" s="6"/>
      <c r="GAA116" s="6"/>
      <c r="GAB116" s="6"/>
      <c r="GAC116" s="6"/>
      <c r="GAD116" s="6"/>
      <c r="GAE116" s="6"/>
      <c r="GAF116" s="6"/>
      <c r="GAG116" s="6"/>
      <c r="GAH116" s="6"/>
      <c r="GAI116" s="6"/>
      <c r="GAJ116" s="6"/>
      <c r="GAK116" s="6"/>
      <c r="GAL116" s="6"/>
      <c r="GAM116" s="6"/>
      <c r="GAN116" s="6"/>
      <c r="GAO116" s="6"/>
      <c r="GAP116" s="6"/>
      <c r="GAQ116" s="6"/>
      <c r="GAR116" s="6"/>
      <c r="GAS116" s="6"/>
      <c r="GAT116" s="6"/>
      <c r="GAU116" s="6"/>
      <c r="GAV116" s="6"/>
      <c r="GAW116" s="6"/>
      <c r="GAX116" s="6"/>
      <c r="GAY116" s="6"/>
      <c r="GAZ116" s="6"/>
      <c r="GBA116" s="6"/>
      <c r="GBB116" s="6"/>
      <c r="GBC116" s="6"/>
      <c r="GBD116" s="6"/>
      <c r="GBE116" s="6"/>
      <c r="GBF116" s="6"/>
      <c r="GBG116" s="6"/>
      <c r="GBH116" s="6"/>
      <c r="GBI116" s="6"/>
      <c r="GBJ116" s="6"/>
      <c r="GBK116" s="6"/>
      <c r="GBL116" s="6"/>
      <c r="GBM116" s="6"/>
      <c r="GBN116" s="6"/>
      <c r="GBO116" s="6"/>
      <c r="GBP116" s="6"/>
      <c r="GBQ116" s="6"/>
      <c r="GBR116" s="6"/>
      <c r="GBS116" s="6"/>
      <c r="GBT116" s="6"/>
      <c r="GBU116" s="6"/>
      <c r="GBV116" s="6"/>
      <c r="GBW116" s="6"/>
      <c r="GBX116" s="6"/>
      <c r="GBY116" s="6"/>
      <c r="GBZ116" s="6"/>
      <c r="GCA116" s="6"/>
      <c r="GCB116" s="6"/>
      <c r="GCC116" s="6"/>
      <c r="GCD116" s="6"/>
      <c r="GCE116" s="6"/>
      <c r="GCF116" s="6"/>
      <c r="GCG116" s="6"/>
      <c r="GCH116" s="6"/>
      <c r="GCI116" s="6"/>
      <c r="GCJ116" s="6"/>
      <c r="GCK116" s="6"/>
      <c r="GCL116" s="6"/>
      <c r="GCM116" s="6"/>
      <c r="GCN116" s="6"/>
      <c r="GCO116" s="6"/>
      <c r="GCP116" s="6"/>
      <c r="GCQ116" s="6"/>
      <c r="GCR116" s="6"/>
      <c r="GCS116" s="6"/>
      <c r="GCT116" s="6"/>
      <c r="GCU116" s="6"/>
      <c r="GCV116" s="6"/>
      <c r="GCW116" s="6"/>
      <c r="GCX116" s="6"/>
      <c r="GCY116" s="6"/>
      <c r="GCZ116" s="6"/>
      <c r="GDA116" s="6"/>
      <c r="GDB116" s="6"/>
      <c r="GDC116" s="6"/>
      <c r="GDD116" s="6"/>
      <c r="GDE116" s="6"/>
      <c r="GDF116" s="6"/>
      <c r="GDG116" s="6"/>
      <c r="GDH116" s="6"/>
      <c r="GDI116" s="6"/>
      <c r="GDJ116" s="6"/>
      <c r="GDK116" s="6"/>
      <c r="GDL116" s="6"/>
      <c r="GDM116" s="6"/>
      <c r="GDN116" s="6"/>
      <c r="GDO116" s="6"/>
      <c r="GDP116" s="6"/>
      <c r="GDQ116" s="6"/>
      <c r="GDR116" s="6"/>
      <c r="GDS116" s="6"/>
      <c r="GDT116" s="6"/>
      <c r="GDU116" s="6"/>
      <c r="GDV116" s="6"/>
      <c r="GDW116" s="6"/>
      <c r="GDX116" s="6"/>
      <c r="GDY116" s="6"/>
      <c r="GDZ116" s="6"/>
      <c r="GEA116" s="6"/>
      <c r="GEB116" s="6"/>
      <c r="GEC116" s="6"/>
      <c r="GED116" s="6"/>
      <c r="GEE116" s="6"/>
      <c r="GEF116" s="6"/>
      <c r="GEG116" s="6"/>
      <c r="GEH116" s="6"/>
      <c r="GEI116" s="6"/>
      <c r="GEJ116" s="6"/>
      <c r="GEK116" s="6"/>
      <c r="GEL116" s="6"/>
      <c r="GEM116" s="6"/>
      <c r="GEN116" s="6"/>
      <c r="GEO116" s="6"/>
      <c r="GEP116" s="6"/>
      <c r="GEQ116" s="6"/>
      <c r="GER116" s="6"/>
      <c r="GES116" s="6"/>
      <c r="GET116" s="6"/>
      <c r="GEU116" s="6"/>
      <c r="GEV116" s="6"/>
      <c r="GEW116" s="6"/>
      <c r="GEX116" s="6"/>
      <c r="GEY116" s="6"/>
      <c r="GEZ116" s="6"/>
      <c r="GFA116" s="6"/>
      <c r="GFB116" s="6"/>
      <c r="GFC116" s="6"/>
      <c r="GFD116" s="6"/>
      <c r="GFE116" s="6"/>
      <c r="GFF116" s="6"/>
      <c r="GFG116" s="6"/>
      <c r="GFH116" s="6"/>
      <c r="GFI116" s="6"/>
      <c r="GFJ116" s="6"/>
      <c r="GFK116" s="6"/>
      <c r="GFL116" s="6"/>
      <c r="GFM116" s="6"/>
      <c r="GFN116" s="6"/>
      <c r="GFO116" s="6"/>
      <c r="GFP116" s="6"/>
      <c r="GFQ116" s="6"/>
      <c r="GFR116" s="6"/>
      <c r="GFS116" s="6"/>
      <c r="GFT116" s="6"/>
      <c r="GFU116" s="6"/>
      <c r="GFV116" s="6"/>
      <c r="GFW116" s="6"/>
      <c r="GFX116" s="6"/>
      <c r="GFY116" s="6"/>
      <c r="GFZ116" s="6"/>
      <c r="GGA116" s="6"/>
      <c r="GGB116" s="6"/>
      <c r="GGC116" s="6"/>
      <c r="GGD116" s="6"/>
      <c r="GGE116" s="6"/>
      <c r="GGF116" s="6"/>
      <c r="GGG116" s="6"/>
      <c r="GGH116" s="6"/>
      <c r="GGI116" s="6"/>
      <c r="GGJ116" s="6"/>
      <c r="GGK116" s="6"/>
      <c r="GGL116" s="6"/>
      <c r="GGM116" s="6"/>
      <c r="GGN116" s="6"/>
      <c r="GGO116" s="6"/>
      <c r="GGP116" s="6"/>
      <c r="GGQ116" s="6"/>
      <c r="GGR116" s="6"/>
      <c r="GGS116" s="6"/>
      <c r="GGT116" s="6"/>
      <c r="GGU116" s="6"/>
      <c r="GGV116" s="6"/>
      <c r="GGW116" s="6"/>
      <c r="GGX116" s="6"/>
      <c r="GGY116" s="6"/>
      <c r="GGZ116" s="6"/>
      <c r="GHA116" s="6"/>
      <c r="GHB116" s="6"/>
      <c r="GHC116" s="6"/>
      <c r="GHD116" s="6"/>
      <c r="GHE116" s="6"/>
      <c r="GHF116" s="6"/>
      <c r="GHG116" s="6"/>
      <c r="GHH116" s="6"/>
      <c r="GHI116" s="6"/>
      <c r="GHJ116" s="6"/>
      <c r="GHK116" s="6"/>
      <c r="GHL116" s="6"/>
      <c r="GHM116" s="6"/>
      <c r="GHN116" s="6"/>
      <c r="GHO116" s="6"/>
      <c r="GHP116" s="6"/>
      <c r="GHQ116" s="6"/>
      <c r="GHR116" s="6"/>
      <c r="GHS116" s="6"/>
      <c r="GHT116" s="6"/>
      <c r="GHU116" s="6"/>
      <c r="GHV116" s="6"/>
      <c r="GHW116" s="6"/>
      <c r="GHX116" s="6"/>
      <c r="GHY116" s="6"/>
      <c r="GHZ116" s="6"/>
      <c r="GIA116" s="6"/>
      <c r="GIB116" s="6"/>
      <c r="GIC116" s="6"/>
      <c r="GID116" s="6"/>
      <c r="GIE116" s="6"/>
      <c r="GIF116" s="6"/>
      <c r="GIG116" s="6"/>
      <c r="GIH116" s="6"/>
      <c r="GII116" s="6"/>
      <c r="GIJ116" s="6"/>
      <c r="GIK116" s="6"/>
      <c r="GIL116" s="6"/>
      <c r="GIM116" s="6"/>
      <c r="GIN116" s="6"/>
      <c r="GIO116" s="6"/>
      <c r="GIP116" s="6"/>
      <c r="GIQ116" s="6"/>
      <c r="GIR116" s="6"/>
      <c r="GIS116" s="6"/>
      <c r="GIT116" s="6"/>
      <c r="GIU116" s="6"/>
      <c r="GIV116" s="6"/>
      <c r="GIW116" s="6"/>
      <c r="GIX116" s="6"/>
      <c r="GIY116" s="6"/>
      <c r="GIZ116" s="6"/>
      <c r="GJA116" s="6"/>
      <c r="GJB116" s="6"/>
      <c r="GJC116" s="6"/>
      <c r="GJD116" s="6"/>
      <c r="GJE116" s="6"/>
      <c r="GJF116" s="6"/>
      <c r="GJG116" s="6"/>
      <c r="GJH116" s="6"/>
      <c r="GJI116" s="6"/>
      <c r="GJJ116" s="6"/>
      <c r="GJK116" s="6"/>
      <c r="GJL116" s="6"/>
      <c r="GJM116" s="6"/>
      <c r="GJN116" s="6"/>
      <c r="GJO116" s="6"/>
      <c r="GJP116" s="6"/>
      <c r="GJQ116" s="6"/>
      <c r="GJR116" s="6"/>
      <c r="GJS116" s="6"/>
      <c r="GJT116" s="6"/>
      <c r="GJU116" s="6"/>
      <c r="GJV116" s="6"/>
      <c r="GJW116" s="6"/>
      <c r="GJX116" s="6"/>
      <c r="GJY116" s="6"/>
      <c r="GJZ116" s="6"/>
      <c r="GKA116" s="6"/>
      <c r="GKB116" s="6"/>
      <c r="GKC116" s="6"/>
      <c r="GKD116" s="6"/>
      <c r="GKE116" s="6"/>
      <c r="GKF116" s="6"/>
      <c r="GKG116" s="6"/>
      <c r="GKH116" s="6"/>
      <c r="GKI116" s="6"/>
      <c r="GKJ116" s="6"/>
      <c r="GKK116" s="6"/>
      <c r="GKL116" s="6"/>
      <c r="GKM116" s="6"/>
      <c r="GKN116" s="6"/>
      <c r="GKO116" s="6"/>
      <c r="GKP116" s="6"/>
      <c r="GKQ116" s="6"/>
      <c r="GKR116" s="6"/>
      <c r="GKS116" s="6"/>
      <c r="GKT116" s="6"/>
      <c r="GKU116" s="6"/>
      <c r="GKV116" s="6"/>
      <c r="GKW116" s="6"/>
      <c r="GKX116" s="6"/>
      <c r="GKY116" s="6"/>
      <c r="GKZ116" s="6"/>
      <c r="GLA116" s="6"/>
      <c r="GLB116" s="6"/>
      <c r="GLC116" s="6"/>
      <c r="GLD116" s="6"/>
      <c r="GLE116" s="6"/>
      <c r="GLF116" s="6"/>
      <c r="GLG116" s="6"/>
      <c r="GLH116" s="6"/>
      <c r="GLI116" s="6"/>
      <c r="GLJ116" s="6"/>
      <c r="GLK116" s="6"/>
      <c r="GLL116" s="6"/>
      <c r="GLM116" s="6"/>
      <c r="GLN116" s="6"/>
      <c r="GLO116" s="6"/>
      <c r="GLP116" s="6"/>
      <c r="GLQ116" s="6"/>
      <c r="GLR116" s="6"/>
      <c r="GLS116" s="6"/>
      <c r="GLT116" s="6"/>
      <c r="GLU116" s="6"/>
      <c r="GLV116" s="6"/>
      <c r="GLW116" s="6"/>
      <c r="GLX116" s="6"/>
      <c r="GLY116" s="6"/>
      <c r="GLZ116" s="6"/>
      <c r="GMA116" s="6"/>
      <c r="GMB116" s="6"/>
      <c r="GMC116" s="6"/>
      <c r="GMD116" s="6"/>
      <c r="GME116" s="6"/>
      <c r="GMF116" s="6"/>
      <c r="GMG116" s="6"/>
      <c r="GMH116" s="6"/>
      <c r="GMI116" s="6"/>
      <c r="GMJ116" s="6"/>
      <c r="GMK116" s="6"/>
      <c r="GML116" s="6"/>
      <c r="GMM116" s="6"/>
      <c r="GMN116" s="6"/>
      <c r="GMO116" s="6"/>
      <c r="GMP116" s="6"/>
      <c r="GMQ116" s="6"/>
      <c r="GMR116" s="6"/>
      <c r="GMS116" s="6"/>
      <c r="GMT116" s="6"/>
      <c r="GMU116" s="6"/>
      <c r="GMV116" s="6"/>
      <c r="GMW116" s="6"/>
      <c r="GMX116" s="6"/>
      <c r="GMY116" s="6"/>
      <c r="GMZ116" s="6"/>
      <c r="GNA116" s="6"/>
      <c r="GNB116" s="6"/>
      <c r="GNC116" s="6"/>
      <c r="GND116" s="6"/>
      <c r="GNE116" s="6"/>
      <c r="GNF116" s="6"/>
      <c r="GNG116" s="6"/>
      <c r="GNH116" s="6"/>
      <c r="GNI116" s="6"/>
      <c r="GNJ116" s="6"/>
      <c r="GNK116" s="6"/>
      <c r="GNL116" s="6"/>
      <c r="GNM116" s="6"/>
      <c r="GNN116" s="6"/>
      <c r="GNO116" s="6"/>
      <c r="GNP116" s="6"/>
      <c r="GNQ116" s="6"/>
      <c r="GNR116" s="6"/>
      <c r="GNS116" s="6"/>
      <c r="GNT116" s="6"/>
      <c r="GNU116" s="6"/>
      <c r="GNV116" s="6"/>
      <c r="GNW116" s="6"/>
      <c r="GNX116" s="6"/>
      <c r="GNY116" s="6"/>
      <c r="GNZ116" s="6"/>
      <c r="GOA116" s="6"/>
      <c r="GOB116" s="6"/>
      <c r="GOC116" s="6"/>
      <c r="GOD116" s="6"/>
      <c r="GOE116" s="6"/>
      <c r="GOF116" s="6"/>
      <c r="GOG116" s="6"/>
      <c r="GOH116" s="6"/>
      <c r="GOI116" s="6"/>
      <c r="GOJ116" s="6"/>
      <c r="GOK116" s="6"/>
      <c r="GOL116" s="6"/>
      <c r="GOM116" s="6"/>
      <c r="GON116" s="6"/>
      <c r="GOO116" s="6"/>
      <c r="GOP116" s="6"/>
      <c r="GOQ116" s="6"/>
      <c r="GOR116" s="6"/>
      <c r="GOS116" s="6"/>
      <c r="GOT116" s="6"/>
      <c r="GOU116" s="6"/>
      <c r="GOV116" s="6"/>
      <c r="GOW116" s="6"/>
      <c r="GOX116" s="6"/>
      <c r="GOY116" s="6"/>
      <c r="GOZ116" s="6"/>
      <c r="GPA116" s="6"/>
      <c r="GPB116" s="6"/>
      <c r="GPC116" s="6"/>
      <c r="GPD116" s="6"/>
      <c r="GPE116" s="6"/>
      <c r="GPF116" s="6"/>
      <c r="GPG116" s="6"/>
      <c r="GPH116" s="6"/>
      <c r="GPI116" s="6"/>
      <c r="GPJ116" s="6"/>
      <c r="GPK116" s="6"/>
      <c r="GPL116" s="6"/>
      <c r="GPM116" s="6"/>
      <c r="GPN116" s="6"/>
      <c r="GPO116" s="6"/>
      <c r="GPP116" s="6"/>
      <c r="GPQ116" s="6"/>
      <c r="GPR116" s="6"/>
      <c r="GPS116" s="6"/>
      <c r="GPT116" s="6"/>
      <c r="GPU116" s="6"/>
      <c r="GPV116" s="6"/>
      <c r="GPW116" s="6"/>
      <c r="GPX116" s="6"/>
      <c r="GPY116" s="6"/>
      <c r="GPZ116" s="6"/>
      <c r="GQA116" s="6"/>
      <c r="GQB116" s="6"/>
      <c r="GQC116" s="6"/>
      <c r="GQD116" s="6"/>
      <c r="GQE116" s="6"/>
      <c r="GQF116" s="6"/>
      <c r="GQG116" s="6"/>
      <c r="GQH116" s="6"/>
      <c r="GQI116" s="6"/>
      <c r="GQJ116" s="6"/>
      <c r="GQK116" s="6"/>
      <c r="GQL116" s="6"/>
      <c r="GQM116" s="6"/>
      <c r="GQN116" s="6"/>
      <c r="GQO116" s="6"/>
      <c r="GQP116" s="6"/>
      <c r="GQQ116" s="6"/>
      <c r="GQR116" s="6"/>
      <c r="GQS116" s="6"/>
      <c r="GQT116" s="6"/>
      <c r="GQU116" s="6"/>
      <c r="GQV116" s="6"/>
      <c r="GQW116" s="6"/>
      <c r="GQX116" s="6"/>
      <c r="GQY116" s="6"/>
      <c r="GQZ116" s="6"/>
      <c r="GRA116" s="6"/>
      <c r="GRB116" s="6"/>
      <c r="GRC116" s="6"/>
      <c r="GRD116" s="6"/>
      <c r="GRE116" s="6"/>
      <c r="GRF116" s="6"/>
      <c r="GRG116" s="6"/>
      <c r="GRH116" s="6"/>
      <c r="GRI116" s="6"/>
      <c r="GRJ116" s="6"/>
      <c r="GRK116" s="6"/>
      <c r="GRL116" s="6"/>
      <c r="GRM116" s="6"/>
      <c r="GRN116" s="6"/>
      <c r="GRO116" s="6"/>
      <c r="GRP116" s="6"/>
      <c r="GRQ116" s="6"/>
      <c r="GRR116" s="6"/>
      <c r="GRS116" s="6"/>
      <c r="GRT116" s="6"/>
      <c r="GRU116" s="6"/>
      <c r="GRV116" s="6"/>
      <c r="GRW116" s="6"/>
      <c r="GRX116" s="6"/>
      <c r="GRY116" s="6"/>
      <c r="GRZ116" s="6"/>
      <c r="GSA116" s="6"/>
      <c r="GSB116" s="6"/>
      <c r="GSC116" s="6"/>
      <c r="GSD116" s="6"/>
      <c r="GSE116" s="6"/>
      <c r="GSF116" s="6"/>
      <c r="GSG116" s="6"/>
      <c r="GSH116" s="6"/>
      <c r="GSI116" s="6"/>
      <c r="GSJ116" s="6"/>
      <c r="GSK116" s="6"/>
      <c r="GSL116" s="6"/>
      <c r="GSM116" s="6"/>
      <c r="GSN116" s="6"/>
      <c r="GSO116" s="6"/>
      <c r="GSP116" s="6"/>
      <c r="GSQ116" s="6"/>
      <c r="GSR116" s="6"/>
      <c r="GSS116" s="6"/>
      <c r="GST116" s="6"/>
      <c r="GSU116" s="6"/>
      <c r="GSV116" s="6"/>
      <c r="GSW116" s="6"/>
      <c r="GSX116" s="6"/>
      <c r="GSY116" s="6"/>
      <c r="GSZ116" s="6"/>
      <c r="GTA116" s="6"/>
      <c r="GTB116" s="6"/>
      <c r="GTC116" s="6"/>
      <c r="GTD116" s="6"/>
      <c r="GTE116" s="6"/>
      <c r="GTF116" s="6"/>
      <c r="GTG116" s="6"/>
      <c r="GTH116" s="6"/>
      <c r="GTI116" s="6"/>
      <c r="GTJ116" s="6"/>
      <c r="GTK116" s="6"/>
      <c r="GTL116" s="6"/>
      <c r="GTM116" s="6"/>
      <c r="GTN116" s="6"/>
      <c r="GTO116" s="6"/>
      <c r="GTP116" s="6"/>
      <c r="GTQ116" s="6"/>
      <c r="GTR116" s="6"/>
      <c r="GTS116" s="6"/>
      <c r="GTT116" s="6"/>
      <c r="GTU116" s="6"/>
      <c r="GTV116" s="6"/>
      <c r="GTW116" s="6"/>
      <c r="GTX116" s="6"/>
      <c r="GTY116" s="6"/>
      <c r="GTZ116" s="6"/>
      <c r="GUA116" s="6"/>
      <c r="GUB116" s="6"/>
      <c r="GUC116" s="6"/>
      <c r="GUD116" s="6"/>
      <c r="GUE116" s="6"/>
      <c r="GUF116" s="6"/>
      <c r="GUG116" s="6"/>
      <c r="GUH116" s="6"/>
      <c r="GUI116" s="6"/>
      <c r="GUJ116" s="6"/>
      <c r="GUK116" s="6"/>
      <c r="GUL116" s="6"/>
      <c r="GUM116" s="6"/>
      <c r="GUN116" s="6"/>
      <c r="GUO116" s="6"/>
      <c r="GUP116" s="6"/>
      <c r="GUQ116" s="6"/>
      <c r="GUR116" s="6"/>
      <c r="GUS116" s="6"/>
      <c r="GUT116" s="6"/>
      <c r="GUU116" s="6"/>
      <c r="GUV116" s="6"/>
      <c r="GUW116" s="6"/>
      <c r="GUX116" s="6"/>
      <c r="GUY116" s="6"/>
      <c r="GUZ116" s="6"/>
      <c r="GVA116" s="6"/>
      <c r="GVB116" s="6"/>
      <c r="GVC116" s="6"/>
      <c r="GVD116" s="6"/>
      <c r="GVE116" s="6"/>
      <c r="GVF116" s="6"/>
      <c r="GVG116" s="6"/>
      <c r="GVH116" s="6"/>
      <c r="GVI116" s="6"/>
      <c r="GVJ116" s="6"/>
      <c r="GVK116" s="6"/>
      <c r="GVL116" s="6"/>
      <c r="GVM116" s="6"/>
      <c r="GVN116" s="6"/>
      <c r="GVO116" s="6"/>
      <c r="GVP116" s="6"/>
      <c r="GVQ116" s="6"/>
      <c r="GVR116" s="6"/>
      <c r="GVS116" s="6"/>
      <c r="GVT116" s="6"/>
      <c r="GVU116" s="6"/>
      <c r="GVV116" s="6"/>
      <c r="GVW116" s="6"/>
      <c r="GVX116" s="6"/>
      <c r="GVY116" s="6"/>
      <c r="GVZ116" s="6"/>
      <c r="GWA116" s="6"/>
      <c r="GWB116" s="6"/>
      <c r="GWC116" s="6"/>
      <c r="GWD116" s="6"/>
      <c r="GWE116" s="6"/>
      <c r="GWF116" s="6"/>
      <c r="GWG116" s="6"/>
      <c r="GWH116" s="6"/>
      <c r="GWI116" s="6"/>
      <c r="GWJ116" s="6"/>
      <c r="GWK116" s="6"/>
      <c r="GWL116" s="6"/>
      <c r="GWM116" s="6"/>
      <c r="GWN116" s="6"/>
      <c r="GWO116" s="6"/>
      <c r="GWP116" s="6"/>
      <c r="GWQ116" s="6"/>
      <c r="GWR116" s="6"/>
      <c r="GWS116" s="6"/>
      <c r="GWT116" s="6"/>
      <c r="GWU116" s="6"/>
      <c r="GWV116" s="6"/>
      <c r="GWW116" s="6"/>
      <c r="GWX116" s="6"/>
      <c r="GWY116" s="6"/>
      <c r="GWZ116" s="6"/>
      <c r="GXA116" s="6"/>
      <c r="GXB116" s="6"/>
      <c r="GXC116" s="6"/>
      <c r="GXD116" s="6"/>
      <c r="GXE116" s="6"/>
      <c r="GXF116" s="6"/>
      <c r="GXG116" s="6"/>
      <c r="GXH116" s="6"/>
      <c r="GXI116" s="6"/>
      <c r="GXJ116" s="6"/>
      <c r="GXK116" s="6"/>
      <c r="GXL116" s="6"/>
      <c r="GXM116" s="6"/>
      <c r="GXN116" s="6"/>
      <c r="GXO116" s="6"/>
      <c r="GXP116" s="6"/>
      <c r="GXQ116" s="6"/>
      <c r="GXR116" s="6"/>
      <c r="GXS116" s="6"/>
      <c r="GXT116" s="6"/>
      <c r="GXU116" s="6"/>
      <c r="GXV116" s="6"/>
      <c r="GXW116" s="6"/>
      <c r="GXX116" s="6"/>
      <c r="GXY116" s="6"/>
      <c r="GXZ116" s="6"/>
      <c r="GYA116" s="6"/>
      <c r="GYB116" s="6"/>
      <c r="GYC116" s="6"/>
      <c r="GYD116" s="6"/>
      <c r="GYE116" s="6"/>
      <c r="GYF116" s="6"/>
      <c r="GYG116" s="6"/>
      <c r="GYH116" s="6"/>
      <c r="GYI116" s="6"/>
      <c r="GYJ116" s="6"/>
      <c r="GYK116" s="6"/>
      <c r="GYL116" s="6"/>
      <c r="GYM116" s="6"/>
      <c r="GYN116" s="6"/>
      <c r="GYO116" s="6"/>
      <c r="GYP116" s="6"/>
      <c r="GYQ116" s="6"/>
      <c r="GYR116" s="6"/>
      <c r="GYS116" s="6"/>
      <c r="GYT116" s="6"/>
      <c r="GYU116" s="6"/>
      <c r="GYV116" s="6"/>
      <c r="GYW116" s="6"/>
      <c r="GYX116" s="6"/>
      <c r="GYY116" s="6"/>
      <c r="GYZ116" s="6"/>
      <c r="GZA116" s="6"/>
      <c r="GZB116" s="6"/>
      <c r="GZC116" s="6"/>
      <c r="GZD116" s="6"/>
      <c r="GZE116" s="6"/>
      <c r="GZF116" s="6"/>
      <c r="GZG116" s="6"/>
      <c r="GZH116" s="6"/>
      <c r="GZI116" s="6"/>
      <c r="GZJ116" s="6"/>
      <c r="GZK116" s="6"/>
      <c r="GZL116" s="6"/>
      <c r="GZM116" s="6"/>
      <c r="GZN116" s="6"/>
      <c r="GZO116" s="6"/>
      <c r="GZP116" s="6"/>
      <c r="GZQ116" s="6"/>
      <c r="GZR116" s="6"/>
      <c r="GZS116" s="6"/>
      <c r="GZT116" s="6"/>
      <c r="GZU116" s="6"/>
      <c r="GZV116" s="6"/>
      <c r="GZW116" s="6"/>
      <c r="GZX116" s="6"/>
      <c r="GZY116" s="6"/>
      <c r="GZZ116" s="6"/>
      <c r="HAA116" s="6"/>
      <c r="HAB116" s="6"/>
      <c r="HAC116" s="6"/>
      <c r="HAD116" s="6"/>
      <c r="HAE116" s="6"/>
      <c r="HAF116" s="6"/>
      <c r="HAG116" s="6"/>
      <c r="HAH116" s="6"/>
      <c r="HAI116" s="6"/>
      <c r="HAJ116" s="6"/>
      <c r="HAK116" s="6"/>
      <c r="HAL116" s="6"/>
      <c r="HAM116" s="6"/>
      <c r="HAN116" s="6"/>
      <c r="HAO116" s="6"/>
      <c r="HAP116" s="6"/>
      <c r="HAQ116" s="6"/>
      <c r="HAR116" s="6"/>
      <c r="HAS116" s="6"/>
      <c r="HAT116" s="6"/>
      <c r="HAU116" s="6"/>
      <c r="HAV116" s="6"/>
      <c r="HAW116" s="6"/>
      <c r="HAX116" s="6"/>
      <c r="HAY116" s="6"/>
      <c r="HAZ116" s="6"/>
      <c r="HBA116" s="6"/>
      <c r="HBB116" s="6"/>
      <c r="HBC116" s="6"/>
      <c r="HBD116" s="6"/>
      <c r="HBE116" s="6"/>
      <c r="HBF116" s="6"/>
      <c r="HBG116" s="6"/>
      <c r="HBH116" s="6"/>
      <c r="HBI116" s="6"/>
      <c r="HBJ116" s="6"/>
      <c r="HBK116" s="6"/>
      <c r="HBL116" s="6"/>
      <c r="HBM116" s="6"/>
      <c r="HBN116" s="6"/>
      <c r="HBO116" s="6"/>
      <c r="HBP116" s="6"/>
      <c r="HBQ116" s="6"/>
      <c r="HBR116" s="6"/>
      <c r="HBS116" s="6"/>
      <c r="HBT116" s="6"/>
      <c r="HBU116" s="6"/>
      <c r="HBV116" s="6"/>
      <c r="HBW116" s="6"/>
      <c r="HBX116" s="6"/>
      <c r="HBY116" s="6"/>
      <c r="HBZ116" s="6"/>
      <c r="HCA116" s="6"/>
      <c r="HCB116" s="6"/>
      <c r="HCC116" s="6"/>
      <c r="HCD116" s="6"/>
      <c r="HCE116" s="6"/>
      <c r="HCF116" s="6"/>
      <c r="HCG116" s="6"/>
      <c r="HCH116" s="6"/>
      <c r="HCI116" s="6"/>
      <c r="HCJ116" s="6"/>
      <c r="HCK116" s="6"/>
      <c r="HCL116" s="6"/>
      <c r="HCM116" s="6"/>
      <c r="HCN116" s="6"/>
      <c r="HCO116" s="6"/>
      <c r="HCP116" s="6"/>
      <c r="HCQ116" s="6"/>
      <c r="HCR116" s="6"/>
      <c r="HCS116" s="6"/>
      <c r="HCT116" s="6"/>
      <c r="HCU116" s="6"/>
      <c r="HCV116" s="6"/>
      <c r="HCW116" s="6"/>
      <c r="HCX116" s="6"/>
      <c r="HCY116" s="6"/>
      <c r="HCZ116" s="6"/>
      <c r="HDA116" s="6"/>
      <c r="HDB116" s="6"/>
      <c r="HDC116" s="6"/>
      <c r="HDD116" s="6"/>
      <c r="HDE116" s="6"/>
      <c r="HDF116" s="6"/>
      <c r="HDG116" s="6"/>
      <c r="HDH116" s="6"/>
      <c r="HDI116" s="6"/>
      <c r="HDJ116" s="6"/>
      <c r="HDK116" s="6"/>
      <c r="HDL116" s="6"/>
      <c r="HDM116" s="6"/>
      <c r="HDN116" s="6"/>
      <c r="HDO116" s="6"/>
      <c r="HDP116" s="6"/>
      <c r="HDQ116" s="6"/>
      <c r="HDR116" s="6"/>
      <c r="HDS116" s="6"/>
      <c r="HDT116" s="6"/>
      <c r="HDU116" s="6"/>
      <c r="HDV116" s="6"/>
      <c r="HDW116" s="6"/>
      <c r="HDX116" s="6"/>
      <c r="HDY116" s="6"/>
      <c r="HDZ116" s="6"/>
      <c r="HEA116" s="6"/>
      <c r="HEB116" s="6"/>
      <c r="HEC116" s="6"/>
      <c r="HED116" s="6"/>
      <c r="HEE116" s="6"/>
      <c r="HEF116" s="6"/>
      <c r="HEG116" s="6"/>
      <c r="HEH116" s="6"/>
      <c r="HEI116" s="6"/>
      <c r="HEJ116" s="6"/>
      <c r="HEK116" s="6"/>
      <c r="HEL116" s="6"/>
      <c r="HEM116" s="6"/>
      <c r="HEN116" s="6"/>
      <c r="HEO116" s="6"/>
      <c r="HEP116" s="6"/>
      <c r="HEQ116" s="6"/>
      <c r="HER116" s="6"/>
      <c r="HES116" s="6"/>
      <c r="HET116" s="6"/>
      <c r="HEU116" s="6"/>
      <c r="HEV116" s="6"/>
      <c r="HEW116" s="6"/>
      <c r="HEX116" s="6"/>
      <c r="HEY116" s="6"/>
      <c r="HEZ116" s="6"/>
      <c r="HFA116" s="6"/>
      <c r="HFB116" s="6"/>
      <c r="HFC116" s="6"/>
      <c r="HFD116" s="6"/>
      <c r="HFE116" s="6"/>
      <c r="HFF116" s="6"/>
      <c r="HFG116" s="6"/>
      <c r="HFH116" s="6"/>
      <c r="HFI116" s="6"/>
      <c r="HFJ116" s="6"/>
      <c r="HFK116" s="6"/>
      <c r="HFL116" s="6"/>
      <c r="HFM116" s="6"/>
      <c r="HFN116" s="6"/>
      <c r="HFO116" s="6"/>
      <c r="HFP116" s="6"/>
      <c r="HFQ116" s="6"/>
      <c r="HFR116" s="6"/>
      <c r="HFS116" s="6"/>
      <c r="HFT116" s="6"/>
      <c r="HFU116" s="6"/>
      <c r="HFV116" s="6"/>
      <c r="HFW116" s="6"/>
      <c r="HFX116" s="6"/>
      <c r="HFY116" s="6"/>
      <c r="HFZ116" s="6"/>
      <c r="HGA116" s="6"/>
      <c r="HGB116" s="6"/>
      <c r="HGC116" s="6"/>
      <c r="HGD116" s="6"/>
      <c r="HGE116" s="6"/>
      <c r="HGF116" s="6"/>
      <c r="HGG116" s="6"/>
      <c r="HGH116" s="6"/>
      <c r="HGI116" s="6"/>
      <c r="HGJ116" s="6"/>
      <c r="HGK116" s="6"/>
      <c r="HGL116" s="6"/>
      <c r="HGM116" s="6"/>
      <c r="HGN116" s="6"/>
      <c r="HGO116" s="6"/>
      <c r="HGP116" s="6"/>
      <c r="HGQ116" s="6"/>
      <c r="HGR116" s="6"/>
      <c r="HGS116" s="6"/>
      <c r="HGT116" s="6"/>
      <c r="HGU116" s="6"/>
      <c r="HGV116" s="6"/>
      <c r="HGW116" s="6"/>
      <c r="HGX116" s="6"/>
      <c r="HGY116" s="6"/>
      <c r="HGZ116" s="6"/>
      <c r="HHA116" s="6"/>
      <c r="HHB116" s="6"/>
      <c r="HHC116" s="6"/>
      <c r="HHD116" s="6"/>
      <c r="HHE116" s="6"/>
      <c r="HHF116" s="6"/>
      <c r="HHG116" s="6"/>
      <c r="HHH116" s="6"/>
      <c r="HHI116" s="6"/>
      <c r="HHJ116" s="6"/>
      <c r="HHK116" s="6"/>
      <c r="HHL116" s="6"/>
      <c r="HHM116" s="6"/>
      <c r="HHN116" s="6"/>
      <c r="HHO116" s="6"/>
      <c r="HHP116" s="6"/>
      <c r="HHQ116" s="6"/>
      <c r="HHR116" s="6"/>
      <c r="HHS116" s="6"/>
      <c r="HHT116" s="6"/>
      <c r="HHU116" s="6"/>
      <c r="HHV116" s="6"/>
      <c r="HHW116" s="6"/>
      <c r="HHX116" s="6"/>
      <c r="HHY116" s="6"/>
      <c r="HHZ116" s="6"/>
      <c r="HIA116" s="6"/>
      <c r="HIB116" s="6"/>
      <c r="HIC116" s="6"/>
      <c r="HID116" s="6"/>
      <c r="HIE116" s="6"/>
      <c r="HIF116" s="6"/>
      <c r="HIG116" s="6"/>
      <c r="HIH116" s="6"/>
      <c r="HII116" s="6"/>
      <c r="HIJ116" s="6"/>
      <c r="HIK116" s="6"/>
      <c r="HIL116" s="6"/>
      <c r="HIM116" s="6"/>
      <c r="HIN116" s="6"/>
      <c r="HIO116" s="6"/>
      <c r="HIP116" s="6"/>
      <c r="HIQ116" s="6"/>
      <c r="HIR116" s="6"/>
      <c r="HIS116" s="6"/>
      <c r="HIT116" s="6"/>
      <c r="HIU116" s="6"/>
      <c r="HIV116" s="6"/>
      <c r="HIW116" s="6"/>
      <c r="HIX116" s="6"/>
      <c r="HIY116" s="6"/>
      <c r="HIZ116" s="6"/>
      <c r="HJA116" s="6"/>
      <c r="HJB116" s="6"/>
      <c r="HJC116" s="6"/>
      <c r="HJD116" s="6"/>
      <c r="HJE116" s="6"/>
      <c r="HJF116" s="6"/>
      <c r="HJG116" s="6"/>
      <c r="HJH116" s="6"/>
      <c r="HJI116" s="6"/>
      <c r="HJJ116" s="6"/>
      <c r="HJK116" s="6"/>
      <c r="HJL116" s="6"/>
      <c r="HJM116" s="6"/>
      <c r="HJN116" s="6"/>
      <c r="HJO116" s="6"/>
      <c r="HJP116" s="6"/>
      <c r="HJQ116" s="6"/>
      <c r="HJR116" s="6"/>
      <c r="HJS116" s="6"/>
      <c r="HJT116" s="6"/>
      <c r="HJU116" s="6"/>
      <c r="HJV116" s="6"/>
      <c r="HJW116" s="6"/>
      <c r="HJX116" s="6"/>
      <c r="HJY116" s="6"/>
      <c r="HJZ116" s="6"/>
      <c r="HKA116" s="6"/>
      <c r="HKB116" s="6"/>
      <c r="HKC116" s="6"/>
      <c r="HKD116" s="6"/>
      <c r="HKE116" s="6"/>
      <c r="HKF116" s="6"/>
      <c r="HKG116" s="6"/>
      <c r="HKH116" s="6"/>
      <c r="HKI116" s="6"/>
      <c r="HKJ116" s="6"/>
      <c r="HKK116" s="6"/>
      <c r="HKL116" s="6"/>
      <c r="HKM116" s="6"/>
      <c r="HKN116" s="6"/>
      <c r="HKO116" s="6"/>
      <c r="HKP116" s="6"/>
      <c r="HKQ116" s="6"/>
      <c r="HKR116" s="6"/>
      <c r="HKS116" s="6"/>
      <c r="HKT116" s="6"/>
      <c r="HKU116" s="6"/>
      <c r="HKV116" s="6"/>
      <c r="HKW116" s="6"/>
      <c r="HKX116" s="6"/>
      <c r="HKY116" s="6"/>
      <c r="HKZ116" s="6"/>
      <c r="HLA116" s="6"/>
      <c r="HLB116" s="6"/>
      <c r="HLC116" s="6"/>
      <c r="HLD116" s="6"/>
      <c r="HLE116" s="6"/>
      <c r="HLF116" s="6"/>
      <c r="HLG116" s="6"/>
      <c r="HLH116" s="6"/>
      <c r="HLI116" s="6"/>
      <c r="HLJ116" s="6"/>
      <c r="HLK116" s="6"/>
      <c r="HLL116" s="6"/>
      <c r="HLM116" s="6"/>
      <c r="HLN116" s="6"/>
      <c r="HLO116" s="6"/>
      <c r="HLP116" s="6"/>
      <c r="HLQ116" s="6"/>
      <c r="HLR116" s="6"/>
      <c r="HLS116" s="6"/>
      <c r="HLT116" s="6"/>
      <c r="HLU116" s="6"/>
      <c r="HLV116" s="6"/>
      <c r="HLW116" s="6"/>
      <c r="HLX116" s="6"/>
      <c r="HLY116" s="6"/>
      <c r="HLZ116" s="6"/>
      <c r="HMA116" s="6"/>
      <c r="HMB116" s="6"/>
      <c r="HMC116" s="6"/>
      <c r="HMD116" s="6"/>
      <c r="HME116" s="6"/>
      <c r="HMF116" s="6"/>
      <c r="HMG116" s="6"/>
      <c r="HMH116" s="6"/>
      <c r="HMI116" s="6"/>
      <c r="HMJ116" s="6"/>
      <c r="HMK116" s="6"/>
      <c r="HML116" s="6"/>
      <c r="HMM116" s="6"/>
      <c r="HMN116" s="6"/>
      <c r="HMO116" s="6"/>
      <c r="HMP116" s="6"/>
      <c r="HMQ116" s="6"/>
      <c r="HMR116" s="6"/>
      <c r="HMS116" s="6"/>
      <c r="HMT116" s="6"/>
      <c r="HMU116" s="6"/>
      <c r="HMV116" s="6"/>
      <c r="HMW116" s="6"/>
      <c r="HMX116" s="6"/>
      <c r="HMY116" s="6"/>
      <c r="HMZ116" s="6"/>
      <c r="HNA116" s="6"/>
      <c r="HNB116" s="6"/>
      <c r="HNC116" s="6"/>
      <c r="HND116" s="6"/>
      <c r="HNE116" s="6"/>
      <c r="HNF116" s="6"/>
      <c r="HNG116" s="6"/>
      <c r="HNH116" s="6"/>
      <c r="HNI116" s="6"/>
      <c r="HNJ116" s="6"/>
      <c r="HNK116" s="6"/>
      <c r="HNL116" s="6"/>
      <c r="HNM116" s="6"/>
      <c r="HNN116" s="6"/>
      <c r="HNO116" s="6"/>
      <c r="HNP116" s="6"/>
      <c r="HNQ116" s="6"/>
      <c r="HNR116" s="6"/>
      <c r="HNS116" s="6"/>
      <c r="HNT116" s="6"/>
      <c r="HNU116" s="6"/>
      <c r="HNV116" s="6"/>
      <c r="HNW116" s="6"/>
      <c r="HNX116" s="6"/>
      <c r="HNY116" s="6"/>
      <c r="HNZ116" s="6"/>
      <c r="HOA116" s="6"/>
      <c r="HOB116" s="6"/>
      <c r="HOC116" s="6"/>
      <c r="HOD116" s="6"/>
      <c r="HOE116" s="6"/>
      <c r="HOF116" s="6"/>
      <c r="HOG116" s="6"/>
      <c r="HOH116" s="6"/>
      <c r="HOI116" s="6"/>
      <c r="HOJ116" s="6"/>
      <c r="HOK116" s="6"/>
      <c r="HOL116" s="6"/>
      <c r="HOM116" s="6"/>
      <c r="HON116" s="6"/>
      <c r="HOO116" s="6"/>
      <c r="HOP116" s="6"/>
      <c r="HOQ116" s="6"/>
      <c r="HOR116" s="6"/>
      <c r="HOS116" s="6"/>
      <c r="HOT116" s="6"/>
      <c r="HOU116" s="6"/>
      <c r="HOV116" s="6"/>
      <c r="HOW116" s="6"/>
      <c r="HOX116" s="6"/>
      <c r="HOY116" s="6"/>
      <c r="HOZ116" s="6"/>
      <c r="HPA116" s="6"/>
      <c r="HPB116" s="6"/>
      <c r="HPC116" s="6"/>
      <c r="HPD116" s="6"/>
      <c r="HPE116" s="6"/>
      <c r="HPF116" s="6"/>
      <c r="HPG116" s="6"/>
      <c r="HPH116" s="6"/>
      <c r="HPI116" s="6"/>
      <c r="HPJ116" s="6"/>
      <c r="HPK116" s="6"/>
      <c r="HPL116" s="6"/>
      <c r="HPM116" s="6"/>
      <c r="HPN116" s="6"/>
      <c r="HPO116" s="6"/>
      <c r="HPP116" s="6"/>
      <c r="HPQ116" s="6"/>
      <c r="HPR116" s="6"/>
      <c r="HPS116" s="6"/>
      <c r="HPT116" s="6"/>
      <c r="HPU116" s="6"/>
      <c r="HPV116" s="6"/>
      <c r="HPW116" s="6"/>
      <c r="HPX116" s="6"/>
      <c r="HPY116" s="6"/>
      <c r="HPZ116" s="6"/>
      <c r="HQA116" s="6"/>
      <c r="HQB116" s="6"/>
      <c r="HQC116" s="6"/>
      <c r="HQD116" s="6"/>
      <c r="HQE116" s="6"/>
      <c r="HQF116" s="6"/>
      <c r="HQG116" s="6"/>
      <c r="HQH116" s="6"/>
      <c r="HQI116" s="6"/>
      <c r="HQJ116" s="6"/>
      <c r="HQK116" s="6"/>
      <c r="HQL116" s="6"/>
      <c r="HQM116" s="6"/>
      <c r="HQN116" s="6"/>
      <c r="HQO116" s="6"/>
      <c r="HQP116" s="6"/>
      <c r="HQQ116" s="6"/>
      <c r="HQR116" s="6"/>
      <c r="HQS116" s="6"/>
      <c r="HQT116" s="6"/>
      <c r="HQU116" s="6"/>
      <c r="HQV116" s="6"/>
      <c r="HQW116" s="6"/>
      <c r="HQX116" s="6"/>
      <c r="HQY116" s="6"/>
      <c r="HQZ116" s="6"/>
      <c r="HRA116" s="6"/>
      <c r="HRB116" s="6"/>
      <c r="HRC116" s="6"/>
      <c r="HRD116" s="6"/>
      <c r="HRE116" s="6"/>
      <c r="HRF116" s="6"/>
      <c r="HRG116" s="6"/>
      <c r="HRH116" s="6"/>
      <c r="HRI116" s="6"/>
      <c r="HRJ116" s="6"/>
      <c r="HRK116" s="6"/>
      <c r="HRL116" s="6"/>
      <c r="HRM116" s="6"/>
      <c r="HRN116" s="6"/>
      <c r="HRO116" s="6"/>
      <c r="HRP116" s="6"/>
      <c r="HRQ116" s="6"/>
      <c r="HRR116" s="6"/>
      <c r="HRS116" s="6"/>
      <c r="HRT116" s="6"/>
      <c r="HRU116" s="6"/>
      <c r="HRV116" s="6"/>
      <c r="HRW116" s="6"/>
      <c r="HRX116" s="6"/>
      <c r="HRY116" s="6"/>
      <c r="HRZ116" s="6"/>
      <c r="HSA116" s="6"/>
      <c r="HSB116" s="6"/>
      <c r="HSC116" s="6"/>
      <c r="HSD116" s="6"/>
      <c r="HSE116" s="6"/>
      <c r="HSF116" s="6"/>
      <c r="HSG116" s="6"/>
      <c r="HSH116" s="6"/>
      <c r="HSI116" s="6"/>
      <c r="HSJ116" s="6"/>
      <c r="HSK116" s="6"/>
      <c r="HSL116" s="6"/>
      <c r="HSM116" s="6"/>
      <c r="HSN116" s="6"/>
      <c r="HSO116" s="6"/>
      <c r="HSP116" s="6"/>
      <c r="HSQ116" s="6"/>
      <c r="HSR116" s="6"/>
      <c r="HSS116" s="6"/>
      <c r="HST116" s="6"/>
      <c r="HSU116" s="6"/>
      <c r="HSV116" s="6"/>
      <c r="HSW116" s="6"/>
      <c r="HSX116" s="6"/>
      <c r="HSY116" s="6"/>
      <c r="HSZ116" s="6"/>
      <c r="HTA116" s="6"/>
      <c r="HTB116" s="6"/>
      <c r="HTC116" s="6"/>
      <c r="HTD116" s="6"/>
      <c r="HTE116" s="6"/>
      <c r="HTF116" s="6"/>
      <c r="HTG116" s="6"/>
      <c r="HTH116" s="6"/>
      <c r="HTI116" s="6"/>
      <c r="HTJ116" s="6"/>
      <c r="HTK116" s="6"/>
      <c r="HTL116" s="6"/>
      <c r="HTM116" s="6"/>
      <c r="HTN116" s="6"/>
      <c r="HTO116" s="6"/>
      <c r="HTP116" s="6"/>
      <c r="HTQ116" s="6"/>
      <c r="HTR116" s="6"/>
      <c r="HTS116" s="6"/>
      <c r="HTT116" s="6"/>
      <c r="HTU116" s="6"/>
      <c r="HTV116" s="6"/>
      <c r="HTW116" s="6"/>
      <c r="HTX116" s="6"/>
      <c r="HTY116" s="6"/>
      <c r="HTZ116" s="6"/>
      <c r="HUA116" s="6"/>
      <c r="HUB116" s="6"/>
      <c r="HUC116" s="6"/>
      <c r="HUD116" s="6"/>
      <c r="HUE116" s="6"/>
      <c r="HUF116" s="6"/>
      <c r="HUG116" s="6"/>
      <c r="HUH116" s="6"/>
      <c r="HUI116" s="6"/>
      <c r="HUJ116" s="6"/>
      <c r="HUK116" s="6"/>
      <c r="HUL116" s="6"/>
      <c r="HUM116" s="6"/>
      <c r="HUN116" s="6"/>
      <c r="HUO116" s="6"/>
      <c r="HUP116" s="6"/>
      <c r="HUQ116" s="6"/>
      <c r="HUR116" s="6"/>
      <c r="HUS116" s="6"/>
      <c r="HUT116" s="6"/>
      <c r="HUU116" s="6"/>
      <c r="HUV116" s="6"/>
      <c r="HUW116" s="6"/>
      <c r="HUX116" s="6"/>
      <c r="HUY116" s="6"/>
      <c r="HUZ116" s="6"/>
      <c r="HVA116" s="6"/>
      <c r="HVB116" s="6"/>
      <c r="HVC116" s="6"/>
      <c r="HVD116" s="6"/>
      <c r="HVE116" s="6"/>
      <c r="HVF116" s="6"/>
      <c r="HVG116" s="6"/>
      <c r="HVH116" s="6"/>
      <c r="HVI116" s="6"/>
      <c r="HVJ116" s="6"/>
      <c r="HVK116" s="6"/>
      <c r="HVL116" s="6"/>
      <c r="HVM116" s="6"/>
      <c r="HVN116" s="6"/>
      <c r="HVO116" s="6"/>
      <c r="HVP116" s="6"/>
      <c r="HVQ116" s="6"/>
      <c r="HVR116" s="6"/>
      <c r="HVS116" s="6"/>
      <c r="HVT116" s="6"/>
      <c r="HVU116" s="6"/>
      <c r="HVV116" s="6"/>
      <c r="HVW116" s="6"/>
      <c r="HVX116" s="6"/>
      <c r="HVY116" s="6"/>
      <c r="HVZ116" s="6"/>
      <c r="HWA116" s="6"/>
      <c r="HWB116" s="6"/>
      <c r="HWC116" s="6"/>
      <c r="HWD116" s="6"/>
      <c r="HWE116" s="6"/>
      <c r="HWF116" s="6"/>
      <c r="HWG116" s="6"/>
      <c r="HWH116" s="6"/>
      <c r="HWI116" s="6"/>
      <c r="HWJ116" s="6"/>
      <c r="HWK116" s="6"/>
      <c r="HWL116" s="6"/>
      <c r="HWM116" s="6"/>
      <c r="HWN116" s="6"/>
      <c r="HWO116" s="6"/>
      <c r="HWP116" s="6"/>
      <c r="HWQ116" s="6"/>
      <c r="HWR116" s="6"/>
      <c r="HWS116" s="6"/>
      <c r="HWT116" s="6"/>
      <c r="HWU116" s="6"/>
      <c r="HWV116" s="6"/>
      <c r="HWW116" s="6"/>
      <c r="HWX116" s="6"/>
      <c r="HWY116" s="6"/>
      <c r="HWZ116" s="6"/>
      <c r="HXA116" s="6"/>
      <c r="HXB116" s="6"/>
      <c r="HXC116" s="6"/>
      <c r="HXD116" s="6"/>
      <c r="HXE116" s="6"/>
      <c r="HXF116" s="6"/>
      <c r="HXG116" s="6"/>
      <c r="HXH116" s="6"/>
      <c r="HXI116" s="6"/>
      <c r="HXJ116" s="6"/>
      <c r="HXK116" s="6"/>
      <c r="HXL116" s="6"/>
      <c r="HXM116" s="6"/>
      <c r="HXN116" s="6"/>
      <c r="HXO116" s="6"/>
      <c r="HXP116" s="6"/>
      <c r="HXQ116" s="6"/>
      <c r="HXR116" s="6"/>
      <c r="HXS116" s="6"/>
      <c r="HXT116" s="6"/>
      <c r="HXU116" s="6"/>
      <c r="HXV116" s="6"/>
      <c r="HXW116" s="6"/>
      <c r="HXX116" s="6"/>
      <c r="HXY116" s="6"/>
      <c r="HXZ116" s="6"/>
      <c r="HYA116" s="6"/>
      <c r="HYB116" s="6"/>
      <c r="HYC116" s="6"/>
      <c r="HYD116" s="6"/>
      <c r="HYE116" s="6"/>
      <c r="HYF116" s="6"/>
      <c r="HYG116" s="6"/>
      <c r="HYH116" s="6"/>
      <c r="HYI116" s="6"/>
      <c r="HYJ116" s="6"/>
      <c r="HYK116" s="6"/>
      <c r="HYL116" s="6"/>
      <c r="HYM116" s="6"/>
      <c r="HYN116" s="6"/>
      <c r="HYO116" s="6"/>
      <c r="HYP116" s="6"/>
      <c r="HYQ116" s="6"/>
      <c r="HYR116" s="6"/>
      <c r="HYS116" s="6"/>
      <c r="HYT116" s="6"/>
      <c r="HYU116" s="6"/>
      <c r="HYV116" s="6"/>
      <c r="HYW116" s="6"/>
      <c r="HYX116" s="6"/>
      <c r="HYY116" s="6"/>
      <c r="HYZ116" s="6"/>
      <c r="HZA116" s="6"/>
      <c r="HZB116" s="6"/>
      <c r="HZC116" s="6"/>
      <c r="HZD116" s="6"/>
      <c r="HZE116" s="6"/>
      <c r="HZF116" s="6"/>
      <c r="HZG116" s="6"/>
      <c r="HZH116" s="6"/>
      <c r="HZI116" s="6"/>
      <c r="HZJ116" s="6"/>
      <c r="HZK116" s="6"/>
      <c r="HZL116" s="6"/>
      <c r="HZM116" s="6"/>
      <c r="HZN116" s="6"/>
      <c r="HZO116" s="6"/>
      <c r="HZP116" s="6"/>
      <c r="HZQ116" s="6"/>
      <c r="HZR116" s="6"/>
      <c r="HZS116" s="6"/>
      <c r="HZT116" s="6"/>
      <c r="HZU116" s="6"/>
      <c r="HZV116" s="6"/>
      <c r="HZW116" s="6"/>
      <c r="HZX116" s="6"/>
      <c r="HZY116" s="6"/>
      <c r="HZZ116" s="6"/>
      <c r="IAA116" s="6"/>
      <c r="IAB116" s="6"/>
      <c r="IAC116" s="6"/>
      <c r="IAD116" s="6"/>
      <c r="IAE116" s="6"/>
      <c r="IAF116" s="6"/>
      <c r="IAG116" s="6"/>
      <c r="IAH116" s="6"/>
      <c r="IAI116" s="6"/>
      <c r="IAJ116" s="6"/>
      <c r="IAK116" s="6"/>
      <c r="IAL116" s="6"/>
      <c r="IAM116" s="6"/>
      <c r="IAN116" s="6"/>
      <c r="IAO116" s="6"/>
      <c r="IAP116" s="6"/>
      <c r="IAQ116" s="6"/>
      <c r="IAR116" s="6"/>
      <c r="IAS116" s="6"/>
      <c r="IAT116" s="6"/>
      <c r="IAU116" s="6"/>
      <c r="IAV116" s="6"/>
      <c r="IAW116" s="6"/>
      <c r="IAX116" s="6"/>
      <c r="IAY116" s="6"/>
      <c r="IAZ116" s="6"/>
      <c r="IBA116" s="6"/>
      <c r="IBB116" s="6"/>
      <c r="IBC116" s="6"/>
      <c r="IBD116" s="6"/>
      <c r="IBE116" s="6"/>
      <c r="IBF116" s="6"/>
      <c r="IBG116" s="6"/>
      <c r="IBH116" s="6"/>
      <c r="IBI116" s="6"/>
      <c r="IBJ116" s="6"/>
      <c r="IBK116" s="6"/>
      <c r="IBL116" s="6"/>
      <c r="IBM116" s="6"/>
      <c r="IBN116" s="6"/>
      <c r="IBO116" s="6"/>
      <c r="IBP116" s="6"/>
      <c r="IBQ116" s="6"/>
      <c r="IBR116" s="6"/>
      <c r="IBS116" s="6"/>
      <c r="IBT116" s="6"/>
      <c r="IBU116" s="6"/>
      <c r="IBV116" s="6"/>
      <c r="IBW116" s="6"/>
      <c r="IBX116" s="6"/>
      <c r="IBY116" s="6"/>
      <c r="IBZ116" s="6"/>
      <c r="ICA116" s="6"/>
      <c r="ICB116" s="6"/>
      <c r="ICC116" s="6"/>
      <c r="ICD116" s="6"/>
      <c r="ICE116" s="6"/>
      <c r="ICF116" s="6"/>
      <c r="ICG116" s="6"/>
      <c r="ICH116" s="6"/>
      <c r="ICI116" s="6"/>
      <c r="ICJ116" s="6"/>
      <c r="ICK116" s="6"/>
      <c r="ICL116" s="6"/>
      <c r="ICM116" s="6"/>
      <c r="ICN116" s="6"/>
      <c r="ICO116" s="6"/>
      <c r="ICP116" s="6"/>
      <c r="ICQ116" s="6"/>
      <c r="ICR116" s="6"/>
      <c r="ICS116" s="6"/>
      <c r="ICT116" s="6"/>
      <c r="ICU116" s="6"/>
      <c r="ICV116" s="6"/>
      <c r="ICW116" s="6"/>
      <c r="ICX116" s="6"/>
      <c r="ICY116" s="6"/>
      <c r="ICZ116" s="6"/>
      <c r="IDA116" s="6"/>
      <c r="IDB116" s="6"/>
      <c r="IDC116" s="6"/>
      <c r="IDD116" s="6"/>
      <c r="IDE116" s="6"/>
      <c r="IDF116" s="6"/>
      <c r="IDG116" s="6"/>
      <c r="IDH116" s="6"/>
      <c r="IDI116" s="6"/>
      <c r="IDJ116" s="6"/>
      <c r="IDK116" s="6"/>
      <c r="IDL116" s="6"/>
      <c r="IDM116" s="6"/>
      <c r="IDN116" s="6"/>
      <c r="IDO116" s="6"/>
      <c r="IDP116" s="6"/>
      <c r="IDQ116" s="6"/>
      <c r="IDR116" s="6"/>
      <c r="IDS116" s="6"/>
      <c r="IDT116" s="6"/>
      <c r="IDU116" s="6"/>
      <c r="IDV116" s="6"/>
      <c r="IDW116" s="6"/>
      <c r="IDX116" s="6"/>
      <c r="IDY116" s="6"/>
      <c r="IDZ116" s="6"/>
      <c r="IEA116" s="6"/>
      <c r="IEB116" s="6"/>
      <c r="IEC116" s="6"/>
      <c r="IED116" s="6"/>
      <c r="IEE116" s="6"/>
      <c r="IEF116" s="6"/>
      <c r="IEG116" s="6"/>
      <c r="IEH116" s="6"/>
      <c r="IEI116" s="6"/>
      <c r="IEJ116" s="6"/>
      <c r="IEK116" s="6"/>
      <c r="IEL116" s="6"/>
      <c r="IEM116" s="6"/>
      <c r="IEN116" s="6"/>
      <c r="IEO116" s="6"/>
      <c r="IEP116" s="6"/>
      <c r="IEQ116" s="6"/>
      <c r="IER116" s="6"/>
      <c r="IES116" s="6"/>
      <c r="IET116" s="6"/>
      <c r="IEU116" s="6"/>
      <c r="IEV116" s="6"/>
      <c r="IEW116" s="6"/>
      <c r="IEX116" s="6"/>
      <c r="IEY116" s="6"/>
      <c r="IEZ116" s="6"/>
      <c r="IFA116" s="6"/>
      <c r="IFB116" s="6"/>
      <c r="IFC116" s="6"/>
      <c r="IFD116" s="6"/>
      <c r="IFE116" s="6"/>
      <c r="IFF116" s="6"/>
      <c r="IFG116" s="6"/>
      <c r="IFH116" s="6"/>
      <c r="IFI116" s="6"/>
      <c r="IFJ116" s="6"/>
      <c r="IFK116" s="6"/>
      <c r="IFL116" s="6"/>
      <c r="IFM116" s="6"/>
      <c r="IFN116" s="6"/>
      <c r="IFO116" s="6"/>
      <c r="IFP116" s="6"/>
      <c r="IFQ116" s="6"/>
      <c r="IFR116" s="6"/>
      <c r="IFS116" s="6"/>
      <c r="IFT116" s="6"/>
      <c r="IFU116" s="6"/>
      <c r="IFV116" s="6"/>
      <c r="IFW116" s="6"/>
      <c r="IFX116" s="6"/>
      <c r="IFY116" s="6"/>
      <c r="IFZ116" s="6"/>
      <c r="IGA116" s="6"/>
      <c r="IGB116" s="6"/>
      <c r="IGC116" s="6"/>
      <c r="IGD116" s="6"/>
      <c r="IGE116" s="6"/>
      <c r="IGF116" s="6"/>
      <c r="IGG116" s="6"/>
      <c r="IGH116" s="6"/>
      <c r="IGI116" s="6"/>
      <c r="IGJ116" s="6"/>
      <c r="IGK116" s="6"/>
      <c r="IGL116" s="6"/>
      <c r="IGM116" s="6"/>
      <c r="IGN116" s="6"/>
      <c r="IGO116" s="6"/>
      <c r="IGP116" s="6"/>
      <c r="IGQ116" s="6"/>
      <c r="IGR116" s="6"/>
      <c r="IGS116" s="6"/>
      <c r="IGT116" s="6"/>
      <c r="IGU116" s="6"/>
      <c r="IGV116" s="6"/>
      <c r="IGW116" s="6"/>
      <c r="IGX116" s="6"/>
      <c r="IGY116" s="6"/>
      <c r="IGZ116" s="6"/>
      <c r="IHA116" s="6"/>
      <c r="IHB116" s="6"/>
      <c r="IHC116" s="6"/>
      <c r="IHD116" s="6"/>
      <c r="IHE116" s="6"/>
      <c r="IHF116" s="6"/>
      <c r="IHG116" s="6"/>
      <c r="IHH116" s="6"/>
      <c r="IHI116" s="6"/>
      <c r="IHJ116" s="6"/>
      <c r="IHK116" s="6"/>
      <c r="IHL116" s="6"/>
      <c r="IHM116" s="6"/>
      <c r="IHN116" s="6"/>
      <c r="IHO116" s="6"/>
      <c r="IHP116" s="6"/>
      <c r="IHQ116" s="6"/>
      <c r="IHR116" s="6"/>
      <c r="IHS116" s="6"/>
      <c r="IHT116" s="6"/>
      <c r="IHU116" s="6"/>
      <c r="IHV116" s="6"/>
      <c r="IHW116" s="6"/>
      <c r="IHX116" s="6"/>
      <c r="IHY116" s="6"/>
      <c r="IHZ116" s="6"/>
      <c r="IIA116" s="6"/>
      <c r="IIB116" s="6"/>
      <c r="IIC116" s="6"/>
      <c r="IID116" s="6"/>
      <c r="IIE116" s="6"/>
      <c r="IIF116" s="6"/>
      <c r="IIG116" s="6"/>
      <c r="IIH116" s="6"/>
      <c r="III116" s="6"/>
      <c r="IIJ116" s="6"/>
      <c r="IIK116" s="6"/>
      <c r="IIL116" s="6"/>
      <c r="IIM116" s="6"/>
      <c r="IIN116" s="6"/>
      <c r="IIO116" s="6"/>
      <c r="IIP116" s="6"/>
      <c r="IIQ116" s="6"/>
      <c r="IIR116" s="6"/>
      <c r="IIS116" s="6"/>
      <c r="IIT116" s="6"/>
      <c r="IIU116" s="6"/>
      <c r="IIV116" s="6"/>
      <c r="IIW116" s="6"/>
      <c r="IIX116" s="6"/>
      <c r="IIY116" s="6"/>
      <c r="IIZ116" s="6"/>
      <c r="IJA116" s="6"/>
      <c r="IJB116" s="6"/>
      <c r="IJC116" s="6"/>
      <c r="IJD116" s="6"/>
      <c r="IJE116" s="6"/>
      <c r="IJF116" s="6"/>
      <c r="IJG116" s="6"/>
      <c r="IJH116" s="6"/>
      <c r="IJI116" s="6"/>
      <c r="IJJ116" s="6"/>
      <c r="IJK116" s="6"/>
      <c r="IJL116" s="6"/>
      <c r="IJM116" s="6"/>
      <c r="IJN116" s="6"/>
      <c r="IJO116" s="6"/>
      <c r="IJP116" s="6"/>
      <c r="IJQ116" s="6"/>
      <c r="IJR116" s="6"/>
      <c r="IJS116" s="6"/>
      <c r="IJT116" s="6"/>
      <c r="IJU116" s="6"/>
      <c r="IJV116" s="6"/>
      <c r="IJW116" s="6"/>
      <c r="IJX116" s="6"/>
      <c r="IJY116" s="6"/>
      <c r="IJZ116" s="6"/>
      <c r="IKA116" s="6"/>
      <c r="IKB116" s="6"/>
      <c r="IKC116" s="6"/>
      <c r="IKD116" s="6"/>
      <c r="IKE116" s="6"/>
      <c r="IKF116" s="6"/>
      <c r="IKG116" s="6"/>
      <c r="IKH116" s="6"/>
      <c r="IKI116" s="6"/>
      <c r="IKJ116" s="6"/>
      <c r="IKK116" s="6"/>
      <c r="IKL116" s="6"/>
      <c r="IKM116" s="6"/>
      <c r="IKN116" s="6"/>
      <c r="IKO116" s="6"/>
      <c r="IKP116" s="6"/>
      <c r="IKQ116" s="6"/>
      <c r="IKR116" s="6"/>
      <c r="IKS116" s="6"/>
      <c r="IKT116" s="6"/>
      <c r="IKU116" s="6"/>
      <c r="IKV116" s="6"/>
      <c r="IKW116" s="6"/>
      <c r="IKX116" s="6"/>
      <c r="IKY116" s="6"/>
      <c r="IKZ116" s="6"/>
      <c r="ILA116" s="6"/>
      <c r="ILB116" s="6"/>
      <c r="ILC116" s="6"/>
      <c r="ILD116" s="6"/>
      <c r="ILE116" s="6"/>
      <c r="ILF116" s="6"/>
      <c r="ILG116" s="6"/>
      <c r="ILH116" s="6"/>
      <c r="ILI116" s="6"/>
      <c r="ILJ116" s="6"/>
      <c r="ILK116" s="6"/>
      <c r="ILL116" s="6"/>
      <c r="ILM116" s="6"/>
      <c r="ILN116" s="6"/>
      <c r="ILO116" s="6"/>
      <c r="ILP116" s="6"/>
      <c r="ILQ116" s="6"/>
      <c r="ILR116" s="6"/>
      <c r="ILS116" s="6"/>
      <c r="ILT116" s="6"/>
      <c r="ILU116" s="6"/>
      <c r="ILV116" s="6"/>
      <c r="ILW116" s="6"/>
      <c r="ILX116" s="6"/>
      <c r="ILY116" s="6"/>
      <c r="ILZ116" s="6"/>
      <c r="IMA116" s="6"/>
      <c r="IMB116" s="6"/>
      <c r="IMC116" s="6"/>
      <c r="IMD116" s="6"/>
      <c r="IME116" s="6"/>
      <c r="IMF116" s="6"/>
      <c r="IMG116" s="6"/>
      <c r="IMH116" s="6"/>
      <c r="IMI116" s="6"/>
      <c r="IMJ116" s="6"/>
      <c r="IMK116" s="6"/>
      <c r="IML116" s="6"/>
      <c r="IMM116" s="6"/>
      <c r="IMN116" s="6"/>
      <c r="IMO116" s="6"/>
      <c r="IMP116" s="6"/>
      <c r="IMQ116" s="6"/>
      <c r="IMR116" s="6"/>
      <c r="IMS116" s="6"/>
      <c r="IMT116" s="6"/>
      <c r="IMU116" s="6"/>
      <c r="IMV116" s="6"/>
      <c r="IMW116" s="6"/>
      <c r="IMX116" s="6"/>
      <c r="IMY116" s="6"/>
      <c r="IMZ116" s="6"/>
      <c r="INA116" s="6"/>
      <c r="INB116" s="6"/>
      <c r="INC116" s="6"/>
      <c r="IND116" s="6"/>
      <c r="INE116" s="6"/>
      <c r="INF116" s="6"/>
      <c r="ING116" s="6"/>
      <c r="INH116" s="6"/>
      <c r="INI116" s="6"/>
      <c r="INJ116" s="6"/>
      <c r="INK116" s="6"/>
      <c r="INL116" s="6"/>
      <c r="INM116" s="6"/>
      <c r="INN116" s="6"/>
      <c r="INO116" s="6"/>
      <c r="INP116" s="6"/>
      <c r="INQ116" s="6"/>
      <c r="INR116" s="6"/>
      <c r="INS116" s="6"/>
      <c r="INT116" s="6"/>
      <c r="INU116" s="6"/>
      <c r="INV116" s="6"/>
      <c r="INW116" s="6"/>
      <c r="INX116" s="6"/>
      <c r="INY116" s="6"/>
      <c r="INZ116" s="6"/>
      <c r="IOA116" s="6"/>
      <c r="IOB116" s="6"/>
      <c r="IOC116" s="6"/>
      <c r="IOD116" s="6"/>
      <c r="IOE116" s="6"/>
      <c r="IOF116" s="6"/>
      <c r="IOG116" s="6"/>
      <c r="IOH116" s="6"/>
      <c r="IOI116" s="6"/>
      <c r="IOJ116" s="6"/>
      <c r="IOK116" s="6"/>
      <c r="IOL116" s="6"/>
      <c r="IOM116" s="6"/>
      <c r="ION116" s="6"/>
      <c r="IOO116" s="6"/>
      <c r="IOP116" s="6"/>
      <c r="IOQ116" s="6"/>
      <c r="IOR116" s="6"/>
      <c r="IOS116" s="6"/>
      <c r="IOT116" s="6"/>
      <c r="IOU116" s="6"/>
      <c r="IOV116" s="6"/>
      <c r="IOW116" s="6"/>
      <c r="IOX116" s="6"/>
      <c r="IOY116" s="6"/>
      <c r="IOZ116" s="6"/>
      <c r="IPA116" s="6"/>
      <c r="IPB116" s="6"/>
      <c r="IPC116" s="6"/>
      <c r="IPD116" s="6"/>
      <c r="IPE116" s="6"/>
      <c r="IPF116" s="6"/>
      <c r="IPG116" s="6"/>
      <c r="IPH116" s="6"/>
      <c r="IPI116" s="6"/>
      <c r="IPJ116" s="6"/>
      <c r="IPK116" s="6"/>
      <c r="IPL116" s="6"/>
      <c r="IPM116" s="6"/>
      <c r="IPN116" s="6"/>
      <c r="IPO116" s="6"/>
      <c r="IPP116" s="6"/>
      <c r="IPQ116" s="6"/>
      <c r="IPR116" s="6"/>
      <c r="IPS116" s="6"/>
      <c r="IPT116" s="6"/>
      <c r="IPU116" s="6"/>
      <c r="IPV116" s="6"/>
      <c r="IPW116" s="6"/>
      <c r="IPX116" s="6"/>
      <c r="IPY116" s="6"/>
      <c r="IPZ116" s="6"/>
      <c r="IQA116" s="6"/>
      <c r="IQB116" s="6"/>
      <c r="IQC116" s="6"/>
      <c r="IQD116" s="6"/>
      <c r="IQE116" s="6"/>
      <c r="IQF116" s="6"/>
      <c r="IQG116" s="6"/>
      <c r="IQH116" s="6"/>
      <c r="IQI116" s="6"/>
      <c r="IQJ116" s="6"/>
      <c r="IQK116" s="6"/>
      <c r="IQL116" s="6"/>
      <c r="IQM116" s="6"/>
      <c r="IQN116" s="6"/>
      <c r="IQO116" s="6"/>
      <c r="IQP116" s="6"/>
      <c r="IQQ116" s="6"/>
      <c r="IQR116" s="6"/>
      <c r="IQS116" s="6"/>
      <c r="IQT116" s="6"/>
      <c r="IQU116" s="6"/>
      <c r="IQV116" s="6"/>
      <c r="IQW116" s="6"/>
      <c r="IQX116" s="6"/>
      <c r="IQY116" s="6"/>
      <c r="IQZ116" s="6"/>
      <c r="IRA116" s="6"/>
      <c r="IRB116" s="6"/>
      <c r="IRC116" s="6"/>
      <c r="IRD116" s="6"/>
      <c r="IRE116" s="6"/>
      <c r="IRF116" s="6"/>
      <c r="IRG116" s="6"/>
      <c r="IRH116" s="6"/>
      <c r="IRI116" s="6"/>
      <c r="IRJ116" s="6"/>
      <c r="IRK116" s="6"/>
      <c r="IRL116" s="6"/>
      <c r="IRM116" s="6"/>
      <c r="IRN116" s="6"/>
      <c r="IRO116" s="6"/>
      <c r="IRP116" s="6"/>
      <c r="IRQ116" s="6"/>
      <c r="IRR116" s="6"/>
      <c r="IRS116" s="6"/>
      <c r="IRT116" s="6"/>
      <c r="IRU116" s="6"/>
      <c r="IRV116" s="6"/>
      <c r="IRW116" s="6"/>
      <c r="IRX116" s="6"/>
      <c r="IRY116" s="6"/>
      <c r="IRZ116" s="6"/>
      <c r="ISA116" s="6"/>
      <c r="ISB116" s="6"/>
      <c r="ISC116" s="6"/>
      <c r="ISD116" s="6"/>
      <c r="ISE116" s="6"/>
      <c r="ISF116" s="6"/>
      <c r="ISG116" s="6"/>
      <c r="ISH116" s="6"/>
      <c r="ISI116" s="6"/>
      <c r="ISJ116" s="6"/>
      <c r="ISK116" s="6"/>
      <c r="ISL116" s="6"/>
      <c r="ISM116" s="6"/>
      <c r="ISN116" s="6"/>
      <c r="ISO116" s="6"/>
      <c r="ISP116" s="6"/>
      <c r="ISQ116" s="6"/>
      <c r="ISR116" s="6"/>
      <c r="ISS116" s="6"/>
      <c r="IST116" s="6"/>
      <c r="ISU116" s="6"/>
      <c r="ISV116" s="6"/>
      <c r="ISW116" s="6"/>
      <c r="ISX116" s="6"/>
      <c r="ISY116" s="6"/>
      <c r="ISZ116" s="6"/>
      <c r="ITA116" s="6"/>
      <c r="ITB116" s="6"/>
      <c r="ITC116" s="6"/>
      <c r="ITD116" s="6"/>
      <c r="ITE116" s="6"/>
      <c r="ITF116" s="6"/>
      <c r="ITG116" s="6"/>
      <c r="ITH116" s="6"/>
      <c r="ITI116" s="6"/>
      <c r="ITJ116" s="6"/>
      <c r="ITK116" s="6"/>
      <c r="ITL116" s="6"/>
      <c r="ITM116" s="6"/>
      <c r="ITN116" s="6"/>
      <c r="ITO116" s="6"/>
      <c r="ITP116" s="6"/>
      <c r="ITQ116" s="6"/>
      <c r="ITR116" s="6"/>
      <c r="ITS116" s="6"/>
      <c r="ITT116" s="6"/>
      <c r="ITU116" s="6"/>
      <c r="ITV116" s="6"/>
      <c r="ITW116" s="6"/>
      <c r="ITX116" s="6"/>
      <c r="ITY116" s="6"/>
      <c r="ITZ116" s="6"/>
      <c r="IUA116" s="6"/>
      <c r="IUB116" s="6"/>
      <c r="IUC116" s="6"/>
      <c r="IUD116" s="6"/>
      <c r="IUE116" s="6"/>
      <c r="IUF116" s="6"/>
      <c r="IUG116" s="6"/>
      <c r="IUH116" s="6"/>
      <c r="IUI116" s="6"/>
      <c r="IUJ116" s="6"/>
      <c r="IUK116" s="6"/>
      <c r="IUL116" s="6"/>
      <c r="IUM116" s="6"/>
      <c r="IUN116" s="6"/>
      <c r="IUO116" s="6"/>
      <c r="IUP116" s="6"/>
      <c r="IUQ116" s="6"/>
      <c r="IUR116" s="6"/>
      <c r="IUS116" s="6"/>
      <c r="IUT116" s="6"/>
      <c r="IUU116" s="6"/>
      <c r="IUV116" s="6"/>
      <c r="IUW116" s="6"/>
      <c r="IUX116" s="6"/>
      <c r="IUY116" s="6"/>
      <c r="IUZ116" s="6"/>
      <c r="IVA116" s="6"/>
      <c r="IVB116" s="6"/>
      <c r="IVC116" s="6"/>
      <c r="IVD116" s="6"/>
      <c r="IVE116" s="6"/>
      <c r="IVF116" s="6"/>
      <c r="IVG116" s="6"/>
      <c r="IVH116" s="6"/>
      <c r="IVI116" s="6"/>
      <c r="IVJ116" s="6"/>
      <c r="IVK116" s="6"/>
      <c r="IVL116" s="6"/>
      <c r="IVM116" s="6"/>
      <c r="IVN116" s="6"/>
      <c r="IVO116" s="6"/>
      <c r="IVP116" s="6"/>
      <c r="IVQ116" s="6"/>
      <c r="IVR116" s="6"/>
      <c r="IVS116" s="6"/>
      <c r="IVT116" s="6"/>
      <c r="IVU116" s="6"/>
      <c r="IVV116" s="6"/>
      <c r="IVW116" s="6"/>
      <c r="IVX116" s="6"/>
      <c r="IVY116" s="6"/>
      <c r="IVZ116" s="6"/>
      <c r="IWA116" s="6"/>
      <c r="IWB116" s="6"/>
      <c r="IWC116" s="6"/>
      <c r="IWD116" s="6"/>
      <c r="IWE116" s="6"/>
      <c r="IWF116" s="6"/>
      <c r="IWG116" s="6"/>
      <c r="IWH116" s="6"/>
      <c r="IWI116" s="6"/>
      <c r="IWJ116" s="6"/>
      <c r="IWK116" s="6"/>
      <c r="IWL116" s="6"/>
      <c r="IWM116" s="6"/>
      <c r="IWN116" s="6"/>
      <c r="IWO116" s="6"/>
      <c r="IWP116" s="6"/>
      <c r="IWQ116" s="6"/>
      <c r="IWR116" s="6"/>
      <c r="IWS116" s="6"/>
      <c r="IWT116" s="6"/>
      <c r="IWU116" s="6"/>
      <c r="IWV116" s="6"/>
      <c r="IWW116" s="6"/>
      <c r="IWX116" s="6"/>
      <c r="IWY116" s="6"/>
      <c r="IWZ116" s="6"/>
      <c r="IXA116" s="6"/>
      <c r="IXB116" s="6"/>
      <c r="IXC116" s="6"/>
      <c r="IXD116" s="6"/>
      <c r="IXE116" s="6"/>
      <c r="IXF116" s="6"/>
      <c r="IXG116" s="6"/>
      <c r="IXH116" s="6"/>
      <c r="IXI116" s="6"/>
      <c r="IXJ116" s="6"/>
      <c r="IXK116" s="6"/>
      <c r="IXL116" s="6"/>
      <c r="IXM116" s="6"/>
      <c r="IXN116" s="6"/>
      <c r="IXO116" s="6"/>
      <c r="IXP116" s="6"/>
      <c r="IXQ116" s="6"/>
      <c r="IXR116" s="6"/>
      <c r="IXS116" s="6"/>
      <c r="IXT116" s="6"/>
      <c r="IXU116" s="6"/>
      <c r="IXV116" s="6"/>
      <c r="IXW116" s="6"/>
      <c r="IXX116" s="6"/>
      <c r="IXY116" s="6"/>
      <c r="IXZ116" s="6"/>
      <c r="IYA116" s="6"/>
      <c r="IYB116" s="6"/>
      <c r="IYC116" s="6"/>
      <c r="IYD116" s="6"/>
      <c r="IYE116" s="6"/>
      <c r="IYF116" s="6"/>
      <c r="IYG116" s="6"/>
      <c r="IYH116" s="6"/>
      <c r="IYI116" s="6"/>
      <c r="IYJ116" s="6"/>
      <c r="IYK116" s="6"/>
      <c r="IYL116" s="6"/>
      <c r="IYM116" s="6"/>
      <c r="IYN116" s="6"/>
      <c r="IYO116" s="6"/>
      <c r="IYP116" s="6"/>
      <c r="IYQ116" s="6"/>
      <c r="IYR116" s="6"/>
      <c r="IYS116" s="6"/>
      <c r="IYT116" s="6"/>
      <c r="IYU116" s="6"/>
      <c r="IYV116" s="6"/>
      <c r="IYW116" s="6"/>
      <c r="IYX116" s="6"/>
      <c r="IYY116" s="6"/>
      <c r="IYZ116" s="6"/>
      <c r="IZA116" s="6"/>
      <c r="IZB116" s="6"/>
      <c r="IZC116" s="6"/>
      <c r="IZD116" s="6"/>
      <c r="IZE116" s="6"/>
      <c r="IZF116" s="6"/>
      <c r="IZG116" s="6"/>
      <c r="IZH116" s="6"/>
      <c r="IZI116" s="6"/>
      <c r="IZJ116" s="6"/>
      <c r="IZK116" s="6"/>
      <c r="IZL116" s="6"/>
      <c r="IZM116" s="6"/>
      <c r="IZN116" s="6"/>
      <c r="IZO116" s="6"/>
      <c r="IZP116" s="6"/>
      <c r="IZQ116" s="6"/>
      <c r="IZR116" s="6"/>
      <c r="IZS116" s="6"/>
      <c r="IZT116" s="6"/>
      <c r="IZU116" s="6"/>
      <c r="IZV116" s="6"/>
      <c r="IZW116" s="6"/>
      <c r="IZX116" s="6"/>
      <c r="IZY116" s="6"/>
      <c r="IZZ116" s="6"/>
      <c r="JAA116" s="6"/>
      <c r="JAB116" s="6"/>
      <c r="JAC116" s="6"/>
      <c r="JAD116" s="6"/>
      <c r="JAE116" s="6"/>
      <c r="JAF116" s="6"/>
      <c r="JAG116" s="6"/>
      <c r="JAH116" s="6"/>
      <c r="JAI116" s="6"/>
      <c r="JAJ116" s="6"/>
      <c r="JAK116" s="6"/>
      <c r="JAL116" s="6"/>
      <c r="JAM116" s="6"/>
      <c r="JAN116" s="6"/>
      <c r="JAO116" s="6"/>
      <c r="JAP116" s="6"/>
      <c r="JAQ116" s="6"/>
      <c r="JAR116" s="6"/>
      <c r="JAS116" s="6"/>
      <c r="JAT116" s="6"/>
      <c r="JAU116" s="6"/>
      <c r="JAV116" s="6"/>
      <c r="JAW116" s="6"/>
      <c r="JAX116" s="6"/>
      <c r="JAY116" s="6"/>
      <c r="JAZ116" s="6"/>
      <c r="JBA116" s="6"/>
      <c r="JBB116" s="6"/>
      <c r="JBC116" s="6"/>
      <c r="JBD116" s="6"/>
      <c r="JBE116" s="6"/>
      <c r="JBF116" s="6"/>
      <c r="JBG116" s="6"/>
      <c r="JBH116" s="6"/>
      <c r="JBI116" s="6"/>
      <c r="JBJ116" s="6"/>
      <c r="JBK116" s="6"/>
      <c r="JBL116" s="6"/>
      <c r="JBM116" s="6"/>
      <c r="JBN116" s="6"/>
      <c r="JBO116" s="6"/>
      <c r="JBP116" s="6"/>
      <c r="JBQ116" s="6"/>
      <c r="JBR116" s="6"/>
      <c r="JBS116" s="6"/>
      <c r="JBT116" s="6"/>
      <c r="JBU116" s="6"/>
      <c r="JBV116" s="6"/>
      <c r="JBW116" s="6"/>
      <c r="JBX116" s="6"/>
      <c r="JBY116" s="6"/>
      <c r="JBZ116" s="6"/>
      <c r="JCA116" s="6"/>
      <c r="JCB116" s="6"/>
      <c r="JCC116" s="6"/>
      <c r="JCD116" s="6"/>
      <c r="JCE116" s="6"/>
      <c r="JCF116" s="6"/>
      <c r="JCG116" s="6"/>
      <c r="JCH116" s="6"/>
      <c r="JCI116" s="6"/>
      <c r="JCJ116" s="6"/>
      <c r="JCK116" s="6"/>
      <c r="JCL116" s="6"/>
      <c r="JCM116" s="6"/>
      <c r="JCN116" s="6"/>
      <c r="JCO116" s="6"/>
      <c r="JCP116" s="6"/>
      <c r="JCQ116" s="6"/>
      <c r="JCR116" s="6"/>
      <c r="JCS116" s="6"/>
      <c r="JCT116" s="6"/>
      <c r="JCU116" s="6"/>
      <c r="JCV116" s="6"/>
      <c r="JCW116" s="6"/>
      <c r="JCX116" s="6"/>
      <c r="JCY116" s="6"/>
      <c r="JCZ116" s="6"/>
      <c r="JDA116" s="6"/>
      <c r="JDB116" s="6"/>
      <c r="JDC116" s="6"/>
      <c r="JDD116" s="6"/>
      <c r="JDE116" s="6"/>
      <c r="JDF116" s="6"/>
      <c r="JDG116" s="6"/>
      <c r="JDH116" s="6"/>
      <c r="JDI116" s="6"/>
      <c r="JDJ116" s="6"/>
      <c r="JDK116" s="6"/>
      <c r="JDL116" s="6"/>
      <c r="JDM116" s="6"/>
      <c r="JDN116" s="6"/>
      <c r="JDO116" s="6"/>
      <c r="JDP116" s="6"/>
      <c r="JDQ116" s="6"/>
      <c r="JDR116" s="6"/>
      <c r="JDS116" s="6"/>
      <c r="JDT116" s="6"/>
      <c r="JDU116" s="6"/>
      <c r="JDV116" s="6"/>
      <c r="JDW116" s="6"/>
      <c r="JDX116" s="6"/>
      <c r="JDY116" s="6"/>
      <c r="JDZ116" s="6"/>
      <c r="JEA116" s="6"/>
      <c r="JEB116" s="6"/>
      <c r="JEC116" s="6"/>
      <c r="JED116" s="6"/>
      <c r="JEE116" s="6"/>
      <c r="JEF116" s="6"/>
      <c r="JEG116" s="6"/>
      <c r="JEH116" s="6"/>
      <c r="JEI116" s="6"/>
      <c r="JEJ116" s="6"/>
      <c r="JEK116" s="6"/>
      <c r="JEL116" s="6"/>
      <c r="JEM116" s="6"/>
      <c r="JEN116" s="6"/>
      <c r="JEO116" s="6"/>
      <c r="JEP116" s="6"/>
      <c r="JEQ116" s="6"/>
      <c r="JER116" s="6"/>
      <c r="JES116" s="6"/>
      <c r="JET116" s="6"/>
      <c r="JEU116" s="6"/>
      <c r="JEV116" s="6"/>
      <c r="JEW116" s="6"/>
      <c r="JEX116" s="6"/>
      <c r="JEY116" s="6"/>
      <c r="JEZ116" s="6"/>
      <c r="JFA116" s="6"/>
      <c r="JFB116" s="6"/>
      <c r="JFC116" s="6"/>
      <c r="JFD116" s="6"/>
      <c r="JFE116" s="6"/>
      <c r="JFF116" s="6"/>
      <c r="JFG116" s="6"/>
      <c r="JFH116" s="6"/>
      <c r="JFI116" s="6"/>
      <c r="JFJ116" s="6"/>
      <c r="JFK116" s="6"/>
      <c r="JFL116" s="6"/>
      <c r="JFM116" s="6"/>
      <c r="JFN116" s="6"/>
      <c r="JFO116" s="6"/>
      <c r="JFP116" s="6"/>
      <c r="JFQ116" s="6"/>
      <c r="JFR116" s="6"/>
      <c r="JFS116" s="6"/>
      <c r="JFT116" s="6"/>
      <c r="JFU116" s="6"/>
      <c r="JFV116" s="6"/>
      <c r="JFW116" s="6"/>
      <c r="JFX116" s="6"/>
      <c r="JFY116" s="6"/>
      <c r="JFZ116" s="6"/>
      <c r="JGA116" s="6"/>
      <c r="JGB116" s="6"/>
      <c r="JGC116" s="6"/>
      <c r="JGD116" s="6"/>
      <c r="JGE116" s="6"/>
      <c r="JGF116" s="6"/>
      <c r="JGG116" s="6"/>
      <c r="JGH116" s="6"/>
      <c r="JGI116" s="6"/>
      <c r="JGJ116" s="6"/>
      <c r="JGK116" s="6"/>
      <c r="JGL116" s="6"/>
      <c r="JGM116" s="6"/>
      <c r="JGN116" s="6"/>
      <c r="JGO116" s="6"/>
      <c r="JGP116" s="6"/>
      <c r="JGQ116" s="6"/>
      <c r="JGR116" s="6"/>
      <c r="JGS116" s="6"/>
      <c r="JGT116" s="6"/>
      <c r="JGU116" s="6"/>
      <c r="JGV116" s="6"/>
      <c r="JGW116" s="6"/>
      <c r="JGX116" s="6"/>
      <c r="JGY116" s="6"/>
      <c r="JGZ116" s="6"/>
      <c r="JHA116" s="6"/>
      <c r="JHB116" s="6"/>
      <c r="JHC116" s="6"/>
      <c r="JHD116" s="6"/>
      <c r="JHE116" s="6"/>
      <c r="JHF116" s="6"/>
      <c r="JHG116" s="6"/>
      <c r="JHH116" s="6"/>
      <c r="JHI116" s="6"/>
      <c r="JHJ116" s="6"/>
      <c r="JHK116" s="6"/>
      <c r="JHL116" s="6"/>
      <c r="JHM116" s="6"/>
      <c r="JHN116" s="6"/>
      <c r="JHO116" s="6"/>
      <c r="JHP116" s="6"/>
      <c r="JHQ116" s="6"/>
      <c r="JHR116" s="6"/>
      <c r="JHS116" s="6"/>
      <c r="JHT116" s="6"/>
      <c r="JHU116" s="6"/>
      <c r="JHV116" s="6"/>
      <c r="JHW116" s="6"/>
      <c r="JHX116" s="6"/>
      <c r="JHY116" s="6"/>
      <c r="JHZ116" s="6"/>
      <c r="JIA116" s="6"/>
      <c r="JIB116" s="6"/>
      <c r="JIC116" s="6"/>
      <c r="JID116" s="6"/>
      <c r="JIE116" s="6"/>
      <c r="JIF116" s="6"/>
      <c r="JIG116" s="6"/>
      <c r="JIH116" s="6"/>
      <c r="JII116" s="6"/>
      <c r="JIJ116" s="6"/>
      <c r="JIK116" s="6"/>
      <c r="JIL116" s="6"/>
      <c r="JIM116" s="6"/>
      <c r="JIN116" s="6"/>
      <c r="JIO116" s="6"/>
      <c r="JIP116" s="6"/>
      <c r="JIQ116" s="6"/>
      <c r="JIR116" s="6"/>
      <c r="JIS116" s="6"/>
      <c r="JIT116" s="6"/>
      <c r="JIU116" s="6"/>
      <c r="JIV116" s="6"/>
      <c r="JIW116" s="6"/>
      <c r="JIX116" s="6"/>
      <c r="JIY116" s="6"/>
      <c r="JIZ116" s="6"/>
      <c r="JJA116" s="6"/>
      <c r="JJB116" s="6"/>
      <c r="JJC116" s="6"/>
      <c r="JJD116" s="6"/>
      <c r="JJE116" s="6"/>
      <c r="JJF116" s="6"/>
      <c r="JJG116" s="6"/>
      <c r="JJH116" s="6"/>
      <c r="JJI116" s="6"/>
      <c r="JJJ116" s="6"/>
      <c r="JJK116" s="6"/>
      <c r="JJL116" s="6"/>
      <c r="JJM116" s="6"/>
      <c r="JJN116" s="6"/>
      <c r="JJO116" s="6"/>
      <c r="JJP116" s="6"/>
      <c r="JJQ116" s="6"/>
      <c r="JJR116" s="6"/>
      <c r="JJS116" s="6"/>
      <c r="JJT116" s="6"/>
      <c r="JJU116" s="6"/>
      <c r="JJV116" s="6"/>
      <c r="JJW116" s="6"/>
      <c r="JJX116" s="6"/>
      <c r="JJY116" s="6"/>
      <c r="JJZ116" s="6"/>
      <c r="JKA116" s="6"/>
      <c r="JKB116" s="6"/>
      <c r="JKC116" s="6"/>
      <c r="JKD116" s="6"/>
      <c r="JKE116" s="6"/>
      <c r="JKF116" s="6"/>
      <c r="JKG116" s="6"/>
      <c r="JKH116" s="6"/>
      <c r="JKI116" s="6"/>
      <c r="JKJ116" s="6"/>
      <c r="JKK116" s="6"/>
      <c r="JKL116" s="6"/>
      <c r="JKM116" s="6"/>
      <c r="JKN116" s="6"/>
      <c r="JKO116" s="6"/>
      <c r="JKP116" s="6"/>
      <c r="JKQ116" s="6"/>
      <c r="JKR116" s="6"/>
      <c r="JKS116" s="6"/>
      <c r="JKT116" s="6"/>
      <c r="JKU116" s="6"/>
      <c r="JKV116" s="6"/>
      <c r="JKW116" s="6"/>
      <c r="JKX116" s="6"/>
      <c r="JKY116" s="6"/>
      <c r="JKZ116" s="6"/>
      <c r="JLA116" s="6"/>
      <c r="JLB116" s="6"/>
      <c r="JLC116" s="6"/>
      <c r="JLD116" s="6"/>
      <c r="JLE116" s="6"/>
      <c r="JLF116" s="6"/>
      <c r="JLG116" s="6"/>
      <c r="JLH116" s="6"/>
      <c r="JLI116" s="6"/>
      <c r="JLJ116" s="6"/>
      <c r="JLK116" s="6"/>
      <c r="JLL116" s="6"/>
      <c r="JLM116" s="6"/>
      <c r="JLN116" s="6"/>
      <c r="JLO116" s="6"/>
      <c r="JLP116" s="6"/>
      <c r="JLQ116" s="6"/>
      <c r="JLR116" s="6"/>
      <c r="JLS116" s="6"/>
      <c r="JLT116" s="6"/>
      <c r="JLU116" s="6"/>
      <c r="JLV116" s="6"/>
      <c r="JLW116" s="6"/>
      <c r="JLX116" s="6"/>
      <c r="JLY116" s="6"/>
      <c r="JLZ116" s="6"/>
      <c r="JMA116" s="6"/>
      <c r="JMB116" s="6"/>
      <c r="JMC116" s="6"/>
      <c r="JMD116" s="6"/>
      <c r="JME116" s="6"/>
      <c r="JMF116" s="6"/>
      <c r="JMG116" s="6"/>
      <c r="JMH116" s="6"/>
      <c r="JMI116" s="6"/>
      <c r="JMJ116" s="6"/>
      <c r="JMK116" s="6"/>
      <c r="JML116" s="6"/>
      <c r="JMM116" s="6"/>
      <c r="JMN116" s="6"/>
      <c r="JMO116" s="6"/>
      <c r="JMP116" s="6"/>
      <c r="JMQ116" s="6"/>
      <c r="JMR116" s="6"/>
      <c r="JMS116" s="6"/>
      <c r="JMT116" s="6"/>
      <c r="JMU116" s="6"/>
      <c r="JMV116" s="6"/>
      <c r="JMW116" s="6"/>
      <c r="JMX116" s="6"/>
      <c r="JMY116" s="6"/>
      <c r="JMZ116" s="6"/>
      <c r="JNA116" s="6"/>
      <c r="JNB116" s="6"/>
      <c r="JNC116" s="6"/>
      <c r="JND116" s="6"/>
      <c r="JNE116" s="6"/>
      <c r="JNF116" s="6"/>
      <c r="JNG116" s="6"/>
      <c r="JNH116" s="6"/>
      <c r="JNI116" s="6"/>
      <c r="JNJ116" s="6"/>
      <c r="JNK116" s="6"/>
      <c r="JNL116" s="6"/>
      <c r="JNM116" s="6"/>
      <c r="JNN116" s="6"/>
      <c r="JNO116" s="6"/>
      <c r="JNP116" s="6"/>
      <c r="JNQ116" s="6"/>
      <c r="JNR116" s="6"/>
      <c r="JNS116" s="6"/>
      <c r="JNT116" s="6"/>
      <c r="JNU116" s="6"/>
      <c r="JNV116" s="6"/>
      <c r="JNW116" s="6"/>
      <c r="JNX116" s="6"/>
      <c r="JNY116" s="6"/>
      <c r="JNZ116" s="6"/>
      <c r="JOA116" s="6"/>
      <c r="JOB116" s="6"/>
      <c r="JOC116" s="6"/>
      <c r="JOD116" s="6"/>
      <c r="JOE116" s="6"/>
      <c r="JOF116" s="6"/>
      <c r="JOG116" s="6"/>
      <c r="JOH116" s="6"/>
      <c r="JOI116" s="6"/>
      <c r="JOJ116" s="6"/>
      <c r="JOK116" s="6"/>
      <c r="JOL116" s="6"/>
      <c r="JOM116" s="6"/>
      <c r="JON116" s="6"/>
      <c r="JOO116" s="6"/>
      <c r="JOP116" s="6"/>
      <c r="JOQ116" s="6"/>
      <c r="JOR116" s="6"/>
      <c r="JOS116" s="6"/>
      <c r="JOT116" s="6"/>
      <c r="JOU116" s="6"/>
      <c r="JOV116" s="6"/>
      <c r="JOW116" s="6"/>
      <c r="JOX116" s="6"/>
      <c r="JOY116" s="6"/>
      <c r="JOZ116" s="6"/>
      <c r="JPA116" s="6"/>
      <c r="JPB116" s="6"/>
      <c r="JPC116" s="6"/>
      <c r="JPD116" s="6"/>
      <c r="JPE116" s="6"/>
      <c r="JPF116" s="6"/>
      <c r="JPG116" s="6"/>
      <c r="JPH116" s="6"/>
      <c r="JPI116" s="6"/>
      <c r="JPJ116" s="6"/>
      <c r="JPK116" s="6"/>
      <c r="JPL116" s="6"/>
      <c r="JPM116" s="6"/>
      <c r="JPN116" s="6"/>
      <c r="JPO116" s="6"/>
      <c r="JPP116" s="6"/>
      <c r="JPQ116" s="6"/>
      <c r="JPR116" s="6"/>
      <c r="JPS116" s="6"/>
      <c r="JPT116" s="6"/>
      <c r="JPU116" s="6"/>
      <c r="JPV116" s="6"/>
      <c r="JPW116" s="6"/>
      <c r="JPX116" s="6"/>
      <c r="JPY116" s="6"/>
      <c r="JPZ116" s="6"/>
      <c r="JQA116" s="6"/>
      <c r="JQB116" s="6"/>
      <c r="JQC116" s="6"/>
      <c r="JQD116" s="6"/>
      <c r="JQE116" s="6"/>
      <c r="JQF116" s="6"/>
      <c r="JQG116" s="6"/>
      <c r="JQH116" s="6"/>
      <c r="JQI116" s="6"/>
      <c r="JQJ116" s="6"/>
      <c r="JQK116" s="6"/>
      <c r="JQL116" s="6"/>
      <c r="JQM116" s="6"/>
      <c r="JQN116" s="6"/>
      <c r="JQO116" s="6"/>
      <c r="JQP116" s="6"/>
      <c r="JQQ116" s="6"/>
      <c r="JQR116" s="6"/>
      <c r="JQS116" s="6"/>
      <c r="JQT116" s="6"/>
      <c r="JQU116" s="6"/>
      <c r="JQV116" s="6"/>
      <c r="JQW116" s="6"/>
      <c r="JQX116" s="6"/>
      <c r="JQY116" s="6"/>
      <c r="JQZ116" s="6"/>
      <c r="JRA116" s="6"/>
      <c r="JRB116" s="6"/>
      <c r="JRC116" s="6"/>
      <c r="JRD116" s="6"/>
      <c r="JRE116" s="6"/>
      <c r="JRF116" s="6"/>
      <c r="JRG116" s="6"/>
      <c r="JRH116" s="6"/>
      <c r="JRI116" s="6"/>
      <c r="JRJ116" s="6"/>
      <c r="JRK116" s="6"/>
      <c r="JRL116" s="6"/>
      <c r="JRM116" s="6"/>
      <c r="JRN116" s="6"/>
      <c r="JRO116" s="6"/>
      <c r="JRP116" s="6"/>
      <c r="JRQ116" s="6"/>
      <c r="JRR116" s="6"/>
      <c r="JRS116" s="6"/>
      <c r="JRT116" s="6"/>
      <c r="JRU116" s="6"/>
      <c r="JRV116" s="6"/>
      <c r="JRW116" s="6"/>
      <c r="JRX116" s="6"/>
      <c r="JRY116" s="6"/>
      <c r="JRZ116" s="6"/>
      <c r="JSA116" s="6"/>
      <c r="JSB116" s="6"/>
      <c r="JSC116" s="6"/>
      <c r="JSD116" s="6"/>
      <c r="JSE116" s="6"/>
      <c r="JSF116" s="6"/>
      <c r="JSG116" s="6"/>
      <c r="JSH116" s="6"/>
      <c r="JSI116" s="6"/>
      <c r="JSJ116" s="6"/>
      <c r="JSK116" s="6"/>
      <c r="JSL116" s="6"/>
      <c r="JSM116" s="6"/>
      <c r="JSN116" s="6"/>
      <c r="JSO116" s="6"/>
      <c r="JSP116" s="6"/>
      <c r="JSQ116" s="6"/>
      <c r="JSR116" s="6"/>
      <c r="JSS116" s="6"/>
      <c r="JST116" s="6"/>
      <c r="JSU116" s="6"/>
      <c r="JSV116" s="6"/>
      <c r="JSW116" s="6"/>
      <c r="JSX116" s="6"/>
      <c r="JSY116" s="6"/>
      <c r="JSZ116" s="6"/>
      <c r="JTA116" s="6"/>
      <c r="JTB116" s="6"/>
      <c r="JTC116" s="6"/>
      <c r="JTD116" s="6"/>
      <c r="JTE116" s="6"/>
      <c r="JTF116" s="6"/>
      <c r="JTG116" s="6"/>
      <c r="JTH116" s="6"/>
      <c r="JTI116" s="6"/>
      <c r="JTJ116" s="6"/>
      <c r="JTK116" s="6"/>
      <c r="JTL116" s="6"/>
      <c r="JTM116" s="6"/>
      <c r="JTN116" s="6"/>
      <c r="JTO116" s="6"/>
      <c r="JTP116" s="6"/>
      <c r="JTQ116" s="6"/>
      <c r="JTR116" s="6"/>
      <c r="JTS116" s="6"/>
      <c r="JTT116" s="6"/>
      <c r="JTU116" s="6"/>
      <c r="JTV116" s="6"/>
      <c r="JTW116" s="6"/>
      <c r="JTX116" s="6"/>
      <c r="JTY116" s="6"/>
      <c r="JTZ116" s="6"/>
      <c r="JUA116" s="6"/>
      <c r="JUB116" s="6"/>
      <c r="JUC116" s="6"/>
      <c r="JUD116" s="6"/>
      <c r="JUE116" s="6"/>
      <c r="JUF116" s="6"/>
      <c r="JUG116" s="6"/>
      <c r="JUH116" s="6"/>
      <c r="JUI116" s="6"/>
      <c r="JUJ116" s="6"/>
      <c r="JUK116" s="6"/>
      <c r="JUL116" s="6"/>
      <c r="JUM116" s="6"/>
      <c r="JUN116" s="6"/>
      <c r="JUO116" s="6"/>
      <c r="JUP116" s="6"/>
      <c r="JUQ116" s="6"/>
      <c r="JUR116" s="6"/>
      <c r="JUS116" s="6"/>
      <c r="JUT116" s="6"/>
      <c r="JUU116" s="6"/>
      <c r="JUV116" s="6"/>
      <c r="JUW116" s="6"/>
      <c r="JUX116" s="6"/>
      <c r="JUY116" s="6"/>
      <c r="JUZ116" s="6"/>
      <c r="JVA116" s="6"/>
      <c r="JVB116" s="6"/>
      <c r="JVC116" s="6"/>
      <c r="JVD116" s="6"/>
      <c r="JVE116" s="6"/>
      <c r="JVF116" s="6"/>
      <c r="JVG116" s="6"/>
      <c r="JVH116" s="6"/>
      <c r="JVI116" s="6"/>
      <c r="JVJ116" s="6"/>
      <c r="JVK116" s="6"/>
      <c r="JVL116" s="6"/>
      <c r="JVM116" s="6"/>
      <c r="JVN116" s="6"/>
      <c r="JVO116" s="6"/>
      <c r="JVP116" s="6"/>
      <c r="JVQ116" s="6"/>
      <c r="JVR116" s="6"/>
      <c r="JVS116" s="6"/>
      <c r="JVT116" s="6"/>
      <c r="JVU116" s="6"/>
      <c r="JVV116" s="6"/>
      <c r="JVW116" s="6"/>
      <c r="JVX116" s="6"/>
      <c r="JVY116" s="6"/>
      <c r="JVZ116" s="6"/>
      <c r="JWA116" s="6"/>
      <c r="JWB116" s="6"/>
      <c r="JWC116" s="6"/>
      <c r="JWD116" s="6"/>
      <c r="JWE116" s="6"/>
      <c r="JWF116" s="6"/>
      <c r="JWG116" s="6"/>
      <c r="JWH116" s="6"/>
      <c r="JWI116" s="6"/>
      <c r="JWJ116" s="6"/>
      <c r="JWK116" s="6"/>
      <c r="JWL116" s="6"/>
      <c r="JWM116" s="6"/>
      <c r="JWN116" s="6"/>
      <c r="JWO116" s="6"/>
      <c r="JWP116" s="6"/>
      <c r="JWQ116" s="6"/>
      <c r="JWR116" s="6"/>
      <c r="JWS116" s="6"/>
      <c r="JWT116" s="6"/>
      <c r="JWU116" s="6"/>
      <c r="JWV116" s="6"/>
      <c r="JWW116" s="6"/>
      <c r="JWX116" s="6"/>
      <c r="JWY116" s="6"/>
      <c r="JWZ116" s="6"/>
      <c r="JXA116" s="6"/>
      <c r="JXB116" s="6"/>
      <c r="JXC116" s="6"/>
      <c r="JXD116" s="6"/>
      <c r="JXE116" s="6"/>
      <c r="JXF116" s="6"/>
      <c r="JXG116" s="6"/>
      <c r="JXH116" s="6"/>
      <c r="JXI116" s="6"/>
      <c r="JXJ116" s="6"/>
      <c r="JXK116" s="6"/>
      <c r="JXL116" s="6"/>
      <c r="JXM116" s="6"/>
      <c r="JXN116" s="6"/>
      <c r="JXO116" s="6"/>
      <c r="JXP116" s="6"/>
      <c r="JXQ116" s="6"/>
      <c r="JXR116" s="6"/>
      <c r="JXS116" s="6"/>
      <c r="JXT116" s="6"/>
      <c r="JXU116" s="6"/>
      <c r="JXV116" s="6"/>
      <c r="JXW116" s="6"/>
      <c r="JXX116" s="6"/>
      <c r="JXY116" s="6"/>
      <c r="JXZ116" s="6"/>
      <c r="JYA116" s="6"/>
      <c r="JYB116" s="6"/>
      <c r="JYC116" s="6"/>
      <c r="JYD116" s="6"/>
      <c r="JYE116" s="6"/>
      <c r="JYF116" s="6"/>
      <c r="JYG116" s="6"/>
      <c r="JYH116" s="6"/>
      <c r="JYI116" s="6"/>
      <c r="JYJ116" s="6"/>
      <c r="JYK116" s="6"/>
      <c r="JYL116" s="6"/>
      <c r="JYM116" s="6"/>
      <c r="JYN116" s="6"/>
      <c r="JYO116" s="6"/>
      <c r="JYP116" s="6"/>
      <c r="JYQ116" s="6"/>
      <c r="JYR116" s="6"/>
      <c r="JYS116" s="6"/>
      <c r="JYT116" s="6"/>
      <c r="JYU116" s="6"/>
      <c r="JYV116" s="6"/>
      <c r="JYW116" s="6"/>
      <c r="JYX116" s="6"/>
      <c r="JYY116" s="6"/>
      <c r="JYZ116" s="6"/>
      <c r="JZA116" s="6"/>
      <c r="JZB116" s="6"/>
      <c r="JZC116" s="6"/>
      <c r="JZD116" s="6"/>
      <c r="JZE116" s="6"/>
      <c r="JZF116" s="6"/>
      <c r="JZG116" s="6"/>
      <c r="JZH116" s="6"/>
      <c r="JZI116" s="6"/>
      <c r="JZJ116" s="6"/>
      <c r="JZK116" s="6"/>
      <c r="JZL116" s="6"/>
      <c r="JZM116" s="6"/>
      <c r="JZN116" s="6"/>
      <c r="JZO116" s="6"/>
      <c r="JZP116" s="6"/>
      <c r="JZQ116" s="6"/>
      <c r="JZR116" s="6"/>
      <c r="JZS116" s="6"/>
      <c r="JZT116" s="6"/>
      <c r="JZU116" s="6"/>
      <c r="JZV116" s="6"/>
      <c r="JZW116" s="6"/>
      <c r="JZX116" s="6"/>
      <c r="JZY116" s="6"/>
      <c r="JZZ116" s="6"/>
      <c r="KAA116" s="6"/>
      <c r="KAB116" s="6"/>
      <c r="KAC116" s="6"/>
      <c r="KAD116" s="6"/>
      <c r="KAE116" s="6"/>
      <c r="KAF116" s="6"/>
      <c r="KAG116" s="6"/>
      <c r="KAH116" s="6"/>
      <c r="KAI116" s="6"/>
      <c r="KAJ116" s="6"/>
      <c r="KAK116" s="6"/>
      <c r="KAL116" s="6"/>
      <c r="KAM116" s="6"/>
      <c r="KAN116" s="6"/>
      <c r="KAO116" s="6"/>
      <c r="KAP116" s="6"/>
      <c r="KAQ116" s="6"/>
      <c r="KAR116" s="6"/>
      <c r="KAS116" s="6"/>
      <c r="KAT116" s="6"/>
      <c r="KAU116" s="6"/>
      <c r="KAV116" s="6"/>
      <c r="KAW116" s="6"/>
      <c r="KAX116" s="6"/>
      <c r="KAY116" s="6"/>
      <c r="KAZ116" s="6"/>
      <c r="KBA116" s="6"/>
      <c r="KBB116" s="6"/>
      <c r="KBC116" s="6"/>
      <c r="KBD116" s="6"/>
      <c r="KBE116" s="6"/>
      <c r="KBF116" s="6"/>
      <c r="KBG116" s="6"/>
      <c r="KBH116" s="6"/>
      <c r="KBI116" s="6"/>
      <c r="KBJ116" s="6"/>
      <c r="KBK116" s="6"/>
      <c r="KBL116" s="6"/>
      <c r="KBM116" s="6"/>
      <c r="KBN116" s="6"/>
      <c r="KBO116" s="6"/>
      <c r="KBP116" s="6"/>
      <c r="KBQ116" s="6"/>
      <c r="KBR116" s="6"/>
      <c r="KBS116" s="6"/>
      <c r="KBT116" s="6"/>
      <c r="KBU116" s="6"/>
      <c r="KBV116" s="6"/>
      <c r="KBW116" s="6"/>
      <c r="KBX116" s="6"/>
      <c r="KBY116" s="6"/>
      <c r="KBZ116" s="6"/>
      <c r="KCA116" s="6"/>
      <c r="KCB116" s="6"/>
      <c r="KCC116" s="6"/>
      <c r="KCD116" s="6"/>
      <c r="KCE116" s="6"/>
      <c r="KCF116" s="6"/>
      <c r="KCG116" s="6"/>
      <c r="KCH116" s="6"/>
      <c r="KCI116" s="6"/>
      <c r="KCJ116" s="6"/>
      <c r="KCK116" s="6"/>
      <c r="KCL116" s="6"/>
      <c r="KCM116" s="6"/>
      <c r="KCN116" s="6"/>
      <c r="KCO116" s="6"/>
      <c r="KCP116" s="6"/>
      <c r="KCQ116" s="6"/>
      <c r="KCR116" s="6"/>
      <c r="KCS116" s="6"/>
      <c r="KCT116" s="6"/>
      <c r="KCU116" s="6"/>
      <c r="KCV116" s="6"/>
      <c r="KCW116" s="6"/>
      <c r="KCX116" s="6"/>
      <c r="KCY116" s="6"/>
      <c r="KCZ116" s="6"/>
      <c r="KDA116" s="6"/>
      <c r="KDB116" s="6"/>
      <c r="KDC116" s="6"/>
      <c r="KDD116" s="6"/>
      <c r="KDE116" s="6"/>
      <c r="KDF116" s="6"/>
      <c r="KDG116" s="6"/>
      <c r="KDH116" s="6"/>
      <c r="KDI116" s="6"/>
      <c r="KDJ116" s="6"/>
      <c r="KDK116" s="6"/>
      <c r="KDL116" s="6"/>
      <c r="KDM116" s="6"/>
      <c r="KDN116" s="6"/>
      <c r="KDO116" s="6"/>
      <c r="KDP116" s="6"/>
      <c r="KDQ116" s="6"/>
      <c r="KDR116" s="6"/>
      <c r="KDS116" s="6"/>
      <c r="KDT116" s="6"/>
      <c r="KDU116" s="6"/>
      <c r="KDV116" s="6"/>
      <c r="KDW116" s="6"/>
      <c r="KDX116" s="6"/>
      <c r="KDY116" s="6"/>
      <c r="KDZ116" s="6"/>
      <c r="KEA116" s="6"/>
      <c r="KEB116" s="6"/>
      <c r="KEC116" s="6"/>
      <c r="KED116" s="6"/>
      <c r="KEE116" s="6"/>
      <c r="KEF116" s="6"/>
      <c r="KEG116" s="6"/>
      <c r="KEH116" s="6"/>
      <c r="KEI116" s="6"/>
      <c r="KEJ116" s="6"/>
      <c r="KEK116" s="6"/>
      <c r="KEL116" s="6"/>
      <c r="KEM116" s="6"/>
      <c r="KEN116" s="6"/>
      <c r="KEO116" s="6"/>
      <c r="KEP116" s="6"/>
      <c r="KEQ116" s="6"/>
      <c r="KER116" s="6"/>
      <c r="KES116" s="6"/>
      <c r="KET116" s="6"/>
      <c r="KEU116" s="6"/>
      <c r="KEV116" s="6"/>
      <c r="KEW116" s="6"/>
      <c r="KEX116" s="6"/>
      <c r="KEY116" s="6"/>
      <c r="KEZ116" s="6"/>
      <c r="KFA116" s="6"/>
      <c r="KFB116" s="6"/>
      <c r="KFC116" s="6"/>
      <c r="KFD116" s="6"/>
      <c r="KFE116" s="6"/>
      <c r="KFF116" s="6"/>
      <c r="KFG116" s="6"/>
      <c r="KFH116" s="6"/>
      <c r="KFI116" s="6"/>
      <c r="KFJ116" s="6"/>
      <c r="KFK116" s="6"/>
      <c r="KFL116" s="6"/>
      <c r="KFM116" s="6"/>
      <c r="KFN116" s="6"/>
      <c r="KFO116" s="6"/>
      <c r="KFP116" s="6"/>
      <c r="KFQ116" s="6"/>
      <c r="KFR116" s="6"/>
      <c r="KFS116" s="6"/>
      <c r="KFT116" s="6"/>
      <c r="KFU116" s="6"/>
      <c r="KFV116" s="6"/>
      <c r="KFW116" s="6"/>
      <c r="KFX116" s="6"/>
      <c r="KFY116" s="6"/>
      <c r="KFZ116" s="6"/>
      <c r="KGA116" s="6"/>
      <c r="KGB116" s="6"/>
      <c r="KGC116" s="6"/>
      <c r="KGD116" s="6"/>
      <c r="KGE116" s="6"/>
      <c r="KGF116" s="6"/>
      <c r="KGG116" s="6"/>
      <c r="KGH116" s="6"/>
      <c r="KGI116" s="6"/>
      <c r="KGJ116" s="6"/>
      <c r="KGK116" s="6"/>
      <c r="KGL116" s="6"/>
      <c r="KGM116" s="6"/>
      <c r="KGN116" s="6"/>
      <c r="KGO116" s="6"/>
      <c r="KGP116" s="6"/>
      <c r="KGQ116" s="6"/>
      <c r="KGR116" s="6"/>
      <c r="KGS116" s="6"/>
      <c r="KGT116" s="6"/>
      <c r="KGU116" s="6"/>
      <c r="KGV116" s="6"/>
      <c r="KGW116" s="6"/>
      <c r="KGX116" s="6"/>
      <c r="KGY116" s="6"/>
      <c r="KGZ116" s="6"/>
      <c r="KHA116" s="6"/>
      <c r="KHB116" s="6"/>
      <c r="KHC116" s="6"/>
      <c r="KHD116" s="6"/>
      <c r="KHE116" s="6"/>
      <c r="KHF116" s="6"/>
      <c r="KHG116" s="6"/>
      <c r="KHH116" s="6"/>
      <c r="KHI116" s="6"/>
      <c r="KHJ116" s="6"/>
      <c r="KHK116" s="6"/>
      <c r="KHL116" s="6"/>
      <c r="KHM116" s="6"/>
      <c r="KHN116" s="6"/>
      <c r="KHO116" s="6"/>
      <c r="KHP116" s="6"/>
      <c r="KHQ116" s="6"/>
      <c r="KHR116" s="6"/>
      <c r="KHS116" s="6"/>
      <c r="KHT116" s="6"/>
      <c r="KHU116" s="6"/>
      <c r="KHV116" s="6"/>
      <c r="KHW116" s="6"/>
      <c r="KHX116" s="6"/>
      <c r="KHY116" s="6"/>
      <c r="KHZ116" s="6"/>
      <c r="KIA116" s="6"/>
      <c r="KIB116" s="6"/>
      <c r="KIC116" s="6"/>
      <c r="KID116" s="6"/>
      <c r="KIE116" s="6"/>
      <c r="KIF116" s="6"/>
      <c r="KIG116" s="6"/>
      <c r="KIH116" s="6"/>
      <c r="KII116" s="6"/>
      <c r="KIJ116" s="6"/>
      <c r="KIK116" s="6"/>
      <c r="KIL116" s="6"/>
      <c r="KIM116" s="6"/>
      <c r="KIN116" s="6"/>
      <c r="KIO116" s="6"/>
      <c r="KIP116" s="6"/>
      <c r="KIQ116" s="6"/>
      <c r="KIR116" s="6"/>
      <c r="KIS116" s="6"/>
      <c r="KIT116" s="6"/>
      <c r="KIU116" s="6"/>
      <c r="KIV116" s="6"/>
      <c r="KIW116" s="6"/>
      <c r="KIX116" s="6"/>
      <c r="KIY116" s="6"/>
      <c r="KIZ116" s="6"/>
      <c r="KJA116" s="6"/>
      <c r="KJB116" s="6"/>
      <c r="KJC116" s="6"/>
      <c r="KJD116" s="6"/>
      <c r="KJE116" s="6"/>
      <c r="KJF116" s="6"/>
      <c r="KJG116" s="6"/>
      <c r="KJH116" s="6"/>
      <c r="KJI116" s="6"/>
      <c r="KJJ116" s="6"/>
      <c r="KJK116" s="6"/>
      <c r="KJL116" s="6"/>
      <c r="KJM116" s="6"/>
      <c r="KJN116" s="6"/>
      <c r="KJO116" s="6"/>
      <c r="KJP116" s="6"/>
      <c r="KJQ116" s="6"/>
      <c r="KJR116" s="6"/>
      <c r="KJS116" s="6"/>
      <c r="KJT116" s="6"/>
      <c r="KJU116" s="6"/>
      <c r="KJV116" s="6"/>
      <c r="KJW116" s="6"/>
      <c r="KJX116" s="6"/>
      <c r="KJY116" s="6"/>
      <c r="KJZ116" s="6"/>
      <c r="KKA116" s="6"/>
      <c r="KKB116" s="6"/>
      <c r="KKC116" s="6"/>
      <c r="KKD116" s="6"/>
      <c r="KKE116" s="6"/>
      <c r="KKF116" s="6"/>
      <c r="KKG116" s="6"/>
      <c r="KKH116" s="6"/>
      <c r="KKI116" s="6"/>
      <c r="KKJ116" s="6"/>
      <c r="KKK116" s="6"/>
      <c r="KKL116" s="6"/>
      <c r="KKM116" s="6"/>
      <c r="KKN116" s="6"/>
      <c r="KKO116" s="6"/>
      <c r="KKP116" s="6"/>
      <c r="KKQ116" s="6"/>
      <c r="KKR116" s="6"/>
      <c r="KKS116" s="6"/>
      <c r="KKT116" s="6"/>
      <c r="KKU116" s="6"/>
      <c r="KKV116" s="6"/>
      <c r="KKW116" s="6"/>
      <c r="KKX116" s="6"/>
      <c r="KKY116" s="6"/>
      <c r="KKZ116" s="6"/>
      <c r="KLA116" s="6"/>
      <c r="KLB116" s="6"/>
      <c r="KLC116" s="6"/>
      <c r="KLD116" s="6"/>
      <c r="KLE116" s="6"/>
      <c r="KLF116" s="6"/>
      <c r="KLG116" s="6"/>
      <c r="KLH116" s="6"/>
      <c r="KLI116" s="6"/>
      <c r="KLJ116" s="6"/>
      <c r="KLK116" s="6"/>
      <c r="KLL116" s="6"/>
      <c r="KLM116" s="6"/>
      <c r="KLN116" s="6"/>
      <c r="KLO116" s="6"/>
      <c r="KLP116" s="6"/>
      <c r="KLQ116" s="6"/>
      <c r="KLR116" s="6"/>
      <c r="KLS116" s="6"/>
      <c r="KLT116" s="6"/>
      <c r="KLU116" s="6"/>
      <c r="KLV116" s="6"/>
      <c r="KLW116" s="6"/>
      <c r="KLX116" s="6"/>
      <c r="KLY116" s="6"/>
      <c r="KLZ116" s="6"/>
      <c r="KMA116" s="6"/>
      <c r="KMB116" s="6"/>
      <c r="KMC116" s="6"/>
      <c r="KMD116" s="6"/>
      <c r="KME116" s="6"/>
      <c r="KMF116" s="6"/>
      <c r="KMG116" s="6"/>
      <c r="KMH116" s="6"/>
      <c r="KMI116" s="6"/>
      <c r="KMJ116" s="6"/>
      <c r="KMK116" s="6"/>
      <c r="KML116" s="6"/>
      <c r="KMM116" s="6"/>
      <c r="KMN116" s="6"/>
      <c r="KMO116" s="6"/>
      <c r="KMP116" s="6"/>
      <c r="KMQ116" s="6"/>
      <c r="KMR116" s="6"/>
      <c r="KMS116" s="6"/>
      <c r="KMT116" s="6"/>
      <c r="KMU116" s="6"/>
      <c r="KMV116" s="6"/>
      <c r="KMW116" s="6"/>
      <c r="KMX116" s="6"/>
      <c r="KMY116" s="6"/>
      <c r="KMZ116" s="6"/>
      <c r="KNA116" s="6"/>
      <c r="KNB116" s="6"/>
      <c r="KNC116" s="6"/>
      <c r="KND116" s="6"/>
      <c r="KNE116" s="6"/>
      <c r="KNF116" s="6"/>
      <c r="KNG116" s="6"/>
      <c r="KNH116" s="6"/>
      <c r="KNI116" s="6"/>
      <c r="KNJ116" s="6"/>
      <c r="KNK116" s="6"/>
      <c r="KNL116" s="6"/>
      <c r="KNM116" s="6"/>
      <c r="KNN116" s="6"/>
      <c r="KNO116" s="6"/>
      <c r="KNP116" s="6"/>
      <c r="KNQ116" s="6"/>
      <c r="KNR116" s="6"/>
      <c r="KNS116" s="6"/>
      <c r="KNT116" s="6"/>
      <c r="KNU116" s="6"/>
      <c r="KNV116" s="6"/>
      <c r="KNW116" s="6"/>
      <c r="KNX116" s="6"/>
      <c r="KNY116" s="6"/>
      <c r="KNZ116" s="6"/>
      <c r="KOA116" s="6"/>
      <c r="KOB116" s="6"/>
      <c r="KOC116" s="6"/>
      <c r="KOD116" s="6"/>
      <c r="KOE116" s="6"/>
      <c r="KOF116" s="6"/>
      <c r="KOG116" s="6"/>
      <c r="KOH116" s="6"/>
      <c r="KOI116" s="6"/>
      <c r="KOJ116" s="6"/>
      <c r="KOK116" s="6"/>
      <c r="KOL116" s="6"/>
      <c r="KOM116" s="6"/>
      <c r="KON116" s="6"/>
      <c r="KOO116" s="6"/>
      <c r="KOP116" s="6"/>
      <c r="KOQ116" s="6"/>
      <c r="KOR116" s="6"/>
      <c r="KOS116" s="6"/>
      <c r="KOT116" s="6"/>
      <c r="KOU116" s="6"/>
      <c r="KOV116" s="6"/>
      <c r="KOW116" s="6"/>
      <c r="KOX116" s="6"/>
      <c r="KOY116" s="6"/>
      <c r="KOZ116" s="6"/>
      <c r="KPA116" s="6"/>
      <c r="KPB116" s="6"/>
      <c r="KPC116" s="6"/>
      <c r="KPD116" s="6"/>
      <c r="KPE116" s="6"/>
      <c r="KPF116" s="6"/>
      <c r="KPG116" s="6"/>
      <c r="KPH116" s="6"/>
      <c r="KPI116" s="6"/>
      <c r="KPJ116" s="6"/>
      <c r="KPK116" s="6"/>
      <c r="KPL116" s="6"/>
      <c r="KPM116" s="6"/>
      <c r="KPN116" s="6"/>
      <c r="KPO116" s="6"/>
      <c r="KPP116" s="6"/>
      <c r="KPQ116" s="6"/>
      <c r="KPR116" s="6"/>
      <c r="KPS116" s="6"/>
      <c r="KPT116" s="6"/>
      <c r="KPU116" s="6"/>
      <c r="KPV116" s="6"/>
      <c r="KPW116" s="6"/>
      <c r="KPX116" s="6"/>
      <c r="KPY116" s="6"/>
      <c r="KPZ116" s="6"/>
      <c r="KQA116" s="6"/>
      <c r="KQB116" s="6"/>
      <c r="KQC116" s="6"/>
      <c r="KQD116" s="6"/>
      <c r="KQE116" s="6"/>
      <c r="KQF116" s="6"/>
      <c r="KQG116" s="6"/>
      <c r="KQH116" s="6"/>
      <c r="KQI116" s="6"/>
      <c r="KQJ116" s="6"/>
      <c r="KQK116" s="6"/>
      <c r="KQL116" s="6"/>
      <c r="KQM116" s="6"/>
      <c r="KQN116" s="6"/>
      <c r="KQO116" s="6"/>
      <c r="KQP116" s="6"/>
      <c r="KQQ116" s="6"/>
      <c r="KQR116" s="6"/>
      <c r="KQS116" s="6"/>
      <c r="KQT116" s="6"/>
      <c r="KQU116" s="6"/>
      <c r="KQV116" s="6"/>
      <c r="KQW116" s="6"/>
      <c r="KQX116" s="6"/>
      <c r="KQY116" s="6"/>
      <c r="KQZ116" s="6"/>
      <c r="KRA116" s="6"/>
      <c r="KRB116" s="6"/>
      <c r="KRC116" s="6"/>
      <c r="KRD116" s="6"/>
      <c r="KRE116" s="6"/>
      <c r="KRF116" s="6"/>
      <c r="KRG116" s="6"/>
      <c r="KRH116" s="6"/>
      <c r="KRI116" s="6"/>
      <c r="KRJ116" s="6"/>
      <c r="KRK116" s="6"/>
      <c r="KRL116" s="6"/>
      <c r="KRM116" s="6"/>
      <c r="KRN116" s="6"/>
      <c r="KRO116" s="6"/>
      <c r="KRP116" s="6"/>
      <c r="KRQ116" s="6"/>
      <c r="KRR116" s="6"/>
      <c r="KRS116" s="6"/>
      <c r="KRT116" s="6"/>
      <c r="KRU116" s="6"/>
      <c r="KRV116" s="6"/>
      <c r="KRW116" s="6"/>
      <c r="KRX116" s="6"/>
      <c r="KRY116" s="6"/>
      <c r="KRZ116" s="6"/>
      <c r="KSA116" s="6"/>
      <c r="KSB116" s="6"/>
      <c r="KSC116" s="6"/>
      <c r="KSD116" s="6"/>
      <c r="KSE116" s="6"/>
      <c r="KSF116" s="6"/>
      <c r="KSG116" s="6"/>
      <c r="KSH116" s="6"/>
      <c r="KSI116" s="6"/>
      <c r="KSJ116" s="6"/>
      <c r="KSK116" s="6"/>
      <c r="KSL116" s="6"/>
      <c r="KSM116" s="6"/>
      <c r="KSN116" s="6"/>
      <c r="KSO116" s="6"/>
      <c r="KSP116" s="6"/>
      <c r="KSQ116" s="6"/>
      <c r="KSR116" s="6"/>
      <c r="KSS116" s="6"/>
      <c r="KST116" s="6"/>
      <c r="KSU116" s="6"/>
      <c r="KSV116" s="6"/>
      <c r="KSW116" s="6"/>
      <c r="KSX116" s="6"/>
      <c r="KSY116" s="6"/>
      <c r="KSZ116" s="6"/>
      <c r="KTA116" s="6"/>
      <c r="KTB116" s="6"/>
      <c r="KTC116" s="6"/>
      <c r="KTD116" s="6"/>
      <c r="KTE116" s="6"/>
      <c r="KTF116" s="6"/>
      <c r="KTG116" s="6"/>
      <c r="KTH116" s="6"/>
      <c r="KTI116" s="6"/>
      <c r="KTJ116" s="6"/>
      <c r="KTK116" s="6"/>
      <c r="KTL116" s="6"/>
      <c r="KTM116" s="6"/>
      <c r="KTN116" s="6"/>
      <c r="KTO116" s="6"/>
      <c r="KTP116" s="6"/>
      <c r="KTQ116" s="6"/>
      <c r="KTR116" s="6"/>
      <c r="KTS116" s="6"/>
      <c r="KTT116" s="6"/>
      <c r="KTU116" s="6"/>
      <c r="KTV116" s="6"/>
      <c r="KTW116" s="6"/>
      <c r="KTX116" s="6"/>
      <c r="KTY116" s="6"/>
      <c r="KTZ116" s="6"/>
      <c r="KUA116" s="6"/>
      <c r="KUB116" s="6"/>
      <c r="KUC116" s="6"/>
      <c r="KUD116" s="6"/>
      <c r="KUE116" s="6"/>
      <c r="KUF116" s="6"/>
      <c r="KUG116" s="6"/>
      <c r="KUH116" s="6"/>
      <c r="KUI116" s="6"/>
      <c r="KUJ116" s="6"/>
      <c r="KUK116" s="6"/>
      <c r="KUL116" s="6"/>
      <c r="KUM116" s="6"/>
      <c r="KUN116" s="6"/>
      <c r="KUO116" s="6"/>
      <c r="KUP116" s="6"/>
      <c r="KUQ116" s="6"/>
      <c r="KUR116" s="6"/>
      <c r="KUS116" s="6"/>
      <c r="KUT116" s="6"/>
      <c r="KUU116" s="6"/>
      <c r="KUV116" s="6"/>
      <c r="KUW116" s="6"/>
      <c r="KUX116" s="6"/>
      <c r="KUY116" s="6"/>
      <c r="KUZ116" s="6"/>
      <c r="KVA116" s="6"/>
      <c r="KVB116" s="6"/>
      <c r="KVC116" s="6"/>
      <c r="KVD116" s="6"/>
      <c r="KVE116" s="6"/>
      <c r="KVF116" s="6"/>
      <c r="KVG116" s="6"/>
      <c r="KVH116" s="6"/>
      <c r="KVI116" s="6"/>
      <c r="KVJ116" s="6"/>
      <c r="KVK116" s="6"/>
      <c r="KVL116" s="6"/>
      <c r="KVM116" s="6"/>
      <c r="KVN116" s="6"/>
      <c r="KVO116" s="6"/>
      <c r="KVP116" s="6"/>
      <c r="KVQ116" s="6"/>
      <c r="KVR116" s="6"/>
      <c r="KVS116" s="6"/>
      <c r="KVT116" s="6"/>
      <c r="KVU116" s="6"/>
      <c r="KVV116" s="6"/>
      <c r="KVW116" s="6"/>
      <c r="KVX116" s="6"/>
      <c r="KVY116" s="6"/>
      <c r="KVZ116" s="6"/>
      <c r="KWA116" s="6"/>
      <c r="KWB116" s="6"/>
      <c r="KWC116" s="6"/>
      <c r="KWD116" s="6"/>
      <c r="KWE116" s="6"/>
      <c r="KWF116" s="6"/>
      <c r="KWG116" s="6"/>
      <c r="KWH116" s="6"/>
      <c r="KWI116" s="6"/>
      <c r="KWJ116" s="6"/>
      <c r="KWK116" s="6"/>
      <c r="KWL116" s="6"/>
      <c r="KWM116" s="6"/>
      <c r="KWN116" s="6"/>
      <c r="KWO116" s="6"/>
      <c r="KWP116" s="6"/>
      <c r="KWQ116" s="6"/>
      <c r="KWR116" s="6"/>
      <c r="KWS116" s="6"/>
      <c r="KWT116" s="6"/>
      <c r="KWU116" s="6"/>
      <c r="KWV116" s="6"/>
      <c r="KWW116" s="6"/>
      <c r="KWX116" s="6"/>
      <c r="KWY116" s="6"/>
      <c r="KWZ116" s="6"/>
      <c r="KXA116" s="6"/>
      <c r="KXB116" s="6"/>
      <c r="KXC116" s="6"/>
      <c r="KXD116" s="6"/>
      <c r="KXE116" s="6"/>
      <c r="KXF116" s="6"/>
      <c r="KXG116" s="6"/>
      <c r="KXH116" s="6"/>
      <c r="KXI116" s="6"/>
      <c r="KXJ116" s="6"/>
      <c r="KXK116" s="6"/>
      <c r="KXL116" s="6"/>
      <c r="KXM116" s="6"/>
      <c r="KXN116" s="6"/>
      <c r="KXO116" s="6"/>
      <c r="KXP116" s="6"/>
      <c r="KXQ116" s="6"/>
      <c r="KXR116" s="6"/>
      <c r="KXS116" s="6"/>
      <c r="KXT116" s="6"/>
      <c r="KXU116" s="6"/>
      <c r="KXV116" s="6"/>
      <c r="KXW116" s="6"/>
      <c r="KXX116" s="6"/>
      <c r="KXY116" s="6"/>
      <c r="KXZ116" s="6"/>
      <c r="KYA116" s="6"/>
      <c r="KYB116" s="6"/>
      <c r="KYC116" s="6"/>
      <c r="KYD116" s="6"/>
      <c r="KYE116" s="6"/>
      <c r="KYF116" s="6"/>
      <c r="KYG116" s="6"/>
      <c r="KYH116" s="6"/>
      <c r="KYI116" s="6"/>
      <c r="KYJ116" s="6"/>
      <c r="KYK116" s="6"/>
      <c r="KYL116" s="6"/>
      <c r="KYM116" s="6"/>
      <c r="KYN116" s="6"/>
      <c r="KYO116" s="6"/>
      <c r="KYP116" s="6"/>
      <c r="KYQ116" s="6"/>
      <c r="KYR116" s="6"/>
      <c r="KYS116" s="6"/>
      <c r="KYT116" s="6"/>
      <c r="KYU116" s="6"/>
      <c r="KYV116" s="6"/>
      <c r="KYW116" s="6"/>
      <c r="KYX116" s="6"/>
      <c r="KYY116" s="6"/>
      <c r="KYZ116" s="6"/>
      <c r="KZA116" s="6"/>
      <c r="KZB116" s="6"/>
      <c r="KZC116" s="6"/>
      <c r="KZD116" s="6"/>
      <c r="KZE116" s="6"/>
      <c r="KZF116" s="6"/>
      <c r="KZG116" s="6"/>
      <c r="KZH116" s="6"/>
      <c r="KZI116" s="6"/>
      <c r="KZJ116" s="6"/>
      <c r="KZK116" s="6"/>
      <c r="KZL116" s="6"/>
      <c r="KZM116" s="6"/>
      <c r="KZN116" s="6"/>
      <c r="KZO116" s="6"/>
      <c r="KZP116" s="6"/>
      <c r="KZQ116" s="6"/>
      <c r="KZR116" s="6"/>
      <c r="KZS116" s="6"/>
      <c r="KZT116" s="6"/>
      <c r="KZU116" s="6"/>
      <c r="KZV116" s="6"/>
      <c r="KZW116" s="6"/>
      <c r="KZX116" s="6"/>
      <c r="KZY116" s="6"/>
      <c r="KZZ116" s="6"/>
      <c r="LAA116" s="6"/>
      <c r="LAB116" s="6"/>
      <c r="LAC116" s="6"/>
      <c r="LAD116" s="6"/>
      <c r="LAE116" s="6"/>
      <c r="LAF116" s="6"/>
      <c r="LAG116" s="6"/>
      <c r="LAH116" s="6"/>
      <c r="LAI116" s="6"/>
      <c r="LAJ116" s="6"/>
      <c r="LAK116" s="6"/>
      <c r="LAL116" s="6"/>
      <c r="LAM116" s="6"/>
      <c r="LAN116" s="6"/>
      <c r="LAO116" s="6"/>
      <c r="LAP116" s="6"/>
      <c r="LAQ116" s="6"/>
      <c r="LAR116" s="6"/>
      <c r="LAS116" s="6"/>
      <c r="LAT116" s="6"/>
      <c r="LAU116" s="6"/>
      <c r="LAV116" s="6"/>
      <c r="LAW116" s="6"/>
      <c r="LAX116" s="6"/>
      <c r="LAY116" s="6"/>
      <c r="LAZ116" s="6"/>
      <c r="LBA116" s="6"/>
      <c r="LBB116" s="6"/>
      <c r="LBC116" s="6"/>
      <c r="LBD116" s="6"/>
      <c r="LBE116" s="6"/>
      <c r="LBF116" s="6"/>
      <c r="LBG116" s="6"/>
      <c r="LBH116" s="6"/>
      <c r="LBI116" s="6"/>
      <c r="LBJ116" s="6"/>
      <c r="LBK116" s="6"/>
      <c r="LBL116" s="6"/>
      <c r="LBM116" s="6"/>
      <c r="LBN116" s="6"/>
      <c r="LBO116" s="6"/>
      <c r="LBP116" s="6"/>
      <c r="LBQ116" s="6"/>
      <c r="LBR116" s="6"/>
      <c r="LBS116" s="6"/>
      <c r="LBT116" s="6"/>
      <c r="LBU116" s="6"/>
      <c r="LBV116" s="6"/>
      <c r="LBW116" s="6"/>
      <c r="LBX116" s="6"/>
      <c r="LBY116" s="6"/>
      <c r="LBZ116" s="6"/>
      <c r="LCA116" s="6"/>
      <c r="LCB116" s="6"/>
      <c r="LCC116" s="6"/>
      <c r="LCD116" s="6"/>
      <c r="LCE116" s="6"/>
      <c r="LCF116" s="6"/>
      <c r="LCG116" s="6"/>
      <c r="LCH116" s="6"/>
      <c r="LCI116" s="6"/>
      <c r="LCJ116" s="6"/>
      <c r="LCK116" s="6"/>
      <c r="LCL116" s="6"/>
      <c r="LCM116" s="6"/>
      <c r="LCN116" s="6"/>
      <c r="LCO116" s="6"/>
      <c r="LCP116" s="6"/>
      <c r="LCQ116" s="6"/>
      <c r="LCR116" s="6"/>
      <c r="LCS116" s="6"/>
      <c r="LCT116" s="6"/>
      <c r="LCU116" s="6"/>
      <c r="LCV116" s="6"/>
      <c r="LCW116" s="6"/>
      <c r="LCX116" s="6"/>
      <c r="LCY116" s="6"/>
      <c r="LCZ116" s="6"/>
      <c r="LDA116" s="6"/>
      <c r="LDB116" s="6"/>
      <c r="LDC116" s="6"/>
      <c r="LDD116" s="6"/>
      <c r="LDE116" s="6"/>
      <c r="LDF116" s="6"/>
      <c r="LDG116" s="6"/>
      <c r="LDH116" s="6"/>
      <c r="LDI116" s="6"/>
      <c r="LDJ116" s="6"/>
      <c r="LDK116" s="6"/>
      <c r="LDL116" s="6"/>
      <c r="LDM116" s="6"/>
      <c r="LDN116" s="6"/>
      <c r="LDO116" s="6"/>
      <c r="LDP116" s="6"/>
      <c r="LDQ116" s="6"/>
      <c r="LDR116" s="6"/>
      <c r="LDS116" s="6"/>
      <c r="LDT116" s="6"/>
      <c r="LDU116" s="6"/>
      <c r="LDV116" s="6"/>
      <c r="LDW116" s="6"/>
      <c r="LDX116" s="6"/>
      <c r="LDY116" s="6"/>
      <c r="LDZ116" s="6"/>
      <c r="LEA116" s="6"/>
      <c r="LEB116" s="6"/>
      <c r="LEC116" s="6"/>
      <c r="LED116" s="6"/>
      <c r="LEE116" s="6"/>
      <c r="LEF116" s="6"/>
      <c r="LEG116" s="6"/>
      <c r="LEH116" s="6"/>
      <c r="LEI116" s="6"/>
      <c r="LEJ116" s="6"/>
      <c r="LEK116" s="6"/>
      <c r="LEL116" s="6"/>
      <c r="LEM116" s="6"/>
      <c r="LEN116" s="6"/>
      <c r="LEO116" s="6"/>
      <c r="LEP116" s="6"/>
      <c r="LEQ116" s="6"/>
      <c r="LER116" s="6"/>
      <c r="LES116" s="6"/>
      <c r="LET116" s="6"/>
      <c r="LEU116" s="6"/>
      <c r="LEV116" s="6"/>
      <c r="LEW116" s="6"/>
      <c r="LEX116" s="6"/>
      <c r="LEY116" s="6"/>
      <c r="LEZ116" s="6"/>
      <c r="LFA116" s="6"/>
      <c r="LFB116" s="6"/>
      <c r="LFC116" s="6"/>
      <c r="LFD116" s="6"/>
      <c r="LFE116" s="6"/>
      <c r="LFF116" s="6"/>
      <c r="LFG116" s="6"/>
      <c r="LFH116" s="6"/>
      <c r="LFI116" s="6"/>
      <c r="LFJ116" s="6"/>
      <c r="LFK116" s="6"/>
      <c r="LFL116" s="6"/>
      <c r="LFM116" s="6"/>
      <c r="LFN116" s="6"/>
      <c r="LFO116" s="6"/>
      <c r="LFP116" s="6"/>
      <c r="LFQ116" s="6"/>
      <c r="LFR116" s="6"/>
      <c r="LFS116" s="6"/>
      <c r="LFT116" s="6"/>
      <c r="LFU116" s="6"/>
      <c r="LFV116" s="6"/>
      <c r="LFW116" s="6"/>
      <c r="LFX116" s="6"/>
      <c r="LFY116" s="6"/>
      <c r="LFZ116" s="6"/>
      <c r="LGA116" s="6"/>
      <c r="LGB116" s="6"/>
      <c r="LGC116" s="6"/>
      <c r="LGD116" s="6"/>
      <c r="LGE116" s="6"/>
      <c r="LGF116" s="6"/>
      <c r="LGG116" s="6"/>
      <c r="LGH116" s="6"/>
      <c r="LGI116" s="6"/>
      <c r="LGJ116" s="6"/>
      <c r="LGK116" s="6"/>
      <c r="LGL116" s="6"/>
      <c r="LGM116" s="6"/>
      <c r="LGN116" s="6"/>
      <c r="LGO116" s="6"/>
      <c r="LGP116" s="6"/>
      <c r="LGQ116" s="6"/>
      <c r="LGR116" s="6"/>
      <c r="LGS116" s="6"/>
      <c r="LGT116" s="6"/>
      <c r="LGU116" s="6"/>
      <c r="LGV116" s="6"/>
      <c r="LGW116" s="6"/>
      <c r="LGX116" s="6"/>
      <c r="LGY116" s="6"/>
      <c r="LGZ116" s="6"/>
      <c r="LHA116" s="6"/>
      <c r="LHB116" s="6"/>
      <c r="LHC116" s="6"/>
      <c r="LHD116" s="6"/>
      <c r="LHE116" s="6"/>
      <c r="LHF116" s="6"/>
      <c r="LHG116" s="6"/>
      <c r="LHH116" s="6"/>
      <c r="LHI116" s="6"/>
      <c r="LHJ116" s="6"/>
      <c r="LHK116" s="6"/>
      <c r="LHL116" s="6"/>
      <c r="LHM116" s="6"/>
      <c r="LHN116" s="6"/>
      <c r="LHO116" s="6"/>
      <c r="LHP116" s="6"/>
      <c r="LHQ116" s="6"/>
      <c r="LHR116" s="6"/>
      <c r="LHS116" s="6"/>
      <c r="LHT116" s="6"/>
      <c r="LHU116" s="6"/>
      <c r="LHV116" s="6"/>
      <c r="LHW116" s="6"/>
      <c r="LHX116" s="6"/>
      <c r="LHY116" s="6"/>
      <c r="LHZ116" s="6"/>
      <c r="LIA116" s="6"/>
      <c r="LIB116" s="6"/>
      <c r="LIC116" s="6"/>
      <c r="LID116" s="6"/>
      <c r="LIE116" s="6"/>
      <c r="LIF116" s="6"/>
      <c r="LIG116" s="6"/>
      <c r="LIH116" s="6"/>
      <c r="LII116" s="6"/>
      <c r="LIJ116" s="6"/>
      <c r="LIK116" s="6"/>
      <c r="LIL116" s="6"/>
      <c r="LIM116" s="6"/>
      <c r="LIN116" s="6"/>
      <c r="LIO116" s="6"/>
      <c r="LIP116" s="6"/>
      <c r="LIQ116" s="6"/>
      <c r="LIR116" s="6"/>
      <c r="LIS116" s="6"/>
      <c r="LIT116" s="6"/>
      <c r="LIU116" s="6"/>
      <c r="LIV116" s="6"/>
      <c r="LIW116" s="6"/>
      <c r="LIX116" s="6"/>
      <c r="LIY116" s="6"/>
      <c r="LIZ116" s="6"/>
      <c r="LJA116" s="6"/>
      <c r="LJB116" s="6"/>
      <c r="LJC116" s="6"/>
      <c r="LJD116" s="6"/>
      <c r="LJE116" s="6"/>
      <c r="LJF116" s="6"/>
      <c r="LJG116" s="6"/>
      <c r="LJH116" s="6"/>
      <c r="LJI116" s="6"/>
      <c r="LJJ116" s="6"/>
      <c r="LJK116" s="6"/>
      <c r="LJL116" s="6"/>
      <c r="LJM116" s="6"/>
      <c r="LJN116" s="6"/>
      <c r="LJO116" s="6"/>
      <c r="LJP116" s="6"/>
      <c r="LJQ116" s="6"/>
      <c r="LJR116" s="6"/>
      <c r="LJS116" s="6"/>
      <c r="LJT116" s="6"/>
      <c r="LJU116" s="6"/>
      <c r="LJV116" s="6"/>
      <c r="LJW116" s="6"/>
      <c r="LJX116" s="6"/>
      <c r="LJY116" s="6"/>
      <c r="LJZ116" s="6"/>
      <c r="LKA116" s="6"/>
      <c r="LKB116" s="6"/>
      <c r="LKC116" s="6"/>
      <c r="LKD116" s="6"/>
      <c r="LKE116" s="6"/>
      <c r="LKF116" s="6"/>
      <c r="LKG116" s="6"/>
      <c r="LKH116" s="6"/>
      <c r="LKI116" s="6"/>
      <c r="LKJ116" s="6"/>
      <c r="LKK116" s="6"/>
      <c r="LKL116" s="6"/>
      <c r="LKM116" s="6"/>
      <c r="LKN116" s="6"/>
      <c r="LKO116" s="6"/>
      <c r="LKP116" s="6"/>
      <c r="LKQ116" s="6"/>
      <c r="LKR116" s="6"/>
      <c r="LKS116" s="6"/>
      <c r="LKT116" s="6"/>
      <c r="LKU116" s="6"/>
      <c r="LKV116" s="6"/>
      <c r="LKW116" s="6"/>
      <c r="LKX116" s="6"/>
      <c r="LKY116" s="6"/>
      <c r="LKZ116" s="6"/>
      <c r="LLA116" s="6"/>
      <c r="LLB116" s="6"/>
      <c r="LLC116" s="6"/>
      <c r="LLD116" s="6"/>
      <c r="LLE116" s="6"/>
      <c r="LLF116" s="6"/>
      <c r="LLG116" s="6"/>
      <c r="LLH116" s="6"/>
      <c r="LLI116" s="6"/>
      <c r="LLJ116" s="6"/>
      <c r="LLK116" s="6"/>
      <c r="LLL116" s="6"/>
      <c r="LLM116" s="6"/>
      <c r="LLN116" s="6"/>
      <c r="LLO116" s="6"/>
      <c r="LLP116" s="6"/>
      <c r="LLQ116" s="6"/>
      <c r="LLR116" s="6"/>
      <c r="LLS116" s="6"/>
      <c r="LLT116" s="6"/>
      <c r="LLU116" s="6"/>
      <c r="LLV116" s="6"/>
      <c r="LLW116" s="6"/>
      <c r="LLX116" s="6"/>
      <c r="LLY116" s="6"/>
      <c r="LLZ116" s="6"/>
      <c r="LMA116" s="6"/>
      <c r="LMB116" s="6"/>
      <c r="LMC116" s="6"/>
      <c r="LMD116" s="6"/>
      <c r="LME116" s="6"/>
      <c r="LMF116" s="6"/>
      <c r="LMG116" s="6"/>
      <c r="LMH116" s="6"/>
      <c r="LMI116" s="6"/>
      <c r="LMJ116" s="6"/>
      <c r="LMK116" s="6"/>
      <c r="LML116" s="6"/>
      <c r="LMM116" s="6"/>
      <c r="LMN116" s="6"/>
      <c r="LMO116" s="6"/>
      <c r="LMP116" s="6"/>
      <c r="LMQ116" s="6"/>
      <c r="LMR116" s="6"/>
      <c r="LMS116" s="6"/>
      <c r="LMT116" s="6"/>
      <c r="LMU116" s="6"/>
      <c r="LMV116" s="6"/>
      <c r="LMW116" s="6"/>
      <c r="LMX116" s="6"/>
      <c r="LMY116" s="6"/>
      <c r="LMZ116" s="6"/>
      <c r="LNA116" s="6"/>
      <c r="LNB116" s="6"/>
      <c r="LNC116" s="6"/>
      <c r="LND116" s="6"/>
      <c r="LNE116" s="6"/>
      <c r="LNF116" s="6"/>
      <c r="LNG116" s="6"/>
      <c r="LNH116" s="6"/>
      <c r="LNI116" s="6"/>
      <c r="LNJ116" s="6"/>
      <c r="LNK116" s="6"/>
      <c r="LNL116" s="6"/>
      <c r="LNM116" s="6"/>
      <c r="LNN116" s="6"/>
      <c r="LNO116" s="6"/>
      <c r="LNP116" s="6"/>
      <c r="LNQ116" s="6"/>
      <c r="LNR116" s="6"/>
      <c r="LNS116" s="6"/>
      <c r="LNT116" s="6"/>
      <c r="LNU116" s="6"/>
      <c r="LNV116" s="6"/>
      <c r="LNW116" s="6"/>
      <c r="LNX116" s="6"/>
      <c r="LNY116" s="6"/>
      <c r="LNZ116" s="6"/>
      <c r="LOA116" s="6"/>
      <c r="LOB116" s="6"/>
      <c r="LOC116" s="6"/>
      <c r="LOD116" s="6"/>
      <c r="LOE116" s="6"/>
      <c r="LOF116" s="6"/>
      <c r="LOG116" s="6"/>
      <c r="LOH116" s="6"/>
      <c r="LOI116" s="6"/>
      <c r="LOJ116" s="6"/>
      <c r="LOK116" s="6"/>
      <c r="LOL116" s="6"/>
      <c r="LOM116" s="6"/>
      <c r="LON116" s="6"/>
      <c r="LOO116" s="6"/>
      <c r="LOP116" s="6"/>
      <c r="LOQ116" s="6"/>
      <c r="LOR116" s="6"/>
      <c r="LOS116" s="6"/>
      <c r="LOT116" s="6"/>
      <c r="LOU116" s="6"/>
      <c r="LOV116" s="6"/>
      <c r="LOW116" s="6"/>
      <c r="LOX116" s="6"/>
      <c r="LOY116" s="6"/>
      <c r="LOZ116" s="6"/>
      <c r="LPA116" s="6"/>
      <c r="LPB116" s="6"/>
      <c r="LPC116" s="6"/>
      <c r="LPD116" s="6"/>
      <c r="LPE116" s="6"/>
      <c r="LPF116" s="6"/>
      <c r="LPG116" s="6"/>
      <c r="LPH116" s="6"/>
      <c r="LPI116" s="6"/>
      <c r="LPJ116" s="6"/>
      <c r="LPK116" s="6"/>
      <c r="LPL116" s="6"/>
      <c r="LPM116" s="6"/>
      <c r="LPN116" s="6"/>
      <c r="LPO116" s="6"/>
      <c r="LPP116" s="6"/>
      <c r="LPQ116" s="6"/>
      <c r="LPR116" s="6"/>
      <c r="LPS116" s="6"/>
      <c r="LPT116" s="6"/>
      <c r="LPU116" s="6"/>
      <c r="LPV116" s="6"/>
      <c r="LPW116" s="6"/>
      <c r="LPX116" s="6"/>
      <c r="LPY116" s="6"/>
      <c r="LPZ116" s="6"/>
      <c r="LQA116" s="6"/>
      <c r="LQB116" s="6"/>
      <c r="LQC116" s="6"/>
      <c r="LQD116" s="6"/>
      <c r="LQE116" s="6"/>
      <c r="LQF116" s="6"/>
      <c r="LQG116" s="6"/>
      <c r="LQH116" s="6"/>
      <c r="LQI116" s="6"/>
      <c r="LQJ116" s="6"/>
      <c r="LQK116" s="6"/>
      <c r="LQL116" s="6"/>
      <c r="LQM116" s="6"/>
      <c r="LQN116" s="6"/>
      <c r="LQO116" s="6"/>
      <c r="LQP116" s="6"/>
      <c r="LQQ116" s="6"/>
      <c r="LQR116" s="6"/>
      <c r="LQS116" s="6"/>
      <c r="LQT116" s="6"/>
      <c r="LQU116" s="6"/>
      <c r="LQV116" s="6"/>
      <c r="LQW116" s="6"/>
      <c r="LQX116" s="6"/>
      <c r="LQY116" s="6"/>
      <c r="LQZ116" s="6"/>
      <c r="LRA116" s="6"/>
      <c r="LRB116" s="6"/>
      <c r="LRC116" s="6"/>
      <c r="LRD116" s="6"/>
      <c r="LRE116" s="6"/>
      <c r="LRF116" s="6"/>
      <c r="LRG116" s="6"/>
      <c r="LRH116" s="6"/>
      <c r="LRI116" s="6"/>
      <c r="LRJ116" s="6"/>
      <c r="LRK116" s="6"/>
      <c r="LRL116" s="6"/>
      <c r="LRM116" s="6"/>
      <c r="LRN116" s="6"/>
      <c r="LRO116" s="6"/>
      <c r="LRP116" s="6"/>
      <c r="LRQ116" s="6"/>
      <c r="LRR116" s="6"/>
      <c r="LRS116" s="6"/>
      <c r="LRT116" s="6"/>
      <c r="LRU116" s="6"/>
      <c r="LRV116" s="6"/>
      <c r="LRW116" s="6"/>
      <c r="LRX116" s="6"/>
      <c r="LRY116" s="6"/>
      <c r="LRZ116" s="6"/>
      <c r="LSA116" s="6"/>
      <c r="LSB116" s="6"/>
      <c r="LSC116" s="6"/>
      <c r="LSD116" s="6"/>
      <c r="LSE116" s="6"/>
      <c r="LSF116" s="6"/>
      <c r="LSG116" s="6"/>
      <c r="LSH116" s="6"/>
      <c r="LSI116" s="6"/>
      <c r="LSJ116" s="6"/>
      <c r="LSK116" s="6"/>
      <c r="LSL116" s="6"/>
      <c r="LSM116" s="6"/>
      <c r="LSN116" s="6"/>
      <c r="LSO116" s="6"/>
      <c r="LSP116" s="6"/>
      <c r="LSQ116" s="6"/>
      <c r="LSR116" s="6"/>
      <c r="LSS116" s="6"/>
      <c r="LST116" s="6"/>
      <c r="LSU116" s="6"/>
      <c r="LSV116" s="6"/>
      <c r="LSW116" s="6"/>
      <c r="LSX116" s="6"/>
      <c r="LSY116" s="6"/>
      <c r="LSZ116" s="6"/>
      <c r="LTA116" s="6"/>
      <c r="LTB116" s="6"/>
      <c r="LTC116" s="6"/>
      <c r="LTD116" s="6"/>
      <c r="LTE116" s="6"/>
      <c r="LTF116" s="6"/>
      <c r="LTG116" s="6"/>
      <c r="LTH116" s="6"/>
      <c r="LTI116" s="6"/>
      <c r="LTJ116" s="6"/>
      <c r="LTK116" s="6"/>
      <c r="LTL116" s="6"/>
      <c r="LTM116" s="6"/>
      <c r="LTN116" s="6"/>
      <c r="LTO116" s="6"/>
      <c r="LTP116" s="6"/>
      <c r="LTQ116" s="6"/>
      <c r="LTR116" s="6"/>
      <c r="LTS116" s="6"/>
      <c r="LTT116" s="6"/>
      <c r="LTU116" s="6"/>
      <c r="LTV116" s="6"/>
      <c r="LTW116" s="6"/>
      <c r="LTX116" s="6"/>
      <c r="LTY116" s="6"/>
      <c r="LTZ116" s="6"/>
      <c r="LUA116" s="6"/>
      <c r="LUB116" s="6"/>
      <c r="LUC116" s="6"/>
      <c r="LUD116" s="6"/>
      <c r="LUE116" s="6"/>
      <c r="LUF116" s="6"/>
      <c r="LUG116" s="6"/>
      <c r="LUH116" s="6"/>
      <c r="LUI116" s="6"/>
      <c r="LUJ116" s="6"/>
      <c r="LUK116" s="6"/>
      <c r="LUL116" s="6"/>
      <c r="LUM116" s="6"/>
      <c r="LUN116" s="6"/>
      <c r="LUO116" s="6"/>
      <c r="LUP116" s="6"/>
      <c r="LUQ116" s="6"/>
      <c r="LUR116" s="6"/>
      <c r="LUS116" s="6"/>
      <c r="LUT116" s="6"/>
      <c r="LUU116" s="6"/>
      <c r="LUV116" s="6"/>
      <c r="LUW116" s="6"/>
      <c r="LUX116" s="6"/>
      <c r="LUY116" s="6"/>
      <c r="LUZ116" s="6"/>
      <c r="LVA116" s="6"/>
      <c r="LVB116" s="6"/>
      <c r="LVC116" s="6"/>
      <c r="LVD116" s="6"/>
      <c r="LVE116" s="6"/>
      <c r="LVF116" s="6"/>
      <c r="LVG116" s="6"/>
      <c r="LVH116" s="6"/>
      <c r="LVI116" s="6"/>
      <c r="LVJ116" s="6"/>
      <c r="LVK116" s="6"/>
      <c r="LVL116" s="6"/>
      <c r="LVM116" s="6"/>
      <c r="LVN116" s="6"/>
      <c r="LVO116" s="6"/>
      <c r="LVP116" s="6"/>
      <c r="LVQ116" s="6"/>
      <c r="LVR116" s="6"/>
      <c r="LVS116" s="6"/>
      <c r="LVT116" s="6"/>
      <c r="LVU116" s="6"/>
      <c r="LVV116" s="6"/>
      <c r="LVW116" s="6"/>
      <c r="LVX116" s="6"/>
      <c r="LVY116" s="6"/>
      <c r="LVZ116" s="6"/>
      <c r="LWA116" s="6"/>
      <c r="LWB116" s="6"/>
      <c r="LWC116" s="6"/>
      <c r="LWD116" s="6"/>
      <c r="LWE116" s="6"/>
      <c r="LWF116" s="6"/>
      <c r="LWG116" s="6"/>
      <c r="LWH116" s="6"/>
      <c r="LWI116" s="6"/>
      <c r="LWJ116" s="6"/>
      <c r="LWK116" s="6"/>
      <c r="LWL116" s="6"/>
      <c r="LWM116" s="6"/>
      <c r="LWN116" s="6"/>
      <c r="LWO116" s="6"/>
      <c r="LWP116" s="6"/>
      <c r="LWQ116" s="6"/>
      <c r="LWR116" s="6"/>
      <c r="LWS116" s="6"/>
      <c r="LWT116" s="6"/>
      <c r="LWU116" s="6"/>
      <c r="LWV116" s="6"/>
      <c r="LWW116" s="6"/>
      <c r="LWX116" s="6"/>
      <c r="LWY116" s="6"/>
      <c r="LWZ116" s="6"/>
      <c r="LXA116" s="6"/>
      <c r="LXB116" s="6"/>
      <c r="LXC116" s="6"/>
      <c r="LXD116" s="6"/>
      <c r="LXE116" s="6"/>
      <c r="LXF116" s="6"/>
      <c r="LXG116" s="6"/>
      <c r="LXH116" s="6"/>
      <c r="LXI116" s="6"/>
      <c r="LXJ116" s="6"/>
      <c r="LXK116" s="6"/>
      <c r="LXL116" s="6"/>
      <c r="LXM116" s="6"/>
      <c r="LXN116" s="6"/>
      <c r="LXO116" s="6"/>
      <c r="LXP116" s="6"/>
      <c r="LXQ116" s="6"/>
      <c r="LXR116" s="6"/>
      <c r="LXS116" s="6"/>
      <c r="LXT116" s="6"/>
      <c r="LXU116" s="6"/>
      <c r="LXV116" s="6"/>
      <c r="LXW116" s="6"/>
      <c r="LXX116" s="6"/>
      <c r="LXY116" s="6"/>
      <c r="LXZ116" s="6"/>
      <c r="LYA116" s="6"/>
      <c r="LYB116" s="6"/>
      <c r="LYC116" s="6"/>
      <c r="LYD116" s="6"/>
      <c r="LYE116" s="6"/>
      <c r="LYF116" s="6"/>
      <c r="LYG116" s="6"/>
      <c r="LYH116" s="6"/>
      <c r="LYI116" s="6"/>
      <c r="LYJ116" s="6"/>
      <c r="LYK116" s="6"/>
      <c r="LYL116" s="6"/>
      <c r="LYM116" s="6"/>
      <c r="LYN116" s="6"/>
      <c r="LYO116" s="6"/>
      <c r="LYP116" s="6"/>
      <c r="LYQ116" s="6"/>
      <c r="LYR116" s="6"/>
      <c r="LYS116" s="6"/>
      <c r="LYT116" s="6"/>
      <c r="LYU116" s="6"/>
      <c r="LYV116" s="6"/>
      <c r="LYW116" s="6"/>
      <c r="LYX116" s="6"/>
      <c r="LYY116" s="6"/>
      <c r="LYZ116" s="6"/>
      <c r="LZA116" s="6"/>
      <c r="LZB116" s="6"/>
      <c r="LZC116" s="6"/>
      <c r="LZD116" s="6"/>
      <c r="LZE116" s="6"/>
      <c r="LZF116" s="6"/>
      <c r="LZG116" s="6"/>
      <c r="LZH116" s="6"/>
      <c r="LZI116" s="6"/>
      <c r="LZJ116" s="6"/>
      <c r="LZK116" s="6"/>
      <c r="LZL116" s="6"/>
      <c r="LZM116" s="6"/>
      <c r="LZN116" s="6"/>
      <c r="LZO116" s="6"/>
      <c r="LZP116" s="6"/>
      <c r="LZQ116" s="6"/>
      <c r="LZR116" s="6"/>
      <c r="LZS116" s="6"/>
      <c r="LZT116" s="6"/>
      <c r="LZU116" s="6"/>
      <c r="LZV116" s="6"/>
      <c r="LZW116" s="6"/>
      <c r="LZX116" s="6"/>
      <c r="LZY116" s="6"/>
      <c r="LZZ116" s="6"/>
      <c r="MAA116" s="6"/>
      <c r="MAB116" s="6"/>
      <c r="MAC116" s="6"/>
      <c r="MAD116" s="6"/>
      <c r="MAE116" s="6"/>
      <c r="MAF116" s="6"/>
      <c r="MAG116" s="6"/>
      <c r="MAH116" s="6"/>
      <c r="MAI116" s="6"/>
      <c r="MAJ116" s="6"/>
      <c r="MAK116" s="6"/>
      <c r="MAL116" s="6"/>
      <c r="MAM116" s="6"/>
      <c r="MAN116" s="6"/>
      <c r="MAO116" s="6"/>
      <c r="MAP116" s="6"/>
      <c r="MAQ116" s="6"/>
      <c r="MAR116" s="6"/>
      <c r="MAS116" s="6"/>
      <c r="MAT116" s="6"/>
      <c r="MAU116" s="6"/>
      <c r="MAV116" s="6"/>
      <c r="MAW116" s="6"/>
      <c r="MAX116" s="6"/>
      <c r="MAY116" s="6"/>
      <c r="MAZ116" s="6"/>
      <c r="MBA116" s="6"/>
      <c r="MBB116" s="6"/>
      <c r="MBC116" s="6"/>
      <c r="MBD116" s="6"/>
      <c r="MBE116" s="6"/>
      <c r="MBF116" s="6"/>
      <c r="MBG116" s="6"/>
      <c r="MBH116" s="6"/>
      <c r="MBI116" s="6"/>
      <c r="MBJ116" s="6"/>
      <c r="MBK116" s="6"/>
      <c r="MBL116" s="6"/>
      <c r="MBM116" s="6"/>
      <c r="MBN116" s="6"/>
      <c r="MBO116" s="6"/>
      <c r="MBP116" s="6"/>
      <c r="MBQ116" s="6"/>
      <c r="MBR116" s="6"/>
      <c r="MBS116" s="6"/>
      <c r="MBT116" s="6"/>
      <c r="MBU116" s="6"/>
      <c r="MBV116" s="6"/>
      <c r="MBW116" s="6"/>
      <c r="MBX116" s="6"/>
      <c r="MBY116" s="6"/>
      <c r="MBZ116" s="6"/>
      <c r="MCA116" s="6"/>
      <c r="MCB116" s="6"/>
      <c r="MCC116" s="6"/>
      <c r="MCD116" s="6"/>
      <c r="MCE116" s="6"/>
      <c r="MCF116" s="6"/>
      <c r="MCG116" s="6"/>
      <c r="MCH116" s="6"/>
      <c r="MCI116" s="6"/>
      <c r="MCJ116" s="6"/>
      <c r="MCK116" s="6"/>
      <c r="MCL116" s="6"/>
      <c r="MCM116" s="6"/>
      <c r="MCN116" s="6"/>
      <c r="MCO116" s="6"/>
      <c r="MCP116" s="6"/>
      <c r="MCQ116" s="6"/>
      <c r="MCR116" s="6"/>
      <c r="MCS116" s="6"/>
      <c r="MCT116" s="6"/>
      <c r="MCU116" s="6"/>
      <c r="MCV116" s="6"/>
      <c r="MCW116" s="6"/>
      <c r="MCX116" s="6"/>
      <c r="MCY116" s="6"/>
      <c r="MCZ116" s="6"/>
      <c r="MDA116" s="6"/>
      <c r="MDB116" s="6"/>
      <c r="MDC116" s="6"/>
      <c r="MDD116" s="6"/>
      <c r="MDE116" s="6"/>
      <c r="MDF116" s="6"/>
      <c r="MDG116" s="6"/>
      <c r="MDH116" s="6"/>
      <c r="MDI116" s="6"/>
      <c r="MDJ116" s="6"/>
      <c r="MDK116" s="6"/>
      <c r="MDL116" s="6"/>
      <c r="MDM116" s="6"/>
      <c r="MDN116" s="6"/>
      <c r="MDO116" s="6"/>
      <c r="MDP116" s="6"/>
      <c r="MDQ116" s="6"/>
      <c r="MDR116" s="6"/>
      <c r="MDS116" s="6"/>
      <c r="MDT116" s="6"/>
      <c r="MDU116" s="6"/>
      <c r="MDV116" s="6"/>
      <c r="MDW116" s="6"/>
      <c r="MDX116" s="6"/>
      <c r="MDY116" s="6"/>
      <c r="MDZ116" s="6"/>
      <c r="MEA116" s="6"/>
      <c r="MEB116" s="6"/>
      <c r="MEC116" s="6"/>
      <c r="MED116" s="6"/>
      <c r="MEE116" s="6"/>
      <c r="MEF116" s="6"/>
      <c r="MEG116" s="6"/>
      <c r="MEH116" s="6"/>
      <c r="MEI116" s="6"/>
      <c r="MEJ116" s="6"/>
      <c r="MEK116" s="6"/>
      <c r="MEL116" s="6"/>
      <c r="MEM116" s="6"/>
      <c r="MEN116" s="6"/>
      <c r="MEO116" s="6"/>
      <c r="MEP116" s="6"/>
      <c r="MEQ116" s="6"/>
      <c r="MER116" s="6"/>
      <c r="MES116" s="6"/>
      <c r="MET116" s="6"/>
      <c r="MEU116" s="6"/>
      <c r="MEV116" s="6"/>
      <c r="MEW116" s="6"/>
      <c r="MEX116" s="6"/>
      <c r="MEY116" s="6"/>
      <c r="MEZ116" s="6"/>
      <c r="MFA116" s="6"/>
      <c r="MFB116" s="6"/>
      <c r="MFC116" s="6"/>
      <c r="MFD116" s="6"/>
      <c r="MFE116" s="6"/>
      <c r="MFF116" s="6"/>
      <c r="MFG116" s="6"/>
      <c r="MFH116" s="6"/>
      <c r="MFI116" s="6"/>
      <c r="MFJ116" s="6"/>
      <c r="MFK116" s="6"/>
      <c r="MFL116" s="6"/>
      <c r="MFM116" s="6"/>
      <c r="MFN116" s="6"/>
      <c r="MFO116" s="6"/>
      <c r="MFP116" s="6"/>
      <c r="MFQ116" s="6"/>
      <c r="MFR116" s="6"/>
      <c r="MFS116" s="6"/>
      <c r="MFT116" s="6"/>
      <c r="MFU116" s="6"/>
      <c r="MFV116" s="6"/>
      <c r="MFW116" s="6"/>
      <c r="MFX116" s="6"/>
      <c r="MFY116" s="6"/>
      <c r="MFZ116" s="6"/>
      <c r="MGA116" s="6"/>
      <c r="MGB116" s="6"/>
      <c r="MGC116" s="6"/>
      <c r="MGD116" s="6"/>
      <c r="MGE116" s="6"/>
      <c r="MGF116" s="6"/>
      <c r="MGG116" s="6"/>
      <c r="MGH116" s="6"/>
      <c r="MGI116" s="6"/>
      <c r="MGJ116" s="6"/>
      <c r="MGK116" s="6"/>
      <c r="MGL116" s="6"/>
      <c r="MGM116" s="6"/>
      <c r="MGN116" s="6"/>
      <c r="MGO116" s="6"/>
      <c r="MGP116" s="6"/>
      <c r="MGQ116" s="6"/>
      <c r="MGR116" s="6"/>
      <c r="MGS116" s="6"/>
      <c r="MGT116" s="6"/>
      <c r="MGU116" s="6"/>
      <c r="MGV116" s="6"/>
      <c r="MGW116" s="6"/>
      <c r="MGX116" s="6"/>
      <c r="MGY116" s="6"/>
      <c r="MGZ116" s="6"/>
      <c r="MHA116" s="6"/>
      <c r="MHB116" s="6"/>
      <c r="MHC116" s="6"/>
      <c r="MHD116" s="6"/>
      <c r="MHE116" s="6"/>
      <c r="MHF116" s="6"/>
      <c r="MHG116" s="6"/>
      <c r="MHH116" s="6"/>
      <c r="MHI116" s="6"/>
      <c r="MHJ116" s="6"/>
      <c r="MHK116" s="6"/>
      <c r="MHL116" s="6"/>
      <c r="MHM116" s="6"/>
      <c r="MHN116" s="6"/>
      <c r="MHO116" s="6"/>
      <c r="MHP116" s="6"/>
      <c r="MHQ116" s="6"/>
      <c r="MHR116" s="6"/>
      <c r="MHS116" s="6"/>
      <c r="MHT116" s="6"/>
      <c r="MHU116" s="6"/>
      <c r="MHV116" s="6"/>
      <c r="MHW116" s="6"/>
      <c r="MHX116" s="6"/>
      <c r="MHY116" s="6"/>
      <c r="MHZ116" s="6"/>
      <c r="MIA116" s="6"/>
      <c r="MIB116" s="6"/>
      <c r="MIC116" s="6"/>
      <c r="MID116" s="6"/>
      <c r="MIE116" s="6"/>
      <c r="MIF116" s="6"/>
      <c r="MIG116" s="6"/>
      <c r="MIH116" s="6"/>
      <c r="MII116" s="6"/>
      <c r="MIJ116" s="6"/>
      <c r="MIK116" s="6"/>
      <c r="MIL116" s="6"/>
      <c r="MIM116" s="6"/>
      <c r="MIN116" s="6"/>
      <c r="MIO116" s="6"/>
      <c r="MIP116" s="6"/>
      <c r="MIQ116" s="6"/>
      <c r="MIR116" s="6"/>
      <c r="MIS116" s="6"/>
      <c r="MIT116" s="6"/>
      <c r="MIU116" s="6"/>
      <c r="MIV116" s="6"/>
      <c r="MIW116" s="6"/>
      <c r="MIX116" s="6"/>
      <c r="MIY116" s="6"/>
      <c r="MIZ116" s="6"/>
      <c r="MJA116" s="6"/>
      <c r="MJB116" s="6"/>
      <c r="MJC116" s="6"/>
      <c r="MJD116" s="6"/>
      <c r="MJE116" s="6"/>
      <c r="MJF116" s="6"/>
      <c r="MJG116" s="6"/>
      <c r="MJH116" s="6"/>
      <c r="MJI116" s="6"/>
      <c r="MJJ116" s="6"/>
      <c r="MJK116" s="6"/>
      <c r="MJL116" s="6"/>
      <c r="MJM116" s="6"/>
      <c r="MJN116" s="6"/>
      <c r="MJO116" s="6"/>
      <c r="MJP116" s="6"/>
      <c r="MJQ116" s="6"/>
      <c r="MJR116" s="6"/>
      <c r="MJS116" s="6"/>
      <c r="MJT116" s="6"/>
      <c r="MJU116" s="6"/>
      <c r="MJV116" s="6"/>
      <c r="MJW116" s="6"/>
      <c r="MJX116" s="6"/>
      <c r="MJY116" s="6"/>
      <c r="MJZ116" s="6"/>
      <c r="MKA116" s="6"/>
      <c r="MKB116" s="6"/>
      <c r="MKC116" s="6"/>
      <c r="MKD116" s="6"/>
      <c r="MKE116" s="6"/>
      <c r="MKF116" s="6"/>
      <c r="MKG116" s="6"/>
      <c r="MKH116" s="6"/>
      <c r="MKI116" s="6"/>
      <c r="MKJ116" s="6"/>
      <c r="MKK116" s="6"/>
      <c r="MKL116" s="6"/>
      <c r="MKM116" s="6"/>
      <c r="MKN116" s="6"/>
      <c r="MKO116" s="6"/>
      <c r="MKP116" s="6"/>
      <c r="MKQ116" s="6"/>
      <c r="MKR116" s="6"/>
      <c r="MKS116" s="6"/>
      <c r="MKT116" s="6"/>
      <c r="MKU116" s="6"/>
      <c r="MKV116" s="6"/>
      <c r="MKW116" s="6"/>
      <c r="MKX116" s="6"/>
      <c r="MKY116" s="6"/>
      <c r="MKZ116" s="6"/>
      <c r="MLA116" s="6"/>
      <c r="MLB116" s="6"/>
      <c r="MLC116" s="6"/>
      <c r="MLD116" s="6"/>
      <c r="MLE116" s="6"/>
      <c r="MLF116" s="6"/>
      <c r="MLG116" s="6"/>
      <c r="MLH116" s="6"/>
      <c r="MLI116" s="6"/>
      <c r="MLJ116" s="6"/>
      <c r="MLK116" s="6"/>
      <c r="MLL116" s="6"/>
      <c r="MLM116" s="6"/>
      <c r="MLN116" s="6"/>
      <c r="MLO116" s="6"/>
      <c r="MLP116" s="6"/>
      <c r="MLQ116" s="6"/>
      <c r="MLR116" s="6"/>
      <c r="MLS116" s="6"/>
      <c r="MLT116" s="6"/>
      <c r="MLU116" s="6"/>
      <c r="MLV116" s="6"/>
      <c r="MLW116" s="6"/>
      <c r="MLX116" s="6"/>
      <c r="MLY116" s="6"/>
      <c r="MLZ116" s="6"/>
      <c r="MMA116" s="6"/>
      <c r="MMB116" s="6"/>
      <c r="MMC116" s="6"/>
      <c r="MMD116" s="6"/>
      <c r="MME116" s="6"/>
      <c r="MMF116" s="6"/>
      <c r="MMG116" s="6"/>
      <c r="MMH116" s="6"/>
      <c r="MMI116" s="6"/>
      <c r="MMJ116" s="6"/>
      <c r="MMK116" s="6"/>
      <c r="MML116" s="6"/>
      <c r="MMM116" s="6"/>
      <c r="MMN116" s="6"/>
      <c r="MMO116" s="6"/>
      <c r="MMP116" s="6"/>
      <c r="MMQ116" s="6"/>
      <c r="MMR116" s="6"/>
      <c r="MMS116" s="6"/>
      <c r="MMT116" s="6"/>
      <c r="MMU116" s="6"/>
      <c r="MMV116" s="6"/>
      <c r="MMW116" s="6"/>
      <c r="MMX116" s="6"/>
      <c r="MMY116" s="6"/>
      <c r="MMZ116" s="6"/>
      <c r="MNA116" s="6"/>
      <c r="MNB116" s="6"/>
      <c r="MNC116" s="6"/>
      <c r="MND116" s="6"/>
      <c r="MNE116" s="6"/>
      <c r="MNF116" s="6"/>
      <c r="MNG116" s="6"/>
      <c r="MNH116" s="6"/>
      <c r="MNI116" s="6"/>
      <c r="MNJ116" s="6"/>
      <c r="MNK116" s="6"/>
      <c r="MNL116" s="6"/>
      <c r="MNM116" s="6"/>
      <c r="MNN116" s="6"/>
      <c r="MNO116" s="6"/>
      <c r="MNP116" s="6"/>
      <c r="MNQ116" s="6"/>
      <c r="MNR116" s="6"/>
      <c r="MNS116" s="6"/>
      <c r="MNT116" s="6"/>
      <c r="MNU116" s="6"/>
      <c r="MNV116" s="6"/>
      <c r="MNW116" s="6"/>
      <c r="MNX116" s="6"/>
      <c r="MNY116" s="6"/>
      <c r="MNZ116" s="6"/>
      <c r="MOA116" s="6"/>
      <c r="MOB116" s="6"/>
      <c r="MOC116" s="6"/>
      <c r="MOD116" s="6"/>
      <c r="MOE116" s="6"/>
      <c r="MOF116" s="6"/>
      <c r="MOG116" s="6"/>
      <c r="MOH116" s="6"/>
      <c r="MOI116" s="6"/>
      <c r="MOJ116" s="6"/>
      <c r="MOK116" s="6"/>
      <c r="MOL116" s="6"/>
      <c r="MOM116" s="6"/>
      <c r="MON116" s="6"/>
      <c r="MOO116" s="6"/>
      <c r="MOP116" s="6"/>
      <c r="MOQ116" s="6"/>
      <c r="MOR116" s="6"/>
      <c r="MOS116" s="6"/>
      <c r="MOT116" s="6"/>
      <c r="MOU116" s="6"/>
      <c r="MOV116" s="6"/>
      <c r="MOW116" s="6"/>
      <c r="MOX116" s="6"/>
      <c r="MOY116" s="6"/>
      <c r="MOZ116" s="6"/>
      <c r="MPA116" s="6"/>
      <c r="MPB116" s="6"/>
      <c r="MPC116" s="6"/>
      <c r="MPD116" s="6"/>
      <c r="MPE116" s="6"/>
      <c r="MPF116" s="6"/>
      <c r="MPG116" s="6"/>
      <c r="MPH116" s="6"/>
      <c r="MPI116" s="6"/>
      <c r="MPJ116" s="6"/>
      <c r="MPK116" s="6"/>
      <c r="MPL116" s="6"/>
      <c r="MPM116" s="6"/>
      <c r="MPN116" s="6"/>
      <c r="MPO116" s="6"/>
      <c r="MPP116" s="6"/>
      <c r="MPQ116" s="6"/>
      <c r="MPR116" s="6"/>
      <c r="MPS116" s="6"/>
      <c r="MPT116" s="6"/>
      <c r="MPU116" s="6"/>
      <c r="MPV116" s="6"/>
      <c r="MPW116" s="6"/>
      <c r="MPX116" s="6"/>
      <c r="MPY116" s="6"/>
      <c r="MPZ116" s="6"/>
      <c r="MQA116" s="6"/>
      <c r="MQB116" s="6"/>
      <c r="MQC116" s="6"/>
      <c r="MQD116" s="6"/>
      <c r="MQE116" s="6"/>
      <c r="MQF116" s="6"/>
      <c r="MQG116" s="6"/>
      <c r="MQH116" s="6"/>
      <c r="MQI116" s="6"/>
      <c r="MQJ116" s="6"/>
      <c r="MQK116" s="6"/>
      <c r="MQL116" s="6"/>
      <c r="MQM116" s="6"/>
      <c r="MQN116" s="6"/>
      <c r="MQO116" s="6"/>
      <c r="MQP116" s="6"/>
      <c r="MQQ116" s="6"/>
      <c r="MQR116" s="6"/>
      <c r="MQS116" s="6"/>
      <c r="MQT116" s="6"/>
      <c r="MQU116" s="6"/>
      <c r="MQV116" s="6"/>
      <c r="MQW116" s="6"/>
      <c r="MQX116" s="6"/>
      <c r="MQY116" s="6"/>
      <c r="MQZ116" s="6"/>
      <c r="MRA116" s="6"/>
      <c r="MRB116" s="6"/>
      <c r="MRC116" s="6"/>
      <c r="MRD116" s="6"/>
      <c r="MRE116" s="6"/>
      <c r="MRF116" s="6"/>
      <c r="MRG116" s="6"/>
      <c r="MRH116" s="6"/>
      <c r="MRI116" s="6"/>
      <c r="MRJ116" s="6"/>
      <c r="MRK116" s="6"/>
      <c r="MRL116" s="6"/>
      <c r="MRM116" s="6"/>
      <c r="MRN116" s="6"/>
      <c r="MRO116" s="6"/>
      <c r="MRP116" s="6"/>
      <c r="MRQ116" s="6"/>
      <c r="MRR116" s="6"/>
      <c r="MRS116" s="6"/>
      <c r="MRT116" s="6"/>
      <c r="MRU116" s="6"/>
      <c r="MRV116" s="6"/>
      <c r="MRW116" s="6"/>
      <c r="MRX116" s="6"/>
      <c r="MRY116" s="6"/>
      <c r="MRZ116" s="6"/>
      <c r="MSA116" s="6"/>
      <c r="MSB116" s="6"/>
      <c r="MSC116" s="6"/>
      <c r="MSD116" s="6"/>
      <c r="MSE116" s="6"/>
      <c r="MSF116" s="6"/>
      <c r="MSG116" s="6"/>
      <c r="MSH116" s="6"/>
      <c r="MSI116" s="6"/>
      <c r="MSJ116" s="6"/>
      <c r="MSK116" s="6"/>
      <c r="MSL116" s="6"/>
      <c r="MSM116" s="6"/>
      <c r="MSN116" s="6"/>
      <c r="MSO116" s="6"/>
      <c r="MSP116" s="6"/>
      <c r="MSQ116" s="6"/>
      <c r="MSR116" s="6"/>
      <c r="MSS116" s="6"/>
      <c r="MST116" s="6"/>
      <c r="MSU116" s="6"/>
      <c r="MSV116" s="6"/>
      <c r="MSW116" s="6"/>
      <c r="MSX116" s="6"/>
      <c r="MSY116" s="6"/>
      <c r="MSZ116" s="6"/>
      <c r="MTA116" s="6"/>
      <c r="MTB116" s="6"/>
      <c r="MTC116" s="6"/>
      <c r="MTD116" s="6"/>
      <c r="MTE116" s="6"/>
      <c r="MTF116" s="6"/>
      <c r="MTG116" s="6"/>
      <c r="MTH116" s="6"/>
      <c r="MTI116" s="6"/>
      <c r="MTJ116" s="6"/>
      <c r="MTK116" s="6"/>
      <c r="MTL116" s="6"/>
      <c r="MTM116" s="6"/>
      <c r="MTN116" s="6"/>
      <c r="MTO116" s="6"/>
      <c r="MTP116" s="6"/>
      <c r="MTQ116" s="6"/>
      <c r="MTR116" s="6"/>
      <c r="MTS116" s="6"/>
      <c r="MTT116" s="6"/>
      <c r="MTU116" s="6"/>
      <c r="MTV116" s="6"/>
      <c r="MTW116" s="6"/>
      <c r="MTX116" s="6"/>
      <c r="MTY116" s="6"/>
      <c r="MTZ116" s="6"/>
      <c r="MUA116" s="6"/>
      <c r="MUB116" s="6"/>
      <c r="MUC116" s="6"/>
      <c r="MUD116" s="6"/>
      <c r="MUE116" s="6"/>
      <c r="MUF116" s="6"/>
      <c r="MUG116" s="6"/>
      <c r="MUH116" s="6"/>
      <c r="MUI116" s="6"/>
      <c r="MUJ116" s="6"/>
      <c r="MUK116" s="6"/>
      <c r="MUL116" s="6"/>
      <c r="MUM116" s="6"/>
      <c r="MUN116" s="6"/>
      <c r="MUO116" s="6"/>
      <c r="MUP116" s="6"/>
      <c r="MUQ116" s="6"/>
      <c r="MUR116" s="6"/>
      <c r="MUS116" s="6"/>
      <c r="MUT116" s="6"/>
      <c r="MUU116" s="6"/>
      <c r="MUV116" s="6"/>
      <c r="MUW116" s="6"/>
      <c r="MUX116" s="6"/>
      <c r="MUY116" s="6"/>
      <c r="MUZ116" s="6"/>
      <c r="MVA116" s="6"/>
      <c r="MVB116" s="6"/>
      <c r="MVC116" s="6"/>
      <c r="MVD116" s="6"/>
      <c r="MVE116" s="6"/>
      <c r="MVF116" s="6"/>
      <c r="MVG116" s="6"/>
      <c r="MVH116" s="6"/>
      <c r="MVI116" s="6"/>
      <c r="MVJ116" s="6"/>
      <c r="MVK116" s="6"/>
      <c r="MVL116" s="6"/>
      <c r="MVM116" s="6"/>
      <c r="MVN116" s="6"/>
      <c r="MVO116" s="6"/>
      <c r="MVP116" s="6"/>
      <c r="MVQ116" s="6"/>
      <c r="MVR116" s="6"/>
      <c r="MVS116" s="6"/>
      <c r="MVT116" s="6"/>
      <c r="MVU116" s="6"/>
      <c r="MVV116" s="6"/>
      <c r="MVW116" s="6"/>
      <c r="MVX116" s="6"/>
      <c r="MVY116" s="6"/>
      <c r="MVZ116" s="6"/>
      <c r="MWA116" s="6"/>
      <c r="MWB116" s="6"/>
      <c r="MWC116" s="6"/>
      <c r="MWD116" s="6"/>
      <c r="MWE116" s="6"/>
      <c r="MWF116" s="6"/>
      <c r="MWG116" s="6"/>
      <c r="MWH116" s="6"/>
      <c r="MWI116" s="6"/>
      <c r="MWJ116" s="6"/>
      <c r="MWK116" s="6"/>
      <c r="MWL116" s="6"/>
      <c r="MWM116" s="6"/>
      <c r="MWN116" s="6"/>
      <c r="MWO116" s="6"/>
      <c r="MWP116" s="6"/>
      <c r="MWQ116" s="6"/>
      <c r="MWR116" s="6"/>
      <c r="MWS116" s="6"/>
      <c r="MWT116" s="6"/>
      <c r="MWU116" s="6"/>
      <c r="MWV116" s="6"/>
      <c r="MWW116" s="6"/>
      <c r="MWX116" s="6"/>
      <c r="MWY116" s="6"/>
      <c r="MWZ116" s="6"/>
      <c r="MXA116" s="6"/>
      <c r="MXB116" s="6"/>
      <c r="MXC116" s="6"/>
      <c r="MXD116" s="6"/>
      <c r="MXE116" s="6"/>
      <c r="MXF116" s="6"/>
      <c r="MXG116" s="6"/>
      <c r="MXH116" s="6"/>
      <c r="MXI116" s="6"/>
      <c r="MXJ116" s="6"/>
      <c r="MXK116" s="6"/>
      <c r="MXL116" s="6"/>
      <c r="MXM116" s="6"/>
      <c r="MXN116" s="6"/>
      <c r="MXO116" s="6"/>
      <c r="MXP116" s="6"/>
      <c r="MXQ116" s="6"/>
      <c r="MXR116" s="6"/>
      <c r="MXS116" s="6"/>
      <c r="MXT116" s="6"/>
      <c r="MXU116" s="6"/>
      <c r="MXV116" s="6"/>
      <c r="MXW116" s="6"/>
      <c r="MXX116" s="6"/>
      <c r="MXY116" s="6"/>
      <c r="MXZ116" s="6"/>
      <c r="MYA116" s="6"/>
      <c r="MYB116" s="6"/>
      <c r="MYC116" s="6"/>
      <c r="MYD116" s="6"/>
      <c r="MYE116" s="6"/>
      <c r="MYF116" s="6"/>
      <c r="MYG116" s="6"/>
      <c r="MYH116" s="6"/>
      <c r="MYI116" s="6"/>
      <c r="MYJ116" s="6"/>
      <c r="MYK116" s="6"/>
      <c r="MYL116" s="6"/>
      <c r="MYM116" s="6"/>
      <c r="MYN116" s="6"/>
      <c r="MYO116" s="6"/>
      <c r="MYP116" s="6"/>
      <c r="MYQ116" s="6"/>
      <c r="MYR116" s="6"/>
      <c r="MYS116" s="6"/>
      <c r="MYT116" s="6"/>
      <c r="MYU116" s="6"/>
      <c r="MYV116" s="6"/>
      <c r="MYW116" s="6"/>
      <c r="MYX116" s="6"/>
      <c r="MYY116" s="6"/>
      <c r="MYZ116" s="6"/>
      <c r="MZA116" s="6"/>
      <c r="MZB116" s="6"/>
      <c r="MZC116" s="6"/>
      <c r="MZD116" s="6"/>
      <c r="MZE116" s="6"/>
      <c r="MZF116" s="6"/>
      <c r="MZG116" s="6"/>
      <c r="MZH116" s="6"/>
      <c r="MZI116" s="6"/>
      <c r="MZJ116" s="6"/>
      <c r="MZK116" s="6"/>
      <c r="MZL116" s="6"/>
      <c r="MZM116" s="6"/>
      <c r="MZN116" s="6"/>
      <c r="MZO116" s="6"/>
      <c r="MZP116" s="6"/>
      <c r="MZQ116" s="6"/>
      <c r="MZR116" s="6"/>
      <c r="MZS116" s="6"/>
      <c r="MZT116" s="6"/>
      <c r="MZU116" s="6"/>
      <c r="MZV116" s="6"/>
      <c r="MZW116" s="6"/>
      <c r="MZX116" s="6"/>
      <c r="MZY116" s="6"/>
      <c r="MZZ116" s="6"/>
      <c r="NAA116" s="6"/>
      <c r="NAB116" s="6"/>
      <c r="NAC116" s="6"/>
      <c r="NAD116" s="6"/>
      <c r="NAE116" s="6"/>
      <c r="NAF116" s="6"/>
      <c r="NAG116" s="6"/>
      <c r="NAH116" s="6"/>
      <c r="NAI116" s="6"/>
      <c r="NAJ116" s="6"/>
      <c r="NAK116" s="6"/>
      <c r="NAL116" s="6"/>
      <c r="NAM116" s="6"/>
      <c r="NAN116" s="6"/>
      <c r="NAO116" s="6"/>
      <c r="NAP116" s="6"/>
      <c r="NAQ116" s="6"/>
      <c r="NAR116" s="6"/>
      <c r="NAS116" s="6"/>
      <c r="NAT116" s="6"/>
      <c r="NAU116" s="6"/>
      <c r="NAV116" s="6"/>
      <c r="NAW116" s="6"/>
      <c r="NAX116" s="6"/>
      <c r="NAY116" s="6"/>
      <c r="NAZ116" s="6"/>
      <c r="NBA116" s="6"/>
      <c r="NBB116" s="6"/>
      <c r="NBC116" s="6"/>
      <c r="NBD116" s="6"/>
      <c r="NBE116" s="6"/>
      <c r="NBF116" s="6"/>
      <c r="NBG116" s="6"/>
      <c r="NBH116" s="6"/>
      <c r="NBI116" s="6"/>
      <c r="NBJ116" s="6"/>
      <c r="NBK116" s="6"/>
      <c r="NBL116" s="6"/>
      <c r="NBM116" s="6"/>
      <c r="NBN116" s="6"/>
      <c r="NBO116" s="6"/>
      <c r="NBP116" s="6"/>
      <c r="NBQ116" s="6"/>
      <c r="NBR116" s="6"/>
      <c r="NBS116" s="6"/>
      <c r="NBT116" s="6"/>
      <c r="NBU116" s="6"/>
      <c r="NBV116" s="6"/>
      <c r="NBW116" s="6"/>
      <c r="NBX116" s="6"/>
      <c r="NBY116" s="6"/>
      <c r="NBZ116" s="6"/>
      <c r="NCA116" s="6"/>
      <c r="NCB116" s="6"/>
      <c r="NCC116" s="6"/>
      <c r="NCD116" s="6"/>
      <c r="NCE116" s="6"/>
      <c r="NCF116" s="6"/>
      <c r="NCG116" s="6"/>
      <c r="NCH116" s="6"/>
      <c r="NCI116" s="6"/>
      <c r="NCJ116" s="6"/>
      <c r="NCK116" s="6"/>
      <c r="NCL116" s="6"/>
      <c r="NCM116" s="6"/>
      <c r="NCN116" s="6"/>
      <c r="NCO116" s="6"/>
      <c r="NCP116" s="6"/>
      <c r="NCQ116" s="6"/>
      <c r="NCR116" s="6"/>
      <c r="NCS116" s="6"/>
      <c r="NCT116" s="6"/>
      <c r="NCU116" s="6"/>
      <c r="NCV116" s="6"/>
      <c r="NCW116" s="6"/>
      <c r="NCX116" s="6"/>
      <c r="NCY116" s="6"/>
      <c r="NCZ116" s="6"/>
      <c r="NDA116" s="6"/>
      <c r="NDB116" s="6"/>
      <c r="NDC116" s="6"/>
      <c r="NDD116" s="6"/>
      <c r="NDE116" s="6"/>
      <c r="NDF116" s="6"/>
      <c r="NDG116" s="6"/>
      <c r="NDH116" s="6"/>
      <c r="NDI116" s="6"/>
      <c r="NDJ116" s="6"/>
      <c r="NDK116" s="6"/>
      <c r="NDL116" s="6"/>
      <c r="NDM116" s="6"/>
      <c r="NDN116" s="6"/>
      <c r="NDO116" s="6"/>
      <c r="NDP116" s="6"/>
      <c r="NDQ116" s="6"/>
      <c r="NDR116" s="6"/>
      <c r="NDS116" s="6"/>
      <c r="NDT116" s="6"/>
      <c r="NDU116" s="6"/>
      <c r="NDV116" s="6"/>
      <c r="NDW116" s="6"/>
      <c r="NDX116" s="6"/>
      <c r="NDY116" s="6"/>
      <c r="NDZ116" s="6"/>
      <c r="NEA116" s="6"/>
      <c r="NEB116" s="6"/>
      <c r="NEC116" s="6"/>
      <c r="NED116" s="6"/>
      <c r="NEE116" s="6"/>
      <c r="NEF116" s="6"/>
      <c r="NEG116" s="6"/>
      <c r="NEH116" s="6"/>
      <c r="NEI116" s="6"/>
      <c r="NEJ116" s="6"/>
      <c r="NEK116" s="6"/>
      <c r="NEL116" s="6"/>
      <c r="NEM116" s="6"/>
      <c r="NEN116" s="6"/>
      <c r="NEO116" s="6"/>
      <c r="NEP116" s="6"/>
      <c r="NEQ116" s="6"/>
      <c r="NER116" s="6"/>
      <c r="NES116" s="6"/>
      <c r="NET116" s="6"/>
      <c r="NEU116" s="6"/>
      <c r="NEV116" s="6"/>
      <c r="NEW116" s="6"/>
      <c r="NEX116" s="6"/>
      <c r="NEY116" s="6"/>
      <c r="NEZ116" s="6"/>
      <c r="NFA116" s="6"/>
      <c r="NFB116" s="6"/>
      <c r="NFC116" s="6"/>
      <c r="NFD116" s="6"/>
      <c r="NFE116" s="6"/>
      <c r="NFF116" s="6"/>
      <c r="NFG116" s="6"/>
      <c r="NFH116" s="6"/>
      <c r="NFI116" s="6"/>
      <c r="NFJ116" s="6"/>
      <c r="NFK116" s="6"/>
      <c r="NFL116" s="6"/>
      <c r="NFM116" s="6"/>
      <c r="NFN116" s="6"/>
      <c r="NFO116" s="6"/>
      <c r="NFP116" s="6"/>
      <c r="NFQ116" s="6"/>
      <c r="NFR116" s="6"/>
      <c r="NFS116" s="6"/>
      <c r="NFT116" s="6"/>
      <c r="NFU116" s="6"/>
      <c r="NFV116" s="6"/>
      <c r="NFW116" s="6"/>
      <c r="NFX116" s="6"/>
      <c r="NFY116" s="6"/>
      <c r="NFZ116" s="6"/>
      <c r="NGA116" s="6"/>
      <c r="NGB116" s="6"/>
      <c r="NGC116" s="6"/>
      <c r="NGD116" s="6"/>
      <c r="NGE116" s="6"/>
      <c r="NGF116" s="6"/>
      <c r="NGG116" s="6"/>
      <c r="NGH116" s="6"/>
      <c r="NGI116" s="6"/>
      <c r="NGJ116" s="6"/>
      <c r="NGK116" s="6"/>
      <c r="NGL116" s="6"/>
      <c r="NGM116" s="6"/>
      <c r="NGN116" s="6"/>
      <c r="NGO116" s="6"/>
      <c r="NGP116" s="6"/>
      <c r="NGQ116" s="6"/>
      <c r="NGR116" s="6"/>
      <c r="NGS116" s="6"/>
      <c r="NGT116" s="6"/>
      <c r="NGU116" s="6"/>
      <c r="NGV116" s="6"/>
      <c r="NGW116" s="6"/>
      <c r="NGX116" s="6"/>
      <c r="NGY116" s="6"/>
      <c r="NGZ116" s="6"/>
      <c r="NHA116" s="6"/>
      <c r="NHB116" s="6"/>
      <c r="NHC116" s="6"/>
      <c r="NHD116" s="6"/>
      <c r="NHE116" s="6"/>
      <c r="NHF116" s="6"/>
      <c r="NHG116" s="6"/>
      <c r="NHH116" s="6"/>
      <c r="NHI116" s="6"/>
      <c r="NHJ116" s="6"/>
      <c r="NHK116" s="6"/>
      <c r="NHL116" s="6"/>
      <c r="NHM116" s="6"/>
      <c r="NHN116" s="6"/>
      <c r="NHO116" s="6"/>
      <c r="NHP116" s="6"/>
      <c r="NHQ116" s="6"/>
      <c r="NHR116" s="6"/>
      <c r="NHS116" s="6"/>
      <c r="NHT116" s="6"/>
      <c r="NHU116" s="6"/>
      <c r="NHV116" s="6"/>
      <c r="NHW116" s="6"/>
      <c r="NHX116" s="6"/>
      <c r="NHY116" s="6"/>
      <c r="NHZ116" s="6"/>
      <c r="NIA116" s="6"/>
      <c r="NIB116" s="6"/>
      <c r="NIC116" s="6"/>
      <c r="NID116" s="6"/>
      <c r="NIE116" s="6"/>
      <c r="NIF116" s="6"/>
      <c r="NIG116" s="6"/>
      <c r="NIH116" s="6"/>
      <c r="NII116" s="6"/>
      <c r="NIJ116" s="6"/>
      <c r="NIK116" s="6"/>
      <c r="NIL116" s="6"/>
      <c r="NIM116" s="6"/>
      <c r="NIN116" s="6"/>
      <c r="NIO116" s="6"/>
      <c r="NIP116" s="6"/>
      <c r="NIQ116" s="6"/>
      <c r="NIR116" s="6"/>
      <c r="NIS116" s="6"/>
      <c r="NIT116" s="6"/>
      <c r="NIU116" s="6"/>
      <c r="NIV116" s="6"/>
      <c r="NIW116" s="6"/>
      <c r="NIX116" s="6"/>
      <c r="NIY116" s="6"/>
      <c r="NIZ116" s="6"/>
      <c r="NJA116" s="6"/>
      <c r="NJB116" s="6"/>
      <c r="NJC116" s="6"/>
      <c r="NJD116" s="6"/>
      <c r="NJE116" s="6"/>
      <c r="NJF116" s="6"/>
      <c r="NJG116" s="6"/>
      <c r="NJH116" s="6"/>
      <c r="NJI116" s="6"/>
      <c r="NJJ116" s="6"/>
      <c r="NJK116" s="6"/>
      <c r="NJL116" s="6"/>
      <c r="NJM116" s="6"/>
      <c r="NJN116" s="6"/>
      <c r="NJO116" s="6"/>
      <c r="NJP116" s="6"/>
      <c r="NJQ116" s="6"/>
      <c r="NJR116" s="6"/>
      <c r="NJS116" s="6"/>
      <c r="NJT116" s="6"/>
      <c r="NJU116" s="6"/>
      <c r="NJV116" s="6"/>
      <c r="NJW116" s="6"/>
      <c r="NJX116" s="6"/>
      <c r="NJY116" s="6"/>
      <c r="NJZ116" s="6"/>
      <c r="NKA116" s="6"/>
      <c r="NKB116" s="6"/>
      <c r="NKC116" s="6"/>
      <c r="NKD116" s="6"/>
      <c r="NKE116" s="6"/>
      <c r="NKF116" s="6"/>
      <c r="NKG116" s="6"/>
      <c r="NKH116" s="6"/>
      <c r="NKI116" s="6"/>
      <c r="NKJ116" s="6"/>
      <c r="NKK116" s="6"/>
      <c r="NKL116" s="6"/>
      <c r="NKM116" s="6"/>
      <c r="NKN116" s="6"/>
      <c r="NKO116" s="6"/>
      <c r="NKP116" s="6"/>
      <c r="NKQ116" s="6"/>
      <c r="NKR116" s="6"/>
      <c r="NKS116" s="6"/>
      <c r="NKT116" s="6"/>
      <c r="NKU116" s="6"/>
      <c r="NKV116" s="6"/>
      <c r="NKW116" s="6"/>
      <c r="NKX116" s="6"/>
      <c r="NKY116" s="6"/>
      <c r="NKZ116" s="6"/>
      <c r="NLA116" s="6"/>
      <c r="NLB116" s="6"/>
      <c r="NLC116" s="6"/>
      <c r="NLD116" s="6"/>
      <c r="NLE116" s="6"/>
      <c r="NLF116" s="6"/>
      <c r="NLG116" s="6"/>
      <c r="NLH116" s="6"/>
      <c r="NLI116" s="6"/>
      <c r="NLJ116" s="6"/>
      <c r="NLK116" s="6"/>
      <c r="NLL116" s="6"/>
      <c r="NLM116" s="6"/>
      <c r="NLN116" s="6"/>
      <c r="NLO116" s="6"/>
      <c r="NLP116" s="6"/>
      <c r="NLQ116" s="6"/>
      <c r="NLR116" s="6"/>
      <c r="NLS116" s="6"/>
      <c r="NLT116" s="6"/>
      <c r="NLU116" s="6"/>
      <c r="NLV116" s="6"/>
      <c r="NLW116" s="6"/>
      <c r="NLX116" s="6"/>
      <c r="NLY116" s="6"/>
      <c r="NLZ116" s="6"/>
      <c r="NMA116" s="6"/>
      <c r="NMB116" s="6"/>
      <c r="NMC116" s="6"/>
      <c r="NMD116" s="6"/>
      <c r="NME116" s="6"/>
      <c r="NMF116" s="6"/>
      <c r="NMG116" s="6"/>
      <c r="NMH116" s="6"/>
      <c r="NMI116" s="6"/>
      <c r="NMJ116" s="6"/>
      <c r="NMK116" s="6"/>
      <c r="NML116" s="6"/>
      <c r="NMM116" s="6"/>
      <c r="NMN116" s="6"/>
      <c r="NMO116" s="6"/>
      <c r="NMP116" s="6"/>
      <c r="NMQ116" s="6"/>
      <c r="NMR116" s="6"/>
      <c r="NMS116" s="6"/>
      <c r="NMT116" s="6"/>
      <c r="NMU116" s="6"/>
      <c r="NMV116" s="6"/>
      <c r="NMW116" s="6"/>
      <c r="NMX116" s="6"/>
      <c r="NMY116" s="6"/>
      <c r="NMZ116" s="6"/>
      <c r="NNA116" s="6"/>
      <c r="NNB116" s="6"/>
      <c r="NNC116" s="6"/>
      <c r="NND116" s="6"/>
      <c r="NNE116" s="6"/>
      <c r="NNF116" s="6"/>
      <c r="NNG116" s="6"/>
      <c r="NNH116" s="6"/>
      <c r="NNI116" s="6"/>
      <c r="NNJ116" s="6"/>
      <c r="NNK116" s="6"/>
      <c r="NNL116" s="6"/>
      <c r="NNM116" s="6"/>
      <c r="NNN116" s="6"/>
      <c r="NNO116" s="6"/>
      <c r="NNP116" s="6"/>
      <c r="NNQ116" s="6"/>
      <c r="NNR116" s="6"/>
      <c r="NNS116" s="6"/>
      <c r="NNT116" s="6"/>
      <c r="NNU116" s="6"/>
      <c r="NNV116" s="6"/>
      <c r="NNW116" s="6"/>
      <c r="NNX116" s="6"/>
      <c r="NNY116" s="6"/>
      <c r="NNZ116" s="6"/>
      <c r="NOA116" s="6"/>
      <c r="NOB116" s="6"/>
      <c r="NOC116" s="6"/>
      <c r="NOD116" s="6"/>
      <c r="NOE116" s="6"/>
      <c r="NOF116" s="6"/>
      <c r="NOG116" s="6"/>
      <c r="NOH116" s="6"/>
      <c r="NOI116" s="6"/>
      <c r="NOJ116" s="6"/>
      <c r="NOK116" s="6"/>
      <c r="NOL116" s="6"/>
      <c r="NOM116" s="6"/>
      <c r="NON116" s="6"/>
      <c r="NOO116" s="6"/>
      <c r="NOP116" s="6"/>
      <c r="NOQ116" s="6"/>
      <c r="NOR116" s="6"/>
      <c r="NOS116" s="6"/>
      <c r="NOT116" s="6"/>
      <c r="NOU116" s="6"/>
      <c r="NOV116" s="6"/>
      <c r="NOW116" s="6"/>
      <c r="NOX116" s="6"/>
      <c r="NOY116" s="6"/>
      <c r="NOZ116" s="6"/>
      <c r="NPA116" s="6"/>
      <c r="NPB116" s="6"/>
      <c r="NPC116" s="6"/>
      <c r="NPD116" s="6"/>
      <c r="NPE116" s="6"/>
      <c r="NPF116" s="6"/>
      <c r="NPG116" s="6"/>
      <c r="NPH116" s="6"/>
      <c r="NPI116" s="6"/>
      <c r="NPJ116" s="6"/>
      <c r="NPK116" s="6"/>
      <c r="NPL116" s="6"/>
      <c r="NPM116" s="6"/>
      <c r="NPN116" s="6"/>
      <c r="NPO116" s="6"/>
      <c r="NPP116" s="6"/>
      <c r="NPQ116" s="6"/>
      <c r="NPR116" s="6"/>
      <c r="NPS116" s="6"/>
      <c r="NPT116" s="6"/>
      <c r="NPU116" s="6"/>
      <c r="NPV116" s="6"/>
      <c r="NPW116" s="6"/>
      <c r="NPX116" s="6"/>
      <c r="NPY116" s="6"/>
      <c r="NPZ116" s="6"/>
      <c r="NQA116" s="6"/>
      <c r="NQB116" s="6"/>
      <c r="NQC116" s="6"/>
      <c r="NQD116" s="6"/>
      <c r="NQE116" s="6"/>
      <c r="NQF116" s="6"/>
      <c r="NQG116" s="6"/>
      <c r="NQH116" s="6"/>
      <c r="NQI116" s="6"/>
      <c r="NQJ116" s="6"/>
      <c r="NQK116" s="6"/>
      <c r="NQL116" s="6"/>
      <c r="NQM116" s="6"/>
      <c r="NQN116" s="6"/>
      <c r="NQO116" s="6"/>
      <c r="NQP116" s="6"/>
      <c r="NQQ116" s="6"/>
      <c r="NQR116" s="6"/>
      <c r="NQS116" s="6"/>
      <c r="NQT116" s="6"/>
      <c r="NQU116" s="6"/>
      <c r="NQV116" s="6"/>
      <c r="NQW116" s="6"/>
      <c r="NQX116" s="6"/>
      <c r="NQY116" s="6"/>
      <c r="NQZ116" s="6"/>
      <c r="NRA116" s="6"/>
      <c r="NRB116" s="6"/>
      <c r="NRC116" s="6"/>
      <c r="NRD116" s="6"/>
      <c r="NRE116" s="6"/>
      <c r="NRF116" s="6"/>
      <c r="NRG116" s="6"/>
      <c r="NRH116" s="6"/>
      <c r="NRI116" s="6"/>
      <c r="NRJ116" s="6"/>
      <c r="NRK116" s="6"/>
      <c r="NRL116" s="6"/>
      <c r="NRM116" s="6"/>
      <c r="NRN116" s="6"/>
      <c r="NRO116" s="6"/>
      <c r="NRP116" s="6"/>
      <c r="NRQ116" s="6"/>
      <c r="NRR116" s="6"/>
      <c r="NRS116" s="6"/>
      <c r="NRT116" s="6"/>
      <c r="NRU116" s="6"/>
      <c r="NRV116" s="6"/>
      <c r="NRW116" s="6"/>
      <c r="NRX116" s="6"/>
      <c r="NRY116" s="6"/>
      <c r="NRZ116" s="6"/>
      <c r="NSA116" s="6"/>
      <c r="NSB116" s="6"/>
      <c r="NSC116" s="6"/>
      <c r="NSD116" s="6"/>
      <c r="NSE116" s="6"/>
      <c r="NSF116" s="6"/>
      <c r="NSG116" s="6"/>
      <c r="NSH116" s="6"/>
      <c r="NSI116" s="6"/>
      <c r="NSJ116" s="6"/>
      <c r="NSK116" s="6"/>
      <c r="NSL116" s="6"/>
      <c r="NSM116" s="6"/>
      <c r="NSN116" s="6"/>
      <c r="NSO116" s="6"/>
      <c r="NSP116" s="6"/>
      <c r="NSQ116" s="6"/>
      <c r="NSR116" s="6"/>
      <c r="NSS116" s="6"/>
      <c r="NST116" s="6"/>
      <c r="NSU116" s="6"/>
      <c r="NSV116" s="6"/>
      <c r="NSW116" s="6"/>
      <c r="NSX116" s="6"/>
      <c r="NSY116" s="6"/>
      <c r="NSZ116" s="6"/>
      <c r="NTA116" s="6"/>
      <c r="NTB116" s="6"/>
      <c r="NTC116" s="6"/>
      <c r="NTD116" s="6"/>
      <c r="NTE116" s="6"/>
      <c r="NTF116" s="6"/>
      <c r="NTG116" s="6"/>
      <c r="NTH116" s="6"/>
      <c r="NTI116" s="6"/>
      <c r="NTJ116" s="6"/>
      <c r="NTK116" s="6"/>
      <c r="NTL116" s="6"/>
      <c r="NTM116" s="6"/>
      <c r="NTN116" s="6"/>
      <c r="NTO116" s="6"/>
      <c r="NTP116" s="6"/>
      <c r="NTQ116" s="6"/>
      <c r="NTR116" s="6"/>
      <c r="NTS116" s="6"/>
      <c r="NTT116" s="6"/>
      <c r="NTU116" s="6"/>
      <c r="NTV116" s="6"/>
      <c r="NTW116" s="6"/>
      <c r="NTX116" s="6"/>
      <c r="NTY116" s="6"/>
      <c r="NTZ116" s="6"/>
      <c r="NUA116" s="6"/>
      <c r="NUB116" s="6"/>
      <c r="NUC116" s="6"/>
      <c r="NUD116" s="6"/>
      <c r="NUE116" s="6"/>
      <c r="NUF116" s="6"/>
      <c r="NUG116" s="6"/>
      <c r="NUH116" s="6"/>
      <c r="NUI116" s="6"/>
      <c r="NUJ116" s="6"/>
      <c r="NUK116" s="6"/>
      <c r="NUL116" s="6"/>
      <c r="NUM116" s="6"/>
      <c r="NUN116" s="6"/>
      <c r="NUO116" s="6"/>
      <c r="NUP116" s="6"/>
      <c r="NUQ116" s="6"/>
      <c r="NUR116" s="6"/>
      <c r="NUS116" s="6"/>
      <c r="NUT116" s="6"/>
      <c r="NUU116" s="6"/>
      <c r="NUV116" s="6"/>
      <c r="NUW116" s="6"/>
      <c r="NUX116" s="6"/>
      <c r="NUY116" s="6"/>
      <c r="NUZ116" s="6"/>
      <c r="NVA116" s="6"/>
      <c r="NVB116" s="6"/>
      <c r="NVC116" s="6"/>
      <c r="NVD116" s="6"/>
      <c r="NVE116" s="6"/>
      <c r="NVF116" s="6"/>
      <c r="NVG116" s="6"/>
      <c r="NVH116" s="6"/>
      <c r="NVI116" s="6"/>
      <c r="NVJ116" s="6"/>
      <c r="NVK116" s="6"/>
      <c r="NVL116" s="6"/>
      <c r="NVM116" s="6"/>
      <c r="NVN116" s="6"/>
      <c r="NVO116" s="6"/>
      <c r="NVP116" s="6"/>
      <c r="NVQ116" s="6"/>
      <c r="NVR116" s="6"/>
      <c r="NVS116" s="6"/>
      <c r="NVT116" s="6"/>
      <c r="NVU116" s="6"/>
      <c r="NVV116" s="6"/>
      <c r="NVW116" s="6"/>
      <c r="NVX116" s="6"/>
      <c r="NVY116" s="6"/>
      <c r="NVZ116" s="6"/>
      <c r="NWA116" s="6"/>
      <c r="NWB116" s="6"/>
      <c r="NWC116" s="6"/>
      <c r="NWD116" s="6"/>
      <c r="NWE116" s="6"/>
      <c r="NWF116" s="6"/>
      <c r="NWG116" s="6"/>
      <c r="NWH116" s="6"/>
      <c r="NWI116" s="6"/>
      <c r="NWJ116" s="6"/>
      <c r="NWK116" s="6"/>
      <c r="NWL116" s="6"/>
      <c r="NWM116" s="6"/>
      <c r="NWN116" s="6"/>
      <c r="NWO116" s="6"/>
      <c r="NWP116" s="6"/>
      <c r="NWQ116" s="6"/>
      <c r="NWR116" s="6"/>
      <c r="NWS116" s="6"/>
      <c r="NWT116" s="6"/>
      <c r="NWU116" s="6"/>
      <c r="NWV116" s="6"/>
      <c r="NWW116" s="6"/>
      <c r="NWX116" s="6"/>
      <c r="NWY116" s="6"/>
      <c r="NWZ116" s="6"/>
      <c r="NXA116" s="6"/>
      <c r="NXB116" s="6"/>
      <c r="NXC116" s="6"/>
      <c r="NXD116" s="6"/>
      <c r="NXE116" s="6"/>
      <c r="NXF116" s="6"/>
      <c r="NXG116" s="6"/>
      <c r="NXH116" s="6"/>
      <c r="NXI116" s="6"/>
      <c r="NXJ116" s="6"/>
      <c r="NXK116" s="6"/>
      <c r="NXL116" s="6"/>
      <c r="NXM116" s="6"/>
      <c r="NXN116" s="6"/>
      <c r="NXO116" s="6"/>
      <c r="NXP116" s="6"/>
      <c r="NXQ116" s="6"/>
      <c r="NXR116" s="6"/>
      <c r="NXS116" s="6"/>
      <c r="NXT116" s="6"/>
      <c r="NXU116" s="6"/>
      <c r="NXV116" s="6"/>
      <c r="NXW116" s="6"/>
      <c r="NXX116" s="6"/>
      <c r="NXY116" s="6"/>
      <c r="NXZ116" s="6"/>
      <c r="NYA116" s="6"/>
      <c r="NYB116" s="6"/>
      <c r="NYC116" s="6"/>
      <c r="NYD116" s="6"/>
      <c r="NYE116" s="6"/>
      <c r="NYF116" s="6"/>
      <c r="NYG116" s="6"/>
      <c r="NYH116" s="6"/>
      <c r="NYI116" s="6"/>
      <c r="NYJ116" s="6"/>
      <c r="NYK116" s="6"/>
      <c r="NYL116" s="6"/>
      <c r="NYM116" s="6"/>
      <c r="NYN116" s="6"/>
      <c r="NYO116" s="6"/>
      <c r="NYP116" s="6"/>
      <c r="NYQ116" s="6"/>
      <c r="NYR116" s="6"/>
      <c r="NYS116" s="6"/>
      <c r="NYT116" s="6"/>
      <c r="NYU116" s="6"/>
      <c r="NYV116" s="6"/>
      <c r="NYW116" s="6"/>
      <c r="NYX116" s="6"/>
      <c r="NYY116" s="6"/>
      <c r="NYZ116" s="6"/>
      <c r="NZA116" s="6"/>
      <c r="NZB116" s="6"/>
      <c r="NZC116" s="6"/>
      <c r="NZD116" s="6"/>
      <c r="NZE116" s="6"/>
      <c r="NZF116" s="6"/>
      <c r="NZG116" s="6"/>
      <c r="NZH116" s="6"/>
      <c r="NZI116" s="6"/>
      <c r="NZJ116" s="6"/>
      <c r="NZK116" s="6"/>
      <c r="NZL116" s="6"/>
      <c r="NZM116" s="6"/>
      <c r="NZN116" s="6"/>
      <c r="NZO116" s="6"/>
      <c r="NZP116" s="6"/>
      <c r="NZQ116" s="6"/>
      <c r="NZR116" s="6"/>
      <c r="NZS116" s="6"/>
      <c r="NZT116" s="6"/>
      <c r="NZU116" s="6"/>
      <c r="NZV116" s="6"/>
      <c r="NZW116" s="6"/>
      <c r="NZX116" s="6"/>
      <c r="NZY116" s="6"/>
      <c r="NZZ116" s="6"/>
      <c r="OAA116" s="6"/>
      <c r="OAB116" s="6"/>
      <c r="OAC116" s="6"/>
      <c r="OAD116" s="6"/>
      <c r="OAE116" s="6"/>
      <c r="OAF116" s="6"/>
      <c r="OAG116" s="6"/>
      <c r="OAH116" s="6"/>
      <c r="OAI116" s="6"/>
      <c r="OAJ116" s="6"/>
      <c r="OAK116" s="6"/>
      <c r="OAL116" s="6"/>
      <c r="OAM116" s="6"/>
      <c r="OAN116" s="6"/>
      <c r="OAO116" s="6"/>
      <c r="OAP116" s="6"/>
      <c r="OAQ116" s="6"/>
      <c r="OAR116" s="6"/>
      <c r="OAS116" s="6"/>
      <c r="OAT116" s="6"/>
      <c r="OAU116" s="6"/>
      <c r="OAV116" s="6"/>
      <c r="OAW116" s="6"/>
      <c r="OAX116" s="6"/>
      <c r="OAY116" s="6"/>
      <c r="OAZ116" s="6"/>
      <c r="OBA116" s="6"/>
      <c r="OBB116" s="6"/>
      <c r="OBC116" s="6"/>
      <c r="OBD116" s="6"/>
      <c r="OBE116" s="6"/>
      <c r="OBF116" s="6"/>
      <c r="OBG116" s="6"/>
      <c r="OBH116" s="6"/>
      <c r="OBI116" s="6"/>
      <c r="OBJ116" s="6"/>
      <c r="OBK116" s="6"/>
      <c r="OBL116" s="6"/>
      <c r="OBM116" s="6"/>
      <c r="OBN116" s="6"/>
      <c r="OBO116" s="6"/>
      <c r="OBP116" s="6"/>
      <c r="OBQ116" s="6"/>
      <c r="OBR116" s="6"/>
      <c r="OBS116" s="6"/>
      <c r="OBT116" s="6"/>
      <c r="OBU116" s="6"/>
      <c r="OBV116" s="6"/>
      <c r="OBW116" s="6"/>
      <c r="OBX116" s="6"/>
      <c r="OBY116" s="6"/>
      <c r="OBZ116" s="6"/>
      <c r="OCA116" s="6"/>
      <c r="OCB116" s="6"/>
      <c r="OCC116" s="6"/>
      <c r="OCD116" s="6"/>
      <c r="OCE116" s="6"/>
      <c r="OCF116" s="6"/>
      <c r="OCG116" s="6"/>
      <c r="OCH116" s="6"/>
      <c r="OCI116" s="6"/>
      <c r="OCJ116" s="6"/>
      <c r="OCK116" s="6"/>
      <c r="OCL116" s="6"/>
      <c r="OCM116" s="6"/>
      <c r="OCN116" s="6"/>
      <c r="OCO116" s="6"/>
      <c r="OCP116" s="6"/>
      <c r="OCQ116" s="6"/>
      <c r="OCR116" s="6"/>
      <c r="OCS116" s="6"/>
      <c r="OCT116" s="6"/>
      <c r="OCU116" s="6"/>
      <c r="OCV116" s="6"/>
      <c r="OCW116" s="6"/>
      <c r="OCX116" s="6"/>
      <c r="OCY116" s="6"/>
      <c r="OCZ116" s="6"/>
      <c r="ODA116" s="6"/>
      <c r="ODB116" s="6"/>
      <c r="ODC116" s="6"/>
      <c r="ODD116" s="6"/>
      <c r="ODE116" s="6"/>
      <c r="ODF116" s="6"/>
      <c r="ODG116" s="6"/>
      <c r="ODH116" s="6"/>
      <c r="ODI116" s="6"/>
      <c r="ODJ116" s="6"/>
      <c r="ODK116" s="6"/>
      <c r="ODL116" s="6"/>
      <c r="ODM116" s="6"/>
      <c r="ODN116" s="6"/>
      <c r="ODO116" s="6"/>
      <c r="ODP116" s="6"/>
      <c r="ODQ116" s="6"/>
      <c r="ODR116" s="6"/>
      <c r="ODS116" s="6"/>
      <c r="ODT116" s="6"/>
      <c r="ODU116" s="6"/>
      <c r="ODV116" s="6"/>
      <c r="ODW116" s="6"/>
      <c r="ODX116" s="6"/>
      <c r="ODY116" s="6"/>
      <c r="ODZ116" s="6"/>
      <c r="OEA116" s="6"/>
      <c r="OEB116" s="6"/>
      <c r="OEC116" s="6"/>
      <c r="OED116" s="6"/>
      <c r="OEE116" s="6"/>
      <c r="OEF116" s="6"/>
      <c r="OEG116" s="6"/>
      <c r="OEH116" s="6"/>
      <c r="OEI116" s="6"/>
      <c r="OEJ116" s="6"/>
      <c r="OEK116" s="6"/>
      <c r="OEL116" s="6"/>
      <c r="OEM116" s="6"/>
      <c r="OEN116" s="6"/>
      <c r="OEO116" s="6"/>
      <c r="OEP116" s="6"/>
      <c r="OEQ116" s="6"/>
      <c r="OER116" s="6"/>
      <c r="OES116" s="6"/>
      <c r="OET116" s="6"/>
      <c r="OEU116" s="6"/>
      <c r="OEV116" s="6"/>
      <c r="OEW116" s="6"/>
      <c r="OEX116" s="6"/>
      <c r="OEY116" s="6"/>
      <c r="OEZ116" s="6"/>
      <c r="OFA116" s="6"/>
      <c r="OFB116" s="6"/>
      <c r="OFC116" s="6"/>
      <c r="OFD116" s="6"/>
      <c r="OFE116" s="6"/>
      <c r="OFF116" s="6"/>
      <c r="OFG116" s="6"/>
      <c r="OFH116" s="6"/>
      <c r="OFI116" s="6"/>
      <c r="OFJ116" s="6"/>
      <c r="OFK116" s="6"/>
      <c r="OFL116" s="6"/>
      <c r="OFM116" s="6"/>
      <c r="OFN116" s="6"/>
      <c r="OFO116" s="6"/>
      <c r="OFP116" s="6"/>
      <c r="OFQ116" s="6"/>
      <c r="OFR116" s="6"/>
      <c r="OFS116" s="6"/>
      <c r="OFT116" s="6"/>
      <c r="OFU116" s="6"/>
      <c r="OFV116" s="6"/>
      <c r="OFW116" s="6"/>
      <c r="OFX116" s="6"/>
      <c r="OFY116" s="6"/>
      <c r="OFZ116" s="6"/>
      <c r="OGA116" s="6"/>
      <c r="OGB116" s="6"/>
      <c r="OGC116" s="6"/>
      <c r="OGD116" s="6"/>
      <c r="OGE116" s="6"/>
      <c r="OGF116" s="6"/>
      <c r="OGG116" s="6"/>
      <c r="OGH116" s="6"/>
      <c r="OGI116" s="6"/>
      <c r="OGJ116" s="6"/>
      <c r="OGK116" s="6"/>
      <c r="OGL116" s="6"/>
      <c r="OGM116" s="6"/>
      <c r="OGN116" s="6"/>
      <c r="OGO116" s="6"/>
      <c r="OGP116" s="6"/>
      <c r="OGQ116" s="6"/>
      <c r="OGR116" s="6"/>
      <c r="OGS116" s="6"/>
      <c r="OGT116" s="6"/>
      <c r="OGU116" s="6"/>
      <c r="OGV116" s="6"/>
      <c r="OGW116" s="6"/>
      <c r="OGX116" s="6"/>
      <c r="OGY116" s="6"/>
      <c r="OGZ116" s="6"/>
      <c r="OHA116" s="6"/>
      <c r="OHB116" s="6"/>
      <c r="OHC116" s="6"/>
      <c r="OHD116" s="6"/>
      <c r="OHE116" s="6"/>
      <c r="OHF116" s="6"/>
      <c r="OHG116" s="6"/>
      <c r="OHH116" s="6"/>
      <c r="OHI116" s="6"/>
      <c r="OHJ116" s="6"/>
      <c r="OHK116" s="6"/>
      <c r="OHL116" s="6"/>
      <c r="OHM116" s="6"/>
      <c r="OHN116" s="6"/>
      <c r="OHO116" s="6"/>
      <c r="OHP116" s="6"/>
      <c r="OHQ116" s="6"/>
      <c r="OHR116" s="6"/>
      <c r="OHS116" s="6"/>
      <c r="OHT116" s="6"/>
      <c r="OHU116" s="6"/>
      <c r="OHV116" s="6"/>
      <c r="OHW116" s="6"/>
      <c r="OHX116" s="6"/>
      <c r="OHY116" s="6"/>
      <c r="OHZ116" s="6"/>
      <c r="OIA116" s="6"/>
      <c r="OIB116" s="6"/>
      <c r="OIC116" s="6"/>
      <c r="OID116" s="6"/>
      <c r="OIE116" s="6"/>
      <c r="OIF116" s="6"/>
      <c r="OIG116" s="6"/>
      <c r="OIH116" s="6"/>
      <c r="OII116" s="6"/>
      <c r="OIJ116" s="6"/>
      <c r="OIK116" s="6"/>
      <c r="OIL116" s="6"/>
      <c r="OIM116" s="6"/>
      <c r="OIN116" s="6"/>
      <c r="OIO116" s="6"/>
      <c r="OIP116" s="6"/>
      <c r="OIQ116" s="6"/>
      <c r="OIR116" s="6"/>
      <c r="OIS116" s="6"/>
      <c r="OIT116" s="6"/>
      <c r="OIU116" s="6"/>
      <c r="OIV116" s="6"/>
      <c r="OIW116" s="6"/>
      <c r="OIX116" s="6"/>
      <c r="OIY116" s="6"/>
      <c r="OIZ116" s="6"/>
      <c r="OJA116" s="6"/>
      <c r="OJB116" s="6"/>
      <c r="OJC116" s="6"/>
      <c r="OJD116" s="6"/>
      <c r="OJE116" s="6"/>
      <c r="OJF116" s="6"/>
      <c r="OJG116" s="6"/>
      <c r="OJH116" s="6"/>
      <c r="OJI116" s="6"/>
      <c r="OJJ116" s="6"/>
      <c r="OJK116" s="6"/>
      <c r="OJL116" s="6"/>
      <c r="OJM116" s="6"/>
      <c r="OJN116" s="6"/>
      <c r="OJO116" s="6"/>
      <c r="OJP116" s="6"/>
      <c r="OJQ116" s="6"/>
      <c r="OJR116" s="6"/>
      <c r="OJS116" s="6"/>
      <c r="OJT116" s="6"/>
      <c r="OJU116" s="6"/>
      <c r="OJV116" s="6"/>
      <c r="OJW116" s="6"/>
      <c r="OJX116" s="6"/>
      <c r="OJY116" s="6"/>
      <c r="OJZ116" s="6"/>
      <c r="OKA116" s="6"/>
      <c r="OKB116" s="6"/>
      <c r="OKC116" s="6"/>
      <c r="OKD116" s="6"/>
      <c r="OKE116" s="6"/>
      <c r="OKF116" s="6"/>
      <c r="OKG116" s="6"/>
      <c r="OKH116" s="6"/>
      <c r="OKI116" s="6"/>
      <c r="OKJ116" s="6"/>
      <c r="OKK116" s="6"/>
      <c r="OKL116" s="6"/>
      <c r="OKM116" s="6"/>
      <c r="OKN116" s="6"/>
      <c r="OKO116" s="6"/>
      <c r="OKP116" s="6"/>
      <c r="OKQ116" s="6"/>
      <c r="OKR116" s="6"/>
      <c r="OKS116" s="6"/>
      <c r="OKT116" s="6"/>
      <c r="OKU116" s="6"/>
      <c r="OKV116" s="6"/>
      <c r="OKW116" s="6"/>
      <c r="OKX116" s="6"/>
      <c r="OKY116" s="6"/>
      <c r="OKZ116" s="6"/>
      <c r="OLA116" s="6"/>
      <c r="OLB116" s="6"/>
      <c r="OLC116" s="6"/>
      <c r="OLD116" s="6"/>
      <c r="OLE116" s="6"/>
      <c r="OLF116" s="6"/>
      <c r="OLG116" s="6"/>
      <c r="OLH116" s="6"/>
      <c r="OLI116" s="6"/>
      <c r="OLJ116" s="6"/>
      <c r="OLK116" s="6"/>
      <c r="OLL116" s="6"/>
      <c r="OLM116" s="6"/>
      <c r="OLN116" s="6"/>
      <c r="OLO116" s="6"/>
      <c r="OLP116" s="6"/>
      <c r="OLQ116" s="6"/>
      <c r="OLR116" s="6"/>
      <c r="OLS116" s="6"/>
      <c r="OLT116" s="6"/>
      <c r="OLU116" s="6"/>
      <c r="OLV116" s="6"/>
      <c r="OLW116" s="6"/>
      <c r="OLX116" s="6"/>
      <c r="OLY116" s="6"/>
      <c r="OLZ116" s="6"/>
      <c r="OMA116" s="6"/>
      <c r="OMB116" s="6"/>
      <c r="OMC116" s="6"/>
      <c r="OMD116" s="6"/>
      <c r="OME116" s="6"/>
      <c r="OMF116" s="6"/>
      <c r="OMG116" s="6"/>
      <c r="OMH116" s="6"/>
      <c r="OMI116" s="6"/>
      <c r="OMJ116" s="6"/>
      <c r="OMK116" s="6"/>
      <c r="OML116" s="6"/>
      <c r="OMM116" s="6"/>
      <c r="OMN116" s="6"/>
      <c r="OMO116" s="6"/>
      <c r="OMP116" s="6"/>
      <c r="OMQ116" s="6"/>
      <c r="OMR116" s="6"/>
      <c r="OMS116" s="6"/>
      <c r="OMT116" s="6"/>
      <c r="OMU116" s="6"/>
      <c r="OMV116" s="6"/>
      <c r="OMW116" s="6"/>
      <c r="OMX116" s="6"/>
      <c r="OMY116" s="6"/>
      <c r="OMZ116" s="6"/>
      <c r="ONA116" s="6"/>
      <c r="ONB116" s="6"/>
      <c r="ONC116" s="6"/>
      <c r="OND116" s="6"/>
      <c r="ONE116" s="6"/>
      <c r="ONF116" s="6"/>
      <c r="ONG116" s="6"/>
      <c r="ONH116" s="6"/>
      <c r="ONI116" s="6"/>
      <c r="ONJ116" s="6"/>
      <c r="ONK116" s="6"/>
      <c r="ONL116" s="6"/>
      <c r="ONM116" s="6"/>
      <c r="ONN116" s="6"/>
      <c r="ONO116" s="6"/>
      <c r="ONP116" s="6"/>
      <c r="ONQ116" s="6"/>
      <c r="ONR116" s="6"/>
      <c r="ONS116" s="6"/>
      <c r="ONT116" s="6"/>
      <c r="ONU116" s="6"/>
      <c r="ONV116" s="6"/>
      <c r="ONW116" s="6"/>
      <c r="ONX116" s="6"/>
      <c r="ONY116" s="6"/>
      <c r="ONZ116" s="6"/>
      <c r="OOA116" s="6"/>
      <c r="OOB116" s="6"/>
      <c r="OOC116" s="6"/>
      <c r="OOD116" s="6"/>
      <c r="OOE116" s="6"/>
      <c r="OOF116" s="6"/>
      <c r="OOG116" s="6"/>
      <c r="OOH116" s="6"/>
      <c r="OOI116" s="6"/>
      <c r="OOJ116" s="6"/>
      <c r="OOK116" s="6"/>
      <c r="OOL116" s="6"/>
      <c r="OOM116" s="6"/>
      <c r="OON116" s="6"/>
      <c r="OOO116" s="6"/>
      <c r="OOP116" s="6"/>
      <c r="OOQ116" s="6"/>
      <c r="OOR116" s="6"/>
      <c r="OOS116" s="6"/>
      <c r="OOT116" s="6"/>
      <c r="OOU116" s="6"/>
      <c r="OOV116" s="6"/>
      <c r="OOW116" s="6"/>
      <c r="OOX116" s="6"/>
      <c r="OOY116" s="6"/>
      <c r="OOZ116" s="6"/>
      <c r="OPA116" s="6"/>
      <c r="OPB116" s="6"/>
      <c r="OPC116" s="6"/>
      <c r="OPD116" s="6"/>
      <c r="OPE116" s="6"/>
      <c r="OPF116" s="6"/>
      <c r="OPG116" s="6"/>
      <c r="OPH116" s="6"/>
      <c r="OPI116" s="6"/>
      <c r="OPJ116" s="6"/>
      <c r="OPK116" s="6"/>
      <c r="OPL116" s="6"/>
      <c r="OPM116" s="6"/>
      <c r="OPN116" s="6"/>
      <c r="OPO116" s="6"/>
      <c r="OPP116" s="6"/>
      <c r="OPQ116" s="6"/>
      <c r="OPR116" s="6"/>
      <c r="OPS116" s="6"/>
      <c r="OPT116" s="6"/>
      <c r="OPU116" s="6"/>
      <c r="OPV116" s="6"/>
      <c r="OPW116" s="6"/>
      <c r="OPX116" s="6"/>
      <c r="OPY116" s="6"/>
      <c r="OPZ116" s="6"/>
      <c r="OQA116" s="6"/>
      <c r="OQB116" s="6"/>
      <c r="OQC116" s="6"/>
      <c r="OQD116" s="6"/>
      <c r="OQE116" s="6"/>
      <c r="OQF116" s="6"/>
      <c r="OQG116" s="6"/>
      <c r="OQH116" s="6"/>
      <c r="OQI116" s="6"/>
      <c r="OQJ116" s="6"/>
      <c r="OQK116" s="6"/>
      <c r="OQL116" s="6"/>
      <c r="OQM116" s="6"/>
      <c r="OQN116" s="6"/>
      <c r="OQO116" s="6"/>
      <c r="OQP116" s="6"/>
      <c r="OQQ116" s="6"/>
      <c r="OQR116" s="6"/>
      <c r="OQS116" s="6"/>
      <c r="OQT116" s="6"/>
      <c r="OQU116" s="6"/>
      <c r="OQV116" s="6"/>
      <c r="OQW116" s="6"/>
      <c r="OQX116" s="6"/>
      <c r="OQY116" s="6"/>
      <c r="OQZ116" s="6"/>
      <c r="ORA116" s="6"/>
      <c r="ORB116" s="6"/>
      <c r="ORC116" s="6"/>
      <c r="ORD116" s="6"/>
      <c r="ORE116" s="6"/>
      <c r="ORF116" s="6"/>
      <c r="ORG116" s="6"/>
      <c r="ORH116" s="6"/>
      <c r="ORI116" s="6"/>
      <c r="ORJ116" s="6"/>
      <c r="ORK116" s="6"/>
      <c r="ORL116" s="6"/>
      <c r="ORM116" s="6"/>
      <c r="ORN116" s="6"/>
      <c r="ORO116" s="6"/>
      <c r="ORP116" s="6"/>
      <c r="ORQ116" s="6"/>
      <c r="ORR116" s="6"/>
      <c r="ORS116" s="6"/>
      <c r="ORT116" s="6"/>
      <c r="ORU116" s="6"/>
      <c r="ORV116" s="6"/>
      <c r="ORW116" s="6"/>
      <c r="ORX116" s="6"/>
      <c r="ORY116" s="6"/>
      <c r="ORZ116" s="6"/>
      <c r="OSA116" s="6"/>
      <c r="OSB116" s="6"/>
      <c r="OSC116" s="6"/>
      <c r="OSD116" s="6"/>
      <c r="OSE116" s="6"/>
      <c r="OSF116" s="6"/>
      <c r="OSG116" s="6"/>
      <c r="OSH116" s="6"/>
      <c r="OSI116" s="6"/>
      <c r="OSJ116" s="6"/>
      <c r="OSK116" s="6"/>
      <c r="OSL116" s="6"/>
      <c r="OSM116" s="6"/>
      <c r="OSN116" s="6"/>
      <c r="OSO116" s="6"/>
      <c r="OSP116" s="6"/>
      <c r="OSQ116" s="6"/>
      <c r="OSR116" s="6"/>
      <c r="OSS116" s="6"/>
      <c r="OST116" s="6"/>
      <c r="OSU116" s="6"/>
      <c r="OSV116" s="6"/>
      <c r="OSW116" s="6"/>
      <c r="OSX116" s="6"/>
      <c r="OSY116" s="6"/>
      <c r="OSZ116" s="6"/>
      <c r="OTA116" s="6"/>
      <c r="OTB116" s="6"/>
      <c r="OTC116" s="6"/>
      <c r="OTD116" s="6"/>
      <c r="OTE116" s="6"/>
      <c r="OTF116" s="6"/>
      <c r="OTG116" s="6"/>
      <c r="OTH116" s="6"/>
      <c r="OTI116" s="6"/>
      <c r="OTJ116" s="6"/>
      <c r="OTK116" s="6"/>
      <c r="OTL116" s="6"/>
      <c r="OTM116" s="6"/>
      <c r="OTN116" s="6"/>
      <c r="OTO116" s="6"/>
      <c r="OTP116" s="6"/>
      <c r="OTQ116" s="6"/>
      <c r="OTR116" s="6"/>
      <c r="OTS116" s="6"/>
      <c r="OTT116" s="6"/>
      <c r="OTU116" s="6"/>
      <c r="OTV116" s="6"/>
      <c r="OTW116" s="6"/>
      <c r="OTX116" s="6"/>
      <c r="OTY116" s="6"/>
      <c r="OTZ116" s="6"/>
      <c r="OUA116" s="6"/>
      <c r="OUB116" s="6"/>
      <c r="OUC116" s="6"/>
      <c r="OUD116" s="6"/>
      <c r="OUE116" s="6"/>
      <c r="OUF116" s="6"/>
      <c r="OUG116" s="6"/>
      <c r="OUH116" s="6"/>
      <c r="OUI116" s="6"/>
      <c r="OUJ116" s="6"/>
      <c r="OUK116" s="6"/>
      <c r="OUL116" s="6"/>
      <c r="OUM116" s="6"/>
      <c r="OUN116" s="6"/>
      <c r="OUO116" s="6"/>
      <c r="OUP116" s="6"/>
      <c r="OUQ116" s="6"/>
      <c r="OUR116" s="6"/>
      <c r="OUS116" s="6"/>
      <c r="OUT116" s="6"/>
      <c r="OUU116" s="6"/>
      <c r="OUV116" s="6"/>
      <c r="OUW116" s="6"/>
      <c r="OUX116" s="6"/>
      <c r="OUY116" s="6"/>
      <c r="OUZ116" s="6"/>
      <c r="OVA116" s="6"/>
      <c r="OVB116" s="6"/>
      <c r="OVC116" s="6"/>
      <c r="OVD116" s="6"/>
      <c r="OVE116" s="6"/>
      <c r="OVF116" s="6"/>
      <c r="OVG116" s="6"/>
      <c r="OVH116" s="6"/>
      <c r="OVI116" s="6"/>
      <c r="OVJ116" s="6"/>
      <c r="OVK116" s="6"/>
      <c r="OVL116" s="6"/>
      <c r="OVM116" s="6"/>
      <c r="OVN116" s="6"/>
      <c r="OVO116" s="6"/>
      <c r="OVP116" s="6"/>
      <c r="OVQ116" s="6"/>
      <c r="OVR116" s="6"/>
      <c r="OVS116" s="6"/>
      <c r="OVT116" s="6"/>
      <c r="OVU116" s="6"/>
      <c r="OVV116" s="6"/>
      <c r="OVW116" s="6"/>
      <c r="OVX116" s="6"/>
      <c r="OVY116" s="6"/>
      <c r="OVZ116" s="6"/>
      <c r="OWA116" s="6"/>
      <c r="OWB116" s="6"/>
      <c r="OWC116" s="6"/>
      <c r="OWD116" s="6"/>
      <c r="OWE116" s="6"/>
      <c r="OWF116" s="6"/>
      <c r="OWG116" s="6"/>
      <c r="OWH116" s="6"/>
      <c r="OWI116" s="6"/>
      <c r="OWJ116" s="6"/>
      <c r="OWK116" s="6"/>
      <c r="OWL116" s="6"/>
      <c r="OWM116" s="6"/>
      <c r="OWN116" s="6"/>
      <c r="OWO116" s="6"/>
      <c r="OWP116" s="6"/>
      <c r="OWQ116" s="6"/>
      <c r="OWR116" s="6"/>
      <c r="OWS116" s="6"/>
      <c r="OWT116" s="6"/>
      <c r="OWU116" s="6"/>
      <c r="OWV116" s="6"/>
      <c r="OWW116" s="6"/>
      <c r="OWX116" s="6"/>
      <c r="OWY116" s="6"/>
      <c r="OWZ116" s="6"/>
      <c r="OXA116" s="6"/>
      <c r="OXB116" s="6"/>
      <c r="OXC116" s="6"/>
      <c r="OXD116" s="6"/>
      <c r="OXE116" s="6"/>
      <c r="OXF116" s="6"/>
      <c r="OXG116" s="6"/>
      <c r="OXH116" s="6"/>
      <c r="OXI116" s="6"/>
      <c r="OXJ116" s="6"/>
      <c r="OXK116" s="6"/>
      <c r="OXL116" s="6"/>
      <c r="OXM116" s="6"/>
      <c r="OXN116" s="6"/>
      <c r="OXO116" s="6"/>
      <c r="OXP116" s="6"/>
      <c r="OXQ116" s="6"/>
      <c r="OXR116" s="6"/>
      <c r="OXS116" s="6"/>
      <c r="OXT116" s="6"/>
      <c r="OXU116" s="6"/>
      <c r="OXV116" s="6"/>
      <c r="OXW116" s="6"/>
      <c r="OXX116" s="6"/>
      <c r="OXY116" s="6"/>
      <c r="OXZ116" s="6"/>
      <c r="OYA116" s="6"/>
      <c r="OYB116" s="6"/>
      <c r="OYC116" s="6"/>
      <c r="OYD116" s="6"/>
      <c r="OYE116" s="6"/>
      <c r="OYF116" s="6"/>
      <c r="OYG116" s="6"/>
      <c r="OYH116" s="6"/>
      <c r="OYI116" s="6"/>
      <c r="OYJ116" s="6"/>
      <c r="OYK116" s="6"/>
      <c r="OYL116" s="6"/>
      <c r="OYM116" s="6"/>
      <c r="OYN116" s="6"/>
      <c r="OYO116" s="6"/>
      <c r="OYP116" s="6"/>
      <c r="OYQ116" s="6"/>
      <c r="OYR116" s="6"/>
      <c r="OYS116" s="6"/>
      <c r="OYT116" s="6"/>
      <c r="OYU116" s="6"/>
      <c r="OYV116" s="6"/>
      <c r="OYW116" s="6"/>
      <c r="OYX116" s="6"/>
      <c r="OYY116" s="6"/>
      <c r="OYZ116" s="6"/>
      <c r="OZA116" s="6"/>
      <c r="OZB116" s="6"/>
      <c r="OZC116" s="6"/>
      <c r="OZD116" s="6"/>
      <c r="OZE116" s="6"/>
      <c r="OZF116" s="6"/>
      <c r="OZG116" s="6"/>
      <c r="OZH116" s="6"/>
      <c r="OZI116" s="6"/>
      <c r="OZJ116" s="6"/>
      <c r="OZK116" s="6"/>
      <c r="OZL116" s="6"/>
      <c r="OZM116" s="6"/>
      <c r="OZN116" s="6"/>
      <c r="OZO116" s="6"/>
      <c r="OZP116" s="6"/>
      <c r="OZQ116" s="6"/>
      <c r="OZR116" s="6"/>
      <c r="OZS116" s="6"/>
      <c r="OZT116" s="6"/>
      <c r="OZU116" s="6"/>
      <c r="OZV116" s="6"/>
      <c r="OZW116" s="6"/>
      <c r="OZX116" s="6"/>
      <c r="OZY116" s="6"/>
      <c r="OZZ116" s="6"/>
      <c r="PAA116" s="6"/>
      <c r="PAB116" s="6"/>
      <c r="PAC116" s="6"/>
      <c r="PAD116" s="6"/>
      <c r="PAE116" s="6"/>
      <c r="PAF116" s="6"/>
      <c r="PAG116" s="6"/>
      <c r="PAH116" s="6"/>
      <c r="PAI116" s="6"/>
      <c r="PAJ116" s="6"/>
      <c r="PAK116" s="6"/>
      <c r="PAL116" s="6"/>
      <c r="PAM116" s="6"/>
      <c r="PAN116" s="6"/>
      <c r="PAO116" s="6"/>
      <c r="PAP116" s="6"/>
      <c r="PAQ116" s="6"/>
      <c r="PAR116" s="6"/>
      <c r="PAS116" s="6"/>
      <c r="PAT116" s="6"/>
      <c r="PAU116" s="6"/>
      <c r="PAV116" s="6"/>
      <c r="PAW116" s="6"/>
      <c r="PAX116" s="6"/>
      <c r="PAY116" s="6"/>
      <c r="PAZ116" s="6"/>
      <c r="PBA116" s="6"/>
      <c r="PBB116" s="6"/>
      <c r="PBC116" s="6"/>
      <c r="PBD116" s="6"/>
      <c r="PBE116" s="6"/>
      <c r="PBF116" s="6"/>
      <c r="PBG116" s="6"/>
      <c r="PBH116" s="6"/>
      <c r="PBI116" s="6"/>
      <c r="PBJ116" s="6"/>
      <c r="PBK116" s="6"/>
      <c r="PBL116" s="6"/>
      <c r="PBM116" s="6"/>
      <c r="PBN116" s="6"/>
      <c r="PBO116" s="6"/>
      <c r="PBP116" s="6"/>
      <c r="PBQ116" s="6"/>
      <c r="PBR116" s="6"/>
      <c r="PBS116" s="6"/>
      <c r="PBT116" s="6"/>
      <c r="PBU116" s="6"/>
      <c r="PBV116" s="6"/>
      <c r="PBW116" s="6"/>
      <c r="PBX116" s="6"/>
      <c r="PBY116" s="6"/>
      <c r="PBZ116" s="6"/>
      <c r="PCA116" s="6"/>
      <c r="PCB116" s="6"/>
      <c r="PCC116" s="6"/>
      <c r="PCD116" s="6"/>
      <c r="PCE116" s="6"/>
      <c r="PCF116" s="6"/>
      <c r="PCG116" s="6"/>
      <c r="PCH116" s="6"/>
      <c r="PCI116" s="6"/>
      <c r="PCJ116" s="6"/>
      <c r="PCK116" s="6"/>
      <c r="PCL116" s="6"/>
      <c r="PCM116" s="6"/>
      <c r="PCN116" s="6"/>
      <c r="PCO116" s="6"/>
      <c r="PCP116" s="6"/>
      <c r="PCQ116" s="6"/>
      <c r="PCR116" s="6"/>
      <c r="PCS116" s="6"/>
      <c r="PCT116" s="6"/>
      <c r="PCU116" s="6"/>
      <c r="PCV116" s="6"/>
      <c r="PCW116" s="6"/>
      <c r="PCX116" s="6"/>
      <c r="PCY116" s="6"/>
      <c r="PCZ116" s="6"/>
      <c r="PDA116" s="6"/>
      <c r="PDB116" s="6"/>
      <c r="PDC116" s="6"/>
      <c r="PDD116" s="6"/>
      <c r="PDE116" s="6"/>
      <c r="PDF116" s="6"/>
      <c r="PDG116" s="6"/>
      <c r="PDH116" s="6"/>
      <c r="PDI116" s="6"/>
      <c r="PDJ116" s="6"/>
      <c r="PDK116" s="6"/>
      <c r="PDL116" s="6"/>
      <c r="PDM116" s="6"/>
      <c r="PDN116" s="6"/>
      <c r="PDO116" s="6"/>
      <c r="PDP116" s="6"/>
      <c r="PDQ116" s="6"/>
      <c r="PDR116" s="6"/>
      <c r="PDS116" s="6"/>
      <c r="PDT116" s="6"/>
      <c r="PDU116" s="6"/>
      <c r="PDV116" s="6"/>
      <c r="PDW116" s="6"/>
      <c r="PDX116" s="6"/>
      <c r="PDY116" s="6"/>
      <c r="PDZ116" s="6"/>
      <c r="PEA116" s="6"/>
      <c r="PEB116" s="6"/>
      <c r="PEC116" s="6"/>
      <c r="PED116" s="6"/>
      <c r="PEE116" s="6"/>
      <c r="PEF116" s="6"/>
      <c r="PEG116" s="6"/>
      <c r="PEH116" s="6"/>
      <c r="PEI116" s="6"/>
      <c r="PEJ116" s="6"/>
      <c r="PEK116" s="6"/>
      <c r="PEL116" s="6"/>
      <c r="PEM116" s="6"/>
      <c r="PEN116" s="6"/>
      <c r="PEO116" s="6"/>
      <c r="PEP116" s="6"/>
      <c r="PEQ116" s="6"/>
      <c r="PER116" s="6"/>
      <c r="PES116" s="6"/>
      <c r="PET116" s="6"/>
      <c r="PEU116" s="6"/>
      <c r="PEV116" s="6"/>
      <c r="PEW116" s="6"/>
      <c r="PEX116" s="6"/>
      <c r="PEY116" s="6"/>
      <c r="PEZ116" s="6"/>
      <c r="PFA116" s="6"/>
      <c r="PFB116" s="6"/>
      <c r="PFC116" s="6"/>
      <c r="PFD116" s="6"/>
      <c r="PFE116" s="6"/>
      <c r="PFF116" s="6"/>
      <c r="PFG116" s="6"/>
      <c r="PFH116" s="6"/>
      <c r="PFI116" s="6"/>
      <c r="PFJ116" s="6"/>
      <c r="PFK116" s="6"/>
      <c r="PFL116" s="6"/>
      <c r="PFM116" s="6"/>
      <c r="PFN116" s="6"/>
      <c r="PFO116" s="6"/>
      <c r="PFP116" s="6"/>
      <c r="PFQ116" s="6"/>
      <c r="PFR116" s="6"/>
      <c r="PFS116" s="6"/>
      <c r="PFT116" s="6"/>
      <c r="PFU116" s="6"/>
      <c r="PFV116" s="6"/>
      <c r="PFW116" s="6"/>
      <c r="PFX116" s="6"/>
      <c r="PFY116" s="6"/>
      <c r="PFZ116" s="6"/>
      <c r="PGA116" s="6"/>
      <c r="PGB116" s="6"/>
      <c r="PGC116" s="6"/>
      <c r="PGD116" s="6"/>
      <c r="PGE116" s="6"/>
      <c r="PGF116" s="6"/>
      <c r="PGG116" s="6"/>
      <c r="PGH116" s="6"/>
      <c r="PGI116" s="6"/>
      <c r="PGJ116" s="6"/>
      <c r="PGK116" s="6"/>
      <c r="PGL116" s="6"/>
      <c r="PGM116" s="6"/>
      <c r="PGN116" s="6"/>
      <c r="PGO116" s="6"/>
      <c r="PGP116" s="6"/>
      <c r="PGQ116" s="6"/>
      <c r="PGR116" s="6"/>
      <c r="PGS116" s="6"/>
      <c r="PGT116" s="6"/>
      <c r="PGU116" s="6"/>
      <c r="PGV116" s="6"/>
      <c r="PGW116" s="6"/>
      <c r="PGX116" s="6"/>
      <c r="PGY116" s="6"/>
      <c r="PGZ116" s="6"/>
      <c r="PHA116" s="6"/>
      <c r="PHB116" s="6"/>
      <c r="PHC116" s="6"/>
      <c r="PHD116" s="6"/>
      <c r="PHE116" s="6"/>
      <c r="PHF116" s="6"/>
      <c r="PHG116" s="6"/>
      <c r="PHH116" s="6"/>
      <c r="PHI116" s="6"/>
      <c r="PHJ116" s="6"/>
      <c r="PHK116" s="6"/>
      <c r="PHL116" s="6"/>
      <c r="PHM116" s="6"/>
      <c r="PHN116" s="6"/>
      <c r="PHO116" s="6"/>
      <c r="PHP116" s="6"/>
      <c r="PHQ116" s="6"/>
      <c r="PHR116" s="6"/>
      <c r="PHS116" s="6"/>
      <c r="PHT116" s="6"/>
      <c r="PHU116" s="6"/>
      <c r="PHV116" s="6"/>
      <c r="PHW116" s="6"/>
      <c r="PHX116" s="6"/>
      <c r="PHY116" s="6"/>
      <c r="PHZ116" s="6"/>
      <c r="PIA116" s="6"/>
      <c r="PIB116" s="6"/>
      <c r="PIC116" s="6"/>
      <c r="PID116" s="6"/>
      <c r="PIE116" s="6"/>
      <c r="PIF116" s="6"/>
      <c r="PIG116" s="6"/>
      <c r="PIH116" s="6"/>
      <c r="PII116" s="6"/>
      <c r="PIJ116" s="6"/>
      <c r="PIK116" s="6"/>
      <c r="PIL116" s="6"/>
      <c r="PIM116" s="6"/>
      <c r="PIN116" s="6"/>
      <c r="PIO116" s="6"/>
      <c r="PIP116" s="6"/>
      <c r="PIQ116" s="6"/>
      <c r="PIR116" s="6"/>
      <c r="PIS116" s="6"/>
      <c r="PIT116" s="6"/>
      <c r="PIU116" s="6"/>
      <c r="PIV116" s="6"/>
      <c r="PIW116" s="6"/>
      <c r="PIX116" s="6"/>
      <c r="PIY116" s="6"/>
      <c r="PIZ116" s="6"/>
      <c r="PJA116" s="6"/>
      <c r="PJB116" s="6"/>
      <c r="PJC116" s="6"/>
      <c r="PJD116" s="6"/>
      <c r="PJE116" s="6"/>
      <c r="PJF116" s="6"/>
      <c r="PJG116" s="6"/>
      <c r="PJH116" s="6"/>
      <c r="PJI116" s="6"/>
      <c r="PJJ116" s="6"/>
      <c r="PJK116" s="6"/>
      <c r="PJL116" s="6"/>
      <c r="PJM116" s="6"/>
      <c r="PJN116" s="6"/>
      <c r="PJO116" s="6"/>
      <c r="PJP116" s="6"/>
      <c r="PJQ116" s="6"/>
      <c r="PJR116" s="6"/>
      <c r="PJS116" s="6"/>
      <c r="PJT116" s="6"/>
      <c r="PJU116" s="6"/>
      <c r="PJV116" s="6"/>
      <c r="PJW116" s="6"/>
      <c r="PJX116" s="6"/>
      <c r="PJY116" s="6"/>
      <c r="PJZ116" s="6"/>
      <c r="PKA116" s="6"/>
      <c r="PKB116" s="6"/>
      <c r="PKC116" s="6"/>
      <c r="PKD116" s="6"/>
      <c r="PKE116" s="6"/>
      <c r="PKF116" s="6"/>
      <c r="PKG116" s="6"/>
      <c r="PKH116" s="6"/>
      <c r="PKI116" s="6"/>
      <c r="PKJ116" s="6"/>
      <c r="PKK116" s="6"/>
      <c r="PKL116" s="6"/>
      <c r="PKM116" s="6"/>
      <c r="PKN116" s="6"/>
      <c r="PKO116" s="6"/>
      <c r="PKP116" s="6"/>
      <c r="PKQ116" s="6"/>
      <c r="PKR116" s="6"/>
      <c r="PKS116" s="6"/>
      <c r="PKT116" s="6"/>
      <c r="PKU116" s="6"/>
      <c r="PKV116" s="6"/>
      <c r="PKW116" s="6"/>
      <c r="PKX116" s="6"/>
      <c r="PKY116" s="6"/>
      <c r="PKZ116" s="6"/>
      <c r="PLA116" s="6"/>
      <c r="PLB116" s="6"/>
      <c r="PLC116" s="6"/>
      <c r="PLD116" s="6"/>
      <c r="PLE116" s="6"/>
      <c r="PLF116" s="6"/>
      <c r="PLG116" s="6"/>
      <c r="PLH116" s="6"/>
      <c r="PLI116" s="6"/>
      <c r="PLJ116" s="6"/>
      <c r="PLK116" s="6"/>
      <c r="PLL116" s="6"/>
      <c r="PLM116" s="6"/>
      <c r="PLN116" s="6"/>
      <c r="PLO116" s="6"/>
      <c r="PLP116" s="6"/>
      <c r="PLQ116" s="6"/>
      <c r="PLR116" s="6"/>
      <c r="PLS116" s="6"/>
      <c r="PLT116" s="6"/>
      <c r="PLU116" s="6"/>
      <c r="PLV116" s="6"/>
      <c r="PLW116" s="6"/>
      <c r="PLX116" s="6"/>
      <c r="PLY116" s="6"/>
      <c r="PLZ116" s="6"/>
      <c r="PMA116" s="6"/>
      <c r="PMB116" s="6"/>
      <c r="PMC116" s="6"/>
      <c r="PMD116" s="6"/>
      <c r="PME116" s="6"/>
      <c r="PMF116" s="6"/>
      <c r="PMG116" s="6"/>
      <c r="PMH116" s="6"/>
      <c r="PMI116" s="6"/>
      <c r="PMJ116" s="6"/>
      <c r="PMK116" s="6"/>
      <c r="PML116" s="6"/>
      <c r="PMM116" s="6"/>
      <c r="PMN116" s="6"/>
      <c r="PMO116" s="6"/>
      <c r="PMP116" s="6"/>
      <c r="PMQ116" s="6"/>
      <c r="PMR116" s="6"/>
      <c r="PMS116" s="6"/>
      <c r="PMT116" s="6"/>
      <c r="PMU116" s="6"/>
      <c r="PMV116" s="6"/>
      <c r="PMW116" s="6"/>
      <c r="PMX116" s="6"/>
      <c r="PMY116" s="6"/>
      <c r="PMZ116" s="6"/>
      <c r="PNA116" s="6"/>
      <c r="PNB116" s="6"/>
      <c r="PNC116" s="6"/>
      <c r="PND116" s="6"/>
      <c r="PNE116" s="6"/>
      <c r="PNF116" s="6"/>
      <c r="PNG116" s="6"/>
      <c r="PNH116" s="6"/>
      <c r="PNI116" s="6"/>
      <c r="PNJ116" s="6"/>
      <c r="PNK116" s="6"/>
      <c r="PNL116" s="6"/>
      <c r="PNM116" s="6"/>
      <c r="PNN116" s="6"/>
      <c r="PNO116" s="6"/>
      <c r="PNP116" s="6"/>
      <c r="PNQ116" s="6"/>
      <c r="PNR116" s="6"/>
      <c r="PNS116" s="6"/>
      <c r="PNT116" s="6"/>
      <c r="PNU116" s="6"/>
      <c r="PNV116" s="6"/>
      <c r="PNW116" s="6"/>
      <c r="PNX116" s="6"/>
      <c r="PNY116" s="6"/>
      <c r="PNZ116" s="6"/>
      <c r="POA116" s="6"/>
      <c r="POB116" s="6"/>
      <c r="POC116" s="6"/>
      <c r="POD116" s="6"/>
      <c r="POE116" s="6"/>
      <c r="POF116" s="6"/>
      <c r="POG116" s="6"/>
      <c r="POH116" s="6"/>
      <c r="POI116" s="6"/>
      <c r="POJ116" s="6"/>
      <c r="POK116" s="6"/>
      <c r="POL116" s="6"/>
      <c r="POM116" s="6"/>
      <c r="PON116" s="6"/>
      <c r="POO116" s="6"/>
      <c r="POP116" s="6"/>
      <c r="POQ116" s="6"/>
      <c r="POR116" s="6"/>
      <c r="POS116" s="6"/>
      <c r="POT116" s="6"/>
      <c r="POU116" s="6"/>
      <c r="POV116" s="6"/>
      <c r="POW116" s="6"/>
      <c r="POX116" s="6"/>
      <c r="POY116" s="6"/>
      <c r="POZ116" s="6"/>
      <c r="PPA116" s="6"/>
      <c r="PPB116" s="6"/>
      <c r="PPC116" s="6"/>
      <c r="PPD116" s="6"/>
      <c r="PPE116" s="6"/>
      <c r="PPF116" s="6"/>
      <c r="PPG116" s="6"/>
      <c r="PPH116" s="6"/>
      <c r="PPI116" s="6"/>
      <c r="PPJ116" s="6"/>
      <c r="PPK116" s="6"/>
      <c r="PPL116" s="6"/>
      <c r="PPM116" s="6"/>
      <c r="PPN116" s="6"/>
      <c r="PPO116" s="6"/>
      <c r="PPP116" s="6"/>
      <c r="PPQ116" s="6"/>
      <c r="PPR116" s="6"/>
      <c r="PPS116" s="6"/>
      <c r="PPT116" s="6"/>
      <c r="PPU116" s="6"/>
      <c r="PPV116" s="6"/>
      <c r="PPW116" s="6"/>
      <c r="PPX116" s="6"/>
      <c r="PPY116" s="6"/>
      <c r="PPZ116" s="6"/>
      <c r="PQA116" s="6"/>
      <c r="PQB116" s="6"/>
      <c r="PQC116" s="6"/>
      <c r="PQD116" s="6"/>
      <c r="PQE116" s="6"/>
      <c r="PQF116" s="6"/>
      <c r="PQG116" s="6"/>
      <c r="PQH116" s="6"/>
      <c r="PQI116" s="6"/>
      <c r="PQJ116" s="6"/>
      <c r="PQK116" s="6"/>
      <c r="PQL116" s="6"/>
      <c r="PQM116" s="6"/>
      <c r="PQN116" s="6"/>
      <c r="PQO116" s="6"/>
      <c r="PQP116" s="6"/>
      <c r="PQQ116" s="6"/>
      <c r="PQR116" s="6"/>
      <c r="PQS116" s="6"/>
      <c r="PQT116" s="6"/>
      <c r="PQU116" s="6"/>
      <c r="PQV116" s="6"/>
      <c r="PQW116" s="6"/>
      <c r="PQX116" s="6"/>
      <c r="PQY116" s="6"/>
      <c r="PQZ116" s="6"/>
      <c r="PRA116" s="6"/>
      <c r="PRB116" s="6"/>
      <c r="PRC116" s="6"/>
      <c r="PRD116" s="6"/>
      <c r="PRE116" s="6"/>
      <c r="PRF116" s="6"/>
      <c r="PRG116" s="6"/>
      <c r="PRH116" s="6"/>
      <c r="PRI116" s="6"/>
      <c r="PRJ116" s="6"/>
      <c r="PRK116" s="6"/>
      <c r="PRL116" s="6"/>
      <c r="PRM116" s="6"/>
      <c r="PRN116" s="6"/>
      <c r="PRO116" s="6"/>
      <c r="PRP116" s="6"/>
      <c r="PRQ116" s="6"/>
      <c r="PRR116" s="6"/>
      <c r="PRS116" s="6"/>
      <c r="PRT116" s="6"/>
      <c r="PRU116" s="6"/>
      <c r="PRV116" s="6"/>
      <c r="PRW116" s="6"/>
      <c r="PRX116" s="6"/>
      <c r="PRY116" s="6"/>
      <c r="PRZ116" s="6"/>
      <c r="PSA116" s="6"/>
      <c r="PSB116" s="6"/>
      <c r="PSC116" s="6"/>
      <c r="PSD116" s="6"/>
      <c r="PSE116" s="6"/>
      <c r="PSF116" s="6"/>
      <c r="PSG116" s="6"/>
      <c r="PSH116" s="6"/>
      <c r="PSI116" s="6"/>
      <c r="PSJ116" s="6"/>
      <c r="PSK116" s="6"/>
      <c r="PSL116" s="6"/>
      <c r="PSM116" s="6"/>
      <c r="PSN116" s="6"/>
      <c r="PSO116" s="6"/>
      <c r="PSP116" s="6"/>
      <c r="PSQ116" s="6"/>
      <c r="PSR116" s="6"/>
      <c r="PSS116" s="6"/>
      <c r="PST116" s="6"/>
      <c r="PSU116" s="6"/>
      <c r="PSV116" s="6"/>
      <c r="PSW116" s="6"/>
      <c r="PSX116" s="6"/>
      <c r="PSY116" s="6"/>
      <c r="PSZ116" s="6"/>
      <c r="PTA116" s="6"/>
      <c r="PTB116" s="6"/>
      <c r="PTC116" s="6"/>
      <c r="PTD116" s="6"/>
      <c r="PTE116" s="6"/>
      <c r="PTF116" s="6"/>
      <c r="PTG116" s="6"/>
      <c r="PTH116" s="6"/>
      <c r="PTI116" s="6"/>
      <c r="PTJ116" s="6"/>
      <c r="PTK116" s="6"/>
      <c r="PTL116" s="6"/>
      <c r="PTM116" s="6"/>
      <c r="PTN116" s="6"/>
      <c r="PTO116" s="6"/>
      <c r="PTP116" s="6"/>
      <c r="PTQ116" s="6"/>
      <c r="PTR116" s="6"/>
      <c r="PTS116" s="6"/>
      <c r="PTT116" s="6"/>
      <c r="PTU116" s="6"/>
      <c r="PTV116" s="6"/>
      <c r="PTW116" s="6"/>
      <c r="PTX116" s="6"/>
      <c r="PTY116" s="6"/>
      <c r="PTZ116" s="6"/>
      <c r="PUA116" s="6"/>
      <c r="PUB116" s="6"/>
      <c r="PUC116" s="6"/>
      <c r="PUD116" s="6"/>
      <c r="PUE116" s="6"/>
      <c r="PUF116" s="6"/>
      <c r="PUG116" s="6"/>
      <c r="PUH116" s="6"/>
      <c r="PUI116" s="6"/>
      <c r="PUJ116" s="6"/>
      <c r="PUK116" s="6"/>
      <c r="PUL116" s="6"/>
      <c r="PUM116" s="6"/>
      <c r="PUN116" s="6"/>
      <c r="PUO116" s="6"/>
      <c r="PUP116" s="6"/>
      <c r="PUQ116" s="6"/>
      <c r="PUR116" s="6"/>
      <c r="PUS116" s="6"/>
      <c r="PUT116" s="6"/>
      <c r="PUU116" s="6"/>
      <c r="PUV116" s="6"/>
      <c r="PUW116" s="6"/>
      <c r="PUX116" s="6"/>
      <c r="PUY116" s="6"/>
      <c r="PUZ116" s="6"/>
      <c r="PVA116" s="6"/>
      <c r="PVB116" s="6"/>
      <c r="PVC116" s="6"/>
      <c r="PVD116" s="6"/>
      <c r="PVE116" s="6"/>
      <c r="PVF116" s="6"/>
      <c r="PVG116" s="6"/>
      <c r="PVH116" s="6"/>
      <c r="PVI116" s="6"/>
      <c r="PVJ116" s="6"/>
      <c r="PVK116" s="6"/>
      <c r="PVL116" s="6"/>
      <c r="PVM116" s="6"/>
      <c r="PVN116" s="6"/>
      <c r="PVO116" s="6"/>
      <c r="PVP116" s="6"/>
      <c r="PVQ116" s="6"/>
      <c r="PVR116" s="6"/>
      <c r="PVS116" s="6"/>
      <c r="PVT116" s="6"/>
      <c r="PVU116" s="6"/>
      <c r="PVV116" s="6"/>
      <c r="PVW116" s="6"/>
      <c r="PVX116" s="6"/>
      <c r="PVY116" s="6"/>
      <c r="PVZ116" s="6"/>
      <c r="PWA116" s="6"/>
      <c r="PWB116" s="6"/>
      <c r="PWC116" s="6"/>
      <c r="PWD116" s="6"/>
      <c r="PWE116" s="6"/>
      <c r="PWF116" s="6"/>
      <c r="PWG116" s="6"/>
      <c r="PWH116" s="6"/>
      <c r="PWI116" s="6"/>
      <c r="PWJ116" s="6"/>
      <c r="PWK116" s="6"/>
      <c r="PWL116" s="6"/>
      <c r="PWM116" s="6"/>
      <c r="PWN116" s="6"/>
      <c r="PWO116" s="6"/>
      <c r="PWP116" s="6"/>
      <c r="PWQ116" s="6"/>
      <c r="PWR116" s="6"/>
      <c r="PWS116" s="6"/>
      <c r="PWT116" s="6"/>
      <c r="PWU116" s="6"/>
      <c r="PWV116" s="6"/>
      <c r="PWW116" s="6"/>
      <c r="PWX116" s="6"/>
      <c r="PWY116" s="6"/>
      <c r="PWZ116" s="6"/>
      <c r="PXA116" s="6"/>
      <c r="PXB116" s="6"/>
      <c r="PXC116" s="6"/>
      <c r="PXD116" s="6"/>
      <c r="PXE116" s="6"/>
      <c r="PXF116" s="6"/>
      <c r="PXG116" s="6"/>
      <c r="PXH116" s="6"/>
      <c r="PXI116" s="6"/>
      <c r="PXJ116" s="6"/>
      <c r="PXK116" s="6"/>
      <c r="PXL116" s="6"/>
      <c r="PXM116" s="6"/>
      <c r="PXN116" s="6"/>
      <c r="PXO116" s="6"/>
      <c r="PXP116" s="6"/>
      <c r="PXQ116" s="6"/>
      <c r="PXR116" s="6"/>
      <c r="PXS116" s="6"/>
      <c r="PXT116" s="6"/>
      <c r="PXU116" s="6"/>
      <c r="PXV116" s="6"/>
      <c r="PXW116" s="6"/>
      <c r="PXX116" s="6"/>
      <c r="PXY116" s="6"/>
      <c r="PXZ116" s="6"/>
      <c r="PYA116" s="6"/>
      <c r="PYB116" s="6"/>
      <c r="PYC116" s="6"/>
      <c r="PYD116" s="6"/>
      <c r="PYE116" s="6"/>
      <c r="PYF116" s="6"/>
      <c r="PYG116" s="6"/>
      <c r="PYH116" s="6"/>
      <c r="PYI116" s="6"/>
      <c r="PYJ116" s="6"/>
      <c r="PYK116" s="6"/>
      <c r="PYL116" s="6"/>
      <c r="PYM116" s="6"/>
      <c r="PYN116" s="6"/>
      <c r="PYO116" s="6"/>
      <c r="PYP116" s="6"/>
      <c r="PYQ116" s="6"/>
      <c r="PYR116" s="6"/>
      <c r="PYS116" s="6"/>
      <c r="PYT116" s="6"/>
      <c r="PYU116" s="6"/>
      <c r="PYV116" s="6"/>
      <c r="PYW116" s="6"/>
      <c r="PYX116" s="6"/>
      <c r="PYY116" s="6"/>
      <c r="PYZ116" s="6"/>
      <c r="PZA116" s="6"/>
      <c r="PZB116" s="6"/>
      <c r="PZC116" s="6"/>
      <c r="PZD116" s="6"/>
      <c r="PZE116" s="6"/>
      <c r="PZF116" s="6"/>
      <c r="PZG116" s="6"/>
      <c r="PZH116" s="6"/>
      <c r="PZI116" s="6"/>
      <c r="PZJ116" s="6"/>
      <c r="PZK116" s="6"/>
      <c r="PZL116" s="6"/>
      <c r="PZM116" s="6"/>
      <c r="PZN116" s="6"/>
      <c r="PZO116" s="6"/>
      <c r="PZP116" s="6"/>
      <c r="PZQ116" s="6"/>
      <c r="PZR116" s="6"/>
      <c r="PZS116" s="6"/>
      <c r="PZT116" s="6"/>
      <c r="PZU116" s="6"/>
      <c r="PZV116" s="6"/>
      <c r="PZW116" s="6"/>
      <c r="PZX116" s="6"/>
      <c r="PZY116" s="6"/>
      <c r="PZZ116" s="6"/>
      <c r="QAA116" s="6"/>
      <c r="QAB116" s="6"/>
      <c r="QAC116" s="6"/>
      <c r="QAD116" s="6"/>
      <c r="QAE116" s="6"/>
      <c r="QAF116" s="6"/>
      <c r="QAG116" s="6"/>
      <c r="QAH116" s="6"/>
      <c r="QAI116" s="6"/>
      <c r="QAJ116" s="6"/>
      <c r="QAK116" s="6"/>
      <c r="QAL116" s="6"/>
      <c r="QAM116" s="6"/>
      <c r="QAN116" s="6"/>
      <c r="QAO116" s="6"/>
      <c r="QAP116" s="6"/>
      <c r="QAQ116" s="6"/>
      <c r="QAR116" s="6"/>
      <c r="QAS116" s="6"/>
      <c r="QAT116" s="6"/>
      <c r="QAU116" s="6"/>
      <c r="QAV116" s="6"/>
      <c r="QAW116" s="6"/>
      <c r="QAX116" s="6"/>
      <c r="QAY116" s="6"/>
      <c r="QAZ116" s="6"/>
      <c r="QBA116" s="6"/>
      <c r="QBB116" s="6"/>
      <c r="QBC116" s="6"/>
      <c r="QBD116" s="6"/>
      <c r="QBE116" s="6"/>
      <c r="QBF116" s="6"/>
      <c r="QBG116" s="6"/>
      <c r="QBH116" s="6"/>
      <c r="QBI116" s="6"/>
      <c r="QBJ116" s="6"/>
      <c r="QBK116" s="6"/>
      <c r="QBL116" s="6"/>
      <c r="QBM116" s="6"/>
      <c r="QBN116" s="6"/>
      <c r="QBO116" s="6"/>
      <c r="QBP116" s="6"/>
      <c r="QBQ116" s="6"/>
      <c r="QBR116" s="6"/>
      <c r="QBS116" s="6"/>
      <c r="QBT116" s="6"/>
      <c r="QBU116" s="6"/>
      <c r="QBV116" s="6"/>
      <c r="QBW116" s="6"/>
      <c r="QBX116" s="6"/>
      <c r="QBY116" s="6"/>
      <c r="QBZ116" s="6"/>
      <c r="QCA116" s="6"/>
      <c r="QCB116" s="6"/>
      <c r="QCC116" s="6"/>
      <c r="QCD116" s="6"/>
      <c r="QCE116" s="6"/>
      <c r="QCF116" s="6"/>
      <c r="QCG116" s="6"/>
      <c r="QCH116" s="6"/>
      <c r="QCI116" s="6"/>
      <c r="QCJ116" s="6"/>
      <c r="QCK116" s="6"/>
      <c r="QCL116" s="6"/>
      <c r="QCM116" s="6"/>
      <c r="QCN116" s="6"/>
      <c r="QCO116" s="6"/>
      <c r="QCP116" s="6"/>
      <c r="QCQ116" s="6"/>
      <c r="QCR116" s="6"/>
      <c r="QCS116" s="6"/>
      <c r="QCT116" s="6"/>
      <c r="QCU116" s="6"/>
      <c r="QCV116" s="6"/>
      <c r="QCW116" s="6"/>
      <c r="QCX116" s="6"/>
      <c r="QCY116" s="6"/>
      <c r="QCZ116" s="6"/>
      <c r="QDA116" s="6"/>
      <c r="QDB116" s="6"/>
      <c r="QDC116" s="6"/>
      <c r="QDD116" s="6"/>
      <c r="QDE116" s="6"/>
      <c r="QDF116" s="6"/>
      <c r="QDG116" s="6"/>
      <c r="QDH116" s="6"/>
      <c r="QDI116" s="6"/>
      <c r="QDJ116" s="6"/>
      <c r="QDK116" s="6"/>
      <c r="QDL116" s="6"/>
      <c r="QDM116" s="6"/>
      <c r="QDN116" s="6"/>
      <c r="QDO116" s="6"/>
      <c r="QDP116" s="6"/>
      <c r="QDQ116" s="6"/>
      <c r="QDR116" s="6"/>
      <c r="QDS116" s="6"/>
      <c r="QDT116" s="6"/>
      <c r="QDU116" s="6"/>
      <c r="QDV116" s="6"/>
      <c r="QDW116" s="6"/>
      <c r="QDX116" s="6"/>
      <c r="QDY116" s="6"/>
      <c r="QDZ116" s="6"/>
      <c r="QEA116" s="6"/>
      <c r="QEB116" s="6"/>
      <c r="QEC116" s="6"/>
      <c r="QED116" s="6"/>
      <c r="QEE116" s="6"/>
      <c r="QEF116" s="6"/>
      <c r="QEG116" s="6"/>
      <c r="QEH116" s="6"/>
      <c r="QEI116" s="6"/>
      <c r="QEJ116" s="6"/>
      <c r="QEK116" s="6"/>
      <c r="QEL116" s="6"/>
      <c r="QEM116" s="6"/>
      <c r="QEN116" s="6"/>
      <c r="QEO116" s="6"/>
      <c r="QEP116" s="6"/>
      <c r="QEQ116" s="6"/>
      <c r="QER116" s="6"/>
      <c r="QES116" s="6"/>
      <c r="QET116" s="6"/>
      <c r="QEU116" s="6"/>
      <c r="QEV116" s="6"/>
      <c r="QEW116" s="6"/>
      <c r="QEX116" s="6"/>
      <c r="QEY116" s="6"/>
      <c r="QEZ116" s="6"/>
      <c r="QFA116" s="6"/>
      <c r="QFB116" s="6"/>
      <c r="QFC116" s="6"/>
      <c r="QFD116" s="6"/>
      <c r="QFE116" s="6"/>
      <c r="QFF116" s="6"/>
      <c r="QFG116" s="6"/>
      <c r="QFH116" s="6"/>
      <c r="QFI116" s="6"/>
      <c r="QFJ116" s="6"/>
      <c r="QFK116" s="6"/>
      <c r="QFL116" s="6"/>
      <c r="QFM116" s="6"/>
      <c r="QFN116" s="6"/>
      <c r="QFO116" s="6"/>
      <c r="QFP116" s="6"/>
      <c r="QFQ116" s="6"/>
      <c r="QFR116" s="6"/>
      <c r="QFS116" s="6"/>
      <c r="QFT116" s="6"/>
      <c r="QFU116" s="6"/>
      <c r="QFV116" s="6"/>
      <c r="QFW116" s="6"/>
      <c r="QFX116" s="6"/>
      <c r="QFY116" s="6"/>
      <c r="QFZ116" s="6"/>
      <c r="QGA116" s="6"/>
      <c r="QGB116" s="6"/>
      <c r="QGC116" s="6"/>
      <c r="QGD116" s="6"/>
      <c r="QGE116" s="6"/>
      <c r="QGF116" s="6"/>
      <c r="QGG116" s="6"/>
      <c r="QGH116" s="6"/>
      <c r="QGI116" s="6"/>
      <c r="QGJ116" s="6"/>
      <c r="QGK116" s="6"/>
      <c r="QGL116" s="6"/>
      <c r="QGM116" s="6"/>
      <c r="QGN116" s="6"/>
      <c r="QGO116" s="6"/>
      <c r="QGP116" s="6"/>
      <c r="QGQ116" s="6"/>
      <c r="QGR116" s="6"/>
      <c r="QGS116" s="6"/>
      <c r="QGT116" s="6"/>
      <c r="QGU116" s="6"/>
      <c r="QGV116" s="6"/>
      <c r="QGW116" s="6"/>
      <c r="QGX116" s="6"/>
      <c r="QGY116" s="6"/>
      <c r="QGZ116" s="6"/>
      <c r="QHA116" s="6"/>
      <c r="QHB116" s="6"/>
      <c r="QHC116" s="6"/>
      <c r="QHD116" s="6"/>
      <c r="QHE116" s="6"/>
      <c r="QHF116" s="6"/>
      <c r="QHG116" s="6"/>
      <c r="QHH116" s="6"/>
      <c r="QHI116" s="6"/>
      <c r="QHJ116" s="6"/>
      <c r="QHK116" s="6"/>
      <c r="QHL116" s="6"/>
      <c r="QHM116" s="6"/>
      <c r="QHN116" s="6"/>
      <c r="QHO116" s="6"/>
      <c r="QHP116" s="6"/>
      <c r="QHQ116" s="6"/>
      <c r="QHR116" s="6"/>
      <c r="QHS116" s="6"/>
      <c r="QHT116" s="6"/>
      <c r="QHU116" s="6"/>
      <c r="QHV116" s="6"/>
      <c r="QHW116" s="6"/>
      <c r="QHX116" s="6"/>
      <c r="QHY116" s="6"/>
      <c r="QHZ116" s="6"/>
      <c r="QIA116" s="6"/>
      <c r="QIB116" s="6"/>
      <c r="QIC116" s="6"/>
      <c r="QID116" s="6"/>
      <c r="QIE116" s="6"/>
      <c r="QIF116" s="6"/>
      <c r="QIG116" s="6"/>
      <c r="QIH116" s="6"/>
      <c r="QII116" s="6"/>
      <c r="QIJ116" s="6"/>
      <c r="QIK116" s="6"/>
      <c r="QIL116" s="6"/>
      <c r="QIM116" s="6"/>
      <c r="QIN116" s="6"/>
      <c r="QIO116" s="6"/>
      <c r="QIP116" s="6"/>
      <c r="QIQ116" s="6"/>
      <c r="QIR116" s="6"/>
      <c r="QIS116" s="6"/>
      <c r="QIT116" s="6"/>
      <c r="QIU116" s="6"/>
      <c r="QIV116" s="6"/>
      <c r="QIW116" s="6"/>
      <c r="QIX116" s="6"/>
      <c r="QIY116" s="6"/>
      <c r="QIZ116" s="6"/>
      <c r="QJA116" s="6"/>
      <c r="QJB116" s="6"/>
      <c r="QJC116" s="6"/>
      <c r="QJD116" s="6"/>
      <c r="QJE116" s="6"/>
      <c r="QJF116" s="6"/>
      <c r="QJG116" s="6"/>
      <c r="QJH116" s="6"/>
      <c r="QJI116" s="6"/>
      <c r="QJJ116" s="6"/>
      <c r="QJK116" s="6"/>
      <c r="QJL116" s="6"/>
      <c r="QJM116" s="6"/>
      <c r="QJN116" s="6"/>
      <c r="QJO116" s="6"/>
      <c r="QJP116" s="6"/>
      <c r="QJQ116" s="6"/>
      <c r="QJR116" s="6"/>
      <c r="QJS116" s="6"/>
      <c r="QJT116" s="6"/>
      <c r="QJU116" s="6"/>
      <c r="QJV116" s="6"/>
      <c r="QJW116" s="6"/>
      <c r="QJX116" s="6"/>
      <c r="QJY116" s="6"/>
      <c r="QJZ116" s="6"/>
      <c r="QKA116" s="6"/>
      <c r="QKB116" s="6"/>
      <c r="QKC116" s="6"/>
      <c r="QKD116" s="6"/>
      <c r="QKE116" s="6"/>
      <c r="QKF116" s="6"/>
      <c r="QKG116" s="6"/>
      <c r="QKH116" s="6"/>
      <c r="QKI116" s="6"/>
      <c r="QKJ116" s="6"/>
      <c r="QKK116" s="6"/>
      <c r="QKL116" s="6"/>
      <c r="QKM116" s="6"/>
      <c r="QKN116" s="6"/>
      <c r="QKO116" s="6"/>
      <c r="QKP116" s="6"/>
      <c r="QKQ116" s="6"/>
      <c r="QKR116" s="6"/>
      <c r="QKS116" s="6"/>
      <c r="QKT116" s="6"/>
      <c r="QKU116" s="6"/>
      <c r="QKV116" s="6"/>
      <c r="QKW116" s="6"/>
      <c r="QKX116" s="6"/>
      <c r="QKY116" s="6"/>
      <c r="QKZ116" s="6"/>
      <c r="QLA116" s="6"/>
      <c r="QLB116" s="6"/>
      <c r="QLC116" s="6"/>
      <c r="QLD116" s="6"/>
      <c r="QLE116" s="6"/>
      <c r="QLF116" s="6"/>
      <c r="QLG116" s="6"/>
      <c r="QLH116" s="6"/>
      <c r="QLI116" s="6"/>
      <c r="QLJ116" s="6"/>
      <c r="QLK116" s="6"/>
      <c r="QLL116" s="6"/>
      <c r="QLM116" s="6"/>
      <c r="QLN116" s="6"/>
      <c r="QLO116" s="6"/>
      <c r="QLP116" s="6"/>
      <c r="QLQ116" s="6"/>
      <c r="QLR116" s="6"/>
      <c r="QLS116" s="6"/>
      <c r="QLT116" s="6"/>
      <c r="QLU116" s="6"/>
      <c r="QLV116" s="6"/>
      <c r="QLW116" s="6"/>
      <c r="QLX116" s="6"/>
      <c r="QLY116" s="6"/>
      <c r="QLZ116" s="6"/>
      <c r="QMA116" s="6"/>
      <c r="QMB116" s="6"/>
      <c r="QMC116" s="6"/>
      <c r="QMD116" s="6"/>
      <c r="QME116" s="6"/>
      <c r="QMF116" s="6"/>
      <c r="QMG116" s="6"/>
      <c r="QMH116" s="6"/>
      <c r="QMI116" s="6"/>
      <c r="QMJ116" s="6"/>
      <c r="QMK116" s="6"/>
      <c r="QML116" s="6"/>
      <c r="QMM116" s="6"/>
      <c r="QMN116" s="6"/>
      <c r="QMO116" s="6"/>
      <c r="QMP116" s="6"/>
      <c r="QMQ116" s="6"/>
      <c r="QMR116" s="6"/>
      <c r="QMS116" s="6"/>
      <c r="QMT116" s="6"/>
      <c r="QMU116" s="6"/>
      <c r="QMV116" s="6"/>
      <c r="QMW116" s="6"/>
      <c r="QMX116" s="6"/>
      <c r="QMY116" s="6"/>
      <c r="QMZ116" s="6"/>
      <c r="QNA116" s="6"/>
      <c r="QNB116" s="6"/>
      <c r="QNC116" s="6"/>
      <c r="QND116" s="6"/>
      <c r="QNE116" s="6"/>
      <c r="QNF116" s="6"/>
      <c r="QNG116" s="6"/>
      <c r="QNH116" s="6"/>
      <c r="QNI116" s="6"/>
      <c r="QNJ116" s="6"/>
      <c r="QNK116" s="6"/>
      <c r="QNL116" s="6"/>
      <c r="QNM116" s="6"/>
      <c r="QNN116" s="6"/>
      <c r="QNO116" s="6"/>
      <c r="QNP116" s="6"/>
      <c r="QNQ116" s="6"/>
      <c r="QNR116" s="6"/>
      <c r="QNS116" s="6"/>
      <c r="QNT116" s="6"/>
      <c r="QNU116" s="6"/>
      <c r="QNV116" s="6"/>
      <c r="QNW116" s="6"/>
      <c r="QNX116" s="6"/>
      <c r="QNY116" s="6"/>
      <c r="QNZ116" s="6"/>
      <c r="QOA116" s="6"/>
      <c r="QOB116" s="6"/>
      <c r="QOC116" s="6"/>
      <c r="QOD116" s="6"/>
      <c r="QOE116" s="6"/>
      <c r="QOF116" s="6"/>
      <c r="QOG116" s="6"/>
      <c r="QOH116" s="6"/>
      <c r="QOI116" s="6"/>
      <c r="QOJ116" s="6"/>
      <c r="QOK116" s="6"/>
      <c r="QOL116" s="6"/>
      <c r="QOM116" s="6"/>
      <c r="QON116" s="6"/>
      <c r="QOO116" s="6"/>
      <c r="QOP116" s="6"/>
      <c r="QOQ116" s="6"/>
      <c r="QOR116" s="6"/>
      <c r="QOS116" s="6"/>
      <c r="QOT116" s="6"/>
      <c r="QOU116" s="6"/>
      <c r="QOV116" s="6"/>
      <c r="QOW116" s="6"/>
      <c r="QOX116" s="6"/>
      <c r="QOY116" s="6"/>
      <c r="QOZ116" s="6"/>
      <c r="QPA116" s="6"/>
      <c r="QPB116" s="6"/>
      <c r="QPC116" s="6"/>
      <c r="QPD116" s="6"/>
      <c r="QPE116" s="6"/>
      <c r="QPF116" s="6"/>
      <c r="QPG116" s="6"/>
      <c r="QPH116" s="6"/>
      <c r="QPI116" s="6"/>
      <c r="QPJ116" s="6"/>
      <c r="QPK116" s="6"/>
      <c r="QPL116" s="6"/>
      <c r="QPM116" s="6"/>
      <c r="QPN116" s="6"/>
      <c r="QPO116" s="6"/>
      <c r="QPP116" s="6"/>
      <c r="QPQ116" s="6"/>
      <c r="QPR116" s="6"/>
      <c r="QPS116" s="6"/>
      <c r="QPT116" s="6"/>
      <c r="QPU116" s="6"/>
      <c r="QPV116" s="6"/>
      <c r="QPW116" s="6"/>
      <c r="QPX116" s="6"/>
      <c r="QPY116" s="6"/>
      <c r="QPZ116" s="6"/>
      <c r="QQA116" s="6"/>
      <c r="QQB116" s="6"/>
      <c r="QQC116" s="6"/>
      <c r="QQD116" s="6"/>
      <c r="QQE116" s="6"/>
      <c r="QQF116" s="6"/>
      <c r="QQG116" s="6"/>
      <c r="QQH116" s="6"/>
      <c r="QQI116" s="6"/>
      <c r="QQJ116" s="6"/>
      <c r="QQK116" s="6"/>
      <c r="QQL116" s="6"/>
      <c r="QQM116" s="6"/>
      <c r="QQN116" s="6"/>
      <c r="QQO116" s="6"/>
      <c r="QQP116" s="6"/>
      <c r="QQQ116" s="6"/>
      <c r="QQR116" s="6"/>
      <c r="QQS116" s="6"/>
      <c r="QQT116" s="6"/>
      <c r="QQU116" s="6"/>
      <c r="QQV116" s="6"/>
      <c r="QQW116" s="6"/>
      <c r="QQX116" s="6"/>
      <c r="QQY116" s="6"/>
      <c r="QQZ116" s="6"/>
      <c r="QRA116" s="6"/>
      <c r="QRB116" s="6"/>
      <c r="QRC116" s="6"/>
      <c r="QRD116" s="6"/>
      <c r="QRE116" s="6"/>
      <c r="QRF116" s="6"/>
      <c r="QRG116" s="6"/>
      <c r="QRH116" s="6"/>
      <c r="QRI116" s="6"/>
      <c r="QRJ116" s="6"/>
      <c r="QRK116" s="6"/>
      <c r="QRL116" s="6"/>
      <c r="QRM116" s="6"/>
      <c r="QRN116" s="6"/>
      <c r="QRO116" s="6"/>
      <c r="QRP116" s="6"/>
      <c r="QRQ116" s="6"/>
      <c r="QRR116" s="6"/>
      <c r="QRS116" s="6"/>
      <c r="QRT116" s="6"/>
      <c r="QRU116" s="6"/>
      <c r="QRV116" s="6"/>
      <c r="QRW116" s="6"/>
      <c r="QRX116" s="6"/>
      <c r="QRY116" s="6"/>
      <c r="QRZ116" s="6"/>
      <c r="QSA116" s="6"/>
      <c r="QSB116" s="6"/>
      <c r="QSC116" s="6"/>
      <c r="QSD116" s="6"/>
      <c r="QSE116" s="6"/>
      <c r="QSF116" s="6"/>
      <c r="QSG116" s="6"/>
      <c r="QSH116" s="6"/>
      <c r="QSI116" s="6"/>
      <c r="QSJ116" s="6"/>
      <c r="QSK116" s="6"/>
      <c r="QSL116" s="6"/>
      <c r="QSM116" s="6"/>
      <c r="QSN116" s="6"/>
      <c r="QSO116" s="6"/>
      <c r="QSP116" s="6"/>
      <c r="QSQ116" s="6"/>
      <c r="QSR116" s="6"/>
      <c r="QSS116" s="6"/>
      <c r="QST116" s="6"/>
      <c r="QSU116" s="6"/>
      <c r="QSV116" s="6"/>
      <c r="QSW116" s="6"/>
      <c r="QSX116" s="6"/>
      <c r="QSY116" s="6"/>
      <c r="QSZ116" s="6"/>
      <c r="QTA116" s="6"/>
      <c r="QTB116" s="6"/>
      <c r="QTC116" s="6"/>
      <c r="QTD116" s="6"/>
      <c r="QTE116" s="6"/>
      <c r="QTF116" s="6"/>
      <c r="QTG116" s="6"/>
      <c r="QTH116" s="6"/>
      <c r="QTI116" s="6"/>
      <c r="QTJ116" s="6"/>
      <c r="QTK116" s="6"/>
      <c r="QTL116" s="6"/>
      <c r="QTM116" s="6"/>
      <c r="QTN116" s="6"/>
      <c r="QTO116" s="6"/>
      <c r="QTP116" s="6"/>
      <c r="QTQ116" s="6"/>
      <c r="QTR116" s="6"/>
      <c r="QTS116" s="6"/>
      <c r="QTT116" s="6"/>
      <c r="QTU116" s="6"/>
      <c r="QTV116" s="6"/>
      <c r="QTW116" s="6"/>
      <c r="QTX116" s="6"/>
      <c r="QTY116" s="6"/>
      <c r="QTZ116" s="6"/>
      <c r="QUA116" s="6"/>
      <c r="QUB116" s="6"/>
      <c r="QUC116" s="6"/>
      <c r="QUD116" s="6"/>
      <c r="QUE116" s="6"/>
      <c r="QUF116" s="6"/>
      <c r="QUG116" s="6"/>
      <c r="QUH116" s="6"/>
      <c r="QUI116" s="6"/>
      <c r="QUJ116" s="6"/>
      <c r="QUK116" s="6"/>
      <c r="QUL116" s="6"/>
      <c r="QUM116" s="6"/>
      <c r="QUN116" s="6"/>
      <c r="QUO116" s="6"/>
      <c r="QUP116" s="6"/>
      <c r="QUQ116" s="6"/>
      <c r="QUR116" s="6"/>
      <c r="QUS116" s="6"/>
      <c r="QUT116" s="6"/>
      <c r="QUU116" s="6"/>
      <c r="QUV116" s="6"/>
      <c r="QUW116" s="6"/>
      <c r="QUX116" s="6"/>
      <c r="QUY116" s="6"/>
      <c r="QUZ116" s="6"/>
      <c r="QVA116" s="6"/>
      <c r="QVB116" s="6"/>
      <c r="QVC116" s="6"/>
      <c r="QVD116" s="6"/>
      <c r="QVE116" s="6"/>
      <c r="QVF116" s="6"/>
      <c r="QVG116" s="6"/>
      <c r="QVH116" s="6"/>
      <c r="QVI116" s="6"/>
      <c r="QVJ116" s="6"/>
      <c r="QVK116" s="6"/>
      <c r="QVL116" s="6"/>
      <c r="QVM116" s="6"/>
      <c r="QVN116" s="6"/>
      <c r="QVO116" s="6"/>
      <c r="QVP116" s="6"/>
      <c r="QVQ116" s="6"/>
      <c r="QVR116" s="6"/>
      <c r="QVS116" s="6"/>
      <c r="QVT116" s="6"/>
      <c r="QVU116" s="6"/>
      <c r="QVV116" s="6"/>
      <c r="QVW116" s="6"/>
      <c r="QVX116" s="6"/>
      <c r="QVY116" s="6"/>
      <c r="QVZ116" s="6"/>
      <c r="QWA116" s="6"/>
      <c r="QWB116" s="6"/>
      <c r="QWC116" s="6"/>
      <c r="QWD116" s="6"/>
      <c r="QWE116" s="6"/>
      <c r="QWF116" s="6"/>
      <c r="QWG116" s="6"/>
      <c r="QWH116" s="6"/>
      <c r="QWI116" s="6"/>
      <c r="QWJ116" s="6"/>
      <c r="QWK116" s="6"/>
      <c r="QWL116" s="6"/>
      <c r="QWM116" s="6"/>
      <c r="QWN116" s="6"/>
      <c r="QWO116" s="6"/>
      <c r="QWP116" s="6"/>
      <c r="QWQ116" s="6"/>
      <c r="QWR116" s="6"/>
      <c r="QWS116" s="6"/>
      <c r="QWT116" s="6"/>
      <c r="QWU116" s="6"/>
      <c r="QWV116" s="6"/>
      <c r="QWW116" s="6"/>
      <c r="QWX116" s="6"/>
      <c r="QWY116" s="6"/>
      <c r="QWZ116" s="6"/>
      <c r="QXA116" s="6"/>
      <c r="QXB116" s="6"/>
      <c r="QXC116" s="6"/>
      <c r="QXD116" s="6"/>
      <c r="QXE116" s="6"/>
      <c r="QXF116" s="6"/>
      <c r="QXG116" s="6"/>
      <c r="QXH116" s="6"/>
      <c r="QXI116" s="6"/>
      <c r="QXJ116" s="6"/>
      <c r="QXK116" s="6"/>
      <c r="QXL116" s="6"/>
      <c r="QXM116" s="6"/>
      <c r="QXN116" s="6"/>
      <c r="QXO116" s="6"/>
      <c r="QXP116" s="6"/>
      <c r="QXQ116" s="6"/>
      <c r="QXR116" s="6"/>
      <c r="QXS116" s="6"/>
      <c r="QXT116" s="6"/>
      <c r="QXU116" s="6"/>
      <c r="QXV116" s="6"/>
      <c r="QXW116" s="6"/>
      <c r="QXX116" s="6"/>
      <c r="QXY116" s="6"/>
      <c r="QXZ116" s="6"/>
      <c r="QYA116" s="6"/>
      <c r="QYB116" s="6"/>
      <c r="QYC116" s="6"/>
      <c r="QYD116" s="6"/>
      <c r="QYE116" s="6"/>
      <c r="QYF116" s="6"/>
      <c r="QYG116" s="6"/>
      <c r="QYH116" s="6"/>
      <c r="QYI116" s="6"/>
      <c r="QYJ116" s="6"/>
      <c r="QYK116" s="6"/>
      <c r="QYL116" s="6"/>
      <c r="QYM116" s="6"/>
      <c r="QYN116" s="6"/>
      <c r="QYO116" s="6"/>
      <c r="QYP116" s="6"/>
      <c r="QYQ116" s="6"/>
      <c r="QYR116" s="6"/>
      <c r="QYS116" s="6"/>
      <c r="QYT116" s="6"/>
      <c r="QYU116" s="6"/>
      <c r="QYV116" s="6"/>
      <c r="QYW116" s="6"/>
      <c r="QYX116" s="6"/>
      <c r="QYY116" s="6"/>
      <c r="QYZ116" s="6"/>
      <c r="QZA116" s="6"/>
      <c r="QZB116" s="6"/>
      <c r="QZC116" s="6"/>
      <c r="QZD116" s="6"/>
      <c r="QZE116" s="6"/>
      <c r="QZF116" s="6"/>
      <c r="QZG116" s="6"/>
      <c r="QZH116" s="6"/>
      <c r="QZI116" s="6"/>
      <c r="QZJ116" s="6"/>
      <c r="QZK116" s="6"/>
      <c r="QZL116" s="6"/>
      <c r="QZM116" s="6"/>
      <c r="QZN116" s="6"/>
      <c r="QZO116" s="6"/>
      <c r="QZP116" s="6"/>
      <c r="QZQ116" s="6"/>
      <c r="QZR116" s="6"/>
      <c r="QZS116" s="6"/>
      <c r="QZT116" s="6"/>
      <c r="QZU116" s="6"/>
      <c r="QZV116" s="6"/>
      <c r="QZW116" s="6"/>
      <c r="QZX116" s="6"/>
      <c r="QZY116" s="6"/>
      <c r="QZZ116" s="6"/>
      <c r="RAA116" s="6"/>
      <c r="RAB116" s="6"/>
      <c r="RAC116" s="6"/>
      <c r="RAD116" s="6"/>
      <c r="RAE116" s="6"/>
      <c r="RAF116" s="6"/>
      <c r="RAG116" s="6"/>
      <c r="RAH116" s="6"/>
      <c r="RAI116" s="6"/>
      <c r="RAJ116" s="6"/>
      <c r="RAK116" s="6"/>
      <c r="RAL116" s="6"/>
      <c r="RAM116" s="6"/>
      <c r="RAN116" s="6"/>
      <c r="RAO116" s="6"/>
      <c r="RAP116" s="6"/>
      <c r="RAQ116" s="6"/>
      <c r="RAR116" s="6"/>
      <c r="RAS116" s="6"/>
      <c r="RAT116" s="6"/>
      <c r="RAU116" s="6"/>
      <c r="RAV116" s="6"/>
      <c r="RAW116" s="6"/>
      <c r="RAX116" s="6"/>
      <c r="RAY116" s="6"/>
      <c r="RAZ116" s="6"/>
      <c r="RBA116" s="6"/>
      <c r="RBB116" s="6"/>
      <c r="RBC116" s="6"/>
      <c r="RBD116" s="6"/>
      <c r="RBE116" s="6"/>
      <c r="RBF116" s="6"/>
      <c r="RBG116" s="6"/>
      <c r="RBH116" s="6"/>
      <c r="RBI116" s="6"/>
      <c r="RBJ116" s="6"/>
      <c r="RBK116" s="6"/>
      <c r="RBL116" s="6"/>
      <c r="RBM116" s="6"/>
      <c r="RBN116" s="6"/>
      <c r="RBO116" s="6"/>
      <c r="RBP116" s="6"/>
      <c r="RBQ116" s="6"/>
      <c r="RBR116" s="6"/>
      <c r="RBS116" s="6"/>
      <c r="RBT116" s="6"/>
      <c r="RBU116" s="6"/>
      <c r="RBV116" s="6"/>
      <c r="RBW116" s="6"/>
      <c r="RBX116" s="6"/>
      <c r="RBY116" s="6"/>
      <c r="RBZ116" s="6"/>
      <c r="RCA116" s="6"/>
      <c r="RCB116" s="6"/>
      <c r="RCC116" s="6"/>
      <c r="RCD116" s="6"/>
      <c r="RCE116" s="6"/>
      <c r="RCF116" s="6"/>
      <c r="RCG116" s="6"/>
      <c r="RCH116" s="6"/>
      <c r="RCI116" s="6"/>
      <c r="RCJ116" s="6"/>
      <c r="RCK116" s="6"/>
      <c r="RCL116" s="6"/>
      <c r="RCM116" s="6"/>
      <c r="RCN116" s="6"/>
      <c r="RCO116" s="6"/>
      <c r="RCP116" s="6"/>
      <c r="RCQ116" s="6"/>
      <c r="RCR116" s="6"/>
      <c r="RCS116" s="6"/>
      <c r="RCT116" s="6"/>
      <c r="RCU116" s="6"/>
      <c r="RCV116" s="6"/>
      <c r="RCW116" s="6"/>
      <c r="RCX116" s="6"/>
      <c r="RCY116" s="6"/>
      <c r="RCZ116" s="6"/>
      <c r="RDA116" s="6"/>
      <c r="RDB116" s="6"/>
      <c r="RDC116" s="6"/>
      <c r="RDD116" s="6"/>
      <c r="RDE116" s="6"/>
      <c r="RDF116" s="6"/>
      <c r="RDG116" s="6"/>
      <c r="RDH116" s="6"/>
      <c r="RDI116" s="6"/>
      <c r="RDJ116" s="6"/>
      <c r="RDK116" s="6"/>
      <c r="RDL116" s="6"/>
      <c r="RDM116" s="6"/>
      <c r="RDN116" s="6"/>
      <c r="RDO116" s="6"/>
      <c r="RDP116" s="6"/>
      <c r="RDQ116" s="6"/>
      <c r="RDR116" s="6"/>
      <c r="RDS116" s="6"/>
      <c r="RDT116" s="6"/>
      <c r="RDU116" s="6"/>
      <c r="RDV116" s="6"/>
      <c r="RDW116" s="6"/>
      <c r="RDX116" s="6"/>
      <c r="RDY116" s="6"/>
      <c r="RDZ116" s="6"/>
      <c r="REA116" s="6"/>
      <c r="REB116" s="6"/>
      <c r="REC116" s="6"/>
      <c r="RED116" s="6"/>
      <c r="REE116" s="6"/>
      <c r="REF116" s="6"/>
      <c r="REG116" s="6"/>
      <c r="REH116" s="6"/>
      <c r="REI116" s="6"/>
      <c r="REJ116" s="6"/>
      <c r="REK116" s="6"/>
      <c r="REL116" s="6"/>
      <c r="REM116" s="6"/>
      <c r="REN116" s="6"/>
      <c r="REO116" s="6"/>
      <c r="REP116" s="6"/>
      <c r="REQ116" s="6"/>
      <c r="RER116" s="6"/>
      <c r="RES116" s="6"/>
      <c r="RET116" s="6"/>
      <c r="REU116" s="6"/>
      <c r="REV116" s="6"/>
      <c r="REW116" s="6"/>
      <c r="REX116" s="6"/>
      <c r="REY116" s="6"/>
      <c r="REZ116" s="6"/>
      <c r="RFA116" s="6"/>
      <c r="RFB116" s="6"/>
      <c r="RFC116" s="6"/>
      <c r="RFD116" s="6"/>
      <c r="RFE116" s="6"/>
      <c r="RFF116" s="6"/>
      <c r="RFG116" s="6"/>
      <c r="RFH116" s="6"/>
      <c r="RFI116" s="6"/>
      <c r="RFJ116" s="6"/>
      <c r="RFK116" s="6"/>
      <c r="RFL116" s="6"/>
      <c r="RFM116" s="6"/>
      <c r="RFN116" s="6"/>
      <c r="RFO116" s="6"/>
      <c r="RFP116" s="6"/>
      <c r="RFQ116" s="6"/>
      <c r="RFR116" s="6"/>
      <c r="RFS116" s="6"/>
      <c r="RFT116" s="6"/>
      <c r="RFU116" s="6"/>
      <c r="RFV116" s="6"/>
      <c r="RFW116" s="6"/>
      <c r="RFX116" s="6"/>
      <c r="RFY116" s="6"/>
      <c r="RFZ116" s="6"/>
      <c r="RGA116" s="6"/>
      <c r="RGB116" s="6"/>
      <c r="RGC116" s="6"/>
      <c r="RGD116" s="6"/>
      <c r="RGE116" s="6"/>
      <c r="RGF116" s="6"/>
      <c r="RGG116" s="6"/>
      <c r="RGH116" s="6"/>
      <c r="RGI116" s="6"/>
      <c r="RGJ116" s="6"/>
      <c r="RGK116" s="6"/>
      <c r="RGL116" s="6"/>
      <c r="RGM116" s="6"/>
      <c r="RGN116" s="6"/>
      <c r="RGO116" s="6"/>
      <c r="RGP116" s="6"/>
      <c r="RGQ116" s="6"/>
      <c r="RGR116" s="6"/>
      <c r="RGS116" s="6"/>
      <c r="RGT116" s="6"/>
      <c r="RGU116" s="6"/>
      <c r="RGV116" s="6"/>
      <c r="RGW116" s="6"/>
      <c r="RGX116" s="6"/>
      <c r="RGY116" s="6"/>
      <c r="RGZ116" s="6"/>
      <c r="RHA116" s="6"/>
      <c r="RHB116" s="6"/>
      <c r="RHC116" s="6"/>
      <c r="RHD116" s="6"/>
      <c r="RHE116" s="6"/>
      <c r="RHF116" s="6"/>
      <c r="RHG116" s="6"/>
      <c r="RHH116" s="6"/>
      <c r="RHI116" s="6"/>
      <c r="RHJ116" s="6"/>
      <c r="RHK116" s="6"/>
      <c r="RHL116" s="6"/>
      <c r="RHM116" s="6"/>
      <c r="RHN116" s="6"/>
      <c r="RHO116" s="6"/>
      <c r="RHP116" s="6"/>
      <c r="RHQ116" s="6"/>
      <c r="RHR116" s="6"/>
      <c r="RHS116" s="6"/>
      <c r="RHT116" s="6"/>
      <c r="RHU116" s="6"/>
      <c r="RHV116" s="6"/>
      <c r="RHW116" s="6"/>
      <c r="RHX116" s="6"/>
      <c r="RHY116" s="6"/>
      <c r="RHZ116" s="6"/>
      <c r="RIA116" s="6"/>
      <c r="RIB116" s="6"/>
      <c r="RIC116" s="6"/>
      <c r="RID116" s="6"/>
      <c r="RIE116" s="6"/>
      <c r="RIF116" s="6"/>
      <c r="RIG116" s="6"/>
      <c r="RIH116" s="6"/>
      <c r="RII116" s="6"/>
      <c r="RIJ116" s="6"/>
      <c r="RIK116" s="6"/>
      <c r="RIL116" s="6"/>
      <c r="RIM116" s="6"/>
      <c r="RIN116" s="6"/>
      <c r="RIO116" s="6"/>
      <c r="RIP116" s="6"/>
      <c r="RIQ116" s="6"/>
      <c r="RIR116" s="6"/>
      <c r="RIS116" s="6"/>
      <c r="RIT116" s="6"/>
      <c r="RIU116" s="6"/>
      <c r="RIV116" s="6"/>
      <c r="RIW116" s="6"/>
      <c r="RIX116" s="6"/>
      <c r="RIY116" s="6"/>
      <c r="RIZ116" s="6"/>
      <c r="RJA116" s="6"/>
      <c r="RJB116" s="6"/>
      <c r="RJC116" s="6"/>
      <c r="RJD116" s="6"/>
      <c r="RJE116" s="6"/>
      <c r="RJF116" s="6"/>
      <c r="RJG116" s="6"/>
      <c r="RJH116" s="6"/>
      <c r="RJI116" s="6"/>
      <c r="RJJ116" s="6"/>
      <c r="RJK116" s="6"/>
      <c r="RJL116" s="6"/>
      <c r="RJM116" s="6"/>
      <c r="RJN116" s="6"/>
      <c r="RJO116" s="6"/>
      <c r="RJP116" s="6"/>
      <c r="RJQ116" s="6"/>
      <c r="RJR116" s="6"/>
      <c r="RJS116" s="6"/>
      <c r="RJT116" s="6"/>
      <c r="RJU116" s="6"/>
      <c r="RJV116" s="6"/>
      <c r="RJW116" s="6"/>
      <c r="RJX116" s="6"/>
      <c r="RJY116" s="6"/>
      <c r="RJZ116" s="6"/>
      <c r="RKA116" s="6"/>
      <c r="RKB116" s="6"/>
      <c r="RKC116" s="6"/>
      <c r="RKD116" s="6"/>
      <c r="RKE116" s="6"/>
      <c r="RKF116" s="6"/>
      <c r="RKG116" s="6"/>
      <c r="RKH116" s="6"/>
      <c r="RKI116" s="6"/>
      <c r="RKJ116" s="6"/>
      <c r="RKK116" s="6"/>
      <c r="RKL116" s="6"/>
      <c r="RKM116" s="6"/>
      <c r="RKN116" s="6"/>
      <c r="RKO116" s="6"/>
      <c r="RKP116" s="6"/>
      <c r="RKQ116" s="6"/>
      <c r="RKR116" s="6"/>
      <c r="RKS116" s="6"/>
      <c r="RKT116" s="6"/>
      <c r="RKU116" s="6"/>
      <c r="RKV116" s="6"/>
      <c r="RKW116" s="6"/>
      <c r="RKX116" s="6"/>
      <c r="RKY116" s="6"/>
      <c r="RKZ116" s="6"/>
      <c r="RLA116" s="6"/>
      <c r="RLB116" s="6"/>
      <c r="RLC116" s="6"/>
      <c r="RLD116" s="6"/>
      <c r="RLE116" s="6"/>
      <c r="RLF116" s="6"/>
      <c r="RLG116" s="6"/>
      <c r="RLH116" s="6"/>
      <c r="RLI116" s="6"/>
      <c r="RLJ116" s="6"/>
      <c r="RLK116" s="6"/>
      <c r="RLL116" s="6"/>
      <c r="RLM116" s="6"/>
      <c r="RLN116" s="6"/>
      <c r="RLO116" s="6"/>
      <c r="RLP116" s="6"/>
      <c r="RLQ116" s="6"/>
      <c r="RLR116" s="6"/>
      <c r="RLS116" s="6"/>
      <c r="RLT116" s="6"/>
      <c r="RLU116" s="6"/>
      <c r="RLV116" s="6"/>
      <c r="RLW116" s="6"/>
      <c r="RLX116" s="6"/>
      <c r="RLY116" s="6"/>
      <c r="RLZ116" s="6"/>
      <c r="RMA116" s="6"/>
      <c r="RMB116" s="6"/>
      <c r="RMC116" s="6"/>
      <c r="RMD116" s="6"/>
      <c r="RME116" s="6"/>
      <c r="RMF116" s="6"/>
      <c r="RMG116" s="6"/>
      <c r="RMH116" s="6"/>
      <c r="RMI116" s="6"/>
      <c r="RMJ116" s="6"/>
      <c r="RMK116" s="6"/>
      <c r="RML116" s="6"/>
      <c r="RMM116" s="6"/>
      <c r="RMN116" s="6"/>
      <c r="RMO116" s="6"/>
      <c r="RMP116" s="6"/>
      <c r="RMQ116" s="6"/>
      <c r="RMR116" s="6"/>
      <c r="RMS116" s="6"/>
      <c r="RMT116" s="6"/>
      <c r="RMU116" s="6"/>
      <c r="RMV116" s="6"/>
      <c r="RMW116" s="6"/>
      <c r="RMX116" s="6"/>
      <c r="RMY116" s="6"/>
      <c r="RMZ116" s="6"/>
      <c r="RNA116" s="6"/>
      <c r="RNB116" s="6"/>
      <c r="RNC116" s="6"/>
      <c r="RND116" s="6"/>
      <c r="RNE116" s="6"/>
      <c r="RNF116" s="6"/>
      <c r="RNG116" s="6"/>
      <c r="RNH116" s="6"/>
      <c r="RNI116" s="6"/>
      <c r="RNJ116" s="6"/>
      <c r="RNK116" s="6"/>
      <c r="RNL116" s="6"/>
      <c r="RNM116" s="6"/>
      <c r="RNN116" s="6"/>
      <c r="RNO116" s="6"/>
      <c r="RNP116" s="6"/>
      <c r="RNQ116" s="6"/>
      <c r="RNR116" s="6"/>
      <c r="RNS116" s="6"/>
      <c r="RNT116" s="6"/>
      <c r="RNU116" s="6"/>
      <c r="RNV116" s="6"/>
      <c r="RNW116" s="6"/>
      <c r="RNX116" s="6"/>
      <c r="RNY116" s="6"/>
      <c r="RNZ116" s="6"/>
      <c r="ROA116" s="6"/>
      <c r="ROB116" s="6"/>
      <c r="ROC116" s="6"/>
      <c r="ROD116" s="6"/>
      <c r="ROE116" s="6"/>
      <c r="ROF116" s="6"/>
      <c r="ROG116" s="6"/>
      <c r="ROH116" s="6"/>
      <c r="ROI116" s="6"/>
      <c r="ROJ116" s="6"/>
      <c r="ROK116" s="6"/>
      <c r="ROL116" s="6"/>
      <c r="ROM116" s="6"/>
      <c r="RON116" s="6"/>
      <c r="ROO116" s="6"/>
      <c r="ROP116" s="6"/>
      <c r="ROQ116" s="6"/>
      <c r="ROR116" s="6"/>
      <c r="ROS116" s="6"/>
      <c r="ROT116" s="6"/>
      <c r="ROU116" s="6"/>
      <c r="ROV116" s="6"/>
      <c r="ROW116" s="6"/>
      <c r="ROX116" s="6"/>
      <c r="ROY116" s="6"/>
      <c r="ROZ116" s="6"/>
      <c r="RPA116" s="6"/>
      <c r="RPB116" s="6"/>
      <c r="RPC116" s="6"/>
      <c r="RPD116" s="6"/>
      <c r="RPE116" s="6"/>
      <c r="RPF116" s="6"/>
      <c r="RPG116" s="6"/>
      <c r="RPH116" s="6"/>
      <c r="RPI116" s="6"/>
      <c r="RPJ116" s="6"/>
      <c r="RPK116" s="6"/>
      <c r="RPL116" s="6"/>
      <c r="RPM116" s="6"/>
      <c r="RPN116" s="6"/>
      <c r="RPO116" s="6"/>
      <c r="RPP116" s="6"/>
      <c r="RPQ116" s="6"/>
      <c r="RPR116" s="6"/>
      <c r="RPS116" s="6"/>
      <c r="RPT116" s="6"/>
      <c r="RPU116" s="6"/>
      <c r="RPV116" s="6"/>
      <c r="RPW116" s="6"/>
      <c r="RPX116" s="6"/>
      <c r="RPY116" s="6"/>
      <c r="RPZ116" s="6"/>
      <c r="RQA116" s="6"/>
      <c r="RQB116" s="6"/>
      <c r="RQC116" s="6"/>
      <c r="RQD116" s="6"/>
      <c r="RQE116" s="6"/>
      <c r="RQF116" s="6"/>
      <c r="RQG116" s="6"/>
      <c r="RQH116" s="6"/>
      <c r="RQI116" s="6"/>
      <c r="RQJ116" s="6"/>
      <c r="RQK116" s="6"/>
      <c r="RQL116" s="6"/>
      <c r="RQM116" s="6"/>
      <c r="RQN116" s="6"/>
      <c r="RQO116" s="6"/>
      <c r="RQP116" s="6"/>
      <c r="RQQ116" s="6"/>
      <c r="RQR116" s="6"/>
      <c r="RQS116" s="6"/>
      <c r="RQT116" s="6"/>
      <c r="RQU116" s="6"/>
      <c r="RQV116" s="6"/>
      <c r="RQW116" s="6"/>
      <c r="RQX116" s="6"/>
      <c r="RQY116" s="6"/>
      <c r="RQZ116" s="6"/>
      <c r="RRA116" s="6"/>
      <c r="RRB116" s="6"/>
      <c r="RRC116" s="6"/>
      <c r="RRD116" s="6"/>
      <c r="RRE116" s="6"/>
      <c r="RRF116" s="6"/>
      <c r="RRG116" s="6"/>
      <c r="RRH116" s="6"/>
      <c r="RRI116" s="6"/>
      <c r="RRJ116" s="6"/>
      <c r="RRK116" s="6"/>
      <c r="RRL116" s="6"/>
      <c r="RRM116" s="6"/>
      <c r="RRN116" s="6"/>
      <c r="RRO116" s="6"/>
      <c r="RRP116" s="6"/>
      <c r="RRQ116" s="6"/>
      <c r="RRR116" s="6"/>
      <c r="RRS116" s="6"/>
      <c r="RRT116" s="6"/>
      <c r="RRU116" s="6"/>
      <c r="RRV116" s="6"/>
      <c r="RRW116" s="6"/>
      <c r="RRX116" s="6"/>
      <c r="RRY116" s="6"/>
      <c r="RRZ116" s="6"/>
      <c r="RSA116" s="6"/>
      <c r="RSB116" s="6"/>
      <c r="RSC116" s="6"/>
      <c r="RSD116" s="6"/>
      <c r="RSE116" s="6"/>
      <c r="RSF116" s="6"/>
      <c r="RSG116" s="6"/>
      <c r="RSH116" s="6"/>
      <c r="RSI116" s="6"/>
      <c r="RSJ116" s="6"/>
      <c r="RSK116" s="6"/>
      <c r="RSL116" s="6"/>
      <c r="RSM116" s="6"/>
      <c r="RSN116" s="6"/>
      <c r="RSO116" s="6"/>
      <c r="RSP116" s="6"/>
      <c r="RSQ116" s="6"/>
      <c r="RSR116" s="6"/>
      <c r="RSS116" s="6"/>
      <c r="RST116" s="6"/>
      <c r="RSU116" s="6"/>
      <c r="RSV116" s="6"/>
      <c r="RSW116" s="6"/>
      <c r="RSX116" s="6"/>
      <c r="RSY116" s="6"/>
      <c r="RSZ116" s="6"/>
      <c r="RTA116" s="6"/>
      <c r="RTB116" s="6"/>
      <c r="RTC116" s="6"/>
      <c r="RTD116" s="6"/>
      <c r="RTE116" s="6"/>
      <c r="RTF116" s="6"/>
      <c r="RTG116" s="6"/>
      <c r="RTH116" s="6"/>
      <c r="RTI116" s="6"/>
      <c r="RTJ116" s="6"/>
      <c r="RTK116" s="6"/>
      <c r="RTL116" s="6"/>
      <c r="RTM116" s="6"/>
      <c r="RTN116" s="6"/>
      <c r="RTO116" s="6"/>
      <c r="RTP116" s="6"/>
      <c r="RTQ116" s="6"/>
      <c r="RTR116" s="6"/>
      <c r="RTS116" s="6"/>
      <c r="RTT116" s="6"/>
      <c r="RTU116" s="6"/>
      <c r="RTV116" s="6"/>
      <c r="RTW116" s="6"/>
      <c r="RTX116" s="6"/>
      <c r="RTY116" s="6"/>
      <c r="RTZ116" s="6"/>
      <c r="RUA116" s="6"/>
      <c r="RUB116" s="6"/>
      <c r="RUC116" s="6"/>
      <c r="RUD116" s="6"/>
      <c r="RUE116" s="6"/>
      <c r="RUF116" s="6"/>
      <c r="RUG116" s="6"/>
      <c r="RUH116" s="6"/>
      <c r="RUI116" s="6"/>
      <c r="RUJ116" s="6"/>
      <c r="RUK116" s="6"/>
      <c r="RUL116" s="6"/>
      <c r="RUM116" s="6"/>
      <c r="RUN116" s="6"/>
      <c r="RUO116" s="6"/>
      <c r="RUP116" s="6"/>
      <c r="RUQ116" s="6"/>
      <c r="RUR116" s="6"/>
      <c r="RUS116" s="6"/>
      <c r="RUT116" s="6"/>
      <c r="RUU116" s="6"/>
      <c r="RUV116" s="6"/>
      <c r="RUW116" s="6"/>
      <c r="RUX116" s="6"/>
      <c r="RUY116" s="6"/>
      <c r="RUZ116" s="6"/>
      <c r="RVA116" s="6"/>
      <c r="RVB116" s="6"/>
      <c r="RVC116" s="6"/>
      <c r="RVD116" s="6"/>
      <c r="RVE116" s="6"/>
      <c r="RVF116" s="6"/>
      <c r="RVG116" s="6"/>
      <c r="RVH116" s="6"/>
      <c r="RVI116" s="6"/>
      <c r="RVJ116" s="6"/>
      <c r="RVK116" s="6"/>
      <c r="RVL116" s="6"/>
      <c r="RVM116" s="6"/>
      <c r="RVN116" s="6"/>
      <c r="RVO116" s="6"/>
      <c r="RVP116" s="6"/>
      <c r="RVQ116" s="6"/>
      <c r="RVR116" s="6"/>
      <c r="RVS116" s="6"/>
      <c r="RVT116" s="6"/>
      <c r="RVU116" s="6"/>
      <c r="RVV116" s="6"/>
      <c r="RVW116" s="6"/>
      <c r="RVX116" s="6"/>
      <c r="RVY116" s="6"/>
      <c r="RVZ116" s="6"/>
      <c r="RWA116" s="6"/>
      <c r="RWB116" s="6"/>
      <c r="RWC116" s="6"/>
      <c r="RWD116" s="6"/>
      <c r="RWE116" s="6"/>
      <c r="RWF116" s="6"/>
      <c r="RWG116" s="6"/>
      <c r="RWH116" s="6"/>
      <c r="RWI116" s="6"/>
      <c r="RWJ116" s="6"/>
      <c r="RWK116" s="6"/>
      <c r="RWL116" s="6"/>
      <c r="RWM116" s="6"/>
      <c r="RWN116" s="6"/>
      <c r="RWO116" s="6"/>
      <c r="RWP116" s="6"/>
      <c r="RWQ116" s="6"/>
      <c r="RWR116" s="6"/>
      <c r="RWS116" s="6"/>
      <c r="RWT116" s="6"/>
      <c r="RWU116" s="6"/>
      <c r="RWV116" s="6"/>
      <c r="RWW116" s="6"/>
      <c r="RWX116" s="6"/>
      <c r="RWY116" s="6"/>
      <c r="RWZ116" s="6"/>
      <c r="RXA116" s="6"/>
      <c r="RXB116" s="6"/>
      <c r="RXC116" s="6"/>
      <c r="RXD116" s="6"/>
      <c r="RXE116" s="6"/>
      <c r="RXF116" s="6"/>
      <c r="RXG116" s="6"/>
      <c r="RXH116" s="6"/>
      <c r="RXI116" s="6"/>
      <c r="RXJ116" s="6"/>
      <c r="RXK116" s="6"/>
      <c r="RXL116" s="6"/>
      <c r="RXM116" s="6"/>
      <c r="RXN116" s="6"/>
      <c r="RXO116" s="6"/>
      <c r="RXP116" s="6"/>
      <c r="RXQ116" s="6"/>
      <c r="RXR116" s="6"/>
      <c r="RXS116" s="6"/>
      <c r="RXT116" s="6"/>
      <c r="RXU116" s="6"/>
      <c r="RXV116" s="6"/>
      <c r="RXW116" s="6"/>
      <c r="RXX116" s="6"/>
      <c r="RXY116" s="6"/>
      <c r="RXZ116" s="6"/>
      <c r="RYA116" s="6"/>
      <c r="RYB116" s="6"/>
      <c r="RYC116" s="6"/>
      <c r="RYD116" s="6"/>
      <c r="RYE116" s="6"/>
      <c r="RYF116" s="6"/>
      <c r="RYG116" s="6"/>
      <c r="RYH116" s="6"/>
      <c r="RYI116" s="6"/>
      <c r="RYJ116" s="6"/>
      <c r="RYK116" s="6"/>
      <c r="RYL116" s="6"/>
      <c r="RYM116" s="6"/>
      <c r="RYN116" s="6"/>
      <c r="RYO116" s="6"/>
      <c r="RYP116" s="6"/>
      <c r="RYQ116" s="6"/>
      <c r="RYR116" s="6"/>
      <c r="RYS116" s="6"/>
      <c r="RYT116" s="6"/>
      <c r="RYU116" s="6"/>
      <c r="RYV116" s="6"/>
      <c r="RYW116" s="6"/>
      <c r="RYX116" s="6"/>
      <c r="RYY116" s="6"/>
      <c r="RYZ116" s="6"/>
      <c r="RZA116" s="6"/>
      <c r="RZB116" s="6"/>
      <c r="RZC116" s="6"/>
      <c r="RZD116" s="6"/>
      <c r="RZE116" s="6"/>
      <c r="RZF116" s="6"/>
      <c r="RZG116" s="6"/>
      <c r="RZH116" s="6"/>
      <c r="RZI116" s="6"/>
      <c r="RZJ116" s="6"/>
      <c r="RZK116" s="6"/>
      <c r="RZL116" s="6"/>
      <c r="RZM116" s="6"/>
      <c r="RZN116" s="6"/>
      <c r="RZO116" s="6"/>
      <c r="RZP116" s="6"/>
      <c r="RZQ116" s="6"/>
      <c r="RZR116" s="6"/>
      <c r="RZS116" s="6"/>
      <c r="RZT116" s="6"/>
      <c r="RZU116" s="6"/>
      <c r="RZV116" s="6"/>
      <c r="RZW116" s="6"/>
      <c r="RZX116" s="6"/>
      <c r="RZY116" s="6"/>
      <c r="RZZ116" s="6"/>
      <c r="SAA116" s="6"/>
      <c r="SAB116" s="6"/>
      <c r="SAC116" s="6"/>
      <c r="SAD116" s="6"/>
      <c r="SAE116" s="6"/>
      <c r="SAF116" s="6"/>
      <c r="SAG116" s="6"/>
      <c r="SAH116" s="6"/>
      <c r="SAI116" s="6"/>
      <c r="SAJ116" s="6"/>
      <c r="SAK116" s="6"/>
      <c r="SAL116" s="6"/>
      <c r="SAM116" s="6"/>
      <c r="SAN116" s="6"/>
      <c r="SAO116" s="6"/>
      <c r="SAP116" s="6"/>
      <c r="SAQ116" s="6"/>
      <c r="SAR116" s="6"/>
      <c r="SAS116" s="6"/>
      <c r="SAT116" s="6"/>
      <c r="SAU116" s="6"/>
      <c r="SAV116" s="6"/>
      <c r="SAW116" s="6"/>
      <c r="SAX116" s="6"/>
      <c r="SAY116" s="6"/>
      <c r="SAZ116" s="6"/>
      <c r="SBA116" s="6"/>
      <c r="SBB116" s="6"/>
      <c r="SBC116" s="6"/>
      <c r="SBD116" s="6"/>
      <c r="SBE116" s="6"/>
      <c r="SBF116" s="6"/>
      <c r="SBG116" s="6"/>
      <c r="SBH116" s="6"/>
      <c r="SBI116" s="6"/>
      <c r="SBJ116" s="6"/>
      <c r="SBK116" s="6"/>
      <c r="SBL116" s="6"/>
      <c r="SBM116" s="6"/>
      <c r="SBN116" s="6"/>
      <c r="SBO116" s="6"/>
      <c r="SBP116" s="6"/>
      <c r="SBQ116" s="6"/>
      <c r="SBR116" s="6"/>
      <c r="SBS116" s="6"/>
      <c r="SBT116" s="6"/>
      <c r="SBU116" s="6"/>
      <c r="SBV116" s="6"/>
      <c r="SBW116" s="6"/>
      <c r="SBX116" s="6"/>
      <c r="SBY116" s="6"/>
      <c r="SBZ116" s="6"/>
      <c r="SCA116" s="6"/>
      <c r="SCB116" s="6"/>
      <c r="SCC116" s="6"/>
      <c r="SCD116" s="6"/>
      <c r="SCE116" s="6"/>
      <c r="SCF116" s="6"/>
      <c r="SCG116" s="6"/>
      <c r="SCH116" s="6"/>
      <c r="SCI116" s="6"/>
      <c r="SCJ116" s="6"/>
      <c r="SCK116" s="6"/>
      <c r="SCL116" s="6"/>
      <c r="SCM116" s="6"/>
      <c r="SCN116" s="6"/>
      <c r="SCO116" s="6"/>
      <c r="SCP116" s="6"/>
      <c r="SCQ116" s="6"/>
      <c r="SCR116" s="6"/>
      <c r="SCS116" s="6"/>
      <c r="SCT116" s="6"/>
      <c r="SCU116" s="6"/>
      <c r="SCV116" s="6"/>
      <c r="SCW116" s="6"/>
      <c r="SCX116" s="6"/>
      <c r="SCY116" s="6"/>
      <c r="SCZ116" s="6"/>
      <c r="SDA116" s="6"/>
      <c r="SDB116" s="6"/>
      <c r="SDC116" s="6"/>
      <c r="SDD116" s="6"/>
      <c r="SDE116" s="6"/>
      <c r="SDF116" s="6"/>
      <c r="SDG116" s="6"/>
      <c r="SDH116" s="6"/>
      <c r="SDI116" s="6"/>
      <c r="SDJ116" s="6"/>
      <c r="SDK116" s="6"/>
      <c r="SDL116" s="6"/>
      <c r="SDM116" s="6"/>
      <c r="SDN116" s="6"/>
      <c r="SDO116" s="6"/>
      <c r="SDP116" s="6"/>
      <c r="SDQ116" s="6"/>
      <c r="SDR116" s="6"/>
      <c r="SDS116" s="6"/>
      <c r="SDT116" s="6"/>
      <c r="SDU116" s="6"/>
      <c r="SDV116" s="6"/>
      <c r="SDW116" s="6"/>
      <c r="SDX116" s="6"/>
      <c r="SDY116" s="6"/>
      <c r="SDZ116" s="6"/>
      <c r="SEA116" s="6"/>
      <c r="SEB116" s="6"/>
      <c r="SEC116" s="6"/>
      <c r="SED116" s="6"/>
      <c r="SEE116" s="6"/>
      <c r="SEF116" s="6"/>
      <c r="SEG116" s="6"/>
      <c r="SEH116" s="6"/>
      <c r="SEI116" s="6"/>
      <c r="SEJ116" s="6"/>
      <c r="SEK116" s="6"/>
      <c r="SEL116" s="6"/>
      <c r="SEM116" s="6"/>
      <c r="SEN116" s="6"/>
      <c r="SEO116" s="6"/>
      <c r="SEP116" s="6"/>
      <c r="SEQ116" s="6"/>
      <c r="SER116" s="6"/>
      <c r="SES116" s="6"/>
      <c r="SET116" s="6"/>
      <c r="SEU116" s="6"/>
      <c r="SEV116" s="6"/>
      <c r="SEW116" s="6"/>
      <c r="SEX116" s="6"/>
      <c r="SEY116" s="6"/>
      <c r="SEZ116" s="6"/>
      <c r="SFA116" s="6"/>
      <c r="SFB116" s="6"/>
      <c r="SFC116" s="6"/>
      <c r="SFD116" s="6"/>
      <c r="SFE116" s="6"/>
      <c r="SFF116" s="6"/>
      <c r="SFG116" s="6"/>
      <c r="SFH116" s="6"/>
      <c r="SFI116" s="6"/>
      <c r="SFJ116" s="6"/>
      <c r="SFK116" s="6"/>
      <c r="SFL116" s="6"/>
      <c r="SFM116" s="6"/>
      <c r="SFN116" s="6"/>
      <c r="SFO116" s="6"/>
      <c r="SFP116" s="6"/>
      <c r="SFQ116" s="6"/>
      <c r="SFR116" s="6"/>
      <c r="SFS116" s="6"/>
      <c r="SFT116" s="6"/>
      <c r="SFU116" s="6"/>
      <c r="SFV116" s="6"/>
      <c r="SFW116" s="6"/>
      <c r="SFX116" s="6"/>
      <c r="SFY116" s="6"/>
      <c r="SFZ116" s="6"/>
      <c r="SGA116" s="6"/>
      <c r="SGB116" s="6"/>
      <c r="SGC116" s="6"/>
      <c r="SGD116" s="6"/>
      <c r="SGE116" s="6"/>
      <c r="SGF116" s="6"/>
      <c r="SGG116" s="6"/>
      <c r="SGH116" s="6"/>
      <c r="SGI116" s="6"/>
      <c r="SGJ116" s="6"/>
      <c r="SGK116" s="6"/>
      <c r="SGL116" s="6"/>
      <c r="SGM116" s="6"/>
      <c r="SGN116" s="6"/>
      <c r="SGO116" s="6"/>
      <c r="SGP116" s="6"/>
      <c r="SGQ116" s="6"/>
      <c r="SGR116" s="6"/>
      <c r="SGS116" s="6"/>
      <c r="SGT116" s="6"/>
      <c r="SGU116" s="6"/>
      <c r="SGV116" s="6"/>
      <c r="SGW116" s="6"/>
      <c r="SGX116" s="6"/>
      <c r="SGY116" s="6"/>
      <c r="SGZ116" s="6"/>
      <c r="SHA116" s="6"/>
      <c r="SHB116" s="6"/>
      <c r="SHC116" s="6"/>
      <c r="SHD116" s="6"/>
      <c r="SHE116" s="6"/>
      <c r="SHF116" s="6"/>
      <c r="SHG116" s="6"/>
      <c r="SHH116" s="6"/>
      <c r="SHI116" s="6"/>
      <c r="SHJ116" s="6"/>
      <c r="SHK116" s="6"/>
      <c r="SHL116" s="6"/>
      <c r="SHM116" s="6"/>
      <c r="SHN116" s="6"/>
      <c r="SHO116" s="6"/>
      <c r="SHP116" s="6"/>
      <c r="SHQ116" s="6"/>
      <c r="SHR116" s="6"/>
      <c r="SHS116" s="6"/>
      <c r="SHT116" s="6"/>
      <c r="SHU116" s="6"/>
      <c r="SHV116" s="6"/>
      <c r="SHW116" s="6"/>
      <c r="SHX116" s="6"/>
      <c r="SHY116" s="6"/>
      <c r="SHZ116" s="6"/>
      <c r="SIA116" s="6"/>
      <c r="SIB116" s="6"/>
      <c r="SIC116" s="6"/>
      <c r="SID116" s="6"/>
      <c r="SIE116" s="6"/>
      <c r="SIF116" s="6"/>
      <c r="SIG116" s="6"/>
      <c r="SIH116" s="6"/>
      <c r="SII116" s="6"/>
      <c r="SIJ116" s="6"/>
      <c r="SIK116" s="6"/>
      <c r="SIL116" s="6"/>
      <c r="SIM116" s="6"/>
      <c r="SIN116" s="6"/>
      <c r="SIO116" s="6"/>
      <c r="SIP116" s="6"/>
      <c r="SIQ116" s="6"/>
      <c r="SIR116" s="6"/>
      <c r="SIS116" s="6"/>
      <c r="SIT116" s="6"/>
      <c r="SIU116" s="6"/>
      <c r="SIV116" s="6"/>
      <c r="SIW116" s="6"/>
      <c r="SIX116" s="6"/>
      <c r="SIY116" s="6"/>
      <c r="SIZ116" s="6"/>
      <c r="SJA116" s="6"/>
      <c r="SJB116" s="6"/>
      <c r="SJC116" s="6"/>
      <c r="SJD116" s="6"/>
      <c r="SJE116" s="6"/>
      <c r="SJF116" s="6"/>
      <c r="SJG116" s="6"/>
      <c r="SJH116" s="6"/>
      <c r="SJI116" s="6"/>
      <c r="SJJ116" s="6"/>
      <c r="SJK116" s="6"/>
      <c r="SJL116" s="6"/>
      <c r="SJM116" s="6"/>
      <c r="SJN116" s="6"/>
      <c r="SJO116" s="6"/>
      <c r="SJP116" s="6"/>
      <c r="SJQ116" s="6"/>
      <c r="SJR116" s="6"/>
      <c r="SJS116" s="6"/>
      <c r="SJT116" s="6"/>
      <c r="SJU116" s="6"/>
      <c r="SJV116" s="6"/>
      <c r="SJW116" s="6"/>
      <c r="SJX116" s="6"/>
      <c r="SJY116" s="6"/>
      <c r="SJZ116" s="6"/>
      <c r="SKA116" s="6"/>
      <c r="SKB116" s="6"/>
      <c r="SKC116" s="6"/>
      <c r="SKD116" s="6"/>
      <c r="SKE116" s="6"/>
      <c r="SKF116" s="6"/>
      <c r="SKG116" s="6"/>
      <c r="SKH116" s="6"/>
      <c r="SKI116" s="6"/>
      <c r="SKJ116" s="6"/>
      <c r="SKK116" s="6"/>
      <c r="SKL116" s="6"/>
      <c r="SKM116" s="6"/>
      <c r="SKN116" s="6"/>
      <c r="SKO116" s="6"/>
      <c r="SKP116" s="6"/>
      <c r="SKQ116" s="6"/>
      <c r="SKR116" s="6"/>
      <c r="SKS116" s="6"/>
      <c r="SKT116" s="6"/>
      <c r="SKU116" s="6"/>
      <c r="SKV116" s="6"/>
      <c r="SKW116" s="6"/>
      <c r="SKX116" s="6"/>
      <c r="SKY116" s="6"/>
      <c r="SKZ116" s="6"/>
      <c r="SLA116" s="6"/>
      <c r="SLB116" s="6"/>
      <c r="SLC116" s="6"/>
      <c r="SLD116" s="6"/>
      <c r="SLE116" s="6"/>
      <c r="SLF116" s="6"/>
      <c r="SLG116" s="6"/>
      <c r="SLH116" s="6"/>
      <c r="SLI116" s="6"/>
      <c r="SLJ116" s="6"/>
      <c r="SLK116" s="6"/>
      <c r="SLL116" s="6"/>
      <c r="SLM116" s="6"/>
      <c r="SLN116" s="6"/>
      <c r="SLO116" s="6"/>
      <c r="SLP116" s="6"/>
      <c r="SLQ116" s="6"/>
      <c r="SLR116" s="6"/>
      <c r="SLS116" s="6"/>
      <c r="SLT116" s="6"/>
      <c r="SLU116" s="6"/>
      <c r="SLV116" s="6"/>
      <c r="SLW116" s="6"/>
      <c r="SLX116" s="6"/>
      <c r="SLY116" s="6"/>
      <c r="SLZ116" s="6"/>
      <c r="SMA116" s="6"/>
      <c r="SMB116" s="6"/>
      <c r="SMC116" s="6"/>
      <c r="SMD116" s="6"/>
      <c r="SME116" s="6"/>
      <c r="SMF116" s="6"/>
      <c r="SMG116" s="6"/>
      <c r="SMH116" s="6"/>
      <c r="SMI116" s="6"/>
      <c r="SMJ116" s="6"/>
      <c r="SMK116" s="6"/>
      <c r="SML116" s="6"/>
      <c r="SMM116" s="6"/>
      <c r="SMN116" s="6"/>
      <c r="SMO116" s="6"/>
      <c r="SMP116" s="6"/>
      <c r="SMQ116" s="6"/>
      <c r="SMR116" s="6"/>
      <c r="SMS116" s="6"/>
      <c r="SMT116" s="6"/>
      <c r="SMU116" s="6"/>
      <c r="SMV116" s="6"/>
      <c r="SMW116" s="6"/>
      <c r="SMX116" s="6"/>
      <c r="SMY116" s="6"/>
      <c r="SMZ116" s="6"/>
      <c r="SNA116" s="6"/>
      <c r="SNB116" s="6"/>
      <c r="SNC116" s="6"/>
      <c r="SND116" s="6"/>
      <c r="SNE116" s="6"/>
      <c r="SNF116" s="6"/>
      <c r="SNG116" s="6"/>
      <c r="SNH116" s="6"/>
      <c r="SNI116" s="6"/>
      <c r="SNJ116" s="6"/>
      <c r="SNK116" s="6"/>
      <c r="SNL116" s="6"/>
      <c r="SNM116" s="6"/>
      <c r="SNN116" s="6"/>
      <c r="SNO116" s="6"/>
      <c r="SNP116" s="6"/>
      <c r="SNQ116" s="6"/>
      <c r="SNR116" s="6"/>
      <c r="SNS116" s="6"/>
      <c r="SNT116" s="6"/>
      <c r="SNU116" s="6"/>
      <c r="SNV116" s="6"/>
      <c r="SNW116" s="6"/>
      <c r="SNX116" s="6"/>
      <c r="SNY116" s="6"/>
      <c r="SNZ116" s="6"/>
      <c r="SOA116" s="6"/>
      <c r="SOB116" s="6"/>
      <c r="SOC116" s="6"/>
      <c r="SOD116" s="6"/>
      <c r="SOE116" s="6"/>
      <c r="SOF116" s="6"/>
      <c r="SOG116" s="6"/>
      <c r="SOH116" s="6"/>
      <c r="SOI116" s="6"/>
      <c r="SOJ116" s="6"/>
      <c r="SOK116" s="6"/>
      <c r="SOL116" s="6"/>
      <c r="SOM116" s="6"/>
      <c r="SON116" s="6"/>
      <c r="SOO116" s="6"/>
      <c r="SOP116" s="6"/>
      <c r="SOQ116" s="6"/>
      <c r="SOR116" s="6"/>
      <c r="SOS116" s="6"/>
      <c r="SOT116" s="6"/>
      <c r="SOU116" s="6"/>
      <c r="SOV116" s="6"/>
      <c r="SOW116" s="6"/>
      <c r="SOX116" s="6"/>
      <c r="SOY116" s="6"/>
      <c r="SOZ116" s="6"/>
      <c r="SPA116" s="6"/>
      <c r="SPB116" s="6"/>
      <c r="SPC116" s="6"/>
      <c r="SPD116" s="6"/>
      <c r="SPE116" s="6"/>
      <c r="SPF116" s="6"/>
      <c r="SPG116" s="6"/>
      <c r="SPH116" s="6"/>
      <c r="SPI116" s="6"/>
      <c r="SPJ116" s="6"/>
      <c r="SPK116" s="6"/>
      <c r="SPL116" s="6"/>
      <c r="SPM116" s="6"/>
      <c r="SPN116" s="6"/>
      <c r="SPO116" s="6"/>
      <c r="SPP116" s="6"/>
      <c r="SPQ116" s="6"/>
      <c r="SPR116" s="6"/>
      <c r="SPS116" s="6"/>
      <c r="SPT116" s="6"/>
      <c r="SPU116" s="6"/>
      <c r="SPV116" s="6"/>
      <c r="SPW116" s="6"/>
      <c r="SPX116" s="6"/>
      <c r="SPY116" s="6"/>
      <c r="SPZ116" s="6"/>
      <c r="SQA116" s="6"/>
      <c r="SQB116" s="6"/>
      <c r="SQC116" s="6"/>
      <c r="SQD116" s="6"/>
      <c r="SQE116" s="6"/>
      <c r="SQF116" s="6"/>
      <c r="SQG116" s="6"/>
      <c r="SQH116" s="6"/>
      <c r="SQI116" s="6"/>
      <c r="SQJ116" s="6"/>
      <c r="SQK116" s="6"/>
      <c r="SQL116" s="6"/>
      <c r="SQM116" s="6"/>
      <c r="SQN116" s="6"/>
      <c r="SQO116" s="6"/>
      <c r="SQP116" s="6"/>
      <c r="SQQ116" s="6"/>
      <c r="SQR116" s="6"/>
      <c r="SQS116" s="6"/>
      <c r="SQT116" s="6"/>
      <c r="SQU116" s="6"/>
      <c r="SQV116" s="6"/>
      <c r="SQW116" s="6"/>
      <c r="SQX116" s="6"/>
      <c r="SQY116" s="6"/>
      <c r="SQZ116" s="6"/>
      <c r="SRA116" s="6"/>
      <c r="SRB116" s="6"/>
      <c r="SRC116" s="6"/>
      <c r="SRD116" s="6"/>
      <c r="SRE116" s="6"/>
      <c r="SRF116" s="6"/>
      <c r="SRG116" s="6"/>
      <c r="SRH116" s="6"/>
      <c r="SRI116" s="6"/>
      <c r="SRJ116" s="6"/>
      <c r="SRK116" s="6"/>
      <c r="SRL116" s="6"/>
      <c r="SRM116" s="6"/>
      <c r="SRN116" s="6"/>
      <c r="SRO116" s="6"/>
      <c r="SRP116" s="6"/>
      <c r="SRQ116" s="6"/>
      <c r="SRR116" s="6"/>
      <c r="SRS116" s="6"/>
      <c r="SRT116" s="6"/>
      <c r="SRU116" s="6"/>
      <c r="SRV116" s="6"/>
      <c r="SRW116" s="6"/>
      <c r="SRX116" s="6"/>
      <c r="SRY116" s="6"/>
      <c r="SRZ116" s="6"/>
      <c r="SSA116" s="6"/>
      <c r="SSB116" s="6"/>
      <c r="SSC116" s="6"/>
      <c r="SSD116" s="6"/>
      <c r="SSE116" s="6"/>
      <c r="SSF116" s="6"/>
      <c r="SSG116" s="6"/>
      <c r="SSH116" s="6"/>
      <c r="SSI116" s="6"/>
      <c r="SSJ116" s="6"/>
      <c r="SSK116" s="6"/>
      <c r="SSL116" s="6"/>
      <c r="SSM116" s="6"/>
      <c r="SSN116" s="6"/>
      <c r="SSO116" s="6"/>
      <c r="SSP116" s="6"/>
      <c r="SSQ116" s="6"/>
      <c r="SSR116" s="6"/>
      <c r="SSS116" s="6"/>
      <c r="SST116" s="6"/>
      <c r="SSU116" s="6"/>
      <c r="SSV116" s="6"/>
      <c r="SSW116" s="6"/>
      <c r="SSX116" s="6"/>
      <c r="SSY116" s="6"/>
      <c r="SSZ116" s="6"/>
      <c r="STA116" s="6"/>
      <c r="STB116" s="6"/>
      <c r="STC116" s="6"/>
      <c r="STD116" s="6"/>
      <c r="STE116" s="6"/>
      <c r="STF116" s="6"/>
      <c r="STG116" s="6"/>
      <c r="STH116" s="6"/>
      <c r="STI116" s="6"/>
      <c r="STJ116" s="6"/>
      <c r="STK116" s="6"/>
      <c r="STL116" s="6"/>
      <c r="STM116" s="6"/>
      <c r="STN116" s="6"/>
      <c r="STO116" s="6"/>
      <c r="STP116" s="6"/>
      <c r="STQ116" s="6"/>
      <c r="STR116" s="6"/>
      <c r="STS116" s="6"/>
      <c r="STT116" s="6"/>
      <c r="STU116" s="6"/>
      <c r="STV116" s="6"/>
      <c r="STW116" s="6"/>
      <c r="STX116" s="6"/>
      <c r="STY116" s="6"/>
      <c r="STZ116" s="6"/>
      <c r="SUA116" s="6"/>
      <c r="SUB116" s="6"/>
      <c r="SUC116" s="6"/>
      <c r="SUD116" s="6"/>
      <c r="SUE116" s="6"/>
      <c r="SUF116" s="6"/>
      <c r="SUG116" s="6"/>
      <c r="SUH116" s="6"/>
      <c r="SUI116" s="6"/>
      <c r="SUJ116" s="6"/>
      <c r="SUK116" s="6"/>
      <c r="SUL116" s="6"/>
      <c r="SUM116" s="6"/>
      <c r="SUN116" s="6"/>
      <c r="SUO116" s="6"/>
      <c r="SUP116" s="6"/>
      <c r="SUQ116" s="6"/>
      <c r="SUR116" s="6"/>
      <c r="SUS116" s="6"/>
      <c r="SUT116" s="6"/>
      <c r="SUU116" s="6"/>
      <c r="SUV116" s="6"/>
      <c r="SUW116" s="6"/>
      <c r="SUX116" s="6"/>
      <c r="SUY116" s="6"/>
      <c r="SUZ116" s="6"/>
      <c r="SVA116" s="6"/>
      <c r="SVB116" s="6"/>
      <c r="SVC116" s="6"/>
      <c r="SVD116" s="6"/>
      <c r="SVE116" s="6"/>
      <c r="SVF116" s="6"/>
      <c r="SVG116" s="6"/>
      <c r="SVH116" s="6"/>
      <c r="SVI116" s="6"/>
      <c r="SVJ116" s="6"/>
      <c r="SVK116" s="6"/>
      <c r="SVL116" s="6"/>
      <c r="SVM116" s="6"/>
      <c r="SVN116" s="6"/>
      <c r="SVO116" s="6"/>
      <c r="SVP116" s="6"/>
      <c r="SVQ116" s="6"/>
      <c r="SVR116" s="6"/>
      <c r="SVS116" s="6"/>
      <c r="SVT116" s="6"/>
      <c r="SVU116" s="6"/>
      <c r="SVV116" s="6"/>
      <c r="SVW116" s="6"/>
      <c r="SVX116" s="6"/>
      <c r="SVY116" s="6"/>
      <c r="SVZ116" s="6"/>
      <c r="SWA116" s="6"/>
      <c r="SWB116" s="6"/>
      <c r="SWC116" s="6"/>
      <c r="SWD116" s="6"/>
      <c r="SWE116" s="6"/>
      <c r="SWF116" s="6"/>
      <c r="SWG116" s="6"/>
      <c r="SWH116" s="6"/>
      <c r="SWI116" s="6"/>
      <c r="SWJ116" s="6"/>
      <c r="SWK116" s="6"/>
      <c r="SWL116" s="6"/>
      <c r="SWM116" s="6"/>
      <c r="SWN116" s="6"/>
      <c r="SWO116" s="6"/>
      <c r="SWP116" s="6"/>
      <c r="SWQ116" s="6"/>
      <c r="SWR116" s="6"/>
      <c r="SWS116" s="6"/>
      <c r="SWT116" s="6"/>
      <c r="SWU116" s="6"/>
      <c r="SWV116" s="6"/>
      <c r="SWW116" s="6"/>
      <c r="SWX116" s="6"/>
      <c r="SWY116" s="6"/>
      <c r="SWZ116" s="6"/>
      <c r="SXA116" s="6"/>
      <c r="SXB116" s="6"/>
      <c r="SXC116" s="6"/>
      <c r="SXD116" s="6"/>
      <c r="SXE116" s="6"/>
      <c r="SXF116" s="6"/>
      <c r="SXG116" s="6"/>
      <c r="SXH116" s="6"/>
      <c r="SXI116" s="6"/>
      <c r="SXJ116" s="6"/>
      <c r="SXK116" s="6"/>
      <c r="SXL116" s="6"/>
      <c r="SXM116" s="6"/>
      <c r="SXN116" s="6"/>
      <c r="SXO116" s="6"/>
      <c r="SXP116" s="6"/>
      <c r="SXQ116" s="6"/>
      <c r="SXR116" s="6"/>
      <c r="SXS116" s="6"/>
      <c r="SXT116" s="6"/>
      <c r="SXU116" s="6"/>
      <c r="SXV116" s="6"/>
      <c r="SXW116" s="6"/>
      <c r="SXX116" s="6"/>
      <c r="SXY116" s="6"/>
      <c r="SXZ116" s="6"/>
      <c r="SYA116" s="6"/>
      <c r="SYB116" s="6"/>
      <c r="SYC116" s="6"/>
      <c r="SYD116" s="6"/>
      <c r="SYE116" s="6"/>
      <c r="SYF116" s="6"/>
      <c r="SYG116" s="6"/>
      <c r="SYH116" s="6"/>
      <c r="SYI116" s="6"/>
      <c r="SYJ116" s="6"/>
      <c r="SYK116" s="6"/>
      <c r="SYL116" s="6"/>
      <c r="SYM116" s="6"/>
      <c r="SYN116" s="6"/>
      <c r="SYO116" s="6"/>
      <c r="SYP116" s="6"/>
      <c r="SYQ116" s="6"/>
      <c r="SYR116" s="6"/>
      <c r="SYS116" s="6"/>
      <c r="SYT116" s="6"/>
      <c r="SYU116" s="6"/>
      <c r="SYV116" s="6"/>
      <c r="SYW116" s="6"/>
      <c r="SYX116" s="6"/>
      <c r="SYY116" s="6"/>
      <c r="SYZ116" s="6"/>
      <c r="SZA116" s="6"/>
      <c r="SZB116" s="6"/>
      <c r="SZC116" s="6"/>
      <c r="SZD116" s="6"/>
      <c r="SZE116" s="6"/>
      <c r="SZF116" s="6"/>
      <c r="SZG116" s="6"/>
      <c r="SZH116" s="6"/>
      <c r="SZI116" s="6"/>
      <c r="SZJ116" s="6"/>
      <c r="SZK116" s="6"/>
      <c r="SZL116" s="6"/>
      <c r="SZM116" s="6"/>
      <c r="SZN116" s="6"/>
      <c r="SZO116" s="6"/>
      <c r="SZP116" s="6"/>
      <c r="SZQ116" s="6"/>
      <c r="SZR116" s="6"/>
      <c r="SZS116" s="6"/>
      <c r="SZT116" s="6"/>
      <c r="SZU116" s="6"/>
      <c r="SZV116" s="6"/>
      <c r="SZW116" s="6"/>
      <c r="SZX116" s="6"/>
      <c r="SZY116" s="6"/>
      <c r="SZZ116" s="6"/>
      <c r="TAA116" s="6"/>
      <c r="TAB116" s="6"/>
      <c r="TAC116" s="6"/>
      <c r="TAD116" s="6"/>
      <c r="TAE116" s="6"/>
      <c r="TAF116" s="6"/>
      <c r="TAG116" s="6"/>
      <c r="TAH116" s="6"/>
      <c r="TAI116" s="6"/>
      <c r="TAJ116" s="6"/>
      <c r="TAK116" s="6"/>
      <c r="TAL116" s="6"/>
      <c r="TAM116" s="6"/>
      <c r="TAN116" s="6"/>
      <c r="TAO116" s="6"/>
      <c r="TAP116" s="6"/>
      <c r="TAQ116" s="6"/>
      <c r="TAR116" s="6"/>
      <c r="TAS116" s="6"/>
      <c r="TAT116" s="6"/>
      <c r="TAU116" s="6"/>
      <c r="TAV116" s="6"/>
      <c r="TAW116" s="6"/>
      <c r="TAX116" s="6"/>
      <c r="TAY116" s="6"/>
      <c r="TAZ116" s="6"/>
      <c r="TBA116" s="6"/>
      <c r="TBB116" s="6"/>
      <c r="TBC116" s="6"/>
      <c r="TBD116" s="6"/>
      <c r="TBE116" s="6"/>
      <c r="TBF116" s="6"/>
      <c r="TBG116" s="6"/>
      <c r="TBH116" s="6"/>
      <c r="TBI116" s="6"/>
      <c r="TBJ116" s="6"/>
      <c r="TBK116" s="6"/>
      <c r="TBL116" s="6"/>
      <c r="TBM116" s="6"/>
      <c r="TBN116" s="6"/>
      <c r="TBO116" s="6"/>
      <c r="TBP116" s="6"/>
      <c r="TBQ116" s="6"/>
      <c r="TBR116" s="6"/>
      <c r="TBS116" s="6"/>
      <c r="TBT116" s="6"/>
      <c r="TBU116" s="6"/>
      <c r="TBV116" s="6"/>
      <c r="TBW116" s="6"/>
      <c r="TBX116" s="6"/>
      <c r="TBY116" s="6"/>
      <c r="TBZ116" s="6"/>
      <c r="TCA116" s="6"/>
      <c r="TCB116" s="6"/>
      <c r="TCC116" s="6"/>
      <c r="TCD116" s="6"/>
      <c r="TCE116" s="6"/>
      <c r="TCF116" s="6"/>
      <c r="TCG116" s="6"/>
      <c r="TCH116" s="6"/>
      <c r="TCI116" s="6"/>
      <c r="TCJ116" s="6"/>
      <c r="TCK116" s="6"/>
      <c r="TCL116" s="6"/>
      <c r="TCM116" s="6"/>
      <c r="TCN116" s="6"/>
      <c r="TCO116" s="6"/>
      <c r="TCP116" s="6"/>
      <c r="TCQ116" s="6"/>
      <c r="TCR116" s="6"/>
      <c r="TCS116" s="6"/>
      <c r="TCT116" s="6"/>
      <c r="TCU116" s="6"/>
      <c r="TCV116" s="6"/>
      <c r="TCW116" s="6"/>
      <c r="TCX116" s="6"/>
      <c r="TCY116" s="6"/>
      <c r="TCZ116" s="6"/>
      <c r="TDA116" s="6"/>
      <c r="TDB116" s="6"/>
      <c r="TDC116" s="6"/>
      <c r="TDD116" s="6"/>
      <c r="TDE116" s="6"/>
      <c r="TDF116" s="6"/>
      <c r="TDG116" s="6"/>
      <c r="TDH116" s="6"/>
      <c r="TDI116" s="6"/>
      <c r="TDJ116" s="6"/>
      <c r="TDK116" s="6"/>
      <c r="TDL116" s="6"/>
      <c r="TDM116" s="6"/>
      <c r="TDN116" s="6"/>
      <c r="TDO116" s="6"/>
      <c r="TDP116" s="6"/>
      <c r="TDQ116" s="6"/>
      <c r="TDR116" s="6"/>
      <c r="TDS116" s="6"/>
      <c r="TDT116" s="6"/>
      <c r="TDU116" s="6"/>
      <c r="TDV116" s="6"/>
      <c r="TDW116" s="6"/>
      <c r="TDX116" s="6"/>
      <c r="TDY116" s="6"/>
      <c r="TDZ116" s="6"/>
      <c r="TEA116" s="6"/>
      <c r="TEB116" s="6"/>
      <c r="TEC116" s="6"/>
      <c r="TED116" s="6"/>
      <c r="TEE116" s="6"/>
      <c r="TEF116" s="6"/>
      <c r="TEG116" s="6"/>
      <c r="TEH116" s="6"/>
      <c r="TEI116" s="6"/>
      <c r="TEJ116" s="6"/>
      <c r="TEK116" s="6"/>
      <c r="TEL116" s="6"/>
      <c r="TEM116" s="6"/>
      <c r="TEN116" s="6"/>
      <c r="TEO116" s="6"/>
      <c r="TEP116" s="6"/>
      <c r="TEQ116" s="6"/>
      <c r="TER116" s="6"/>
      <c r="TES116" s="6"/>
      <c r="TET116" s="6"/>
      <c r="TEU116" s="6"/>
      <c r="TEV116" s="6"/>
      <c r="TEW116" s="6"/>
      <c r="TEX116" s="6"/>
      <c r="TEY116" s="6"/>
      <c r="TEZ116" s="6"/>
      <c r="TFA116" s="6"/>
      <c r="TFB116" s="6"/>
      <c r="TFC116" s="6"/>
      <c r="TFD116" s="6"/>
      <c r="TFE116" s="6"/>
      <c r="TFF116" s="6"/>
      <c r="TFG116" s="6"/>
      <c r="TFH116" s="6"/>
      <c r="TFI116" s="6"/>
      <c r="TFJ116" s="6"/>
      <c r="TFK116" s="6"/>
      <c r="TFL116" s="6"/>
      <c r="TFM116" s="6"/>
      <c r="TFN116" s="6"/>
      <c r="TFO116" s="6"/>
      <c r="TFP116" s="6"/>
      <c r="TFQ116" s="6"/>
      <c r="TFR116" s="6"/>
      <c r="TFS116" s="6"/>
      <c r="TFT116" s="6"/>
      <c r="TFU116" s="6"/>
      <c r="TFV116" s="6"/>
      <c r="TFW116" s="6"/>
      <c r="TFX116" s="6"/>
      <c r="TFY116" s="6"/>
      <c r="TFZ116" s="6"/>
      <c r="TGA116" s="6"/>
      <c r="TGB116" s="6"/>
      <c r="TGC116" s="6"/>
      <c r="TGD116" s="6"/>
      <c r="TGE116" s="6"/>
      <c r="TGF116" s="6"/>
      <c r="TGG116" s="6"/>
      <c r="TGH116" s="6"/>
      <c r="TGI116" s="6"/>
      <c r="TGJ116" s="6"/>
      <c r="TGK116" s="6"/>
      <c r="TGL116" s="6"/>
      <c r="TGM116" s="6"/>
      <c r="TGN116" s="6"/>
      <c r="TGO116" s="6"/>
      <c r="TGP116" s="6"/>
      <c r="TGQ116" s="6"/>
      <c r="TGR116" s="6"/>
      <c r="TGS116" s="6"/>
      <c r="TGT116" s="6"/>
      <c r="TGU116" s="6"/>
      <c r="TGV116" s="6"/>
      <c r="TGW116" s="6"/>
      <c r="TGX116" s="6"/>
      <c r="TGY116" s="6"/>
      <c r="TGZ116" s="6"/>
      <c r="THA116" s="6"/>
      <c r="THB116" s="6"/>
      <c r="THC116" s="6"/>
      <c r="THD116" s="6"/>
      <c r="THE116" s="6"/>
      <c r="THF116" s="6"/>
      <c r="THG116" s="6"/>
      <c r="THH116" s="6"/>
      <c r="THI116" s="6"/>
      <c r="THJ116" s="6"/>
      <c r="THK116" s="6"/>
      <c r="THL116" s="6"/>
      <c r="THM116" s="6"/>
      <c r="THN116" s="6"/>
      <c r="THO116" s="6"/>
      <c r="THP116" s="6"/>
      <c r="THQ116" s="6"/>
      <c r="THR116" s="6"/>
      <c r="THS116" s="6"/>
      <c r="THT116" s="6"/>
      <c r="THU116" s="6"/>
      <c r="THV116" s="6"/>
      <c r="THW116" s="6"/>
      <c r="THX116" s="6"/>
      <c r="THY116" s="6"/>
      <c r="THZ116" s="6"/>
      <c r="TIA116" s="6"/>
      <c r="TIB116" s="6"/>
      <c r="TIC116" s="6"/>
      <c r="TID116" s="6"/>
      <c r="TIE116" s="6"/>
      <c r="TIF116" s="6"/>
      <c r="TIG116" s="6"/>
      <c r="TIH116" s="6"/>
      <c r="TII116" s="6"/>
      <c r="TIJ116" s="6"/>
      <c r="TIK116" s="6"/>
      <c r="TIL116" s="6"/>
      <c r="TIM116" s="6"/>
      <c r="TIN116" s="6"/>
      <c r="TIO116" s="6"/>
      <c r="TIP116" s="6"/>
      <c r="TIQ116" s="6"/>
      <c r="TIR116" s="6"/>
      <c r="TIS116" s="6"/>
      <c r="TIT116" s="6"/>
      <c r="TIU116" s="6"/>
      <c r="TIV116" s="6"/>
      <c r="TIW116" s="6"/>
      <c r="TIX116" s="6"/>
      <c r="TIY116" s="6"/>
      <c r="TIZ116" s="6"/>
      <c r="TJA116" s="6"/>
      <c r="TJB116" s="6"/>
      <c r="TJC116" s="6"/>
      <c r="TJD116" s="6"/>
      <c r="TJE116" s="6"/>
      <c r="TJF116" s="6"/>
      <c r="TJG116" s="6"/>
      <c r="TJH116" s="6"/>
      <c r="TJI116" s="6"/>
      <c r="TJJ116" s="6"/>
      <c r="TJK116" s="6"/>
      <c r="TJL116" s="6"/>
      <c r="TJM116" s="6"/>
      <c r="TJN116" s="6"/>
      <c r="TJO116" s="6"/>
      <c r="TJP116" s="6"/>
      <c r="TJQ116" s="6"/>
      <c r="TJR116" s="6"/>
      <c r="TJS116" s="6"/>
      <c r="TJT116" s="6"/>
      <c r="TJU116" s="6"/>
      <c r="TJV116" s="6"/>
      <c r="TJW116" s="6"/>
      <c r="TJX116" s="6"/>
      <c r="TJY116" s="6"/>
      <c r="TJZ116" s="6"/>
      <c r="TKA116" s="6"/>
      <c r="TKB116" s="6"/>
      <c r="TKC116" s="6"/>
      <c r="TKD116" s="6"/>
      <c r="TKE116" s="6"/>
      <c r="TKF116" s="6"/>
      <c r="TKG116" s="6"/>
      <c r="TKH116" s="6"/>
      <c r="TKI116" s="6"/>
      <c r="TKJ116" s="6"/>
      <c r="TKK116" s="6"/>
      <c r="TKL116" s="6"/>
      <c r="TKM116" s="6"/>
      <c r="TKN116" s="6"/>
      <c r="TKO116" s="6"/>
      <c r="TKP116" s="6"/>
      <c r="TKQ116" s="6"/>
      <c r="TKR116" s="6"/>
      <c r="TKS116" s="6"/>
      <c r="TKT116" s="6"/>
      <c r="TKU116" s="6"/>
      <c r="TKV116" s="6"/>
      <c r="TKW116" s="6"/>
      <c r="TKX116" s="6"/>
      <c r="TKY116" s="6"/>
      <c r="TKZ116" s="6"/>
      <c r="TLA116" s="6"/>
      <c r="TLB116" s="6"/>
      <c r="TLC116" s="6"/>
      <c r="TLD116" s="6"/>
      <c r="TLE116" s="6"/>
      <c r="TLF116" s="6"/>
      <c r="TLG116" s="6"/>
      <c r="TLH116" s="6"/>
      <c r="TLI116" s="6"/>
      <c r="TLJ116" s="6"/>
      <c r="TLK116" s="6"/>
      <c r="TLL116" s="6"/>
      <c r="TLM116" s="6"/>
      <c r="TLN116" s="6"/>
      <c r="TLO116" s="6"/>
      <c r="TLP116" s="6"/>
      <c r="TLQ116" s="6"/>
      <c r="TLR116" s="6"/>
      <c r="TLS116" s="6"/>
      <c r="TLT116" s="6"/>
      <c r="TLU116" s="6"/>
      <c r="TLV116" s="6"/>
      <c r="TLW116" s="6"/>
      <c r="TLX116" s="6"/>
      <c r="TLY116" s="6"/>
      <c r="TLZ116" s="6"/>
      <c r="TMA116" s="6"/>
      <c r="TMB116" s="6"/>
      <c r="TMC116" s="6"/>
      <c r="TMD116" s="6"/>
      <c r="TME116" s="6"/>
      <c r="TMF116" s="6"/>
      <c r="TMG116" s="6"/>
      <c r="TMH116" s="6"/>
      <c r="TMI116" s="6"/>
      <c r="TMJ116" s="6"/>
      <c r="TMK116" s="6"/>
      <c r="TML116" s="6"/>
      <c r="TMM116" s="6"/>
      <c r="TMN116" s="6"/>
      <c r="TMO116" s="6"/>
      <c r="TMP116" s="6"/>
      <c r="TMQ116" s="6"/>
      <c r="TMR116" s="6"/>
      <c r="TMS116" s="6"/>
      <c r="TMT116" s="6"/>
      <c r="TMU116" s="6"/>
      <c r="TMV116" s="6"/>
      <c r="TMW116" s="6"/>
      <c r="TMX116" s="6"/>
      <c r="TMY116" s="6"/>
      <c r="TMZ116" s="6"/>
      <c r="TNA116" s="6"/>
      <c r="TNB116" s="6"/>
      <c r="TNC116" s="6"/>
      <c r="TND116" s="6"/>
      <c r="TNE116" s="6"/>
      <c r="TNF116" s="6"/>
      <c r="TNG116" s="6"/>
      <c r="TNH116" s="6"/>
      <c r="TNI116" s="6"/>
      <c r="TNJ116" s="6"/>
      <c r="TNK116" s="6"/>
      <c r="TNL116" s="6"/>
      <c r="TNM116" s="6"/>
      <c r="TNN116" s="6"/>
      <c r="TNO116" s="6"/>
      <c r="TNP116" s="6"/>
      <c r="TNQ116" s="6"/>
      <c r="TNR116" s="6"/>
      <c r="TNS116" s="6"/>
      <c r="TNT116" s="6"/>
      <c r="TNU116" s="6"/>
      <c r="TNV116" s="6"/>
      <c r="TNW116" s="6"/>
      <c r="TNX116" s="6"/>
      <c r="TNY116" s="6"/>
      <c r="TNZ116" s="6"/>
      <c r="TOA116" s="6"/>
      <c r="TOB116" s="6"/>
      <c r="TOC116" s="6"/>
      <c r="TOD116" s="6"/>
      <c r="TOE116" s="6"/>
      <c r="TOF116" s="6"/>
      <c r="TOG116" s="6"/>
      <c r="TOH116" s="6"/>
      <c r="TOI116" s="6"/>
      <c r="TOJ116" s="6"/>
      <c r="TOK116" s="6"/>
      <c r="TOL116" s="6"/>
      <c r="TOM116" s="6"/>
      <c r="TON116" s="6"/>
      <c r="TOO116" s="6"/>
      <c r="TOP116" s="6"/>
      <c r="TOQ116" s="6"/>
      <c r="TOR116" s="6"/>
      <c r="TOS116" s="6"/>
      <c r="TOT116" s="6"/>
      <c r="TOU116" s="6"/>
      <c r="TOV116" s="6"/>
      <c r="TOW116" s="6"/>
      <c r="TOX116" s="6"/>
      <c r="TOY116" s="6"/>
      <c r="TOZ116" s="6"/>
      <c r="TPA116" s="6"/>
      <c r="TPB116" s="6"/>
      <c r="TPC116" s="6"/>
      <c r="TPD116" s="6"/>
      <c r="TPE116" s="6"/>
      <c r="TPF116" s="6"/>
      <c r="TPG116" s="6"/>
      <c r="TPH116" s="6"/>
      <c r="TPI116" s="6"/>
      <c r="TPJ116" s="6"/>
      <c r="TPK116" s="6"/>
      <c r="TPL116" s="6"/>
      <c r="TPM116" s="6"/>
      <c r="TPN116" s="6"/>
      <c r="TPO116" s="6"/>
      <c r="TPP116" s="6"/>
      <c r="TPQ116" s="6"/>
      <c r="TPR116" s="6"/>
      <c r="TPS116" s="6"/>
      <c r="TPT116" s="6"/>
      <c r="TPU116" s="6"/>
      <c r="TPV116" s="6"/>
      <c r="TPW116" s="6"/>
      <c r="TPX116" s="6"/>
      <c r="TPY116" s="6"/>
      <c r="TPZ116" s="6"/>
      <c r="TQA116" s="6"/>
      <c r="TQB116" s="6"/>
      <c r="TQC116" s="6"/>
      <c r="TQD116" s="6"/>
      <c r="TQE116" s="6"/>
      <c r="TQF116" s="6"/>
      <c r="TQG116" s="6"/>
      <c r="TQH116" s="6"/>
      <c r="TQI116" s="6"/>
      <c r="TQJ116" s="6"/>
      <c r="TQK116" s="6"/>
      <c r="TQL116" s="6"/>
      <c r="TQM116" s="6"/>
      <c r="TQN116" s="6"/>
      <c r="TQO116" s="6"/>
      <c r="TQP116" s="6"/>
      <c r="TQQ116" s="6"/>
      <c r="TQR116" s="6"/>
      <c r="TQS116" s="6"/>
      <c r="TQT116" s="6"/>
      <c r="TQU116" s="6"/>
      <c r="TQV116" s="6"/>
      <c r="TQW116" s="6"/>
      <c r="TQX116" s="6"/>
      <c r="TQY116" s="6"/>
      <c r="TQZ116" s="6"/>
      <c r="TRA116" s="6"/>
      <c r="TRB116" s="6"/>
      <c r="TRC116" s="6"/>
      <c r="TRD116" s="6"/>
      <c r="TRE116" s="6"/>
      <c r="TRF116" s="6"/>
      <c r="TRG116" s="6"/>
      <c r="TRH116" s="6"/>
      <c r="TRI116" s="6"/>
      <c r="TRJ116" s="6"/>
      <c r="TRK116" s="6"/>
      <c r="TRL116" s="6"/>
      <c r="TRM116" s="6"/>
      <c r="TRN116" s="6"/>
      <c r="TRO116" s="6"/>
      <c r="TRP116" s="6"/>
      <c r="TRQ116" s="6"/>
      <c r="TRR116" s="6"/>
      <c r="TRS116" s="6"/>
      <c r="TRT116" s="6"/>
      <c r="TRU116" s="6"/>
      <c r="TRV116" s="6"/>
      <c r="TRW116" s="6"/>
      <c r="TRX116" s="6"/>
      <c r="TRY116" s="6"/>
      <c r="TRZ116" s="6"/>
      <c r="TSA116" s="6"/>
      <c r="TSB116" s="6"/>
      <c r="TSC116" s="6"/>
      <c r="TSD116" s="6"/>
      <c r="TSE116" s="6"/>
      <c r="TSF116" s="6"/>
      <c r="TSG116" s="6"/>
      <c r="TSH116" s="6"/>
      <c r="TSI116" s="6"/>
      <c r="TSJ116" s="6"/>
      <c r="TSK116" s="6"/>
      <c r="TSL116" s="6"/>
      <c r="TSM116" s="6"/>
      <c r="TSN116" s="6"/>
      <c r="TSO116" s="6"/>
      <c r="TSP116" s="6"/>
      <c r="TSQ116" s="6"/>
      <c r="TSR116" s="6"/>
      <c r="TSS116" s="6"/>
      <c r="TST116" s="6"/>
      <c r="TSU116" s="6"/>
      <c r="TSV116" s="6"/>
      <c r="TSW116" s="6"/>
      <c r="TSX116" s="6"/>
      <c r="TSY116" s="6"/>
      <c r="TSZ116" s="6"/>
      <c r="TTA116" s="6"/>
      <c r="TTB116" s="6"/>
      <c r="TTC116" s="6"/>
      <c r="TTD116" s="6"/>
      <c r="TTE116" s="6"/>
      <c r="TTF116" s="6"/>
      <c r="TTG116" s="6"/>
      <c r="TTH116" s="6"/>
      <c r="TTI116" s="6"/>
      <c r="TTJ116" s="6"/>
      <c r="TTK116" s="6"/>
      <c r="TTL116" s="6"/>
      <c r="TTM116" s="6"/>
      <c r="TTN116" s="6"/>
      <c r="TTO116" s="6"/>
      <c r="TTP116" s="6"/>
      <c r="TTQ116" s="6"/>
      <c r="TTR116" s="6"/>
      <c r="TTS116" s="6"/>
      <c r="TTT116" s="6"/>
      <c r="TTU116" s="6"/>
      <c r="TTV116" s="6"/>
      <c r="TTW116" s="6"/>
      <c r="TTX116" s="6"/>
      <c r="TTY116" s="6"/>
      <c r="TTZ116" s="6"/>
      <c r="TUA116" s="6"/>
      <c r="TUB116" s="6"/>
      <c r="TUC116" s="6"/>
      <c r="TUD116" s="6"/>
      <c r="TUE116" s="6"/>
      <c r="TUF116" s="6"/>
      <c r="TUG116" s="6"/>
      <c r="TUH116" s="6"/>
      <c r="TUI116" s="6"/>
      <c r="TUJ116" s="6"/>
      <c r="TUK116" s="6"/>
      <c r="TUL116" s="6"/>
      <c r="TUM116" s="6"/>
      <c r="TUN116" s="6"/>
      <c r="TUO116" s="6"/>
      <c r="TUP116" s="6"/>
      <c r="TUQ116" s="6"/>
      <c r="TUR116" s="6"/>
      <c r="TUS116" s="6"/>
      <c r="TUT116" s="6"/>
      <c r="TUU116" s="6"/>
      <c r="TUV116" s="6"/>
      <c r="TUW116" s="6"/>
      <c r="TUX116" s="6"/>
      <c r="TUY116" s="6"/>
      <c r="TUZ116" s="6"/>
      <c r="TVA116" s="6"/>
      <c r="TVB116" s="6"/>
      <c r="TVC116" s="6"/>
      <c r="TVD116" s="6"/>
      <c r="TVE116" s="6"/>
      <c r="TVF116" s="6"/>
      <c r="TVG116" s="6"/>
      <c r="TVH116" s="6"/>
      <c r="TVI116" s="6"/>
      <c r="TVJ116" s="6"/>
      <c r="TVK116" s="6"/>
      <c r="TVL116" s="6"/>
      <c r="TVM116" s="6"/>
      <c r="TVN116" s="6"/>
      <c r="TVO116" s="6"/>
      <c r="TVP116" s="6"/>
      <c r="TVQ116" s="6"/>
      <c r="TVR116" s="6"/>
      <c r="TVS116" s="6"/>
      <c r="TVT116" s="6"/>
      <c r="TVU116" s="6"/>
      <c r="TVV116" s="6"/>
      <c r="TVW116" s="6"/>
      <c r="TVX116" s="6"/>
      <c r="TVY116" s="6"/>
      <c r="TVZ116" s="6"/>
      <c r="TWA116" s="6"/>
      <c r="TWB116" s="6"/>
      <c r="TWC116" s="6"/>
      <c r="TWD116" s="6"/>
      <c r="TWE116" s="6"/>
      <c r="TWF116" s="6"/>
      <c r="TWG116" s="6"/>
      <c r="TWH116" s="6"/>
      <c r="TWI116" s="6"/>
      <c r="TWJ116" s="6"/>
      <c r="TWK116" s="6"/>
      <c r="TWL116" s="6"/>
      <c r="TWM116" s="6"/>
      <c r="TWN116" s="6"/>
      <c r="TWO116" s="6"/>
      <c r="TWP116" s="6"/>
      <c r="TWQ116" s="6"/>
      <c r="TWR116" s="6"/>
      <c r="TWS116" s="6"/>
      <c r="TWT116" s="6"/>
      <c r="TWU116" s="6"/>
      <c r="TWV116" s="6"/>
      <c r="TWW116" s="6"/>
      <c r="TWX116" s="6"/>
      <c r="TWY116" s="6"/>
      <c r="TWZ116" s="6"/>
      <c r="TXA116" s="6"/>
      <c r="TXB116" s="6"/>
      <c r="TXC116" s="6"/>
      <c r="TXD116" s="6"/>
      <c r="TXE116" s="6"/>
      <c r="TXF116" s="6"/>
      <c r="TXG116" s="6"/>
      <c r="TXH116" s="6"/>
      <c r="TXI116" s="6"/>
      <c r="TXJ116" s="6"/>
      <c r="TXK116" s="6"/>
      <c r="TXL116" s="6"/>
      <c r="TXM116" s="6"/>
      <c r="TXN116" s="6"/>
      <c r="TXO116" s="6"/>
      <c r="TXP116" s="6"/>
      <c r="TXQ116" s="6"/>
      <c r="TXR116" s="6"/>
      <c r="TXS116" s="6"/>
      <c r="TXT116" s="6"/>
      <c r="TXU116" s="6"/>
      <c r="TXV116" s="6"/>
      <c r="TXW116" s="6"/>
      <c r="TXX116" s="6"/>
      <c r="TXY116" s="6"/>
      <c r="TXZ116" s="6"/>
      <c r="TYA116" s="6"/>
      <c r="TYB116" s="6"/>
      <c r="TYC116" s="6"/>
      <c r="TYD116" s="6"/>
      <c r="TYE116" s="6"/>
      <c r="TYF116" s="6"/>
      <c r="TYG116" s="6"/>
      <c r="TYH116" s="6"/>
      <c r="TYI116" s="6"/>
      <c r="TYJ116" s="6"/>
      <c r="TYK116" s="6"/>
      <c r="TYL116" s="6"/>
      <c r="TYM116" s="6"/>
      <c r="TYN116" s="6"/>
      <c r="TYO116" s="6"/>
      <c r="TYP116" s="6"/>
      <c r="TYQ116" s="6"/>
      <c r="TYR116" s="6"/>
      <c r="TYS116" s="6"/>
      <c r="TYT116" s="6"/>
      <c r="TYU116" s="6"/>
      <c r="TYV116" s="6"/>
      <c r="TYW116" s="6"/>
      <c r="TYX116" s="6"/>
      <c r="TYY116" s="6"/>
      <c r="TYZ116" s="6"/>
      <c r="TZA116" s="6"/>
      <c r="TZB116" s="6"/>
      <c r="TZC116" s="6"/>
      <c r="TZD116" s="6"/>
      <c r="TZE116" s="6"/>
      <c r="TZF116" s="6"/>
      <c r="TZG116" s="6"/>
      <c r="TZH116" s="6"/>
      <c r="TZI116" s="6"/>
      <c r="TZJ116" s="6"/>
      <c r="TZK116" s="6"/>
      <c r="TZL116" s="6"/>
      <c r="TZM116" s="6"/>
      <c r="TZN116" s="6"/>
      <c r="TZO116" s="6"/>
      <c r="TZP116" s="6"/>
      <c r="TZQ116" s="6"/>
      <c r="TZR116" s="6"/>
      <c r="TZS116" s="6"/>
      <c r="TZT116" s="6"/>
      <c r="TZU116" s="6"/>
      <c r="TZV116" s="6"/>
      <c r="TZW116" s="6"/>
      <c r="TZX116" s="6"/>
      <c r="TZY116" s="6"/>
      <c r="TZZ116" s="6"/>
      <c r="UAA116" s="6"/>
      <c r="UAB116" s="6"/>
      <c r="UAC116" s="6"/>
      <c r="UAD116" s="6"/>
      <c r="UAE116" s="6"/>
      <c r="UAF116" s="6"/>
      <c r="UAG116" s="6"/>
      <c r="UAH116" s="6"/>
      <c r="UAI116" s="6"/>
      <c r="UAJ116" s="6"/>
      <c r="UAK116" s="6"/>
      <c r="UAL116" s="6"/>
      <c r="UAM116" s="6"/>
      <c r="UAN116" s="6"/>
      <c r="UAO116" s="6"/>
      <c r="UAP116" s="6"/>
      <c r="UAQ116" s="6"/>
      <c r="UAR116" s="6"/>
      <c r="UAS116" s="6"/>
      <c r="UAT116" s="6"/>
      <c r="UAU116" s="6"/>
      <c r="UAV116" s="6"/>
      <c r="UAW116" s="6"/>
      <c r="UAX116" s="6"/>
      <c r="UAY116" s="6"/>
      <c r="UAZ116" s="6"/>
      <c r="UBA116" s="6"/>
      <c r="UBB116" s="6"/>
      <c r="UBC116" s="6"/>
      <c r="UBD116" s="6"/>
      <c r="UBE116" s="6"/>
      <c r="UBF116" s="6"/>
      <c r="UBG116" s="6"/>
      <c r="UBH116" s="6"/>
      <c r="UBI116" s="6"/>
      <c r="UBJ116" s="6"/>
      <c r="UBK116" s="6"/>
      <c r="UBL116" s="6"/>
      <c r="UBM116" s="6"/>
      <c r="UBN116" s="6"/>
      <c r="UBO116" s="6"/>
      <c r="UBP116" s="6"/>
      <c r="UBQ116" s="6"/>
      <c r="UBR116" s="6"/>
      <c r="UBS116" s="6"/>
      <c r="UBT116" s="6"/>
      <c r="UBU116" s="6"/>
      <c r="UBV116" s="6"/>
      <c r="UBW116" s="6"/>
      <c r="UBX116" s="6"/>
      <c r="UBY116" s="6"/>
      <c r="UBZ116" s="6"/>
      <c r="UCA116" s="6"/>
      <c r="UCB116" s="6"/>
      <c r="UCC116" s="6"/>
      <c r="UCD116" s="6"/>
      <c r="UCE116" s="6"/>
      <c r="UCF116" s="6"/>
      <c r="UCG116" s="6"/>
      <c r="UCH116" s="6"/>
      <c r="UCI116" s="6"/>
      <c r="UCJ116" s="6"/>
      <c r="UCK116" s="6"/>
      <c r="UCL116" s="6"/>
      <c r="UCM116" s="6"/>
      <c r="UCN116" s="6"/>
      <c r="UCO116" s="6"/>
      <c r="UCP116" s="6"/>
      <c r="UCQ116" s="6"/>
      <c r="UCR116" s="6"/>
      <c r="UCS116" s="6"/>
      <c r="UCT116" s="6"/>
      <c r="UCU116" s="6"/>
      <c r="UCV116" s="6"/>
      <c r="UCW116" s="6"/>
      <c r="UCX116" s="6"/>
      <c r="UCY116" s="6"/>
      <c r="UCZ116" s="6"/>
      <c r="UDA116" s="6"/>
      <c r="UDB116" s="6"/>
      <c r="UDC116" s="6"/>
      <c r="UDD116" s="6"/>
      <c r="UDE116" s="6"/>
      <c r="UDF116" s="6"/>
      <c r="UDG116" s="6"/>
      <c r="UDH116" s="6"/>
      <c r="UDI116" s="6"/>
      <c r="UDJ116" s="6"/>
      <c r="UDK116" s="6"/>
      <c r="UDL116" s="6"/>
      <c r="UDM116" s="6"/>
      <c r="UDN116" s="6"/>
      <c r="UDO116" s="6"/>
      <c r="UDP116" s="6"/>
      <c r="UDQ116" s="6"/>
      <c r="UDR116" s="6"/>
      <c r="UDS116" s="6"/>
      <c r="UDT116" s="6"/>
      <c r="UDU116" s="6"/>
      <c r="UDV116" s="6"/>
      <c r="UDW116" s="6"/>
      <c r="UDX116" s="6"/>
      <c r="UDY116" s="6"/>
      <c r="UDZ116" s="6"/>
      <c r="UEA116" s="6"/>
      <c r="UEB116" s="6"/>
      <c r="UEC116" s="6"/>
      <c r="UED116" s="6"/>
      <c r="UEE116" s="6"/>
      <c r="UEF116" s="6"/>
      <c r="UEG116" s="6"/>
      <c r="UEH116" s="6"/>
      <c r="UEI116" s="6"/>
      <c r="UEJ116" s="6"/>
      <c r="UEK116" s="6"/>
      <c r="UEL116" s="6"/>
      <c r="UEM116" s="6"/>
      <c r="UEN116" s="6"/>
      <c r="UEO116" s="6"/>
      <c r="UEP116" s="6"/>
      <c r="UEQ116" s="6"/>
      <c r="UER116" s="6"/>
      <c r="UES116" s="6"/>
      <c r="UET116" s="6"/>
      <c r="UEU116" s="6"/>
      <c r="UEV116" s="6"/>
      <c r="UEW116" s="6"/>
      <c r="UEX116" s="6"/>
      <c r="UEY116" s="6"/>
      <c r="UEZ116" s="6"/>
      <c r="UFA116" s="6"/>
      <c r="UFB116" s="6"/>
      <c r="UFC116" s="6"/>
      <c r="UFD116" s="6"/>
      <c r="UFE116" s="6"/>
      <c r="UFF116" s="6"/>
      <c r="UFG116" s="6"/>
      <c r="UFH116" s="6"/>
      <c r="UFI116" s="6"/>
      <c r="UFJ116" s="6"/>
      <c r="UFK116" s="6"/>
      <c r="UFL116" s="6"/>
      <c r="UFM116" s="6"/>
      <c r="UFN116" s="6"/>
      <c r="UFO116" s="6"/>
      <c r="UFP116" s="6"/>
      <c r="UFQ116" s="6"/>
      <c r="UFR116" s="6"/>
      <c r="UFS116" s="6"/>
      <c r="UFT116" s="6"/>
      <c r="UFU116" s="6"/>
      <c r="UFV116" s="6"/>
      <c r="UFW116" s="6"/>
      <c r="UFX116" s="6"/>
      <c r="UFY116" s="6"/>
      <c r="UFZ116" s="6"/>
      <c r="UGA116" s="6"/>
      <c r="UGB116" s="6"/>
      <c r="UGC116" s="6"/>
      <c r="UGD116" s="6"/>
      <c r="UGE116" s="6"/>
      <c r="UGF116" s="6"/>
      <c r="UGG116" s="6"/>
      <c r="UGH116" s="6"/>
      <c r="UGI116" s="6"/>
      <c r="UGJ116" s="6"/>
      <c r="UGK116" s="6"/>
      <c r="UGL116" s="6"/>
      <c r="UGM116" s="6"/>
      <c r="UGN116" s="6"/>
      <c r="UGO116" s="6"/>
      <c r="UGP116" s="6"/>
      <c r="UGQ116" s="6"/>
      <c r="UGR116" s="6"/>
      <c r="UGS116" s="6"/>
      <c r="UGT116" s="6"/>
      <c r="UGU116" s="6"/>
      <c r="UGV116" s="6"/>
      <c r="UGW116" s="6"/>
      <c r="UGX116" s="6"/>
      <c r="UGY116" s="6"/>
      <c r="UGZ116" s="6"/>
      <c r="UHA116" s="6"/>
      <c r="UHB116" s="6"/>
      <c r="UHC116" s="6"/>
      <c r="UHD116" s="6"/>
      <c r="UHE116" s="6"/>
      <c r="UHF116" s="6"/>
      <c r="UHG116" s="6"/>
      <c r="UHH116" s="6"/>
      <c r="UHI116" s="6"/>
      <c r="UHJ116" s="6"/>
      <c r="UHK116" s="6"/>
      <c r="UHL116" s="6"/>
      <c r="UHM116" s="6"/>
      <c r="UHN116" s="6"/>
      <c r="UHO116" s="6"/>
      <c r="UHP116" s="6"/>
      <c r="UHQ116" s="6"/>
      <c r="UHR116" s="6"/>
      <c r="UHS116" s="6"/>
      <c r="UHT116" s="6"/>
      <c r="UHU116" s="6"/>
      <c r="UHV116" s="6"/>
      <c r="UHW116" s="6"/>
      <c r="UHX116" s="6"/>
      <c r="UHY116" s="6"/>
      <c r="UHZ116" s="6"/>
      <c r="UIA116" s="6"/>
      <c r="UIB116" s="6"/>
      <c r="UIC116" s="6"/>
      <c r="UID116" s="6"/>
      <c r="UIE116" s="6"/>
      <c r="UIF116" s="6"/>
      <c r="UIG116" s="6"/>
      <c r="UIH116" s="6"/>
      <c r="UII116" s="6"/>
      <c r="UIJ116" s="6"/>
      <c r="UIK116" s="6"/>
      <c r="UIL116" s="6"/>
      <c r="UIM116" s="6"/>
      <c r="UIN116" s="6"/>
      <c r="UIO116" s="6"/>
      <c r="UIP116" s="6"/>
      <c r="UIQ116" s="6"/>
      <c r="UIR116" s="6"/>
      <c r="UIS116" s="6"/>
      <c r="UIT116" s="6"/>
      <c r="UIU116" s="6"/>
      <c r="UIV116" s="6"/>
      <c r="UIW116" s="6"/>
      <c r="UIX116" s="6"/>
      <c r="UIY116" s="6"/>
      <c r="UIZ116" s="6"/>
      <c r="UJA116" s="6"/>
      <c r="UJB116" s="6"/>
      <c r="UJC116" s="6"/>
      <c r="UJD116" s="6"/>
      <c r="UJE116" s="6"/>
      <c r="UJF116" s="6"/>
      <c r="UJG116" s="6"/>
      <c r="UJH116" s="6"/>
      <c r="UJI116" s="6"/>
      <c r="UJJ116" s="6"/>
      <c r="UJK116" s="6"/>
      <c r="UJL116" s="6"/>
      <c r="UJM116" s="6"/>
      <c r="UJN116" s="6"/>
      <c r="UJO116" s="6"/>
      <c r="UJP116" s="6"/>
      <c r="UJQ116" s="6"/>
      <c r="UJR116" s="6"/>
      <c r="UJS116" s="6"/>
      <c r="UJT116" s="6"/>
      <c r="UJU116" s="6"/>
      <c r="UJV116" s="6"/>
      <c r="UJW116" s="6"/>
      <c r="UJX116" s="6"/>
      <c r="UJY116" s="6"/>
      <c r="UJZ116" s="6"/>
      <c r="UKA116" s="6"/>
      <c r="UKB116" s="6"/>
      <c r="UKC116" s="6"/>
      <c r="UKD116" s="6"/>
      <c r="UKE116" s="6"/>
      <c r="UKF116" s="6"/>
      <c r="UKG116" s="6"/>
      <c r="UKH116" s="6"/>
      <c r="UKI116" s="6"/>
      <c r="UKJ116" s="6"/>
      <c r="UKK116" s="6"/>
      <c r="UKL116" s="6"/>
      <c r="UKM116" s="6"/>
      <c r="UKN116" s="6"/>
      <c r="UKO116" s="6"/>
      <c r="UKP116" s="6"/>
      <c r="UKQ116" s="6"/>
      <c r="UKR116" s="6"/>
      <c r="UKS116" s="6"/>
      <c r="UKT116" s="6"/>
      <c r="UKU116" s="6"/>
      <c r="UKV116" s="6"/>
      <c r="UKW116" s="6"/>
      <c r="UKX116" s="6"/>
      <c r="UKY116" s="6"/>
      <c r="UKZ116" s="6"/>
      <c r="ULA116" s="6"/>
      <c r="ULB116" s="6"/>
      <c r="ULC116" s="6"/>
      <c r="ULD116" s="6"/>
      <c r="ULE116" s="6"/>
      <c r="ULF116" s="6"/>
      <c r="ULG116" s="6"/>
      <c r="ULH116" s="6"/>
      <c r="ULI116" s="6"/>
      <c r="ULJ116" s="6"/>
      <c r="ULK116" s="6"/>
      <c r="ULL116" s="6"/>
      <c r="ULM116" s="6"/>
      <c r="ULN116" s="6"/>
      <c r="ULO116" s="6"/>
      <c r="ULP116" s="6"/>
      <c r="ULQ116" s="6"/>
      <c r="ULR116" s="6"/>
      <c r="ULS116" s="6"/>
      <c r="ULT116" s="6"/>
      <c r="ULU116" s="6"/>
      <c r="ULV116" s="6"/>
      <c r="ULW116" s="6"/>
      <c r="ULX116" s="6"/>
      <c r="ULY116" s="6"/>
      <c r="ULZ116" s="6"/>
      <c r="UMA116" s="6"/>
      <c r="UMB116" s="6"/>
      <c r="UMC116" s="6"/>
      <c r="UMD116" s="6"/>
      <c r="UME116" s="6"/>
      <c r="UMF116" s="6"/>
      <c r="UMG116" s="6"/>
      <c r="UMH116" s="6"/>
      <c r="UMI116" s="6"/>
      <c r="UMJ116" s="6"/>
      <c r="UMK116" s="6"/>
      <c r="UML116" s="6"/>
      <c r="UMM116" s="6"/>
      <c r="UMN116" s="6"/>
      <c r="UMO116" s="6"/>
      <c r="UMP116" s="6"/>
      <c r="UMQ116" s="6"/>
      <c r="UMR116" s="6"/>
      <c r="UMS116" s="6"/>
      <c r="UMT116" s="6"/>
      <c r="UMU116" s="6"/>
      <c r="UMV116" s="6"/>
      <c r="UMW116" s="6"/>
      <c r="UMX116" s="6"/>
      <c r="UMY116" s="6"/>
      <c r="UMZ116" s="6"/>
      <c r="UNA116" s="6"/>
      <c r="UNB116" s="6"/>
      <c r="UNC116" s="6"/>
      <c r="UND116" s="6"/>
      <c r="UNE116" s="6"/>
      <c r="UNF116" s="6"/>
      <c r="UNG116" s="6"/>
      <c r="UNH116" s="6"/>
      <c r="UNI116" s="6"/>
      <c r="UNJ116" s="6"/>
      <c r="UNK116" s="6"/>
      <c r="UNL116" s="6"/>
      <c r="UNM116" s="6"/>
      <c r="UNN116" s="6"/>
      <c r="UNO116" s="6"/>
      <c r="UNP116" s="6"/>
      <c r="UNQ116" s="6"/>
      <c r="UNR116" s="6"/>
      <c r="UNS116" s="6"/>
      <c r="UNT116" s="6"/>
      <c r="UNU116" s="6"/>
      <c r="UNV116" s="6"/>
      <c r="UNW116" s="6"/>
      <c r="UNX116" s="6"/>
      <c r="UNY116" s="6"/>
      <c r="UNZ116" s="6"/>
      <c r="UOA116" s="6"/>
      <c r="UOB116" s="6"/>
      <c r="UOC116" s="6"/>
      <c r="UOD116" s="6"/>
      <c r="UOE116" s="6"/>
      <c r="UOF116" s="6"/>
      <c r="UOG116" s="6"/>
      <c r="UOH116" s="6"/>
      <c r="UOI116" s="6"/>
      <c r="UOJ116" s="6"/>
      <c r="UOK116" s="6"/>
      <c r="UOL116" s="6"/>
      <c r="UOM116" s="6"/>
      <c r="UON116" s="6"/>
      <c r="UOO116" s="6"/>
      <c r="UOP116" s="6"/>
      <c r="UOQ116" s="6"/>
      <c r="UOR116" s="6"/>
      <c r="UOS116" s="6"/>
      <c r="UOT116" s="6"/>
      <c r="UOU116" s="6"/>
      <c r="UOV116" s="6"/>
      <c r="UOW116" s="6"/>
      <c r="UOX116" s="6"/>
      <c r="UOY116" s="6"/>
      <c r="UOZ116" s="6"/>
      <c r="UPA116" s="6"/>
      <c r="UPB116" s="6"/>
      <c r="UPC116" s="6"/>
      <c r="UPD116" s="6"/>
      <c r="UPE116" s="6"/>
      <c r="UPF116" s="6"/>
      <c r="UPG116" s="6"/>
      <c r="UPH116" s="6"/>
      <c r="UPI116" s="6"/>
      <c r="UPJ116" s="6"/>
      <c r="UPK116" s="6"/>
      <c r="UPL116" s="6"/>
      <c r="UPM116" s="6"/>
      <c r="UPN116" s="6"/>
      <c r="UPO116" s="6"/>
      <c r="UPP116" s="6"/>
      <c r="UPQ116" s="6"/>
      <c r="UPR116" s="6"/>
      <c r="UPS116" s="6"/>
      <c r="UPT116" s="6"/>
      <c r="UPU116" s="6"/>
      <c r="UPV116" s="6"/>
      <c r="UPW116" s="6"/>
      <c r="UPX116" s="6"/>
      <c r="UPY116" s="6"/>
      <c r="UPZ116" s="6"/>
      <c r="UQA116" s="6"/>
      <c r="UQB116" s="6"/>
      <c r="UQC116" s="6"/>
      <c r="UQD116" s="6"/>
      <c r="UQE116" s="6"/>
      <c r="UQF116" s="6"/>
      <c r="UQG116" s="6"/>
      <c r="UQH116" s="6"/>
      <c r="UQI116" s="6"/>
      <c r="UQJ116" s="6"/>
      <c r="UQK116" s="6"/>
      <c r="UQL116" s="6"/>
      <c r="UQM116" s="6"/>
      <c r="UQN116" s="6"/>
      <c r="UQO116" s="6"/>
      <c r="UQP116" s="6"/>
      <c r="UQQ116" s="6"/>
      <c r="UQR116" s="6"/>
      <c r="UQS116" s="6"/>
      <c r="UQT116" s="6"/>
      <c r="UQU116" s="6"/>
      <c r="UQV116" s="6"/>
      <c r="UQW116" s="6"/>
      <c r="UQX116" s="6"/>
      <c r="UQY116" s="6"/>
      <c r="UQZ116" s="6"/>
      <c r="URA116" s="6"/>
      <c r="URB116" s="6"/>
      <c r="URC116" s="6"/>
      <c r="URD116" s="6"/>
      <c r="URE116" s="6"/>
      <c r="URF116" s="6"/>
      <c r="URG116" s="6"/>
      <c r="URH116" s="6"/>
      <c r="URI116" s="6"/>
      <c r="URJ116" s="6"/>
      <c r="URK116" s="6"/>
      <c r="URL116" s="6"/>
      <c r="URM116" s="6"/>
      <c r="URN116" s="6"/>
      <c r="URO116" s="6"/>
      <c r="URP116" s="6"/>
      <c r="URQ116" s="6"/>
      <c r="URR116" s="6"/>
      <c r="URS116" s="6"/>
      <c r="URT116" s="6"/>
      <c r="URU116" s="6"/>
      <c r="URV116" s="6"/>
      <c r="URW116" s="6"/>
      <c r="URX116" s="6"/>
      <c r="URY116" s="6"/>
      <c r="URZ116" s="6"/>
      <c r="USA116" s="6"/>
      <c r="USB116" s="6"/>
      <c r="USC116" s="6"/>
      <c r="USD116" s="6"/>
      <c r="USE116" s="6"/>
      <c r="USF116" s="6"/>
      <c r="USG116" s="6"/>
      <c r="USH116" s="6"/>
      <c r="USI116" s="6"/>
      <c r="USJ116" s="6"/>
      <c r="USK116" s="6"/>
      <c r="USL116" s="6"/>
      <c r="USM116" s="6"/>
      <c r="USN116" s="6"/>
      <c r="USO116" s="6"/>
      <c r="USP116" s="6"/>
      <c r="USQ116" s="6"/>
      <c r="USR116" s="6"/>
      <c r="USS116" s="6"/>
      <c r="UST116" s="6"/>
      <c r="USU116" s="6"/>
      <c r="USV116" s="6"/>
      <c r="USW116" s="6"/>
      <c r="USX116" s="6"/>
      <c r="USY116" s="6"/>
      <c r="USZ116" s="6"/>
      <c r="UTA116" s="6"/>
      <c r="UTB116" s="6"/>
      <c r="UTC116" s="6"/>
      <c r="UTD116" s="6"/>
      <c r="UTE116" s="6"/>
      <c r="UTF116" s="6"/>
      <c r="UTG116" s="6"/>
      <c r="UTH116" s="6"/>
      <c r="UTI116" s="6"/>
      <c r="UTJ116" s="6"/>
      <c r="UTK116" s="6"/>
      <c r="UTL116" s="6"/>
      <c r="UTM116" s="6"/>
      <c r="UTN116" s="6"/>
      <c r="UTO116" s="6"/>
      <c r="UTP116" s="6"/>
      <c r="UTQ116" s="6"/>
      <c r="UTR116" s="6"/>
      <c r="UTS116" s="6"/>
      <c r="UTT116" s="6"/>
      <c r="UTU116" s="6"/>
      <c r="UTV116" s="6"/>
      <c r="UTW116" s="6"/>
      <c r="UTX116" s="6"/>
      <c r="UTY116" s="6"/>
      <c r="UTZ116" s="6"/>
      <c r="UUA116" s="6"/>
      <c r="UUB116" s="6"/>
      <c r="UUC116" s="6"/>
      <c r="UUD116" s="6"/>
      <c r="UUE116" s="6"/>
      <c r="UUF116" s="6"/>
      <c r="UUG116" s="6"/>
      <c r="UUH116" s="6"/>
      <c r="UUI116" s="6"/>
      <c r="UUJ116" s="6"/>
      <c r="UUK116" s="6"/>
      <c r="UUL116" s="6"/>
      <c r="UUM116" s="6"/>
      <c r="UUN116" s="6"/>
      <c r="UUO116" s="6"/>
      <c r="UUP116" s="6"/>
      <c r="UUQ116" s="6"/>
      <c r="UUR116" s="6"/>
      <c r="UUS116" s="6"/>
      <c r="UUT116" s="6"/>
      <c r="UUU116" s="6"/>
      <c r="UUV116" s="6"/>
      <c r="UUW116" s="6"/>
      <c r="UUX116" s="6"/>
      <c r="UUY116" s="6"/>
      <c r="UUZ116" s="6"/>
      <c r="UVA116" s="6"/>
      <c r="UVB116" s="6"/>
      <c r="UVC116" s="6"/>
      <c r="UVD116" s="6"/>
      <c r="UVE116" s="6"/>
      <c r="UVF116" s="6"/>
      <c r="UVG116" s="6"/>
      <c r="UVH116" s="6"/>
      <c r="UVI116" s="6"/>
      <c r="UVJ116" s="6"/>
      <c r="UVK116" s="6"/>
      <c r="UVL116" s="6"/>
      <c r="UVM116" s="6"/>
      <c r="UVN116" s="6"/>
      <c r="UVO116" s="6"/>
      <c r="UVP116" s="6"/>
      <c r="UVQ116" s="6"/>
      <c r="UVR116" s="6"/>
      <c r="UVS116" s="6"/>
      <c r="UVT116" s="6"/>
      <c r="UVU116" s="6"/>
      <c r="UVV116" s="6"/>
      <c r="UVW116" s="6"/>
      <c r="UVX116" s="6"/>
      <c r="UVY116" s="6"/>
      <c r="UVZ116" s="6"/>
      <c r="UWA116" s="6"/>
      <c r="UWB116" s="6"/>
      <c r="UWC116" s="6"/>
      <c r="UWD116" s="6"/>
      <c r="UWE116" s="6"/>
      <c r="UWF116" s="6"/>
      <c r="UWG116" s="6"/>
      <c r="UWH116" s="6"/>
      <c r="UWI116" s="6"/>
      <c r="UWJ116" s="6"/>
      <c r="UWK116" s="6"/>
      <c r="UWL116" s="6"/>
      <c r="UWM116" s="6"/>
      <c r="UWN116" s="6"/>
      <c r="UWO116" s="6"/>
      <c r="UWP116" s="6"/>
      <c r="UWQ116" s="6"/>
      <c r="UWR116" s="6"/>
      <c r="UWS116" s="6"/>
      <c r="UWT116" s="6"/>
      <c r="UWU116" s="6"/>
      <c r="UWV116" s="6"/>
      <c r="UWW116" s="6"/>
      <c r="UWX116" s="6"/>
      <c r="UWY116" s="6"/>
      <c r="UWZ116" s="6"/>
      <c r="UXA116" s="6"/>
      <c r="UXB116" s="6"/>
      <c r="UXC116" s="6"/>
      <c r="UXD116" s="6"/>
      <c r="UXE116" s="6"/>
      <c r="UXF116" s="6"/>
      <c r="UXG116" s="6"/>
      <c r="UXH116" s="6"/>
      <c r="UXI116" s="6"/>
      <c r="UXJ116" s="6"/>
      <c r="UXK116" s="6"/>
      <c r="UXL116" s="6"/>
      <c r="UXM116" s="6"/>
      <c r="UXN116" s="6"/>
      <c r="UXO116" s="6"/>
      <c r="UXP116" s="6"/>
      <c r="UXQ116" s="6"/>
      <c r="UXR116" s="6"/>
      <c r="UXS116" s="6"/>
      <c r="UXT116" s="6"/>
      <c r="UXU116" s="6"/>
      <c r="UXV116" s="6"/>
      <c r="UXW116" s="6"/>
      <c r="UXX116" s="6"/>
      <c r="UXY116" s="6"/>
      <c r="UXZ116" s="6"/>
      <c r="UYA116" s="6"/>
      <c r="UYB116" s="6"/>
      <c r="UYC116" s="6"/>
      <c r="UYD116" s="6"/>
      <c r="UYE116" s="6"/>
      <c r="UYF116" s="6"/>
      <c r="UYG116" s="6"/>
      <c r="UYH116" s="6"/>
      <c r="UYI116" s="6"/>
      <c r="UYJ116" s="6"/>
      <c r="UYK116" s="6"/>
      <c r="UYL116" s="6"/>
      <c r="UYM116" s="6"/>
      <c r="UYN116" s="6"/>
      <c r="UYO116" s="6"/>
      <c r="UYP116" s="6"/>
      <c r="UYQ116" s="6"/>
      <c r="UYR116" s="6"/>
      <c r="UYS116" s="6"/>
      <c r="UYT116" s="6"/>
      <c r="UYU116" s="6"/>
      <c r="UYV116" s="6"/>
      <c r="UYW116" s="6"/>
      <c r="UYX116" s="6"/>
      <c r="UYY116" s="6"/>
      <c r="UYZ116" s="6"/>
      <c r="UZA116" s="6"/>
      <c r="UZB116" s="6"/>
      <c r="UZC116" s="6"/>
      <c r="UZD116" s="6"/>
      <c r="UZE116" s="6"/>
      <c r="UZF116" s="6"/>
      <c r="UZG116" s="6"/>
      <c r="UZH116" s="6"/>
      <c r="UZI116" s="6"/>
      <c r="UZJ116" s="6"/>
      <c r="UZK116" s="6"/>
      <c r="UZL116" s="6"/>
      <c r="UZM116" s="6"/>
      <c r="UZN116" s="6"/>
      <c r="UZO116" s="6"/>
      <c r="UZP116" s="6"/>
      <c r="UZQ116" s="6"/>
      <c r="UZR116" s="6"/>
      <c r="UZS116" s="6"/>
      <c r="UZT116" s="6"/>
      <c r="UZU116" s="6"/>
      <c r="UZV116" s="6"/>
      <c r="UZW116" s="6"/>
      <c r="UZX116" s="6"/>
      <c r="UZY116" s="6"/>
      <c r="UZZ116" s="6"/>
      <c r="VAA116" s="6"/>
      <c r="VAB116" s="6"/>
      <c r="VAC116" s="6"/>
      <c r="VAD116" s="6"/>
      <c r="VAE116" s="6"/>
      <c r="VAF116" s="6"/>
      <c r="VAG116" s="6"/>
      <c r="VAH116" s="6"/>
      <c r="VAI116" s="6"/>
      <c r="VAJ116" s="6"/>
      <c r="VAK116" s="6"/>
      <c r="VAL116" s="6"/>
      <c r="VAM116" s="6"/>
      <c r="VAN116" s="6"/>
      <c r="VAO116" s="6"/>
      <c r="VAP116" s="6"/>
      <c r="VAQ116" s="6"/>
      <c r="VAR116" s="6"/>
      <c r="VAS116" s="6"/>
      <c r="VAT116" s="6"/>
      <c r="VAU116" s="6"/>
      <c r="VAV116" s="6"/>
      <c r="VAW116" s="6"/>
      <c r="VAX116" s="6"/>
      <c r="VAY116" s="6"/>
      <c r="VAZ116" s="6"/>
      <c r="VBA116" s="6"/>
      <c r="VBB116" s="6"/>
      <c r="VBC116" s="6"/>
      <c r="VBD116" s="6"/>
      <c r="VBE116" s="6"/>
      <c r="VBF116" s="6"/>
      <c r="VBG116" s="6"/>
      <c r="VBH116" s="6"/>
      <c r="VBI116" s="6"/>
      <c r="VBJ116" s="6"/>
      <c r="VBK116" s="6"/>
      <c r="VBL116" s="6"/>
      <c r="VBM116" s="6"/>
      <c r="VBN116" s="6"/>
      <c r="VBO116" s="6"/>
      <c r="VBP116" s="6"/>
      <c r="VBQ116" s="6"/>
      <c r="VBR116" s="6"/>
      <c r="VBS116" s="6"/>
      <c r="VBT116" s="6"/>
      <c r="VBU116" s="6"/>
      <c r="VBV116" s="6"/>
      <c r="VBW116" s="6"/>
      <c r="VBX116" s="6"/>
      <c r="VBY116" s="6"/>
      <c r="VBZ116" s="6"/>
      <c r="VCA116" s="6"/>
      <c r="VCB116" s="6"/>
      <c r="VCC116" s="6"/>
      <c r="VCD116" s="6"/>
      <c r="VCE116" s="6"/>
      <c r="VCF116" s="6"/>
      <c r="VCG116" s="6"/>
      <c r="VCH116" s="6"/>
      <c r="VCI116" s="6"/>
      <c r="VCJ116" s="6"/>
      <c r="VCK116" s="6"/>
      <c r="VCL116" s="6"/>
      <c r="VCM116" s="6"/>
      <c r="VCN116" s="6"/>
      <c r="VCO116" s="6"/>
      <c r="VCP116" s="6"/>
      <c r="VCQ116" s="6"/>
      <c r="VCR116" s="6"/>
      <c r="VCS116" s="6"/>
      <c r="VCT116" s="6"/>
      <c r="VCU116" s="6"/>
      <c r="VCV116" s="6"/>
      <c r="VCW116" s="6"/>
      <c r="VCX116" s="6"/>
      <c r="VCY116" s="6"/>
      <c r="VCZ116" s="6"/>
      <c r="VDA116" s="6"/>
      <c r="VDB116" s="6"/>
      <c r="VDC116" s="6"/>
      <c r="VDD116" s="6"/>
      <c r="VDE116" s="6"/>
      <c r="VDF116" s="6"/>
      <c r="VDG116" s="6"/>
      <c r="VDH116" s="6"/>
      <c r="VDI116" s="6"/>
      <c r="VDJ116" s="6"/>
      <c r="VDK116" s="6"/>
      <c r="VDL116" s="6"/>
      <c r="VDM116" s="6"/>
      <c r="VDN116" s="6"/>
      <c r="VDO116" s="6"/>
      <c r="VDP116" s="6"/>
      <c r="VDQ116" s="6"/>
      <c r="VDR116" s="6"/>
      <c r="VDS116" s="6"/>
      <c r="VDT116" s="6"/>
      <c r="VDU116" s="6"/>
      <c r="VDV116" s="6"/>
      <c r="VDW116" s="6"/>
      <c r="VDX116" s="6"/>
      <c r="VDY116" s="6"/>
      <c r="VDZ116" s="6"/>
      <c r="VEA116" s="6"/>
      <c r="VEB116" s="6"/>
      <c r="VEC116" s="6"/>
      <c r="VED116" s="6"/>
      <c r="VEE116" s="6"/>
      <c r="VEF116" s="6"/>
      <c r="VEG116" s="6"/>
      <c r="VEH116" s="6"/>
      <c r="VEI116" s="6"/>
      <c r="VEJ116" s="6"/>
      <c r="VEK116" s="6"/>
      <c r="VEL116" s="6"/>
      <c r="VEM116" s="6"/>
      <c r="VEN116" s="6"/>
      <c r="VEO116" s="6"/>
      <c r="VEP116" s="6"/>
      <c r="VEQ116" s="6"/>
      <c r="VER116" s="6"/>
      <c r="VES116" s="6"/>
      <c r="VET116" s="6"/>
      <c r="VEU116" s="6"/>
      <c r="VEV116" s="6"/>
      <c r="VEW116" s="6"/>
      <c r="VEX116" s="6"/>
      <c r="VEY116" s="6"/>
      <c r="VEZ116" s="6"/>
      <c r="VFA116" s="6"/>
      <c r="VFB116" s="6"/>
      <c r="VFC116" s="6"/>
      <c r="VFD116" s="6"/>
      <c r="VFE116" s="6"/>
      <c r="VFF116" s="6"/>
      <c r="VFG116" s="6"/>
      <c r="VFH116" s="6"/>
      <c r="VFI116" s="6"/>
      <c r="VFJ116" s="6"/>
      <c r="VFK116" s="6"/>
      <c r="VFL116" s="6"/>
      <c r="VFM116" s="6"/>
      <c r="VFN116" s="6"/>
      <c r="VFO116" s="6"/>
      <c r="VFP116" s="6"/>
      <c r="VFQ116" s="6"/>
      <c r="VFR116" s="6"/>
      <c r="VFS116" s="6"/>
      <c r="VFT116" s="6"/>
      <c r="VFU116" s="6"/>
      <c r="VFV116" s="6"/>
      <c r="VFW116" s="6"/>
      <c r="VFX116" s="6"/>
      <c r="VFY116" s="6"/>
      <c r="VFZ116" s="6"/>
      <c r="VGA116" s="6"/>
      <c r="VGB116" s="6"/>
      <c r="VGC116" s="6"/>
      <c r="VGD116" s="6"/>
      <c r="VGE116" s="6"/>
      <c r="VGF116" s="6"/>
      <c r="VGG116" s="6"/>
      <c r="VGH116" s="6"/>
      <c r="VGI116" s="6"/>
      <c r="VGJ116" s="6"/>
      <c r="VGK116" s="6"/>
      <c r="VGL116" s="6"/>
      <c r="VGM116" s="6"/>
      <c r="VGN116" s="6"/>
      <c r="VGO116" s="6"/>
      <c r="VGP116" s="6"/>
      <c r="VGQ116" s="6"/>
      <c r="VGR116" s="6"/>
      <c r="VGS116" s="6"/>
      <c r="VGT116" s="6"/>
      <c r="VGU116" s="6"/>
      <c r="VGV116" s="6"/>
      <c r="VGW116" s="6"/>
      <c r="VGX116" s="6"/>
      <c r="VGY116" s="6"/>
      <c r="VGZ116" s="6"/>
      <c r="VHA116" s="6"/>
      <c r="VHB116" s="6"/>
      <c r="VHC116" s="6"/>
      <c r="VHD116" s="6"/>
      <c r="VHE116" s="6"/>
      <c r="VHF116" s="6"/>
      <c r="VHG116" s="6"/>
      <c r="VHH116" s="6"/>
      <c r="VHI116" s="6"/>
      <c r="VHJ116" s="6"/>
      <c r="VHK116" s="6"/>
      <c r="VHL116" s="6"/>
      <c r="VHM116" s="6"/>
      <c r="VHN116" s="6"/>
      <c r="VHO116" s="6"/>
      <c r="VHP116" s="6"/>
      <c r="VHQ116" s="6"/>
      <c r="VHR116" s="6"/>
      <c r="VHS116" s="6"/>
      <c r="VHT116" s="6"/>
      <c r="VHU116" s="6"/>
      <c r="VHV116" s="6"/>
      <c r="VHW116" s="6"/>
      <c r="VHX116" s="6"/>
      <c r="VHY116" s="6"/>
      <c r="VHZ116" s="6"/>
      <c r="VIA116" s="6"/>
      <c r="VIB116" s="6"/>
      <c r="VIC116" s="6"/>
      <c r="VID116" s="6"/>
      <c r="VIE116" s="6"/>
      <c r="VIF116" s="6"/>
      <c r="VIG116" s="6"/>
      <c r="VIH116" s="6"/>
      <c r="VII116" s="6"/>
      <c r="VIJ116" s="6"/>
      <c r="VIK116" s="6"/>
      <c r="VIL116" s="6"/>
      <c r="VIM116" s="6"/>
      <c r="VIN116" s="6"/>
      <c r="VIO116" s="6"/>
      <c r="VIP116" s="6"/>
      <c r="VIQ116" s="6"/>
      <c r="VIR116" s="6"/>
      <c r="VIS116" s="6"/>
      <c r="VIT116" s="6"/>
      <c r="VIU116" s="6"/>
      <c r="VIV116" s="6"/>
      <c r="VIW116" s="6"/>
      <c r="VIX116" s="6"/>
      <c r="VIY116" s="6"/>
      <c r="VIZ116" s="6"/>
      <c r="VJA116" s="6"/>
      <c r="VJB116" s="6"/>
      <c r="VJC116" s="6"/>
      <c r="VJD116" s="6"/>
      <c r="VJE116" s="6"/>
      <c r="VJF116" s="6"/>
      <c r="VJG116" s="6"/>
      <c r="VJH116" s="6"/>
      <c r="VJI116" s="6"/>
      <c r="VJJ116" s="6"/>
      <c r="VJK116" s="6"/>
      <c r="VJL116" s="6"/>
      <c r="VJM116" s="6"/>
      <c r="VJN116" s="6"/>
      <c r="VJO116" s="6"/>
      <c r="VJP116" s="6"/>
      <c r="VJQ116" s="6"/>
      <c r="VJR116" s="6"/>
      <c r="VJS116" s="6"/>
      <c r="VJT116" s="6"/>
      <c r="VJU116" s="6"/>
      <c r="VJV116" s="6"/>
      <c r="VJW116" s="6"/>
      <c r="VJX116" s="6"/>
      <c r="VJY116" s="6"/>
      <c r="VJZ116" s="6"/>
      <c r="VKA116" s="6"/>
      <c r="VKB116" s="6"/>
      <c r="VKC116" s="6"/>
      <c r="VKD116" s="6"/>
      <c r="VKE116" s="6"/>
      <c r="VKF116" s="6"/>
      <c r="VKG116" s="6"/>
      <c r="VKH116" s="6"/>
      <c r="VKI116" s="6"/>
      <c r="VKJ116" s="6"/>
      <c r="VKK116" s="6"/>
      <c r="VKL116" s="6"/>
      <c r="VKM116" s="6"/>
      <c r="VKN116" s="6"/>
      <c r="VKO116" s="6"/>
      <c r="VKP116" s="6"/>
      <c r="VKQ116" s="6"/>
      <c r="VKR116" s="6"/>
      <c r="VKS116" s="6"/>
      <c r="VKT116" s="6"/>
      <c r="VKU116" s="6"/>
      <c r="VKV116" s="6"/>
      <c r="VKW116" s="6"/>
      <c r="VKX116" s="6"/>
      <c r="VKY116" s="6"/>
      <c r="VKZ116" s="6"/>
      <c r="VLA116" s="6"/>
      <c r="VLB116" s="6"/>
      <c r="VLC116" s="6"/>
      <c r="VLD116" s="6"/>
      <c r="VLE116" s="6"/>
      <c r="VLF116" s="6"/>
      <c r="VLG116" s="6"/>
      <c r="VLH116" s="6"/>
      <c r="VLI116" s="6"/>
      <c r="VLJ116" s="6"/>
      <c r="VLK116" s="6"/>
      <c r="VLL116" s="6"/>
      <c r="VLM116" s="6"/>
      <c r="VLN116" s="6"/>
      <c r="VLO116" s="6"/>
      <c r="VLP116" s="6"/>
      <c r="VLQ116" s="6"/>
      <c r="VLR116" s="6"/>
      <c r="VLS116" s="6"/>
      <c r="VLT116" s="6"/>
      <c r="VLU116" s="6"/>
      <c r="VLV116" s="6"/>
      <c r="VLW116" s="6"/>
      <c r="VLX116" s="6"/>
      <c r="VLY116" s="6"/>
      <c r="VLZ116" s="6"/>
      <c r="VMA116" s="6"/>
      <c r="VMB116" s="6"/>
      <c r="VMC116" s="6"/>
      <c r="VMD116" s="6"/>
      <c r="VME116" s="6"/>
      <c r="VMF116" s="6"/>
      <c r="VMG116" s="6"/>
      <c r="VMH116" s="6"/>
      <c r="VMI116" s="6"/>
      <c r="VMJ116" s="6"/>
      <c r="VMK116" s="6"/>
      <c r="VML116" s="6"/>
      <c r="VMM116" s="6"/>
      <c r="VMN116" s="6"/>
      <c r="VMO116" s="6"/>
      <c r="VMP116" s="6"/>
      <c r="VMQ116" s="6"/>
      <c r="VMR116" s="6"/>
      <c r="VMS116" s="6"/>
      <c r="VMT116" s="6"/>
      <c r="VMU116" s="6"/>
      <c r="VMV116" s="6"/>
      <c r="VMW116" s="6"/>
      <c r="VMX116" s="6"/>
      <c r="VMY116" s="6"/>
      <c r="VMZ116" s="6"/>
      <c r="VNA116" s="6"/>
      <c r="VNB116" s="6"/>
      <c r="VNC116" s="6"/>
      <c r="VND116" s="6"/>
      <c r="VNE116" s="6"/>
      <c r="VNF116" s="6"/>
      <c r="VNG116" s="6"/>
      <c r="VNH116" s="6"/>
      <c r="VNI116" s="6"/>
      <c r="VNJ116" s="6"/>
      <c r="VNK116" s="6"/>
      <c r="VNL116" s="6"/>
      <c r="VNM116" s="6"/>
      <c r="VNN116" s="6"/>
      <c r="VNO116" s="6"/>
      <c r="VNP116" s="6"/>
      <c r="VNQ116" s="6"/>
      <c r="VNR116" s="6"/>
      <c r="VNS116" s="6"/>
      <c r="VNT116" s="6"/>
      <c r="VNU116" s="6"/>
      <c r="VNV116" s="6"/>
      <c r="VNW116" s="6"/>
      <c r="VNX116" s="6"/>
      <c r="VNY116" s="6"/>
      <c r="VNZ116" s="6"/>
      <c r="VOA116" s="6"/>
      <c r="VOB116" s="6"/>
      <c r="VOC116" s="6"/>
      <c r="VOD116" s="6"/>
      <c r="VOE116" s="6"/>
      <c r="VOF116" s="6"/>
      <c r="VOG116" s="6"/>
      <c r="VOH116" s="6"/>
      <c r="VOI116" s="6"/>
      <c r="VOJ116" s="6"/>
      <c r="VOK116" s="6"/>
      <c r="VOL116" s="6"/>
      <c r="VOM116" s="6"/>
      <c r="VON116" s="6"/>
      <c r="VOO116" s="6"/>
      <c r="VOP116" s="6"/>
      <c r="VOQ116" s="6"/>
      <c r="VOR116" s="6"/>
      <c r="VOS116" s="6"/>
      <c r="VOT116" s="6"/>
      <c r="VOU116" s="6"/>
      <c r="VOV116" s="6"/>
      <c r="VOW116" s="6"/>
      <c r="VOX116" s="6"/>
      <c r="VOY116" s="6"/>
      <c r="VOZ116" s="6"/>
      <c r="VPA116" s="6"/>
      <c r="VPB116" s="6"/>
      <c r="VPC116" s="6"/>
      <c r="VPD116" s="6"/>
      <c r="VPE116" s="6"/>
      <c r="VPF116" s="6"/>
      <c r="VPG116" s="6"/>
      <c r="VPH116" s="6"/>
      <c r="VPI116" s="6"/>
      <c r="VPJ116" s="6"/>
      <c r="VPK116" s="6"/>
      <c r="VPL116" s="6"/>
      <c r="VPM116" s="6"/>
      <c r="VPN116" s="6"/>
      <c r="VPO116" s="6"/>
      <c r="VPP116" s="6"/>
      <c r="VPQ116" s="6"/>
      <c r="VPR116" s="6"/>
      <c r="VPS116" s="6"/>
      <c r="VPT116" s="6"/>
      <c r="VPU116" s="6"/>
      <c r="VPV116" s="6"/>
      <c r="VPW116" s="6"/>
      <c r="VPX116" s="6"/>
      <c r="VPY116" s="6"/>
      <c r="VPZ116" s="6"/>
      <c r="VQA116" s="6"/>
      <c r="VQB116" s="6"/>
      <c r="VQC116" s="6"/>
      <c r="VQD116" s="6"/>
      <c r="VQE116" s="6"/>
      <c r="VQF116" s="6"/>
      <c r="VQG116" s="6"/>
      <c r="VQH116" s="6"/>
      <c r="VQI116" s="6"/>
      <c r="VQJ116" s="6"/>
      <c r="VQK116" s="6"/>
      <c r="VQL116" s="6"/>
      <c r="VQM116" s="6"/>
      <c r="VQN116" s="6"/>
      <c r="VQO116" s="6"/>
      <c r="VQP116" s="6"/>
      <c r="VQQ116" s="6"/>
      <c r="VQR116" s="6"/>
      <c r="VQS116" s="6"/>
      <c r="VQT116" s="6"/>
      <c r="VQU116" s="6"/>
      <c r="VQV116" s="6"/>
      <c r="VQW116" s="6"/>
      <c r="VQX116" s="6"/>
      <c r="VQY116" s="6"/>
      <c r="VQZ116" s="6"/>
      <c r="VRA116" s="6"/>
      <c r="VRB116" s="6"/>
      <c r="VRC116" s="6"/>
      <c r="VRD116" s="6"/>
      <c r="VRE116" s="6"/>
      <c r="VRF116" s="6"/>
      <c r="VRG116" s="6"/>
      <c r="VRH116" s="6"/>
      <c r="VRI116" s="6"/>
      <c r="VRJ116" s="6"/>
      <c r="VRK116" s="6"/>
      <c r="VRL116" s="6"/>
      <c r="VRM116" s="6"/>
      <c r="VRN116" s="6"/>
      <c r="VRO116" s="6"/>
      <c r="VRP116" s="6"/>
      <c r="VRQ116" s="6"/>
      <c r="VRR116" s="6"/>
      <c r="VRS116" s="6"/>
      <c r="VRT116" s="6"/>
      <c r="VRU116" s="6"/>
      <c r="VRV116" s="6"/>
      <c r="VRW116" s="6"/>
      <c r="VRX116" s="6"/>
      <c r="VRY116" s="6"/>
      <c r="VRZ116" s="6"/>
      <c r="VSA116" s="6"/>
      <c r="VSB116" s="6"/>
      <c r="VSC116" s="6"/>
      <c r="VSD116" s="6"/>
      <c r="VSE116" s="6"/>
      <c r="VSF116" s="6"/>
      <c r="VSG116" s="6"/>
      <c r="VSH116" s="6"/>
      <c r="VSI116" s="6"/>
      <c r="VSJ116" s="6"/>
      <c r="VSK116" s="6"/>
      <c r="VSL116" s="6"/>
      <c r="VSM116" s="6"/>
      <c r="VSN116" s="6"/>
      <c r="VSO116" s="6"/>
      <c r="VSP116" s="6"/>
      <c r="VSQ116" s="6"/>
      <c r="VSR116" s="6"/>
      <c r="VSS116" s="6"/>
      <c r="VST116" s="6"/>
      <c r="VSU116" s="6"/>
      <c r="VSV116" s="6"/>
      <c r="VSW116" s="6"/>
      <c r="VSX116" s="6"/>
      <c r="VSY116" s="6"/>
      <c r="VSZ116" s="6"/>
      <c r="VTA116" s="6"/>
      <c r="VTB116" s="6"/>
      <c r="VTC116" s="6"/>
      <c r="VTD116" s="6"/>
      <c r="VTE116" s="6"/>
      <c r="VTF116" s="6"/>
      <c r="VTG116" s="6"/>
      <c r="VTH116" s="6"/>
      <c r="VTI116" s="6"/>
      <c r="VTJ116" s="6"/>
      <c r="VTK116" s="6"/>
      <c r="VTL116" s="6"/>
      <c r="VTM116" s="6"/>
      <c r="VTN116" s="6"/>
      <c r="VTO116" s="6"/>
      <c r="VTP116" s="6"/>
      <c r="VTQ116" s="6"/>
      <c r="VTR116" s="6"/>
      <c r="VTS116" s="6"/>
      <c r="VTT116" s="6"/>
      <c r="VTU116" s="6"/>
      <c r="VTV116" s="6"/>
      <c r="VTW116" s="6"/>
      <c r="VTX116" s="6"/>
      <c r="VTY116" s="6"/>
      <c r="VTZ116" s="6"/>
      <c r="VUA116" s="6"/>
      <c r="VUB116" s="6"/>
      <c r="VUC116" s="6"/>
      <c r="VUD116" s="6"/>
      <c r="VUE116" s="6"/>
      <c r="VUF116" s="6"/>
      <c r="VUG116" s="6"/>
      <c r="VUH116" s="6"/>
      <c r="VUI116" s="6"/>
      <c r="VUJ116" s="6"/>
      <c r="VUK116" s="6"/>
      <c r="VUL116" s="6"/>
      <c r="VUM116" s="6"/>
      <c r="VUN116" s="6"/>
      <c r="VUO116" s="6"/>
      <c r="VUP116" s="6"/>
      <c r="VUQ116" s="6"/>
      <c r="VUR116" s="6"/>
      <c r="VUS116" s="6"/>
      <c r="VUT116" s="6"/>
      <c r="VUU116" s="6"/>
      <c r="VUV116" s="6"/>
      <c r="VUW116" s="6"/>
      <c r="VUX116" s="6"/>
      <c r="VUY116" s="6"/>
      <c r="VUZ116" s="6"/>
      <c r="VVA116" s="6"/>
      <c r="VVB116" s="6"/>
      <c r="VVC116" s="6"/>
      <c r="VVD116" s="6"/>
      <c r="VVE116" s="6"/>
      <c r="VVF116" s="6"/>
      <c r="VVG116" s="6"/>
      <c r="VVH116" s="6"/>
      <c r="VVI116" s="6"/>
      <c r="VVJ116" s="6"/>
      <c r="VVK116" s="6"/>
      <c r="VVL116" s="6"/>
      <c r="VVM116" s="6"/>
      <c r="VVN116" s="6"/>
      <c r="VVO116" s="6"/>
      <c r="VVP116" s="6"/>
      <c r="VVQ116" s="6"/>
      <c r="VVR116" s="6"/>
      <c r="VVS116" s="6"/>
      <c r="VVT116" s="6"/>
      <c r="VVU116" s="6"/>
      <c r="VVV116" s="6"/>
      <c r="VVW116" s="6"/>
      <c r="VVX116" s="6"/>
      <c r="VVY116" s="6"/>
      <c r="VVZ116" s="6"/>
      <c r="VWA116" s="6"/>
      <c r="VWB116" s="6"/>
      <c r="VWC116" s="6"/>
      <c r="VWD116" s="6"/>
      <c r="VWE116" s="6"/>
      <c r="VWF116" s="6"/>
      <c r="VWG116" s="6"/>
      <c r="VWH116" s="6"/>
      <c r="VWI116" s="6"/>
      <c r="VWJ116" s="6"/>
      <c r="VWK116" s="6"/>
      <c r="VWL116" s="6"/>
      <c r="VWM116" s="6"/>
      <c r="VWN116" s="6"/>
      <c r="VWO116" s="6"/>
      <c r="VWP116" s="6"/>
      <c r="VWQ116" s="6"/>
      <c r="VWR116" s="6"/>
      <c r="VWS116" s="6"/>
      <c r="VWT116" s="6"/>
      <c r="VWU116" s="6"/>
      <c r="VWV116" s="6"/>
      <c r="VWW116" s="6"/>
      <c r="VWX116" s="6"/>
      <c r="VWY116" s="6"/>
      <c r="VWZ116" s="6"/>
      <c r="VXA116" s="6"/>
      <c r="VXB116" s="6"/>
      <c r="VXC116" s="6"/>
      <c r="VXD116" s="6"/>
      <c r="VXE116" s="6"/>
      <c r="VXF116" s="6"/>
      <c r="VXG116" s="6"/>
      <c r="VXH116" s="6"/>
      <c r="VXI116" s="6"/>
      <c r="VXJ116" s="6"/>
      <c r="VXK116" s="6"/>
      <c r="VXL116" s="6"/>
      <c r="VXM116" s="6"/>
      <c r="VXN116" s="6"/>
      <c r="VXO116" s="6"/>
      <c r="VXP116" s="6"/>
      <c r="VXQ116" s="6"/>
      <c r="VXR116" s="6"/>
      <c r="VXS116" s="6"/>
      <c r="VXT116" s="6"/>
      <c r="VXU116" s="6"/>
      <c r="VXV116" s="6"/>
      <c r="VXW116" s="6"/>
      <c r="VXX116" s="6"/>
      <c r="VXY116" s="6"/>
      <c r="VXZ116" s="6"/>
      <c r="VYA116" s="6"/>
      <c r="VYB116" s="6"/>
      <c r="VYC116" s="6"/>
      <c r="VYD116" s="6"/>
      <c r="VYE116" s="6"/>
      <c r="VYF116" s="6"/>
      <c r="VYG116" s="6"/>
      <c r="VYH116" s="6"/>
      <c r="VYI116" s="6"/>
      <c r="VYJ116" s="6"/>
      <c r="VYK116" s="6"/>
      <c r="VYL116" s="6"/>
      <c r="VYM116" s="6"/>
      <c r="VYN116" s="6"/>
      <c r="VYO116" s="6"/>
      <c r="VYP116" s="6"/>
      <c r="VYQ116" s="6"/>
      <c r="VYR116" s="6"/>
      <c r="VYS116" s="6"/>
      <c r="VYT116" s="6"/>
      <c r="VYU116" s="6"/>
      <c r="VYV116" s="6"/>
      <c r="VYW116" s="6"/>
      <c r="VYX116" s="6"/>
      <c r="VYY116" s="6"/>
      <c r="VYZ116" s="6"/>
      <c r="VZA116" s="6"/>
      <c r="VZB116" s="6"/>
      <c r="VZC116" s="6"/>
      <c r="VZD116" s="6"/>
      <c r="VZE116" s="6"/>
      <c r="VZF116" s="6"/>
      <c r="VZG116" s="6"/>
      <c r="VZH116" s="6"/>
      <c r="VZI116" s="6"/>
      <c r="VZJ116" s="6"/>
      <c r="VZK116" s="6"/>
      <c r="VZL116" s="6"/>
      <c r="VZM116" s="6"/>
      <c r="VZN116" s="6"/>
      <c r="VZO116" s="6"/>
      <c r="VZP116" s="6"/>
      <c r="VZQ116" s="6"/>
      <c r="VZR116" s="6"/>
      <c r="VZS116" s="6"/>
      <c r="VZT116" s="6"/>
      <c r="VZU116" s="6"/>
      <c r="VZV116" s="6"/>
      <c r="VZW116" s="6"/>
      <c r="VZX116" s="6"/>
      <c r="VZY116" s="6"/>
      <c r="VZZ116" s="6"/>
      <c r="WAA116" s="6"/>
      <c r="WAB116" s="6"/>
      <c r="WAC116" s="6"/>
      <c r="WAD116" s="6"/>
      <c r="WAE116" s="6"/>
      <c r="WAF116" s="6"/>
      <c r="WAG116" s="6"/>
      <c r="WAH116" s="6"/>
      <c r="WAI116" s="6"/>
      <c r="WAJ116" s="6"/>
      <c r="WAK116" s="6"/>
      <c r="WAL116" s="6"/>
      <c r="WAM116" s="6"/>
      <c r="WAN116" s="6"/>
      <c r="WAO116" s="6"/>
      <c r="WAP116" s="6"/>
      <c r="WAQ116" s="6"/>
      <c r="WAR116" s="6"/>
      <c r="WAS116" s="6"/>
      <c r="WAT116" s="6"/>
      <c r="WAU116" s="6"/>
      <c r="WAV116" s="6"/>
      <c r="WAW116" s="6"/>
      <c r="WAX116" s="6"/>
      <c r="WAY116" s="6"/>
      <c r="WAZ116" s="6"/>
      <c r="WBA116" s="6"/>
      <c r="WBB116" s="6"/>
      <c r="WBC116" s="6"/>
      <c r="WBD116" s="6"/>
      <c r="WBE116" s="6"/>
      <c r="WBF116" s="6"/>
      <c r="WBG116" s="6"/>
      <c r="WBH116" s="6"/>
      <c r="WBI116" s="6"/>
      <c r="WBJ116" s="6"/>
      <c r="WBK116" s="6"/>
      <c r="WBL116" s="6"/>
      <c r="WBM116" s="6"/>
      <c r="WBN116" s="6"/>
      <c r="WBO116" s="6"/>
      <c r="WBP116" s="6"/>
      <c r="WBQ116" s="6"/>
      <c r="WBR116" s="6"/>
      <c r="WBS116" s="6"/>
      <c r="WBT116" s="6"/>
      <c r="WBU116" s="6"/>
      <c r="WBV116" s="6"/>
      <c r="WBW116" s="6"/>
      <c r="WBX116" s="6"/>
      <c r="WBY116" s="6"/>
      <c r="WBZ116" s="6"/>
      <c r="WCA116" s="6"/>
      <c r="WCB116" s="6"/>
      <c r="WCC116" s="6"/>
      <c r="WCD116" s="6"/>
      <c r="WCE116" s="6"/>
      <c r="WCF116" s="6"/>
      <c r="WCG116" s="6"/>
      <c r="WCH116" s="6"/>
      <c r="WCI116" s="6"/>
      <c r="WCJ116" s="6"/>
      <c r="WCK116" s="6"/>
      <c r="WCL116" s="6"/>
      <c r="WCM116" s="6"/>
      <c r="WCN116" s="6"/>
      <c r="WCO116" s="6"/>
      <c r="WCP116" s="6"/>
      <c r="WCQ116" s="6"/>
      <c r="WCR116" s="6"/>
      <c r="WCS116" s="6"/>
      <c r="WCT116" s="6"/>
      <c r="WCU116" s="6"/>
      <c r="WCV116" s="6"/>
      <c r="WCW116" s="6"/>
      <c r="WCX116" s="6"/>
      <c r="WCY116" s="6"/>
      <c r="WCZ116" s="6"/>
      <c r="WDA116" s="6"/>
      <c r="WDB116" s="6"/>
      <c r="WDC116" s="6"/>
      <c r="WDD116" s="6"/>
      <c r="WDE116" s="6"/>
      <c r="WDF116" s="6"/>
      <c r="WDG116" s="6"/>
      <c r="WDH116" s="6"/>
      <c r="WDI116" s="6"/>
      <c r="WDJ116" s="6"/>
      <c r="WDK116" s="6"/>
      <c r="WDL116" s="6"/>
      <c r="WDM116" s="6"/>
      <c r="WDN116" s="6"/>
      <c r="WDO116" s="6"/>
      <c r="WDP116" s="6"/>
      <c r="WDQ116" s="6"/>
      <c r="WDR116" s="6"/>
      <c r="WDS116" s="6"/>
      <c r="WDT116" s="6"/>
      <c r="WDU116" s="6"/>
      <c r="WDV116" s="6"/>
      <c r="WDW116" s="6"/>
      <c r="WDX116" s="6"/>
      <c r="WDY116" s="6"/>
      <c r="WDZ116" s="6"/>
      <c r="WEA116" s="6"/>
      <c r="WEB116" s="6"/>
      <c r="WEC116" s="6"/>
      <c r="WED116" s="6"/>
      <c r="WEE116" s="6"/>
      <c r="WEF116" s="6"/>
      <c r="WEG116" s="6"/>
      <c r="WEH116" s="6"/>
      <c r="WEI116" s="6"/>
      <c r="WEJ116" s="6"/>
      <c r="WEK116" s="6"/>
      <c r="WEL116" s="6"/>
      <c r="WEM116" s="6"/>
      <c r="WEN116" s="6"/>
      <c r="WEO116" s="6"/>
      <c r="WEP116" s="6"/>
      <c r="WEQ116" s="6"/>
      <c r="WER116" s="6"/>
      <c r="WES116" s="6"/>
      <c r="WET116" s="6"/>
      <c r="WEU116" s="6"/>
      <c r="WEV116" s="6"/>
      <c r="WEW116" s="6"/>
      <c r="WEX116" s="6"/>
      <c r="WEY116" s="6"/>
      <c r="WEZ116" s="6"/>
      <c r="WFA116" s="6"/>
      <c r="WFB116" s="6"/>
      <c r="WFC116" s="6"/>
      <c r="WFD116" s="6"/>
      <c r="WFE116" s="6"/>
      <c r="WFF116" s="6"/>
      <c r="WFG116" s="6"/>
      <c r="WFH116" s="6"/>
      <c r="WFI116" s="6"/>
      <c r="WFJ116" s="6"/>
      <c r="WFK116" s="6"/>
      <c r="WFL116" s="6"/>
      <c r="WFM116" s="6"/>
      <c r="WFN116" s="6"/>
      <c r="WFO116" s="6"/>
      <c r="WFP116" s="6"/>
      <c r="WFQ116" s="6"/>
      <c r="WFR116" s="6"/>
      <c r="WFS116" s="6"/>
      <c r="WFT116" s="6"/>
      <c r="WFU116" s="6"/>
      <c r="WFV116" s="6"/>
      <c r="WFW116" s="6"/>
      <c r="WFX116" s="6"/>
      <c r="WFY116" s="6"/>
      <c r="WFZ116" s="6"/>
      <c r="WGA116" s="6"/>
      <c r="WGB116" s="6"/>
      <c r="WGC116" s="6"/>
      <c r="WGD116" s="6"/>
      <c r="WGE116" s="6"/>
      <c r="WGF116" s="6"/>
      <c r="WGG116" s="6"/>
      <c r="WGH116" s="6"/>
      <c r="WGI116" s="6"/>
      <c r="WGJ116" s="6"/>
      <c r="WGK116" s="6"/>
      <c r="WGL116" s="6"/>
      <c r="WGM116" s="6"/>
      <c r="WGN116" s="6"/>
      <c r="WGO116" s="6"/>
      <c r="WGP116" s="6"/>
      <c r="WGQ116" s="6"/>
      <c r="WGR116" s="6"/>
      <c r="WGS116" s="6"/>
      <c r="WGT116" s="6"/>
      <c r="WGU116" s="6"/>
      <c r="WGV116" s="6"/>
      <c r="WGW116" s="6"/>
      <c r="WGX116" s="6"/>
      <c r="WGY116" s="6"/>
      <c r="WGZ116" s="6"/>
      <c r="WHA116" s="6"/>
      <c r="WHB116" s="6"/>
      <c r="WHC116" s="6"/>
      <c r="WHD116" s="6"/>
      <c r="WHE116" s="6"/>
      <c r="WHF116" s="6"/>
      <c r="WHG116" s="6"/>
      <c r="WHH116" s="6"/>
      <c r="WHI116" s="6"/>
      <c r="WHJ116" s="6"/>
      <c r="WHK116" s="6"/>
      <c r="WHL116" s="6"/>
      <c r="WHM116" s="6"/>
      <c r="WHN116" s="6"/>
      <c r="WHO116" s="6"/>
      <c r="WHP116" s="6"/>
      <c r="WHQ116" s="6"/>
      <c r="WHR116" s="6"/>
      <c r="WHS116" s="6"/>
      <c r="WHT116" s="6"/>
      <c r="WHU116" s="6"/>
      <c r="WHV116" s="6"/>
      <c r="WHW116" s="6"/>
      <c r="WHX116" s="6"/>
      <c r="WHY116" s="6"/>
      <c r="WHZ116" s="6"/>
      <c r="WIA116" s="6"/>
      <c r="WIB116" s="6"/>
      <c r="WIC116" s="6"/>
      <c r="WID116" s="6"/>
      <c r="WIE116" s="6"/>
      <c r="WIF116" s="6"/>
      <c r="WIG116" s="6"/>
      <c r="WIH116" s="6"/>
      <c r="WII116" s="6"/>
      <c r="WIJ116" s="6"/>
      <c r="WIK116" s="6"/>
      <c r="WIL116" s="6"/>
      <c r="WIM116" s="6"/>
      <c r="WIN116" s="6"/>
      <c r="WIO116" s="6"/>
      <c r="WIP116" s="6"/>
      <c r="WIQ116" s="6"/>
      <c r="WIR116" s="6"/>
      <c r="WIS116" s="6"/>
      <c r="WIT116" s="6"/>
      <c r="WIU116" s="6"/>
      <c r="WIV116" s="6"/>
      <c r="WIW116" s="6"/>
      <c r="WIX116" s="6"/>
      <c r="WIY116" s="6"/>
      <c r="WIZ116" s="6"/>
      <c r="WJA116" s="6"/>
      <c r="WJB116" s="6"/>
      <c r="WJC116" s="6"/>
      <c r="WJD116" s="6"/>
      <c r="WJE116" s="6"/>
      <c r="WJF116" s="6"/>
      <c r="WJG116" s="6"/>
      <c r="WJH116" s="6"/>
      <c r="WJI116" s="6"/>
      <c r="WJJ116" s="6"/>
      <c r="WJK116" s="6"/>
      <c r="WJL116" s="6"/>
      <c r="WJM116" s="6"/>
      <c r="WJN116" s="6"/>
      <c r="WJO116" s="6"/>
      <c r="WJP116" s="6"/>
      <c r="WJQ116" s="6"/>
      <c r="WJR116" s="6"/>
      <c r="WJS116" s="6"/>
      <c r="WJT116" s="6"/>
      <c r="WJU116" s="6"/>
      <c r="WJV116" s="6"/>
      <c r="WJW116" s="6"/>
      <c r="WJX116" s="6"/>
      <c r="WJY116" s="6"/>
      <c r="WJZ116" s="6"/>
      <c r="WKA116" s="6"/>
      <c r="WKB116" s="6"/>
      <c r="WKC116" s="6"/>
      <c r="WKD116" s="6"/>
      <c r="WKE116" s="6"/>
      <c r="WKF116" s="6"/>
      <c r="WKG116" s="6"/>
      <c r="WKH116" s="6"/>
      <c r="WKI116" s="6"/>
      <c r="WKJ116" s="6"/>
      <c r="WKK116" s="6"/>
      <c r="WKL116" s="6"/>
      <c r="WKM116" s="6"/>
      <c r="WKN116" s="6"/>
      <c r="WKO116" s="6"/>
      <c r="WKP116" s="6"/>
      <c r="WKQ116" s="6"/>
      <c r="WKR116" s="6"/>
      <c r="WKS116" s="6"/>
      <c r="WKT116" s="6"/>
      <c r="WKU116" s="6"/>
      <c r="WKV116" s="6"/>
      <c r="WKW116" s="6"/>
      <c r="WKX116" s="6"/>
      <c r="WKY116" s="6"/>
      <c r="WKZ116" s="6"/>
      <c r="WLA116" s="6"/>
      <c r="WLB116" s="6"/>
      <c r="WLC116" s="6"/>
      <c r="WLD116" s="6"/>
      <c r="WLE116" s="6"/>
      <c r="WLF116" s="6"/>
      <c r="WLG116" s="6"/>
      <c r="WLH116" s="6"/>
      <c r="WLI116" s="6"/>
      <c r="WLJ116" s="6"/>
      <c r="WLK116" s="6"/>
      <c r="WLL116" s="6"/>
      <c r="WLM116" s="6"/>
      <c r="WLN116" s="6"/>
      <c r="WLO116" s="6"/>
      <c r="WLP116" s="6"/>
      <c r="WLQ116" s="6"/>
      <c r="WLR116" s="6"/>
      <c r="WLS116" s="6"/>
      <c r="WLT116" s="6"/>
      <c r="WLU116" s="6"/>
      <c r="WLV116" s="6"/>
      <c r="WLW116" s="6"/>
      <c r="WLX116" s="6"/>
      <c r="WLY116" s="6"/>
      <c r="WLZ116" s="6"/>
      <c r="WMA116" s="6"/>
      <c r="WMB116" s="6"/>
      <c r="WMC116" s="6"/>
      <c r="WMD116" s="6"/>
      <c r="WME116" s="6"/>
      <c r="WMF116" s="6"/>
      <c r="WMG116" s="6"/>
      <c r="WMH116" s="6"/>
      <c r="WMI116" s="6"/>
      <c r="WMJ116" s="6"/>
      <c r="WMK116" s="6"/>
      <c r="WML116" s="6"/>
      <c r="WMM116" s="6"/>
      <c r="WMN116" s="6"/>
      <c r="WMO116" s="6"/>
      <c r="WMP116" s="6"/>
      <c r="WMQ116" s="6"/>
      <c r="WMR116" s="6"/>
      <c r="WMS116" s="6"/>
      <c r="WMT116" s="6"/>
      <c r="WMU116" s="6"/>
      <c r="WMV116" s="6"/>
      <c r="WMW116" s="6"/>
      <c r="WMX116" s="6"/>
      <c r="WMY116" s="6"/>
      <c r="WMZ116" s="6"/>
      <c r="WNA116" s="6"/>
      <c r="WNB116" s="6"/>
      <c r="WNC116" s="6"/>
      <c r="WND116" s="6"/>
      <c r="WNE116" s="6"/>
      <c r="WNF116" s="6"/>
      <c r="WNG116" s="6"/>
      <c r="WNH116" s="6"/>
      <c r="WNI116" s="6"/>
      <c r="WNJ116" s="6"/>
      <c r="WNK116" s="6"/>
      <c r="WNL116" s="6"/>
      <c r="WNM116" s="6"/>
      <c r="WNN116" s="6"/>
      <c r="WNO116" s="6"/>
      <c r="WNP116" s="6"/>
      <c r="WNQ116" s="6"/>
      <c r="WNR116" s="6"/>
      <c r="WNS116" s="6"/>
      <c r="WNT116" s="6"/>
      <c r="WNU116" s="6"/>
      <c r="WNV116" s="6"/>
      <c r="WNW116" s="6"/>
      <c r="WNX116" s="6"/>
      <c r="WNY116" s="6"/>
      <c r="WNZ116" s="6"/>
      <c r="WOA116" s="6"/>
      <c r="WOB116" s="6"/>
      <c r="WOC116" s="6"/>
      <c r="WOD116" s="6"/>
      <c r="WOE116" s="6"/>
      <c r="WOF116" s="6"/>
      <c r="WOG116" s="6"/>
      <c r="WOH116" s="6"/>
      <c r="WOI116" s="6"/>
      <c r="WOJ116" s="6"/>
      <c r="WOK116" s="6"/>
      <c r="WOL116" s="6"/>
      <c r="WOM116" s="6"/>
      <c r="WON116" s="6"/>
      <c r="WOO116" s="6"/>
      <c r="WOP116" s="6"/>
      <c r="WOQ116" s="6"/>
      <c r="WOR116" s="6"/>
      <c r="WOS116" s="6"/>
      <c r="WOT116" s="6"/>
      <c r="WOU116" s="6"/>
      <c r="WOV116" s="6"/>
      <c r="WOW116" s="6"/>
      <c r="WOX116" s="6"/>
      <c r="WOY116" s="6"/>
      <c r="WOZ116" s="6"/>
      <c r="WPA116" s="6"/>
      <c r="WPB116" s="6"/>
      <c r="WPC116" s="6"/>
      <c r="WPD116" s="6"/>
      <c r="WPE116" s="6"/>
      <c r="WPF116" s="6"/>
      <c r="WPG116" s="6"/>
      <c r="WPH116" s="6"/>
      <c r="WPI116" s="6"/>
      <c r="WPJ116" s="6"/>
      <c r="WPK116" s="6"/>
      <c r="WPL116" s="6"/>
      <c r="WPM116" s="6"/>
      <c r="WPN116" s="6"/>
      <c r="WPO116" s="6"/>
      <c r="WPP116" s="6"/>
      <c r="WPQ116" s="6"/>
      <c r="WPR116" s="6"/>
      <c r="WPS116" s="6"/>
      <c r="WPT116" s="6"/>
      <c r="WPU116" s="6"/>
      <c r="WPV116" s="6"/>
      <c r="WPW116" s="6"/>
      <c r="WPX116" s="6"/>
      <c r="WPY116" s="6"/>
      <c r="WPZ116" s="6"/>
      <c r="WQA116" s="6"/>
      <c r="WQB116" s="6"/>
      <c r="WQC116" s="6"/>
      <c r="WQD116" s="6"/>
      <c r="WQE116" s="6"/>
      <c r="WQF116" s="6"/>
      <c r="WQG116" s="6"/>
      <c r="WQH116" s="6"/>
      <c r="WQI116" s="6"/>
      <c r="WQJ116" s="6"/>
      <c r="WQK116" s="6"/>
      <c r="WQL116" s="6"/>
      <c r="WQM116" s="6"/>
      <c r="WQN116" s="6"/>
      <c r="WQO116" s="6"/>
      <c r="WQP116" s="6"/>
      <c r="WQQ116" s="6"/>
      <c r="WQR116" s="6"/>
      <c r="WQS116" s="6"/>
      <c r="WQT116" s="6"/>
      <c r="WQU116" s="6"/>
      <c r="WQV116" s="6"/>
      <c r="WQW116" s="6"/>
      <c r="WQX116" s="6"/>
      <c r="WQY116" s="6"/>
      <c r="WQZ116" s="6"/>
      <c r="WRA116" s="6"/>
      <c r="WRB116" s="6"/>
      <c r="WRC116" s="6"/>
      <c r="WRD116" s="6"/>
      <c r="WRE116" s="6"/>
      <c r="WRF116" s="6"/>
      <c r="WRG116" s="6"/>
      <c r="WRH116" s="6"/>
      <c r="WRI116" s="6"/>
      <c r="WRJ116" s="6"/>
      <c r="WRK116" s="6"/>
      <c r="WRL116" s="6"/>
      <c r="WRM116" s="6"/>
      <c r="WRN116" s="6"/>
      <c r="WRO116" s="6"/>
      <c r="WRP116" s="6"/>
      <c r="WRQ116" s="6"/>
      <c r="WRR116" s="6"/>
      <c r="WRS116" s="6"/>
      <c r="WRT116" s="6"/>
      <c r="WRU116" s="6"/>
      <c r="WRV116" s="6"/>
      <c r="WRW116" s="6"/>
      <c r="WRX116" s="6"/>
      <c r="WRY116" s="6"/>
      <c r="WRZ116" s="6"/>
      <c r="WSA116" s="6"/>
      <c r="WSB116" s="6"/>
      <c r="WSC116" s="6"/>
      <c r="WSD116" s="6"/>
      <c r="WSE116" s="6"/>
      <c r="WSF116" s="6"/>
      <c r="WSG116" s="6"/>
      <c r="WSH116" s="6"/>
      <c r="WSI116" s="6"/>
      <c r="WSJ116" s="6"/>
      <c r="WSK116" s="6"/>
      <c r="WSL116" s="6"/>
      <c r="WSM116" s="6"/>
      <c r="WSN116" s="6"/>
      <c r="WSO116" s="6"/>
      <c r="WSP116" s="6"/>
      <c r="WSQ116" s="6"/>
      <c r="WSR116" s="6"/>
      <c r="WSS116" s="6"/>
      <c r="WST116" s="6"/>
      <c r="WSU116" s="6"/>
      <c r="WSV116" s="6"/>
      <c r="WSW116" s="6"/>
      <c r="WSX116" s="6"/>
      <c r="WSY116" s="6"/>
      <c r="WSZ116" s="6"/>
      <c r="WTA116" s="6"/>
      <c r="WTB116" s="6"/>
      <c r="WTC116" s="6"/>
      <c r="WTD116" s="6"/>
      <c r="WTE116" s="6"/>
      <c r="WTF116" s="6"/>
      <c r="WTG116" s="6"/>
      <c r="WTH116" s="6"/>
      <c r="WTI116" s="6"/>
      <c r="WTJ116" s="6"/>
      <c r="WTK116" s="6"/>
      <c r="WTL116" s="6"/>
      <c r="WTM116" s="6"/>
      <c r="WTN116" s="6"/>
      <c r="WTO116" s="6"/>
      <c r="WTP116" s="6"/>
      <c r="WTQ116" s="6"/>
      <c r="WTR116" s="6"/>
      <c r="WTS116" s="6"/>
      <c r="WTT116" s="6"/>
      <c r="WTU116" s="6"/>
      <c r="WTV116" s="6"/>
      <c r="WTW116" s="6"/>
      <c r="WTX116" s="6"/>
      <c r="WTY116" s="6"/>
      <c r="WTZ116" s="6"/>
      <c r="WUA116" s="6"/>
      <c r="WUB116" s="6"/>
      <c r="WUC116" s="6"/>
      <c r="WUD116" s="6"/>
      <c r="WUE116" s="6"/>
      <c r="WUF116" s="6"/>
      <c r="WUG116" s="6"/>
      <c r="WUH116" s="6"/>
      <c r="WUI116" s="6"/>
      <c r="WUJ116" s="6"/>
      <c r="WUK116" s="6"/>
      <c r="WUL116" s="6"/>
      <c r="WUM116" s="6"/>
      <c r="WUN116" s="6"/>
      <c r="WUO116" s="6"/>
      <c r="WUP116" s="6"/>
      <c r="WUQ116" s="6"/>
      <c r="WUR116" s="6"/>
      <c r="WUS116" s="6"/>
      <c r="WUT116" s="6"/>
      <c r="WUU116" s="6"/>
      <c r="WUV116" s="6"/>
      <c r="WUW116" s="6"/>
      <c r="WUX116" s="6"/>
      <c r="WUY116" s="6"/>
      <c r="WUZ116" s="6"/>
      <c r="WVA116" s="6"/>
      <c r="WVB116" s="6"/>
      <c r="WVC116" s="6"/>
      <c r="WVD116" s="6"/>
      <c r="WVE116" s="6"/>
      <c r="WVF116" s="6"/>
      <c r="WVG116" s="6"/>
      <c r="WVH116" s="6"/>
      <c r="WVI116" s="6"/>
    </row>
    <row r="117" spans="1:16129" s="25" customFormat="1">
      <c r="A117" s="23"/>
      <c r="B117" s="24"/>
      <c r="D117" s="24"/>
      <c r="F117" s="24"/>
      <c r="H117" s="24"/>
      <c r="J117" s="24"/>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c r="JQ117" s="6"/>
      <c r="JR117" s="6"/>
      <c r="JS117" s="6"/>
      <c r="JT117" s="6"/>
      <c r="JU117" s="6"/>
      <c r="JV117" s="6"/>
      <c r="JW117" s="6"/>
      <c r="JX117" s="6"/>
      <c r="JY117" s="6"/>
      <c r="JZ117" s="6"/>
      <c r="KA117" s="6"/>
      <c r="KB117" s="6"/>
      <c r="KC117" s="6"/>
      <c r="KD117" s="6"/>
      <c r="KE117" s="6"/>
      <c r="KF117" s="6"/>
      <c r="KG117" s="6"/>
      <c r="KH117" s="6"/>
      <c r="KI117" s="6"/>
      <c r="KJ117" s="6"/>
      <c r="KK117" s="6"/>
      <c r="KL117" s="6"/>
      <c r="KM117" s="6"/>
      <c r="KN117" s="6"/>
      <c r="KO117" s="6"/>
      <c r="KP117" s="6"/>
      <c r="KQ117" s="6"/>
      <c r="KR117" s="6"/>
      <c r="KS117" s="6"/>
      <c r="KT117" s="6"/>
      <c r="KU117" s="6"/>
      <c r="KV117" s="6"/>
      <c r="KW117" s="6"/>
      <c r="KX117" s="6"/>
      <c r="KY117" s="6"/>
      <c r="KZ117" s="6"/>
      <c r="LA117" s="6"/>
      <c r="LB117" s="6"/>
      <c r="LC117" s="6"/>
      <c r="LD117" s="6"/>
      <c r="LE117" s="6"/>
      <c r="LF117" s="6"/>
      <c r="LG117" s="6"/>
      <c r="LH117" s="6"/>
      <c r="LI117" s="6"/>
      <c r="LJ117" s="6"/>
      <c r="LK117" s="6"/>
      <c r="LL117" s="6"/>
      <c r="LM117" s="6"/>
      <c r="LN117" s="6"/>
      <c r="LO117" s="6"/>
      <c r="LP117" s="6"/>
      <c r="LQ117" s="6"/>
      <c r="LR117" s="6"/>
      <c r="LS117" s="6"/>
      <c r="LT117" s="6"/>
      <c r="LU117" s="6"/>
      <c r="LV117" s="6"/>
      <c r="LW117" s="6"/>
      <c r="LX117" s="6"/>
      <c r="LY117" s="6"/>
      <c r="LZ117" s="6"/>
      <c r="MA117" s="6"/>
      <c r="MB117" s="6"/>
      <c r="MC117" s="6"/>
      <c r="MD117" s="6"/>
      <c r="ME117" s="6"/>
      <c r="MF117" s="6"/>
      <c r="MG117" s="6"/>
      <c r="MH117" s="6"/>
      <c r="MI117" s="6"/>
      <c r="MJ117" s="6"/>
      <c r="MK117" s="6"/>
      <c r="ML117" s="6"/>
      <c r="MM117" s="6"/>
      <c r="MN117" s="6"/>
      <c r="MO117" s="6"/>
      <c r="MP117" s="6"/>
      <c r="MQ117" s="6"/>
      <c r="MR117" s="6"/>
      <c r="MS117" s="6"/>
      <c r="MT117" s="6"/>
      <c r="MU117" s="6"/>
      <c r="MV117" s="6"/>
      <c r="MW117" s="6"/>
      <c r="MX117" s="6"/>
      <c r="MY117" s="6"/>
      <c r="MZ117" s="6"/>
      <c r="NA117" s="6"/>
      <c r="NB117" s="6"/>
      <c r="NC117" s="6"/>
      <c r="ND117" s="6"/>
      <c r="NE117" s="6"/>
      <c r="NF117" s="6"/>
      <c r="NG117" s="6"/>
      <c r="NH117" s="6"/>
      <c r="NI117" s="6"/>
      <c r="NJ117" s="6"/>
      <c r="NK117" s="6"/>
      <c r="NL117" s="6"/>
      <c r="NM117" s="6"/>
      <c r="NN117" s="6"/>
      <c r="NO117" s="6"/>
      <c r="NP117" s="6"/>
      <c r="NQ117" s="6"/>
      <c r="NR117" s="6"/>
      <c r="NS117" s="6"/>
      <c r="NT117" s="6"/>
      <c r="NU117" s="6"/>
      <c r="NV117" s="6"/>
      <c r="NW117" s="6"/>
      <c r="NX117" s="6"/>
      <c r="NY117" s="6"/>
      <c r="NZ117" s="6"/>
      <c r="OA117" s="6"/>
      <c r="OB117" s="6"/>
      <c r="OC117" s="6"/>
      <c r="OD117" s="6"/>
      <c r="OE117" s="6"/>
      <c r="OF117" s="6"/>
      <c r="OG117" s="6"/>
      <c r="OH117" s="6"/>
      <c r="OI117" s="6"/>
      <c r="OJ117" s="6"/>
      <c r="OK117" s="6"/>
      <c r="OL117" s="6"/>
      <c r="OM117" s="6"/>
      <c r="ON117" s="6"/>
      <c r="OO117" s="6"/>
      <c r="OP117" s="6"/>
      <c r="OQ117" s="6"/>
      <c r="OR117" s="6"/>
      <c r="OS117" s="6"/>
      <c r="OT117" s="6"/>
      <c r="OU117" s="6"/>
      <c r="OV117" s="6"/>
      <c r="OW117" s="6"/>
      <c r="OX117" s="6"/>
      <c r="OY117" s="6"/>
      <c r="OZ117" s="6"/>
      <c r="PA117" s="6"/>
      <c r="PB117" s="6"/>
      <c r="PC117" s="6"/>
      <c r="PD117" s="6"/>
      <c r="PE117" s="6"/>
      <c r="PF117" s="6"/>
      <c r="PG117" s="6"/>
      <c r="PH117" s="6"/>
      <c r="PI117" s="6"/>
      <c r="PJ117" s="6"/>
      <c r="PK117" s="6"/>
      <c r="PL117" s="6"/>
      <c r="PM117" s="6"/>
      <c r="PN117" s="6"/>
      <c r="PO117" s="6"/>
      <c r="PP117" s="6"/>
      <c r="PQ117" s="6"/>
      <c r="PR117" s="6"/>
      <c r="PS117" s="6"/>
      <c r="PT117" s="6"/>
      <c r="PU117" s="6"/>
      <c r="PV117" s="6"/>
      <c r="PW117" s="6"/>
      <c r="PX117" s="6"/>
      <c r="PY117" s="6"/>
      <c r="PZ117" s="6"/>
      <c r="QA117" s="6"/>
      <c r="QB117" s="6"/>
      <c r="QC117" s="6"/>
      <c r="QD117" s="6"/>
      <c r="QE117" s="6"/>
      <c r="QF117" s="6"/>
      <c r="QG117" s="6"/>
      <c r="QH117" s="6"/>
      <c r="QI117" s="6"/>
      <c r="QJ117" s="6"/>
      <c r="QK117" s="6"/>
      <c r="QL117" s="6"/>
      <c r="QM117" s="6"/>
      <c r="QN117" s="6"/>
      <c r="QO117" s="6"/>
      <c r="QP117" s="6"/>
      <c r="QQ117" s="6"/>
      <c r="QR117" s="6"/>
      <c r="QS117" s="6"/>
      <c r="QT117" s="6"/>
      <c r="QU117" s="6"/>
      <c r="QV117" s="6"/>
      <c r="QW117" s="6"/>
      <c r="QX117" s="6"/>
      <c r="QY117" s="6"/>
      <c r="QZ117" s="6"/>
      <c r="RA117" s="6"/>
      <c r="RB117" s="6"/>
      <c r="RC117" s="6"/>
      <c r="RD117" s="6"/>
      <c r="RE117" s="6"/>
      <c r="RF117" s="6"/>
      <c r="RG117" s="6"/>
      <c r="RH117" s="6"/>
      <c r="RI117" s="6"/>
      <c r="RJ117" s="6"/>
      <c r="RK117" s="6"/>
      <c r="RL117" s="6"/>
      <c r="RM117" s="6"/>
      <c r="RN117" s="6"/>
      <c r="RO117" s="6"/>
      <c r="RP117" s="6"/>
      <c r="RQ117" s="6"/>
      <c r="RR117" s="6"/>
      <c r="RS117" s="6"/>
      <c r="RT117" s="6"/>
      <c r="RU117" s="6"/>
      <c r="RV117" s="6"/>
      <c r="RW117" s="6"/>
      <c r="RX117" s="6"/>
      <c r="RY117" s="6"/>
      <c r="RZ117" s="6"/>
      <c r="SA117" s="6"/>
      <c r="SB117" s="6"/>
      <c r="SC117" s="6"/>
      <c r="SD117" s="6"/>
      <c r="SE117" s="6"/>
      <c r="SF117" s="6"/>
      <c r="SG117" s="6"/>
      <c r="SH117" s="6"/>
      <c r="SI117" s="6"/>
      <c r="SJ117" s="6"/>
      <c r="SK117" s="6"/>
      <c r="SL117" s="6"/>
      <c r="SM117" s="6"/>
      <c r="SN117" s="6"/>
      <c r="SO117" s="6"/>
      <c r="SP117" s="6"/>
      <c r="SQ117" s="6"/>
      <c r="SR117" s="6"/>
      <c r="SS117" s="6"/>
      <c r="ST117" s="6"/>
      <c r="SU117" s="6"/>
      <c r="SV117" s="6"/>
      <c r="SW117" s="6"/>
      <c r="SX117" s="6"/>
      <c r="SY117" s="6"/>
      <c r="SZ117" s="6"/>
      <c r="TA117" s="6"/>
      <c r="TB117" s="6"/>
      <c r="TC117" s="6"/>
      <c r="TD117" s="6"/>
      <c r="TE117" s="6"/>
      <c r="TF117" s="6"/>
      <c r="TG117" s="6"/>
      <c r="TH117" s="6"/>
      <c r="TI117" s="6"/>
      <c r="TJ117" s="6"/>
      <c r="TK117" s="6"/>
      <c r="TL117" s="6"/>
      <c r="TM117" s="6"/>
      <c r="TN117" s="6"/>
      <c r="TO117" s="6"/>
      <c r="TP117" s="6"/>
      <c r="TQ117" s="6"/>
      <c r="TR117" s="6"/>
      <c r="TS117" s="6"/>
      <c r="TT117" s="6"/>
      <c r="TU117" s="6"/>
      <c r="TV117" s="6"/>
      <c r="TW117" s="6"/>
      <c r="TX117" s="6"/>
      <c r="TY117" s="6"/>
      <c r="TZ117" s="6"/>
      <c r="UA117" s="6"/>
      <c r="UB117" s="6"/>
      <c r="UC117" s="6"/>
      <c r="UD117" s="6"/>
      <c r="UE117" s="6"/>
      <c r="UF117" s="6"/>
      <c r="UG117" s="6"/>
      <c r="UH117" s="6"/>
      <c r="UI117" s="6"/>
      <c r="UJ117" s="6"/>
      <c r="UK117" s="6"/>
      <c r="UL117" s="6"/>
      <c r="UM117" s="6"/>
      <c r="UN117" s="6"/>
      <c r="UO117" s="6"/>
      <c r="UP117" s="6"/>
      <c r="UQ117" s="6"/>
      <c r="UR117" s="6"/>
      <c r="US117" s="6"/>
      <c r="UT117" s="6"/>
      <c r="UU117" s="6"/>
      <c r="UV117" s="6"/>
      <c r="UW117" s="6"/>
      <c r="UX117" s="6"/>
      <c r="UY117" s="6"/>
      <c r="UZ117" s="6"/>
      <c r="VA117" s="6"/>
      <c r="VB117" s="6"/>
      <c r="VC117" s="6"/>
      <c r="VD117" s="6"/>
      <c r="VE117" s="6"/>
      <c r="VF117" s="6"/>
      <c r="VG117" s="6"/>
      <c r="VH117" s="6"/>
      <c r="VI117" s="6"/>
      <c r="VJ117" s="6"/>
      <c r="VK117" s="6"/>
      <c r="VL117" s="6"/>
      <c r="VM117" s="6"/>
      <c r="VN117" s="6"/>
      <c r="VO117" s="6"/>
      <c r="VP117" s="6"/>
      <c r="VQ117" s="6"/>
      <c r="VR117" s="6"/>
      <c r="VS117" s="6"/>
      <c r="VT117" s="6"/>
      <c r="VU117" s="6"/>
      <c r="VV117" s="6"/>
      <c r="VW117" s="6"/>
      <c r="VX117" s="6"/>
      <c r="VY117" s="6"/>
      <c r="VZ117" s="6"/>
      <c r="WA117" s="6"/>
      <c r="WB117" s="6"/>
      <c r="WC117" s="6"/>
      <c r="WD117" s="6"/>
      <c r="WE117" s="6"/>
      <c r="WF117" s="6"/>
      <c r="WG117" s="6"/>
      <c r="WH117" s="6"/>
      <c r="WI117" s="6"/>
      <c r="WJ117" s="6"/>
      <c r="WK117" s="6"/>
      <c r="WL117" s="6"/>
      <c r="WM117" s="6"/>
      <c r="WN117" s="6"/>
      <c r="WO117" s="6"/>
      <c r="WP117" s="6"/>
      <c r="WQ117" s="6"/>
      <c r="WR117" s="6"/>
      <c r="WS117" s="6"/>
      <c r="WT117" s="6"/>
      <c r="WU117" s="6"/>
      <c r="WV117" s="6"/>
      <c r="WW117" s="6"/>
      <c r="WX117" s="6"/>
      <c r="WY117" s="6"/>
      <c r="WZ117" s="6"/>
      <c r="XA117" s="6"/>
      <c r="XB117" s="6"/>
      <c r="XC117" s="6"/>
      <c r="XD117" s="6"/>
      <c r="XE117" s="6"/>
      <c r="XF117" s="6"/>
      <c r="XG117" s="6"/>
      <c r="XH117" s="6"/>
      <c r="XI117" s="6"/>
      <c r="XJ117" s="6"/>
      <c r="XK117" s="6"/>
      <c r="XL117" s="6"/>
      <c r="XM117" s="6"/>
      <c r="XN117" s="6"/>
      <c r="XO117" s="6"/>
      <c r="XP117" s="6"/>
      <c r="XQ117" s="6"/>
      <c r="XR117" s="6"/>
      <c r="XS117" s="6"/>
      <c r="XT117" s="6"/>
      <c r="XU117" s="6"/>
      <c r="XV117" s="6"/>
      <c r="XW117" s="6"/>
      <c r="XX117" s="6"/>
      <c r="XY117" s="6"/>
      <c r="XZ117" s="6"/>
      <c r="YA117" s="6"/>
      <c r="YB117" s="6"/>
      <c r="YC117" s="6"/>
      <c r="YD117" s="6"/>
      <c r="YE117" s="6"/>
      <c r="YF117" s="6"/>
      <c r="YG117" s="6"/>
      <c r="YH117" s="6"/>
      <c r="YI117" s="6"/>
      <c r="YJ117" s="6"/>
      <c r="YK117" s="6"/>
      <c r="YL117" s="6"/>
      <c r="YM117" s="6"/>
      <c r="YN117" s="6"/>
      <c r="YO117" s="6"/>
      <c r="YP117" s="6"/>
      <c r="YQ117" s="6"/>
      <c r="YR117" s="6"/>
      <c r="YS117" s="6"/>
      <c r="YT117" s="6"/>
      <c r="YU117" s="6"/>
      <c r="YV117" s="6"/>
      <c r="YW117" s="6"/>
      <c r="YX117" s="6"/>
      <c r="YY117" s="6"/>
      <c r="YZ117" s="6"/>
      <c r="ZA117" s="6"/>
      <c r="ZB117" s="6"/>
      <c r="ZC117" s="6"/>
      <c r="ZD117" s="6"/>
      <c r="ZE117" s="6"/>
      <c r="ZF117" s="6"/>
      <c r="ZG117" s="6"/>
      <c r="ZH117" s="6"/>
      <c r="ZI117" s="6"/>
      <c r="ZJ117" s="6"/>
      <c r="ZK117" s="6"/>
      <c r="ZL117" s="6"/>
      <c r="ZM117" s="6"/>
      <c r="ZN117" s="6"/>
      <c r="ZO117" s="6"/>
      <c r="ZP117" s="6"/>
      <c r="ZQ117" s="6"/>
      <c r="ZR117" s="6"/>
      <c r="ZS117" s="6"/>
      <c r="ZT117" s="6"/>
      <c r="ZU117" s="6"/>
      <c r="ZV117" s="6"/>
      <c r="ZW117" s="6"/>
      <c r="ZX117" s="6"/>
      <c r="ZY117" s="6"/>
      <c r="ZZ117" s="6"/>
      <c r="AAA117" s="6"/>
      <c r="AAB117" s="6"/>
      <c r="AAC117" s="6"/>
      <c r="AAD117" s="6"/>
      <c r="AAE117" s="6"/>
      <c r="AAF117" s="6"/>
      <c r="AAG117" s="6"/>
      <c r="AAH117" s="6"/>
      <c r="AAI117" s="6"/>
      <c r="AAJ117" s="6"/>
      <c r="AAK117" s="6"/>
      <c r="AAL117" s="6"/>
      <c r="AAM117" s="6"/>
      <c r="AAN117" s="6"/>
      <c r="AAO117" s="6"/>
      <c r="AAP117" s="6"/>
      <c r="AAQ117" s="6"/>
      <c r="AAR117" s="6"/>
      <c r="AAS117" s="6"/>
      <c r="AAT117" s="6"/>
      <c r="AAU117" s="6"/>
      <c r="AAV117" s="6"/>
      <c r="AAW117" s="6"/>
      <c r="AAX117" s="6"/>
      <c r="AAY117" s="6"/>
      <c r="AAZ117" s="6"/>
      <c r="ABA117" s="6"/>
      <c r="ABB117" s="6"/>
      <c r="ABC117" s="6"/>
      <c r="ABD117" s="6"/>
      <c r="ABE117" s="6"/>
      <c r="ABF117" s="6"/>
      <c r="ABG117" s="6"/>
      <c r="ABH117" s="6"/>
      <c r="ABI117" s="6"/>
      <c r="ABJ117" s="6"/>
      <c r="ABK117" s="6"/>
      <c r="ABL117" s="6"/>
      <c r="ABM117" s="6"/>
      <c r="ABN117" s="6"/>
      <c r="ABO117" s="6"/>
      <c r="ABP117" s="6"/>
      <c r="ABQ117" s="6"/>
      <c r="ABR117" s="6"/>
      <c r="ABS117" s="6"/>
      <c r="ABT117" s="6"/>
      <c r="ABU117" s="6"/>
      <c r="ABV117" s="6"/>
      <c r="ABW117" s="6"/>
      <c r="ABX117" s="6"/>
      <c r="ABY117" s="6"/>
      <c r="ABZ117" s="6"/>
      <c r="ACA117" s="6"/>
      <c r="ACB117" s="6"/>
      <c r="ACC117" s="6"/>
      <c r="ACD117" s="6"/>
      <c r="ACE117" s="6"/>
      <c r="ACF117" s="6"/>
      <c r="ACG117" s="6"/>
      <c r="ACH117" s="6"/>
      <c r="ACI117" s="6"/>
      <c r="ACJ117" s="6"/>
      <c r="ACK117" s="6"/>
      <c r="ACL117" s="6"/>
      <c r="ACM117" s="6"/>
      <c r="ACN117" s="6"/>
      <c r="ACO117" s="6"/>
      <c r="ACP117" s="6"/>
      <c r="ACQ117" s="6"/>
      <c r="ACR117" s="6"/>
      <c r="ACS117" s="6"/>
      <c r="ACT117" s="6"/>
      <c r="ACU117" s="6"/>
      <c r="ACV117" s="6"/>
      <c r="ACW117" s="6"/>
      <c r="ACX117" s="6"/>
      <c r="ACY117" s="6"/>
      <c r="ACZ117" s="6"/>
      <c r="ADA117" s="6"/>
      <c r="ADB117" s="6"/>
      <c r="ADC117" s="6"/>
      <c r="ADD117" s="6"/>
      <c r="ADE117" s="6"/>
      <c r="ADF117" s="6"/>
      <c r="ADG117" s="6"/>
      <c r="ADH117" s="6"/>
      <c r="ADI117" s="6"/>
      <c r="ADJ117" s="6"/>
      <c r="ADK117" s="6"/>
      <c r="ADL117" s="6"/>
      <c r="ADM117" s="6"/>
      <c r="ADN117" s="6"/>
      <c r="ADO117" s="6"/>
      <c r="ADP117" s="6"/>
      <c r="ADQ117" s="6"/>
      <c r="ADR117" s="6"/>
      <c r="ADS117" s="6"/>
      <c r="ADT117" s="6"/>
      <c r="ADU117" s="6"/>
      <c r="ADV117" s="6"/>
      <c r="ADW117" s="6"/>
      <c r="ADX117" s="6"/>
      <c r="ADY117" s="6"/>
      <c r="ADZ117" s="6"/>
      <c r="AEA117" s="6"/>
      <c r="AEB117" s="6"/>
      <c r="AEC117" s="6"/>
      <c r="AED117" s="6"/>
      <c r="AEE117" s="6"/>
      <c r="AEF117" s="6"/>
      <c r="AEG117" s="6"/>
      <c r="AEH117" s="6"/>
      <c r="AEI117" s="6"/>
      <c r="AEJ117" s="6"/>
      <c r="AEK117" s="6"/>
      <c r="AEL117" s="6"/>
      <c r="AEM117" s="6"/>
      <c r="AEN117" s="6"/>
      <c r="AEO117" s="6"/>
      <c r="AEP117" s="6"/>
      <c r="AEQ117" s="6"/>
      <c r="AER117" s="6"/>
      <c r="AES117" s="6"/>
      <c r="AET117" s="6"/>
      <c r="AEU117" s="6"/>
      <c r="AEV117" s="6"/>
      <c r="AEW117" s="6"/>
      <c r="AEX117" s="6"/>
      <c r="AEY117" s="6"/>
      <c r="AEZ117" s="6"/>
      <c r="AFA117" s="6"/>
      <c r="AFB117" s="6"/>
      <c r="AFC117" s="6"/>
      <c r="AFD117" s="6"/>
      <c r="AFE117" s="6"/>
      <c r="AFF117" s="6"/>
      <c r="AFG117" s="6"/>
      <c r="AFH117" s="6"/>
      <c r="AFI117" s="6"/>
      <c r="AFJ117" s="6"/>
      <c r="AFK117" s="6"/>
      <c r="AFL117" s="6"/>
      <c r="AFM117" s="6"/>
      <c r="AFN117" s="6"/>
      <c r="AFO117" s="6"/>
      <c r="AFP117" s="6"/>
      <c r="AFQ117" s="6"/>
      <c r="AFR117" s="6"/>
      <c r="AFS117" s="6"/>
      <c r="AFT117" s="6"/>
      <c r="AFU117" s="6"/>
      <c r="AFV117" s="6"/>
      <c r="AFW117" s="6"/>
      <c r="AFX117" s="6"/>
      <c r="AFY117" s="6"/>
      <c r="AFZ117" s="6"/>
      <c r="AGA117" s="6"/>
      <c r="AGB117" s="6"/>
      <c r="AGC117" s="6"/>
      <c r="AGD117" s="6"/>
      <c r="AGE117" s="6"/>
      <c r="AGF117" s="6"/>
      <c r="AGG117" s="6"/>
      <c r="AGH117" s="6"/>
      <c r="AGI117" s="6"/>
      <c r="AGJ117" s="6"/>
      <c r="AGK117" s="6"/>
      <c r="AGL117" s="6"/>
      <c r="AGM117" s="6"/>
      <c r="AGN117" s="6"/>
      <c r="AGO117" s="6"/>
      <c r="AGP117" s="6"/>
      <c r="AGQ117" s="6"/>
      <c r="AGR117" s="6"/>
      <c r="AGS117" s="6"/>
      <c r="AGT117" s="6"/>
      <c r="AGU117" s="6"/>
      <c r="AGV117" s="6"/>
      <c r="AGW117" s="6"/>
      <c r="AGX117" s="6"/>
      <c r="AGY117" s="6"/>
      <c r="AGZ117" s="6"/>
      <c r="AHA117" s="6"/>
      <c r="AHB117" s="6"/>
      <c r="AHC117" s="6"/>
      <c r="AHD117" s="6"/>
      <c r="AHE117" s="6"/>
      <c r="AHF117" s="6"/>
      <c r="AHG117" s="6"/>
      <c r="AHH117" s="6"/>
      <c r="AHI117" s="6"/>
      <c r="AHJ117" s="6"/>
      <c r="AHK117" s="6"/>
      <c r="AHL117" s="6"/>
      <c r="AHM117" s="6"/>
      <c r="AHN117" s="6"/>
      <c r="AHO117" s="6"/>
      <c r="AHP117" s="6"/>
      <c r="AHQ117" s="6"/>
      <c r="AHR117" s="6"/>
      <c r="AHS117" s="6"/>
      <c r="AHT117" s="6"/>
      <c r="AHU117" s="6"/>
      <c r="AHV117" s="6"/>
      <c r="AHW117" s="6"/>
      <c r="AHX117" s="6"/>
      <c r="AHY117" s="6"/>
      <c r="AHZ117" s="6"/>
      <c r="AIA117" s="6"/>
      <c r="AIB117" s="6"/>
      <c r="AIC117" s="6"/>
      <c r="AID117" s="6"/>
      <c r="AIE117" s="6"/>
      <c r="AIF117" s="6"/>
      <c r="AIG117" s="6"/>
      <c r="AIH117" s="6"/>
      <c r="AII117" s="6"/>
      <c r="AIJ117" s="6"/>
      <c r="AIK117" s="6"/>
      <c r="AIL117" s="6"/>
      <c r="AIM117" s="6"/>
      <c r="AIN117" s="6"/>
      <c r="AIO117" s="6"/>
      <c r="AIP117" s="6"/>
      <c r="AIQ117" s="6"/>
      <c r="AIR117" s="6"/>
      <c r="AIS117" s="6"/>
      <c r="AIT117" s="6"/>
      <c r="AIU117" s="6"/>
      <c r="AIV117" s="6"/>
      <c r="AIW117" s="6"/>
      <c r="AIX117" s="6"/>
      <c r="AIY117" s="6"/>
      <c r="AIZ117" s="6"/>
      <c r="AJA117" s="6"/>
      <c r="AJB117" s="6"/>
      <c r="AJC117" s="6"/>
      <c r="AJD117" s="6"/>
      <c r="AJE117" s="6"/>
      <c r="AJF117" s="6"/>
      <c r="AJG117" s="6"/>
      <c r="AJH117" s="6"/>
      <c r="AJI117" s="6"/>
      <c r="AJJ117" s="6"/>
      <c r="AJK117" s="6"/>
      <c r="AJL117" s="6"/>
      <c r="AJM117" s="6"/>
      <c r="AJN117" s="6"/>
      <c r="AJO117" s="6"/>
      <c r="AJP117" s="6"/>
      <c r="AJQ117" s="6"/>
      <c r="AJR117" s="6"/>
      <c r="AJS117" s="6"/>
      <c r="AJT117" s="6"/>
      <c r="AJU117" s="6"/>
      <c r="AJV117" s="6"/>
      <c r="AJW117" s="6"/>
      <c r="AJX117" s="6"/>
      <c r="AJY117" s="6"/>
      <c r="AJZ117" s="6"/>
      <c r="AKA117" s="6"/>
      <c r="AKB117" s="6"/>
      <c r="AKC117" s="6"/>
      <c r="AKD117" s="6"/>
      <c r="AKE117" s="6"/>
      <c r="AKF117" s="6"/>
      <c r="AKG117" s="6"/>
      <c r="AKH117" s="6"/>
      <c r="AKI117" s="6"/>
      <c r="AKJ117" s="6"/>
      <c r="AKK117" s="6"/>
      <c r="AKL117" s="6"/>
      <c r="AKM117" s="6"/>
      <c r="AKN117" s="6"/>
      <c r="AKO117" s="6"/>
      <c r="AKP117" s="6"/>
      <c r="AKQ117" s="6"/>
      <c r="AKR117" s="6"/>
      <c r="AKS117" s="6"/>
      <c r="AKT117" s="6"/>
      <c r="AKU117" s="6"/>
      <c r="AKV117" s="6"/>
      <c r="AKW117" s="6"/>
      <c r="AKX117" s="6"/>
      <c r="AKY117" s="6"/>
      <c r="AKZ117" s="6"/>
      <c r="ALA117" s="6"/>
      <c r="ALB117" s="6"/>
      <c r="ALC117" s="6"/>
      <c r="ALD117" s="6"/>
      <c r="ALE117" s="6"/>
      <c r="ALF117" s="6"/>
      <c r="ALG117" s="6"/>
      <c r="ALH117" s="6"/>
      <c r="ALI117" s="6"/>
      <c r="ALJ117" s="6"/>
      <c r="ALK117" s="6"/>
      <c r="ALL117" s="6"/>
      <c r="ALM117" s="6"/>
      <c r="ALN117" s="6"/>
      <c r="ALO117" s="6"/>
      <c r="ALP117" s="6"/>
      <c r="ALQ117" s="6"/>
      <c r="ALR117" s="6"/>
      <c r="ALS117" s="6"/>
      <c r="ALT117" s="6"/>
      <c r="ALU117" s="6"/>
      <c r="ALV117" s="6"/>
      <c r="ALW117" s="6"/>
      <c r="ALX117" s="6"/>
      <c r="ALY117" s="6"/>
      <c r="ALZ117" s="6"/>
      <c r="AMA117" s="6"/>
      <c r="AMB117" s="6"/>
      <c r="AMC117" s="6"/>
      <c r="AMD117" s="6"/>
      <c r="AME117" s="6"/>
      <c r="AMF117" s="6"/>
      <c r="AMG117" s="6"/>
      <c r="AMH117" s="6"/>
      <c r="AMI117" s="6"/>
      <c r="AMJ117" s="6"/>
      <c r="AMK117" s="6"/>
      <c r="AML117" s="6"/>
      <c r="AMM117" s="6"/>
      <c r="AMN117" s="6"/>
      <c r="AMO117" s="6"/>
      <c r="AMP117" s="6"/>
      <c r="AMQ117" s="6"/>
      <c r="AMR117" s="6"/>
      <c r="AMS117" s="6"/>
      <c r="AMT117" s="6"/>
      <c r="AMU117" s="6"/>
      <c r="AMV117" s="6"/>
      <c r="AMW117" s="6"/>
      <c r="AMX117" s="6"/>
      <c r="AMY117" s="6"/>
      <c r="AMZ117" s="6"/>
      <c r="ANA117" s="6"/>
      <c r="ANB117" s="6"/>
      <c r="ANC117" s="6"/>
      <c r="AND117" s="6"/>
      <c r="ANE117" s="6"/>
      <c r="ANF117" s="6"/>
      <c r="ANG117" s="6"/>
      <c r="ANH117" s="6"/>
      <c r="ANI117" s="6"/>
      <c r="ANJ117" s="6"/>
      <c r="ANK117" s="6"/>
      <c r="ANL117" s="6"/>
      <c r="ANM117" s="6"/>
      <c r="ANN117" s="6"/>
      <c r="ANO117" s="6"/>
      <c r="ANP117" s="6"/>
      <c r="ANQ117" s="6"/>
      <c r="ANR117" s="6"/>
      <c r="ANS117" s="6"/>
      <c r="ANT117" s="6"/>
      <c r="ANU117" s="6"/>
      <c r="ANV117" s="6"/>
      <c r="ANW117" s="6"/>
      <c r="ANX117" s="6"/>
      <c r="ANY117" s="6"/>
      <c r="ANZ117" s="6"/>
      <c r="AOA117" s="6"/>
      <c r="AOB117" s="6"/>
      <c r="AOC117" s="6"/>
      <c r="AOD117" s="6"/>
      <c r="AOE117" s="6"/>
      <c r="AOF117" s="6"/>
      <c r="AOG117" s="6"/>
      <c r="AOH117" s="6"/>
      <c r="AOI117" s="6"/>
      <c r="AOJ117" s="6"/>
      <c r="AOK117" s="6"/>
      <c r="AOL117" s="6"/>
      <c r="AOM117" s="6"/>
      <c r="AON117" s="6"/>
      <c r="AOO117" s="6"/>
      <c r="AOP117" s="6"/>
      <c r="AOQ117" s="6"/>
      <c r="AOR117" s="6"/>
      <c r="AOS117" s="6"/>
      <c r="AOT117" s="6"/>
      <c r="AOU117" s="6"/>
      <c r="AOV117" s="6"/>
      <c r="AOW117" s="6"/>
      <c r="AOX117" s="6"/>
      <c r="AOY117" s="6"/>
      <c r="AOZ117" s="6"/>
      <c r="APA117" s="6"/>
      <c r="APB117" s="6"/>
      <c r="APC117" s="6"/>
      <c r="APD117" s="6"/>
      <c r="APE117" s="6"/>
      <c r="APF117" s="6"/>
      <c r="APG117" s="6"/>
      <c r="APH117" s="6"/>
      <c r="API117" s="6"/>
      <c r="APJ117" s="6"/>
      <c r="APK117" s="6"/>
      <c r="APL117" s="6"/>
      <c r="APM117" s="6"/>
      <c r="APN117" s="6"/>
      <c r="APO117" s="6"/>
      <c r="APP117" s="6"/>
      <c r="APQ117" s="6"/>
      <c r="APR117" s="6"/>
      <c r="APS117" s="6"/>
      <c r="APT117" s="6"/>
      <c r="APU117" s="6"/>
      <c r="APV117" s="6"/>
      <c r="APW117" s="6"/>
      <c r="APX117" s="6"/>
      <c r="APY117" s="6"/>
      <c r="APZ117" s="6"/>
      <c r="AQA117" s="6"/>
      <c r="AQB117" s="6"/>
      <c r="AQC117" s="6"/>
      <c r="AQD117" s="6"/>
      <c r="AQE117" s="6"/>
      <c r="AQF117" s="6"/>
      <c r="AQG117" s="6"/>
      <c r="AQH117" s="6"/>
      <c r="AQI117" s="6"/>
      <c r="AQJ117" s="6"/>
      <c r="AQK117" s="6"/>
      <c r="AQL117" s="6"/>
      <c r="AQM117" s="6"/>
      <c r="AQN117" s="6"/>
      <c r="AQO117" s="6"/>
      <c r="AQP117" s="6"/>
      <c r="AQQ117" s="6"/>
      <c r="AQR117" s="6"/>
      <c r="AQS117" s="6"/>
      <c r="AQT117" s="6"/>
      <c r="AQU117" s="6"/>
      <c r="AQV117" s="6"/>
      <c r="AQW117" s="6"/>
      <c r="AQX117" s="6"/>
      <c r="AQY117" s="6"/>
      <c r="AQZ117" s="6"/>
      <c r="ARA117" s="6"/>
      <c r="ARB117" s="6"/>
      <c r="ARC117" s="6"/>
      <c r="ARD117" s="6"/>
      <c r="ARE117" s="6"/>
      <c r="ARF117" s="6"/>
      <c r="ARG117" s="6"/>
      <c r="ARH117" s="6"/>
      <c r="ARI117" s="6"/>
      <c r="ARJ117" s="6"/>
      <c r="ARK117" s="6"/>
      <c r="ARL117" s="6"/>
      <c r="ARM117" s="6"/>
      <c r="ARN117" s="6"/>
      <c r="ARO117" s="6"/>
      <c r="ARP117" s="6"/>
      <c r="ARQ117" s="6"/>
      <c r="ARR117" s="6"/>
      <c r="ARS117" s="6"/>
      <c r="ART117" s="6"/>
      <c r="ARU117" s="6"/>
      <c r="ARV117" s="6"/>
      <c r="ARW117" s="6"/>
      <c r="ARX117" s="6"/>
      <c r="ARY117" s="6"/>
      <c r="ARZ117" s="6"/>
      <c r="ASA117" s="6"/>
      <c r="ASB117" s="6"/>
      <c r="ASC117" s="6"/>
      <c r="ASD117" s="6"/>
      <c r="ASE117" s="6"/>
      <c r="ASF117" s="6"/>
      <c r="ASG117" s="6"/>
      <c r="ASH117" s="6"/>
      <c r="ASI117" s="6"/>
      <c r="ASJ117" s="6"/>
      <c r="ASK117" s="6"/>
      <c r="ASL117" s="6"/>
      <c r="ASM117" s="6"/>
      <c r="ASN117" s="6"/>
      <c r="ASO117" s="6"/>
      <c r="ASP117" s="6"/>
      <c r="ASQ117" s="6"/>
      <c r="ASR117" s="6"/>
      <c r="ASS117" s="6"/>
      <c r="AST117" s="6"/>
      <c r="ASU117" s="6"/>
      <c r="ASV117" s="6"/>
      <c r="ASW117" s="6"/>
      <c r="ASX117" s="6"/>
      <c r="ASY117" s="6"/>
      <c r="ASZ117" s="6"/>
      <c r="ATA117" s="6"/>
      <c r="ATB117" s="6"/>
      <c r="ATC117" s="6"/>
      <c r="ATD117" s="6"/>
      <c r="ATE117" s="6"/>
      <c r="ATF117" s="6"/>
      <c r="ATG117" s="6"/>
      <c r="ATH117" s="6"/>
      <c r="ATI117" s="6"/>
      <c r="ATJ117" s="6"/>
      <c r="ATK117" s="6"/>
      <c r="ATL117" s="6"/>
      <c r="ATM117" s="6"/>
      <c r="ATN117" s="6"/>
      <c r="ATO117" s="6"/>
      <c r="ATP117" s="6"/>
      <c r="ATQ117" s="6"/>
      <c r="ATR117" s="6"/>
      <c r="ATS117" s="6"/>
      <c r="ATT117" s="6"/>
      <c r="ATU117" s="6"/>
      <c r="ATV117" s="6"/>
      <c r="ATW117" s="6"/>
      <c r="ATX117" s="6"/>
      <c r="ATY117" s="6"/>
      <c r="ATZ117" s="6"/>
      <c r="AUA117" s="6"/>
      <c r="AUB117" s="6"/>
      <c r="AUC117" s="6"/>
      <c r="AUD117" s="6"/>
      <c r="AUE117" s="6"/>
      <c r="AUF117" s="6"/>
      <c r="AUG117" s="6"/>
      <c r="AUH117" s="6"/>
      <c r="AUI117" s="6"/>
      <c r="AUJ117" s="6"/>
      <c r="AUK117" s="6"/>
      <c r="AUL117" s="6"/>
      <c r="AUM117" s="6"/>
      <c r="AUN117" s="6"/>
      <c r="AUO117" s="6"/>
      <c r="AUP117" s="6"/>
      <c r="AUQ117" s="6"/>
      <c r="AUR117" s="6"/>
      <c r="AUS117" s="6"/>
      <c r="AUT117" s="6"/>
      <c r="AUU117" s="6"/>
      <c r="AUV117" s="6"/>
      <c r="AUW117" s="6"/>
      <c r="AUX117" s="6"/>
      <c r="AUY117" s="6"/>
      <c r="AUZ117" s="6"/>
      <c r="AVA117" s="6"/>
      <c r="AVB117" s="6"/>
      <c r="AVC117" s="6"/>
      <c r="AVD117" s="6"/>
      <c r="AVE117" s="6"/>
      <c r="AVF117" s="6"/>
      <c r="AVG117" s="6"/>
      <c r="AVH117" s="6"/>
      <c r="AVI117" s="6"/>
      <c r="AVJ117" s="6"/>
      <c r="AVK117" s="6"/>
      <c r="AVL117" s="6"/>
      <c r="AVM117" s="6"/>
      <c r="AVN117" s="6"/>
      <c r="AVO117" s="6"/>
      <c r="AVP117" s="6"/>
      <c r="AVQ117" s="6"/>
      <c r="AVR117" s="6"/>
      <c r="AVS117" s="6"/>
      <c r="AVT117" s="6"/>
      <c r="AVU117" s="6"/>
      <c r="AVV117" s="6"/>
      <c r="AVW117" s="6"/>
      <c r="AVX117" s="6"/>
      <c r="AVY117" s="6"/>
      <c r="AVZ117" s="6"/>
      <c r="AWA117" s="6"/>
      <c r="AWB117" s="6"/>
      <c r="AWC117" s="6"/>
      <c r="AWD117" s="6"/>
      <c r="AWE117" s="6"/>
      <c r="AWF117" s="6"/>
      <c r="AWG117" s="6"/>
      <c r="AWH117" s="6"/>
      <c r="AWI117" s="6"/>
      <c r="AWJ117" s="6"/>
      <c r="AWK117" s="6"/>
      <c r="AWL117" s="6"/>
      <c r="AWM117" s="6"/>
      <c r="AWN117" s="6"/>
      <c r="AWO117" s="6"/>
      <c r="AWP117" s="6"/>
      <c r="AWQ117" s="6"/>
      <c r="AWR117" s="6"/>
      <c r="AWS117" s="6"/>
      <c r="AWT117" s="6"/>
      <c r="AWU117" s="6"/>
      <c r="AWV117" s="6"/>
      <c r="AWW117" s="6"/>
      <c r="AWX117" s="6"/>
      <c r="AWY117" s="6"/>
      <c r="AWZ117" s="6"/>
      <c r="AXA117" s="6"/>
      <c r="AXB117" s="6"/>
      <c r="AXC117" s="6"/>
      <c r="AXD117" s="6"/>
      <c r="AXE117" s="6"/>
      <c r="AXF117" s="6"/>
      <c r="AXG117" s="6"/>
      <c r="AXH117" s="6"/>
      <c r="AXI117" s="6"/>
      <c r="AXJ117" s="6"/>
      <c r="AXK117" s="6"/>
      <c r="AXL117" s="6"/>
      <c r="AXM117" s="6"/>
      <c r="AXN117" s="6"/>
      <c r="AXO117" s="6"/>
      <c r="AXP117" s="6"/>
      <c r="AXQ117" s="6"/>
      <c r="AXR117" s="6"/>
      <c r="AXS117" s="6"/>
      <c r="AXT117" s="6"/>
      <c r="AXU117" s="6"/>
      <c r="AXV117" s="6"/>
      <c r="AXW117" s="6"/>
      <c r="AXX117" s="6"/>
      <c r="AXY117" s="6"/>
      <c r="AXZ117" s="6"/>
      <c r="AYA117" s="6"/>
      <c r="AYB117" s="6"/>
      <c r="AYC117" s="6"/>
      <c r="AYD117" s="6"/>
      <c r="AYE117" s="6"/>
      <c r="AYF117" s="6"/>
      <c r="AYG117" s="6"/>
      <c r="AYH117" s="6"/>
      <c r="AYI117" s="6"/>
      <c r="AYJ117" s="6"/>
      <c r="AYK117" s="6"/>
      <c r="AYL117" s="6"/>
      <c r="AYM117" s="6"/>
      <c r="AYN117" s="6"/>
      <c r="AYO117" s="6"/>
      <c r="AYP117" s="6"/>
      <c r="AYQ117" s="6"/>
      <c r="AYR117" s="6"/>
      <c r="AYS117" s="6"/>
      <c r="AYT117" s="6"/>
      <c r="AYU117" s="6"/>
      <c r="AYV117" s="6"/>
      <c r="AYW117" s="6"/>
      <c r="AYX117" s="6"/>
      <c r="AYY117" s="6"/>
      <c r="AYZ117" s="6"/>
      <c r="AZA117" s="6"/>
      <c r="AZB117" s="6"/>
      <c r="AZC117" s="6"/>
      <c r="AZD117" s="6"/>
      <c r="AZE117" s="6"/>
      <c r="AZF117" s="6"/>
      <c r="AZG117" s="6"/>
      <c r="AZH117" s="6"/>
      <c r="AZI117" s="6"/>
      <c r="AZJ117" s="6"/>
      <c r="AZK117" s="6"/>
      <c r="AZL117" s="6"/>
      <c r="AZM117" s="6"/>
      <c r="AZN117" s="6"/>
      <c r="AZO117" s="6"/>
      <c r="AZP117" s="6"/>
      <c r="AZQ117" s="6"/>
      <c r="AZR117" s="6"/>
      <c r="AZS117" s="6"/>
      <c r="AZT117" s="6"/>
      <c r="AZU117" s="6"/>
      <c r="AZV117" s="6"/>
      <c r="AZW117" s="6"/>
      <c r="AZX117" s="6"/>
      <c r="AZY117" s="6"/>
      <c r="AZZ117" s="6"/>
      <c r="BAA117" s="6"/>
      <c r="BAB117" s="6"/>
      <c r="BAC117" s="6"/>
      <c r="BAD117" s="6"/>
      <c r="BAE117" s="6"/>
      <c r="BAF117" s="6"/>
      <c r="BAG117" s="6"/>
      <c r="BAH117" s="6"/>
      <c r="BAI117" s="6"/>
      <c r="BAJ117" s="6"/>
      <c r="BAK117" s="6"/>
      <c r="BAL117" s="6"/>
      <c r="BAM117" s="6"/>
      <c r="BAN117" s="6"/>
      <c r="BAO117" s="6"/>
      <c r="BAP117" s="6"/>
      <c r="BAQ117" s="6"/>
      <c r="BAR117" s="6"/>
      <c r="BAS117" s="6"/>
      <c r="BAT117" s="6"/>
      <c r="BAU117" s="6"/>
      <c r="BAV117" s="6"/>
      <c r="BAW117" s="6"/>
      <c r="BAX117" s="6"/>
      <c r="BAY117" s="6"/>
      <c r="BAZ117" s="6"/>
      <c r="BBA117" s="6"/>
      <c r="BBB117" s="6"/>
      <c r="BBC117" s="6"/>
      <c r="BBD117" s="6"/>
      <c r="BBE117" s="6"/>
      <c r="BBF117" s="6"/>
      <c r="BBG117" s="6"/>
      <c r="BBH117" s="6"/>
      <c r="BBI117" s="6"/>
      <c r="BBJ117" s="6"/>
      <c r="BBK117" s="6"/>
      <c r="BBL117" s="6"/>
      <c r="BBM117" s="6"/>
      <c r="BBN117" s="6"/>
      <c r="BBO117" s="6"/>
      <c r="BBP117" s="6"/>
      <c r="BBQ117" s="6"/>
      <c r="BBR117" s="6"/>
      <c r="BBS117" s="6"/>
      <c r="BBT117" s="6"/>
      <c r="BBU117" s="6"/>
      <c r="BBV117" s="6"/>
      <c r="BBW117" s="6"/>
      <c r="BBX117" s="6"/>
      <c r="BBY117" s="6"/>
      <c r="BBZ117" s="6"/>
      <c r="BCA117" s="6"/>
      <c r="BCB117" s="6"/>
      <c r="BCC117" s="6"/>
      <c r="BCD117" s="6"/>
      <c r="BCE117" s="6"/>
      <c r="BCF117" s="6"/>
      <c r="BCG117" s="6"/>
      <c r="BCH117" s="6"/>
      <c r="BCI117" s="6"/>
      <c r="BCJ117" s="6"/>
      <c r="BCK117" s="6"/>
      <c r="BCL117" s="6"/>
      <c r="BCM117" s="6"/>
      <c r="BCN117" s="6"/>
      <c r="BCO117" s="6"/>
      <c r="BCP117" s="6"/>
      <c r="BCQ117" s="6"/>
      <c r="BCR117" s="6"/>
      <c r="BCS117" s="6"/>
      <c r="BCT117" s="6"/>
      <c r="BCU117" s="6"/>
      <c r="BCV117" s="6"/>
      <c r="BCW117" s="6"/>
      <c r="BCX117" s="6"/>
      <c r="BCY117" s="6"/>
      <c r="BCZ117" s="6"/>
      <c r="BDA117" s="6"/>
      <c r="BDB117" s="6"/>
      <c r="BDC117" s="6"/>
      <c r="BDD117" s="6"/>
      <c r="BDE117" s="6"/>
      <c r="BDF117" s="6"/>
      <c r="BDG117" s="6"/>
      <c r="BDH117" s="6"/>
      <c r="BDI117" s="6"/>
      <c r="BDJ117" s="6"/>
      <c r="BDK117" s="6"/>
      <c r="BDL117" s="6"/>
      <c r="BDM117" s="6"/>
      <c r="BDN117" s="6"/>
      <c r="BDO117" s="6"/>
      <c r="BDP117" s="6"/>
      <c r="BDQ117" s="6"/>
      <c r="BDR117" s="6"/>
      <c r="BDS117" s="6"/>
      <c r="BDT117" s="6"/>
      <c r="BDU117" s="6"/>
      <c r="BDV117" s="6"/>
      <c r="BDW117" s="6"/>
      <c r="BDX117" s="6"/>
      <c r="BDY117" s="6"/>
      <c r="BDZ117" s="6"/>
      <c r="BEA117" s="6"/>
      <c r="BEB117" s="6"/>
      <c r="BEC117" s="6"/>
      <c r="BED117" s="6"/>
      <c r="BEE117" s="6"/>
      <c r="BEF117" s="6"/>
      <c r="BEG117" s="6"/>
      <c r="BEH117" s="6"/>
      <c r="BEI117" s="6"/>
      <c r="BEJ117" s="6"/>
      <c r="BEK117" s="6"/>
      <c r="BEL117" s="6"/>
      <c r="BEM117" s="6"/>
      <c r="BEN117" s="6"/>
      <c r="BEO117" s="6"/>
      <c r="BEP117" s="6"/>
      <c r="BEQ117" s="6"/>
      <c r="BER117" s="6"/>
      <c r="BES117" s="6"/>
      <c r="BET117" s="6"/>
      <c r="BEU117" s="6"/>
      <c r="BEV117" s="6"/>
      <c r="BEW117" s="6"/>
      <c r="BEX117" s="6"/>
      <c r="BEY117" s="6"/>
      <c r="BEZ117" s="6"/>
      <c r="BFA117" s="6"/>
      <c r="BFB117" s="6"/>
      <c r="BFC117" s="6"/>
      <c r="BFD117" s="6"/>
      <c r="BFE117" s="6"/>
      <c r="BFF117" s="6"/>
      <c r="BFG117" s="6"/>
      <c r="BFH117" s="6"/>
      <c r="BFI117" s="6"/>
      <c r="BFJ117" s="6"/>
      <c r="BFK117" s="6"/>
      <c r="BFL117" s="6"/>
      <c r="BFM117" s="6"/>
      <c r="BFN117" s="6"/>
      <c r="BFO117" s="6"/>
      <c r="BFP117" s="6"/>
      <c r="BFQ117" s="6"/>
      <c r="BFR117" s="6"/>
      <c r="BFS117" s="6"/>
      <c r="BFT117" s="6"/>
      <c r="BFU117" s="6"/>
      <c r="BFV117" s="6"/>
      <c r="BFW117" s="6"/>
      <c r="BFX117" s="6"/>
      <c r="BFY117" s="6"/>
      <c r="BFZ117" s="6"/>
      <c r="BGA117" s="6"/>
      <c r="BGB117" s="6"/>
      <c r="BGC117" s="6"/>
      <c r="BGD117" s="6"/>
      <c r="BGE117" s="6"/>
      <c r="BGF117" s="6"/>
      <c r="BGG117" s="6"/>
      <c r="BGH117" s="6"/>
      <c r="BGI117" s="6"/>
      <c r="BGJ117" s="6"/>
      <c r="BGK117" s="6"/>
      <c r="BGL117" s="6"/>
      <c r="BGM117" s="6"/>
      <c r="BGN117" s="6"/>
      <c r="BGO117" s="6"/>
      <c r="BGP117" s="6"/>
      <c r="BGQ117" s="6"/>
      <c r="BGR117" s="6"/>
      <c r="BGS117" s="6"/>
      <c r="BGT117" s="6"/>
      <c r="BGU117" s="6"/>
      <c r="BGV117" s="6"/>
      <c r="BGW117" s="6"/>
      <c r="BGX117" s="6"/>
      <c r="BGY117" s="6"/>
      <c r="BGZ117" s="6"/>
      <c r="BHA117" s="6"/>
      <c r="BHB117" s="6"/>
      <c r="BHC117" s="6"/>
      <c r="BHD117" s="6"/>
      <c r="BHE117" s="6"/>
      <c r="BHF117" s="6"/>
      <c r="BHG117" s="6"/>
      <c r="BHH117" s="6"/>
      <c r="BHI117" s="6"/>
      <c r="BHJ117" s="6"/>
      <c r="BHK117" s="6"/>
      <c r="BHL117" s="6"/>
      <c r="BHM117" s="6"/>
      <c r="BHN117" s="6"/>
      <c r="BHO117" s="6"/>
      <c r="BHP117" s="6"/>
      <c r="BHQ117" s="6"/>
      <c r="BHR117" s="6"/>
      <c r="BHS117" s="6"/>
      <c r="BHT117" s="6"/>
      <c r="BHU117" s="6"/>
      <c r="BHV117" s="6"/>
      <c r="BHW117" s="6"/>
      <c r="BHX117" s="6"/>
      <c r="BHY117" s="6"/>
      <c r="BHZ117" s="6"/>
      <c r="BIA117" s="6"/>
      <c r="BIB117" s="6"/>
      <c r="BIC117" s="6"/>
      <c r="BID117" s="6"/>
      <c r="BIE117" s="6"/>
      <c r="BIF117" s="6"/>
      <c r="BIG117" s="6"/>
      <c r="BIH117" s="6"/>
      <c r="BII117" s="6"/>
      <c r="BIJ117" s="6"/>
      <c r="BIK117" s="6"/>
      <c r="BIL117" s="6"/>
      <c r="BIM117" s="6"/>
      <c r="BIN117" s="6"/>
      <c r="BIO117" s="6"/>
      <c r="BIP117" s="6"/>
      <c r="BIQ117" s="6"/>
      <c r="BIR117" s="6"/>
      <c r="BIS117" s="6"/>
      <c r="BIT117" s="6"/>
      <c r="BIU117" s="6"/>
      <c r="BIV117" s="6"/>
      <c r="BIW117" s="6"/>
      <c r="BIX117" s="6"/>
      <c r="BIY117" s="6"/>
      <c r="BIZ117" s="6"/>
      <c r="BJA117" s="6"/>
      <c r="BJB117" s="6"/>
      <c r="BJC117" s="6"/>
      <c r="BJD117" s="6"/>
      <c r="BJE117" s="6"/>
      <c r="BJF117" s="6"/>
      <c r="BJG117" s="6"/>
      <c r="BJH117" s="6"/>
      <c r="BJI117" s="6"/>
      <c r="BJJ117" s="6"/>
      <c r="BJK117" s="6"/>
      <c r="BJL117" s="6"/>
      <c r="BJM117" s="6"/>
      <c r="BJN117" s="6"/>
      <c r="BJO117" s="6"/>
      <c r="BJP117" s="6"/>
      <c r="BJQ117" s="6"/>
      <c r="BJR117" s="6"/>
      <c r="BJS117" s="6"/>
      <c r="BJT117" s="6"/>
      <c r="BJU117" s="6"/>
      <c r="BJV117" s="6"/>
      <c r="BJW117" s="6"/>
      <c r="BJX117" s="6"/>
      <c r="BJY117" s="6"/>
      <c r="BJZ117" s="6"/>
      <c r="BKA117" s="6"/>
      <c r="BKB117" s="6"/>
      <c r="BKC117" s="6"/>
      <c r="BKD117" s="6"/>
      <c r="BKE117" s="6"/>
      <c r="BKF117" s="6"/>
      <c r="BKG117" s="6"/>
      <c r="BKH117" s="6"/>
      <c r="BKI117" s="6"/>
      <c r="BKJ117" s="6"/>
      <c r="BKK117" s="6"/>
      <c r="BKL117" s="6"/>
      <c r="BKM117" s="6"/>
      <c r="BKN117" s="6"/>
      <c r="BKO117" s="6"/>
      <c r="BKP117" s="6"/>
      <c r="BKQ117" s="6"/>
      <c r="BKR117" s="6"/>
      <c r="BKS117" s="6"/>
      <c r="BKT117" s="6"/>
      <c r="BKU117" s="6"/>
      <c r="BKV117" s="6"/>
      <c r="BKW117" s="6"/>
      <c r="BKX117" s="6"/>
      <c r="BKY117" s="6"/>
      <c r="BKZ117" s="6"/>
      <c r="BLA117" s="6"/>
      <c r="BLB117" s="6"/>
      <c r="BLC117" s="6"/>
      <c r="BLD117" s="6"/>
      <c r="BLE117" s="6"/>
      <c r="BLF117" s="6"/>
      <c r="BLG117" s="6"/>
      <c r="BLH117" s="6"/>
      <c r="BLI117" s="6"/>
      <c r="BLJ117" s="6"/>
      <c r="BLK117" s="6"/>
      <c r="BLL117" s="6"/>
      <c r="BLM117" s="6"/>
      <c r="BLN117" s="6"/>
      <c r="BLO117" s="6"/>
      <c r="BLP117" s="6"/>
      <c r="BLQ117" s="6"/>
      <c r="BLR117" s="6"/>
      <c r="BLS117" s="6"/>
      <c r="BLT117" s="6"/>
      <c r="BLU117" s="6"/>
      <c r="BLV117" s="6"/>
      <c r="BLW117" s="6"/>
      <c r="BLX117" s="6"/>
      <c r="BLY117" s="6"/>
      <c r="BLZ117" s="6"/>
      <c r="BMA117" s="6"/>
      <c r="BMB117" s="6"/>
      <c r="BMC117" s="6"/>
      <c r="BMD117" s="6"/>
      <c r="BME117" s="6"/>
      <c r="BMF117" s="6"/>
      <c r="BMG117" s="6"/>
      <c r="BMH117" s="6"/>
      <c r="BMI117" s="6"/>
      <c r="BMJ117" s="6"/>
      <c r="BMK117" s="6"/>
      <c r="BML117" s="6"/>
      <c r="BMM117" s="6"/>
      <c r="BMN117" s="6"/>
      <c r="BMO117" s="6"/>
      <c r="BMP117" s="6"/>
      <c r="BMQ117" s="6"/>
      <c r="BMR117" s="6"/>
      <c r="BMS117" s="6"/>
      <c r="BMT117" s="6"/>
      <c r="BMU117" s="6"/>
      <c r="BMV117" s="6"/>
      <c r="BMW117" s="6"/>
      <c r="BMX117" s="6"/>
      <c r="BMY117" s="6"/>
      <c r="BMZ117" s="6"/>
      <c r="BNA117" s="6"/>
      <c r="BNB117" s="6"/>
      <c r="BNC117" s="6"/>
      <c r="BND117" s="6"/>
      <c r="BNE117" s="6"/>
      <c r="BNF117" s="6"/>
      <c r="BNG117" s="6"/>
      <c r="BNH117" s="6"/>
      <c r="BNI117" s="6"/>
      <c r="BNJ117" s="6"/>
      <c r="BNK117" s="6"/>
      <c r="BNL117" s="6"/>
      <c r="BNM117" s="6"/>
      <c r="BNN117" s="6"/>
      <c r="BNO117" s="6"/>
      <c r="BNP117" s="6"/>
      <c r="BNQ117" s="6"/>
      <c r="BNR117" s="6"/>
      <c r="BNS117" s="6"/>
      <c r="BNT117" s="6"/>
      <c r="BNU117" s="6"/>
      <c r="BNV117" s="6"/>
      <c r="BNW117" s="6"/>
      <c r="BNX117" s="6"/>
      <c r="BNY117" s="6"/>
      <c r="BNZ117" s="6"/>
      <c r="BOA117" s="6"/>
      <c r="BOB117" s="6"/>
      <c r="BOC117" s="6"/>
      <c r="BOD117" s="6"/>
      <c r="BOE117" s="6"/>
      <c r="BOF117" s="6"/>
      <c r="BOG117" s="6"/>
      <c r="BOH117" s="6"/>
      <c r="BOI117" s="6"/>
      <c r="BOJ117" s="6"/>
      <c r="BOK117" s="6"/>
      <c r="BOL117" s="6"/>
      <c r="BOM117" s="6"/>
      <c r="BON117" s="6"/>
      <c r="BOO117" s="6"/>
      <c r="BOP117" s="6"/>
      <c r="BOQ117" s="6"/>
      <c r="BOR117" s="6"/>
      <c r="BOS117" s="6"/>
      <c r="BOT117" s="6"/>
      <c r="BOU117" s="6"/>
      <c r="BOV117" s="6"/>
      <c r="BOW117" s="6"/>
      <c r="BOX117" s="6"/>
      <c r="BOY117" s="6"/>
      <c r="BOZ117" s="6"/>
      <c r="BPA117" s="6"/>
      <c r="BPB117" s="6"/>
      <c r="BPC117" s="6"/>
      <c r="BPD117" s="6"/>
      <c r="BPE117" s="6"/>
      <c r="BPF117" s="6"/>
      <c r="BPG117" s="6"/>
      <c r="BPH117" s="6"/>
      <c r="BPI117" s="6"/>
      <c r="BPJ117" s="6"/>
      <c r="BPK117" s="6"/>
      <c r="BPL117" s="6"/>
      <c r="BPM117" s="6"/>
      <c r="BPN117" s="6"/>
      <c r="BPO117" s="6"/>
      <c r="BPP117" s="6"/>
      <c r="BPQ117" s="6"/>
      <c r="BPR117" s="6"/>
      <c r="BPS117" s="6"/>
      <c r="BPT117" s="6"/>
      <c r="BPU117" s="6"/>
      <c r="BPV117" s="6"/>
      <c r="BPW117" s="6"/>
      <c r="BPX117" s="6"/>
      <c r="BPY117" s="6"/>
      <c r="BPZ117" s="6"/>
      <c r="BQA117" s="6"/>
      <c r="BQB117" s="6"/>
      <c r="BQC117" s="6"/>
      <c r="BQD117" s="6"/>
      <c r="BQE117" s="6"/>
      <c r="BQF117" s="6"/>
      <c r="BQG117" s="6"/>
      <c r="BQH117" s="6"/>
      <c r="BQI117" s="6"/>
      <c r="BQJ117" s="6"/>
      <c r="BQK117" s="6"/>
      <c r="BQL117" s="6"/>
      <c r="BQM117" s="6"/>
      <c r="BQN117" s="6"/>
      <c r="BQO117" s="6"/>
      <c r="BQP117" s="6"/>
      <c r="BQQ117" s="6"/>
      <c r="BQR117" s="6"/>
      <c r="BQS117" s="6"/>
      <c r="BQT117" s="6"/>
      <c r="BQU117" s="6"/>
      <c r="BQV117" s="6"/>
      <c r="BQW117" s="6"/>
      <c r="BQX117" s="6"/>
      <c r="BQY117" s="6"/>
      <c r="BQZ117" s="6"/>
      <c r="BRA117" s="6"/>
      <c r="BRB117" s="6"/>
      <c r="BRC117" s="6"/>
      <c r="BRD117" s="6"/>
      <c r="BRE117" s="6"/>
      <c r="BRF117" s="6"/>
      <c r="BRG117" s="6"/>
      <c r="BRH117" s="6"/>
      <c r="BRI117" s="6"/>
      <c r="BRJ117" s="6"/>
      <c r="BRK117" s="6"/>
      <c r="BRL117" s="6"/>
      <c r="BRM117" s="6"/>
      <c r="BRN117" s="6"/>
      <c r="BRO117" s="6"/>
      <c r="BRP117" s="6"/>
      <c r="BRQ117" s="6"/>
      <c r="BRR117" s="6"/>
      <c r="BRS117" s="6"/>
      <c r="BRT117" s="6"/>
      <c r="BRU117" s="6"/>
      <c r="BRV117" s="6"/>
      <c r="BRW117" s="6"/>
      <c r="BRX117" s="6"/>
      <c r="BRY117" s="6"/>
      <c r="BRZ117" s="6"/>
      <c r="BSA117" s="6"/>
      <c r="BSB117" s="6"/>
      <c r="BSC117" s="6"/>
      <c r="BSD117" s="6"/>
      <c r="BSE117" s="6"/>
      <c r="BSF117" s="6"/>
      <c r="BSG117" s="6"/>
      <c r="BSH117" s="6"/>
      <c r="BSI117" s="6"/>
      <c r="BSJ117" s="6"/>
      <c r="BSK117" s="6"/>
      <c r="BSL117" s="6"/>
      <c r="BSM117" s="6"/>
      <c r="BSN117" s="6"/>
      <c r="BSO117" s="6"/>
      <c r="BSP117" s="6"/>
      <c r="BSQ117" s="6"/>
      <c r="BSR117" s="6"/>
      <c r="BSS117" s="6"/>
      <c r="BST117" s="6"/>
      <c r="BSU117" s="6"/>
      <c r="BSV117" s="6"/>
      <c r="BSW117" s="6"/>
      <c r="BSX117" s="6"/>
      <c r="BSY117" s="6"/>
      <c r="BSZ117" s="6"/>
      <c r="BTA117" s="6"/>
      <c r="BTB117" s="6"/>
      <c r="BTC117" s="6"/>
      <c r="BTD117" s="6"/>
      <c r="BTE117" s="6"/>
      <c r="BTF117" s="6"/>
      <c r="BTG117" s="6"/>
      <c r="BTH117" s="6"/>
      <c r="BTI117" s="6"/>
      <c r="BTJ117" s="6"/>
      <c r="BTK117" s="6"/>
      <c r="BTL117" s="6"/>
      <c r="BTM117" s="6"/>
      <c r="BTN117" s="6"/>
      <c r="BTO117" s="6"/>
      <c r="BTP117" s="6"/>
      <c r="BTQ117" s="6"/>
      <c r="BTR117" s="6"/>
      <c r="BTS117" s="6"/>
      <c r="BTT117" s="6"/>
      <c r="BTU117" s="6"/>
      <c r="BTV117" s="6"/>
      <c r="BTW117" s="6"/>
      <c r="BTX117" s="6"/>
      <c r="BTY117" s="6"/>
      <c r="BTZ117" s="6"/>
      <c r="BUA117" s="6"/>
      <c r="BUB117" s="6"/>
      <c r="BUC117" s="6"/>
      <c r="BUD117" s="6"/>
      <c r="BUE117" s="6"/>
      <c r="BUF117" s="6"/>
      <c r="BUG117" s="6"/>
      <c r="BUH117" s="6"/>
      <c r="BUI117" s="6"/>
      <c r="BUJ117" s="6"/>
      <c r="BUK117" s="6"/>
      <c r="BUL117" s="6"/>
      <c r="BUM117" s="6"/>
      <c r="BUN117" s="6"/>
      <c r="BUO117" s="6"/>
      <c r="BUP117" s="6"/>
      <c r="BUQ117" s="6"/>
      <c r="BUR117" s="6"/>
      <c r="BUS117" s="6"/>
      <c r="BUT117" s="6"/>
      <c r="BUU117" s="6"/>
      <c r="BUV117" s="6"/>
      <c r="BUW117" s="6"/>
      <c r="BUX117" s="6"/>
      <c r="BUY117" s="6"/>
      <c r="BUZ117" s="6"/>
      <c r="BVA117" s="6"/>
      <c r="BVB117" s="6"/>
      <c r="BVC117" s="6"/>
      <c r="BVD117" s="6"/>
      <c r="BVE117" s="6"/>
      <c r="BVF117" s="6"/>
      <c r="BVG117" s="6"/>
      <c r="BVH117" s="6"/>
      <c r="BVI117" s="6"/>
      <c r="BVJ117" s="6"/>
      <c r="BVK117" s="6"/>
      <c r="BVL117" s="6"/>
      <c r="BVM117" s="6"/>
      <c r="BVN117" s="6"/>
      <c r="BVO117" s="6"/>
      <c r="BVP117" s="6"/>
      <c r="BVQ117" s="6"/>
      <c r="BVR117" s="6"/>
      <c r="BVS117" s="6"/>
      <c r="BVT117" s="6"/>
      <c r="BVU117" s="6"/>
      <c r="BVV117" s="6"/>
      <c r="BVW117" s="6"/>
      <c r="BVX117" s="6"/>
      <c r="BVY117" s="6"/>
      <c r="BVZ117" s="6"/>
      <c r="BWA117" s="6"/>
      <c r="BWB117" s="6"/>
      <c r="BWC117" s="6"/>
      <c r="BWD117" s="6"/>
      <c r="BWE117" s="6"/>
      <c r="BWF117" s="6"/>
      <c r="BWG117" s="6"/>
      <c r="BWH117" s="6"/>
      <c r="BWI117" s="6"/>
      <c r="BWJ117" s="6"/>
      <c r="BWK117" s="6"/>
      <c r="BWL117" s="6"/>
      <c r="BWM117" s="6"/>
      <c r="BWN117" s="6"/>
      <c r="BWO117" s="6"/>
      <c r="BWP117" s="6"/>
      <c r="BWQ117" s="6"/>
      <c r="BWR117" s="6"/>
      <c r="BWS117" s="6"/>
      <c r="BWT117" s="6"/>
      <c r="BWU117" s="6"/>
      <c r="BWV117" s="6"/>
      <c r="BWW117" s="6"/>
      <c r="BWX117" s="6"/>
      <c r="BWY117" s="6"/>
      <c r="BWZ117" s="6"/>
      <c r="BXA117" s="6"/>
      <c r="BXB117" s="6"/>
      <c r="BXC117" s="6"/>
      <c r="BXD117" s="6"/>
      <c r="BXE117" s="6"/>
      <c r="BXF117" s="6"/>
      <c r="BXG117" s="6"/>
      <c r="BXH117" s="6"/>
      <c r="BXI117" s="6"/>
      <c r="BXJ117" s="6"/>
      <c r="BXK117" s="6"/>
      <c r="BXL117" s="6"/>
      <c r="BXM117" s="6"/>
      <c r="BXN117" s="6"/>
      <c r="BXO117" s="6"/>
      <c r="BXP117" s="6"/>
      <c r="BXQ117" s="6"/>
      <c r="BXR117" s="6"/>
      <c r="BXS117" s="6"/>
      <c r="BXT117" s="6"/>
      <c r="BXU117" s="6"/>
      <c r="BXV117" s="6"/>
      <c r="BXW117" s="6"/>
      <c r="BXX117" s="6"/>
      <c r="BXY117" s="6"/>
      <c r="BXZ117" s="6"/>
      <c r="BYA117" s="6"/>
      <c r="BYB117" s="6"/>
      <c r="BYC117" s="6"/>
      <c r="BYD117" s="6"/>
      <c r="BYE117" s="6"/>
      <c r="BYF117" s="6"/>
      <c r="BYG117" s="6"/>
      <c r="BYH117" s="6"/>
      <c r="BYI117" s="6"/>
      <c r="BYJ117" s="6"/>
      <c r="BYK117" s="6"/>
      <c r="BYL117" s="6"/>
      <c r="BYM117" s="6"/>
      <c r="BYN117" s="6"/>
      <c r="BYO117" s="6"/>
      <c r="BYP117" s="6"/>
      <c r="BYQ117" s="6"/>
      <c r="BYR117" s="6"/>
      <c r="BYS117" s="6"/>
      <c r="BYT117" s="6"/>
      <c r="BYU117" s="6"/>
      <c r="BYV117" s="6"/>
      <c r="BYW117" s="6"/>
      <c r="BYX117" s="6"/>
      <c r="BYY117" s="6"/>
      <c r="BYZ117" s="6"/>
      <c r="BZA117" s="6"/>
      <c r="BZB117" s="6"/>
      <c r="BZC117" s="6"/>
      <c r="BZD117" s="6"/>
      <c r="BZE117" s="6"/>
      <c r="BZF117" s="6"/>
      <c r="BZG117" s="6"/>
      <c r="BZH117" s="6"/>
      <c r="BZI117" s="6"/>
      <c r="BZJ117" s="6"/>
      <c r="BZK117" s="6"/>
      <c r="BZL117" s="6"/>
      <c r="BZM117" s="6"/>
      <c r="BZN117" s="6"/>
      <c r="BZO117" s="6"/>
      <c r="BZP117" s="6"/>
      <c r="BZQ117" s="6"/>
      <c r="BZR117" s="6"/>
      <c r="BZS117" s="6"/>
      <c r="BZT117" s="6"/>
      <c r="BZU117" s="6"/>
      <c r="BZV117" s="6"/>
      <c r="BZW117" s="6"/>
      <c r="BZX117" s="6"/>
      <c r="BZY117" s="6"/>
      <c r="BZZ117" s="6"/>
      <c r="CAA117" s="6"/>
      <c r="CAB117" s="6"/>
      <c r="CAC117" s="6"/>
      <c r="CAD117" s="6"/>
      <c r="CAE117" s="6"/>
      <c r="CAF117" s="6"/>
      <c r="CAG117" s="6"/>
      <c r="CAH117" s="6"/>
      <c r="CAI117" s="6"/>
      <c r="CAJ117" s="6"/>
      <c r="CAK117" s="6"/>
      <c r="CAL117" s="6"/>
      <c r="CAM117" s="6"/>
      <c r="CAN117" s="6"/>
      <c r="CAO117" s="6"/>
      <c r="CAP117" s="6"/>
      <c r="CAQ117" s="6"/>
      <c r="CAR117" s="6"/>
      <c r="CAS117" s="6"/>
      <c r="CAT117" s="6"/>
      <c r="CAU117" s="6"/>
      <c r="CAV117" s="6"/>
      <c r="CAW117" s="6"/>
      <c r="CAX117" s="6"/>
      <c r="CAY117" s="6"/>
      <c r="CAZ117" s="6"/>
      <c r="CBA117" s="6"/>
      <c r="CBB117" s="6"/>
      <c r="CBC117" s="6"/>
      <c r="CBD117" s="6"/>
      <c r="CBE117" s="6"/>
      <c r="CBF117" s="6"/>
      <c r="CBG117" s="6"/>
      <c r="CBH117" s="6"/>
      <c r="CBI117" s="6"/>
      <c r="CBJ117" s="6"/>
      <c r="CBK117" s="6"/>
      <c r="CBL117" s="6"/>
      <c r="CBM117" s="6"/>
      <c r="CBN117" s="6"/>
      <c r="CBO117" s="6"/>
      <c r="CBP117" s="6"/>
      <c r="CBQ117" s="6"/>
      <c r="CBR117" s="6"/>
      <c r="CBS117" s="6"/>
      <c r="CBT117" s="6"/>
      <c r="CBU117" s="6"/>
      <c r="CBV117" s="6"/>
      <c r="CBW117" s="6"/>
      <c r="CBX117" s="6"/>
      <c r="CBY117" s="6"/>
      <c r="CBZ117" s="6"/>
      <c r="CCA117" s="6"/>
      <c r="CCB117" s="6"/>
      <c r="CCC117" s="6"/>
      <c r="CCD117" s="6"/>
      <c r="CCE117" s="6"/>
      <c r="CCF117" s="6"/>
      <c r="CCG117" s="6"/>
      <c r="CCH117" s="6"/>
      <c r="CCI117" s="6"/>
      <c r="CCJ117" s="6"/>
      <c r="CCK117" s="6"/>
      <c r="CCL117" s="6"/>
      <c r="CCM117" s="6"/>
      <c r="CCN117" s="6"/>
      <c r="CCO117" s="6"/>
      <c r="CCP117" s="6"/>
      <c r="CCQ117" s="6"/>
      <c r="CCR117" s="6"/>
      <c r="CCS117" s="6"/>
      <c r="CCT117" s="6"/>
      <c r="CCU117" s="6"/>
      <c r="CCV117" s="6"/>
      <c r="CCW117" s="6"/>
      <c r="CCX117" s="6"/>
      <c r="CCY117" s="6"/>
      <c r="CCZ117" s="6"/>
      <c r="CDA117" s="6"/>
      <c r="CDB117" s="6"/>
      <c r="CDC117" s="6"/>
      <c r="CDD117" s="6"/>
      <c r="CDE117" s="6"/>
      <c r="CDF117" s="6"/>
      <c r="CDG117" s="6"/>
      <c r="CDH117" s="6"/>
      <c r="CDI117" s="6"/>
      <c r="CDJ117" s="6"/>
      <c r="CDK117" s="6"/>
      <c r="CDL117" s="6"/>
      <c r="CDM117" s="6"/>
      <c r="CDN117" s="6"/>
      <c r="CDO117" s="6"/>
      <c r="CDP117" s="6"/>
      <c r="CDQ117" s="6"/>
      <c r="CDR117" s="6"/>
      <c r="CDS117" s="6"/>
      <c r="CDT117" s="6"/>
      <c r="CDU117" s="6"/>
      <c r="CDV117" s="6"/>
      <c r="CDW117" s="6"/>
      <c r="CDX117" s="6"/>
      <c r="CDY117" s="6"/>
      <c r="CDZ117" s="6"/>
      <c r="CEA117" s="6"/>
      <c r="CEB117" s="6"/>
      <c r="CEC117" s="6"/>
      <c r="CED117" s="6"/>
      <c r="CEE117" s="6"/>
      <c r="CEF117" s="6"/>
      <c r="CEG117" s="6"/>
      <c r="CEH117" s="6"/>
      <c r="CEI117" s="6"/>
      <c r="CEJ117" s="6"/>
      <c r="CEK117" s="6"/>
      <c r="CEL117" s="6"/>
      <c r="CEM117" s="6"/>
      <c r="CEN117" s="6"/>
      <c r="CEO117" s="6"/>
      <c r="CEP117" s="6"/>
      <c r="CEQ117" s="6"/>
      <c r="CER117" s="6"/>
      <c r="CES117" s="6"/>
      <c r="CET117" s="6"/>
      <c r="CEU117" s="6"/>
      <c r="CEV117" s="6"/>
      <c r="CEW117" s="6"/>
      <c r="CEX117" s="6"/>
      <c r="CEY117" s="6"/>
      <c r="CEZ117" s="6"/>
      <c r="CFA117" s="6"/>
      <c r="CFB117" s="6"/>
      <c r="CFC117" s="6"/>
      <c r="CFD117" s="6"/>
      <c r="CFE117" s="6"/>
      <c r="CFF117" s="6"/>
      <c r="CFG117" s="6"/>
      <c r="CFH117" s="6"/>
      <c r="CFI117" s="6"/>
      <c r="CFJ117" s="6"/>
      <c r="CFK117" s="6"/>
      <c r="CFL117" s="6"/>
      <c r="CFM117" s="6"/>
      <c r="CFN117" s="6"/>
      <c r="CFO117" s="6"/>
      <c r="CFP117" s="6"/>
      <c r="CFQ117" s="6"/>
      <c r="CFR117" s="6"/>
      <c r="CFS117" s="6"/>
      <c r="CFT117" s="6"/>
      <c r="CFU117" s="6"/>
      <c r="CFV117" s="6"/>
      <c r="CFW117" s="6"/>
      <c r="CFX117" s="6"/>
      <c r="CFY117" s="6"/>
      <c r="CFZ117" s="6"/>
      <c r="CGA117" s="6"/>
      <c r="CGB117" s="6"/>
      <c r="CGC117" s="6"/>
      <c r="CGD117" s="6"/>
      <c r="CGE117" s="6"/>
      <c r="CGF117" s="6"/>
      <c r="CGG117" s="6"/>
      <c r="CGH117" s="6"/>
      <c r="CGI117" s="6"/>
      <c r="CGJ117" s="6"/>
      <c r="CGK117" s="6"/>
      <c r="CGL117" s="6"/>
      <c r="CGM117" s="6"/>
      <c r="CGN117" s="6"/>
      <c r="CGO117" s="6"/>
      <c r="CGP117" s="6"/>
      <c r="CGQ117" s="6"/>
      <c r="CGR117" s="6"/>
      <c r="CGS117" s="6"/>
      <c r="CGT117" s="6"/>
      <c r="CGU117" s="6"/>
      <c r="CGV117" s="6"/>
      <c r="CGW117" s="6"/>
      <c r="CGX117" s="6"/>
      <c r="CGY117" s="6"/>
      <c r="CGZ117" s="6"/>
      <c r="CHA117" s="6"/>
      <c r="CHB117" s="6"/>
      <c r="CHC117" s="6"/>
      <c r="CHD117" s="6"/>
      <c r="CHE117" s="6"/>
      <c r="CHF117" s="6"/>
      <c r="CHG117" s="6"/>
      <c r="CHH117" s="6"/>
      <c r="CHI117" s="6"/>
      <c r="CHJ117" s="6"/>
      <c r="CHK117" s="6"/>
      <c r="CHL117" s="6"/>
      <c r="CHM117" s="6"/>
      <c r="CHN117" s="6"/>
      <c r="CHO117" s="6"/>
      <c r="CHP117" s="6"/>
      <c r="CHQ117" s="6"/>
      <c r="CHR117" s="6"/>
      <c r="CHS117" s="6"/>
      <c r="CHT117" s="6"/>
      <c r="CHU117" s="6"/>
      <c r="CHV117" s="6"/>
      <c r="CHW117" s="6"/>
      <c r="CHX117" s="6"/>
      <c r="CHY117" s="6"/>
      <c r="CHZ117" s="6"/>
      <c r="CIA117" s="6"/>
      <c r="CIB117" s="6"/>
      <c r="CIC117" s="6"/>
      <c r="CID117" s="6"/>
      <c r="CIE117" s="6"/>
      <c r="CIF117" s="6"/>
      <c r="CIG117" s="6"/>
      <c r="CIH117" s="6"/>
      <c r="CII117" s="6"/>
      <c r="CIJ117" s="6"/>
      <c r="CIK117" s="6"/>
      <c r="CIL117" s="6"/>
      <c r="CIM117" s="6"/>
      <c r="CIN117" s="6"/>
      <c r="CIO117" s="6"/>
      <c r="CIP117" s="6"/>
      <c r="CIQ117" s="6"/>
      <c r="CIR117" s="6"/>
      <c r="CIS117" s="6"/>
      <c r="CIT117" s="6"/>
      <c r="CIU117" s="6"/>
      <c r="CIV117" s="6"/>
      <c r="CIW117" s="6"/>
      <c r="CIX117" s="6"/>
      <c r="CIY117" s="6"/>
      <c r="CIZ117" s="6"/>
      <c r="CJA117" s="6"/>
      <c r="CJB117" s="6"/>
      <c r="CJC117" s="6"/>
      <c r="CJD117" s="6"/>
      <c r="CJE117" s="6"/>
      <c r="CJF117" s="6"/>
      <c r="CJG117" s="6"/>
      <c r="CJH117" s="6"/>
      <c r="CJI117" s="6"/>
      <c r="CJJ117" s="6"/>
      <c r="CJK117" s="6"/>
      <c r="CJL117" s="6"/>
      <c r="CJM117" s="6"/>
      <c r="CJN117" s="6"/>
      <c r="CJO117" s="6"/>
      <c r="CJP117" s="6"/>
      <c r="CJQ117" s="6"/>
      <c r="CJR117" s="6"/>
      <c r="CJS117" s="6"/>
      <c r="CJT117" s="6"/>
      <c r="CJU117" s="6"/>
      <c r="CJV117" s="6"/>
      <c r="CJW117" s="6"/>
      <c r="CJX117" s="6"/>
      <c r="CJY117" s="6"/>
      <c r="CJZ117" s="6"/>
      <c r="CKA117" s="6"/>
      <c r="CKB117" s="6"/>
      <c r="CKC117" s="6"/>
      <c r="CKD117" s="6"/>
      <c r="CKE117" s="6"/>
      <c r="CKF117" s="6"/>
      <c r="CKG117" s="6"/>
      <c r="CKH117" s="6"/>
      <c r="CKI117" s="6"/>
      <c r="CKJ117" s="6"/>
      <c r="CKK117" s="6"/>
      <c r="CKL117" s="6"/>
      <c r="CKM117" s="6"/>
      <c r="CKN117" s="6"/>
      <c r="CKO117" s="6"/>
      <c r="CKP117" s="6"/>
      <c r="CKQ117" s="6"/>
      <c r="CKR117" s="6"/>
      <c r="CKS117" s="6"/>
      <c r="CKT117" s="6"/>
      <c r="CKU117" s="6"/>
      <c r="CKV117" s="6"/>
      <c r="CKW117" s="6"/>
      <c r="CKX117" s="6"/>
      <c r="CKY117" s="6"/>
      <c r="CKZ117" s="6"/>
      <c r="CLA117" s="6"/>
      <c r="CLB117" s="6"/>
      <c r="CLC117" s="6"/>
      <c r="CLD117" s="6"/>
      <c r="CLE117" s="6"/>
      <c r="CLF117" s="6"/>
      <c r="CLG117" s="6"/>
      <c r="CLH117" s="6"/>
      <c r="CLI117" s="6"/>
      <c r="CLJ117" s="6"/>
      <c r="CLK117" s="6"/>
      <c r="CLL117" s="6"/>
      <c r="CLM117" s="6"/>
      <c r="CLN117" s="6"/>
      <c r="CLO117" s="6"/>
      <c r="CLP117" s="6"/>
      <c r="CLQ117" s="6"/>
      <c r="CLR117" s="6"/>
      <c r="CLS117" s="6"/>
      <c r="CLT117" s="6"/>
      <c r="CLU117" s="6"/>
      <c r="CLV117" s="6"/>
      <c r="CLW117" s="6"/>
      <c r="CLX117" s="6"/>
      <c r="CLY117" s="6"/>
      <c r="CLZ117" s="6"/>
      <c r="CMA117" s="6"/>
      <c r="CMB117" s="6"/>
      <c r="CMC117" s="6"/>
      <c r="CMD117" s="6"/>
      <c r="CME117" s="6"/>
      <c r="CMF117" s="6"/>
      <c r="CMG117" s="6"/>
      <c r="CMH117" s="6"/>
      <c r="CMI117" s="6"/>
      <c r="CMJ117" s="6"/>
      <c r="CMK117" s="6"/>
      <c r="CML117" s="6"/>
      <c r="CMM117" s="6"/>
      <c r="CMN117" s="6"/>
      <c r="CMO117" s="6"/>
      <c r="CMP117" s="6"/>
      <c r="CMQ117" s="6"/>
      <c r="CMR117" s="6"/>
      <c r="CMS117" s="6"/>
      <c r="CMT117" s="6"/>
      <c r="CMU117" s="6"/>
      <c r="CMV117" s="6"/>
      <c r="CMW117" s="6"/>
      <c r="CMX117" s="6"/>
      <c r="CMY117" s="6"/>
      <c r="CMZ117" s="6"/>
      <c r="CNA117" s="6"/>
      <c r="CNB117" s="6"/>
      <c r="CNC117" s="6"/>
      <c r="CND117" s="6"/>
      <c r="CNE117" s="6"/>
      <c r="CNF117" s="6"/>
      <c r="CNG117" s="6"/>
      <c r="CNH117" s="6"/>
      <c r="CNI117" s="6"/>
      <c r="CNJ117" s="6"/>
      <c r="CNK117" s="6"/>
      <c r="CNL117" s="6"/>
      <c r="CNM117" s="6"/>
      <c r="CNN117" s="6"/>
      <c r="CNO117" s="6"/>
      <c r="CNP117" s="6"/>
      <c r="CNQ117" s="6"/>
      <c r="CNR117" s="6"/>
      <c r="CNS117" s="6"/>
      <c r="CNT117" s="6"/>
      <c r="CNU117" s="6"/>
      <c r="CNV117" s="6"/>
      <c r="CNW117" s="6"/>
      <c r="CNX117" s="6"/>
      <c r="CNY117" s="6"/>
      <c r="CNZ117" s="6"/>
      <c r="COA117" s="6"/>
      <c r="COB117" s="6"/>
      <c r="COC117" s="6"/>
      <c r="COD117" s="6"/>
      <c r="COE117" s="6"/>
      <c r="COF117" s="6"/>
      <c r="COG117" s="6"/>
      <c r="COH117" s="6"/>
      <c r="COI117" s="6"/>
      <c r="COJ117" s="6"/>
      <c r="COK117" s="6"/>
      <c r="COL117" s="6"/>
      <c r="COM117" s="6"/>
      <c r="CON117" s="6"/>
      <c r="COO117" s="6"/>
      <c r="COP117" s="6"/>
      <c r="COQ117" s="6"/>
      <c r="COR117" s="6"/>
      <c r="COS117" s="6"/>
      <c r="COT117" s="6"/>
      <c r="COU117" s="6"/>
      <c r="COV117" s="6"/>
      <c r="COW117" s="6"/>
      <c r="COX117" s="6"/>
      <c r="COY117" s="6"/>
      <c r="COZ117" s="6"/>
      <c r="CPA117" s="6"/>
      <c r="CPB117" s="6"/>
      <c r="CPC117" s="6"/>
      <c r="CPD117" s="6"/>
      <c r="CPE117" s="6"/>
      <c r="CPF117" s="6"/>
      <c r="CPG117" s="6"/>
      <c r="CPH117" s="6"/>
      <c r="CPI117" s="6"/>
      <c r="CPJ117" s="6"/>
      <c r="CPK117" s="6"/>
      <c r="CPL117" s="6"/>
      <c r="CPM117" s="6"/>
      <c r="CPN117" s="6"/>
      <c r="CPO117" s="6"/>
      <c r="CPP117" s="6"/>
      <c r="CPQ117" s="6"/>
      <c r="CPR117" s="6"/>
      <c r="CPS117" s="6"/>
      <c r="CPT117" s="6"/>
      <c r="CPU117" s="6"/>
      <c r="CPV117" s="6"/>
      <c r="CPW117" s="6"/>
      <c r="CPX117" s="6"/>
      <c r="CPY117" s="6"/>
      <c r="CPZ117" s="6"/>
      <c r="CQA117" s="6"/>
      <c r="CQB117" s="6"/>
      <c r="CQC117" s="6"/>
      <c r="CQD117" s="6"/>
      <c r="CQE117" s="6"/>
      <c r="CQF117" s="6"/>
      <c r="CQG117" s="6"/>
      <c r="CQH117" s="6"/>
      <c r="CQI117" s="6"/>
      <c r="CQJ117" s="6"/>
      <c r="CQK117" s="6"/>
      <c r="CQL117" s="6"/>
      <c r="CQM117" s="6"/>
      <c r="CQN117" s="6"/>
      <c r="CQO117" s="6"/>
      <c r="CQP117" s="6"/>
      <c r="CQQ117" s="6"/>
      <c r="CQR117" s="6"/>
      <c r="CQS117" s="6"/>
      <c r="CQT117" s="6"/>
      <c r="CQU117" s="6"/>
      <c r="CQV117" s="6"/>
      <c r="CQW117" s="6"/>
      <c r="CQX117" s="6"/>
      <c r="CQY117" s="6"/>
      <c r="CQZ117" s="6"/>
      <c r="CRA117" s="6"/>
      <c r="CRB117" s="6"/>
      <c r="CRC117" s="6"/>
      <c r="CRD117" s="6"/>
      <c r="CRE117" s="6"/>
      <c r="CRF117" s="6"/>
      <c r="CRG117" s="6"/>
      <c r="CRH117" s="6"/>
      <c r="CRI117" s="6"/>
      <c r="CRJ117" s="6"/>
      <c r="CRK117" s="6"/>
      <c r="CRL117" s="6"/>
      <c r="CRM117" s="6"/>
      <c r="CRN117" s="6"/>
      <c r="CRO117" s="6"/>
      <c r="CRP117" s="6"/>
      <c r="CRQ117" s="6"/>
      <c r="CRR117" s="6"/>
      <c r="CRS117" s="6"/>
      <c r="CRT117" s="6"/>
      <c r="CRU117" s="6"/>
      <c r="CRV117" s="6"/>
      <c r="CRW117" s="6"/>
      <c r="CRX117" s="6"/>
      <c r="CRY117" s="6"/>
      <c r="CRZ117" s="6"/>
      <c r="CSA117" s="6"/>
      <c r="CSB117" s="6"/>
      <c r="CSC117" s="6"/>
      <c r="CSD117" s="6"/>
      <c r="CSE117" s="6"/>
      <c r="CSF117" s="6"/>
      <c r="CSG117" s="6"/>
      <c r="CSH117" s="6"/>
      <c r="CSI117" s="6"/>
      <c r="CSJ117" s="6"/>
      <c r="CSK117" s="6"/>
      <c r="CSL117" s="6"/>
      <c r="CSM117" s="6"/>
      <c r="CSN117" s="6"/>
      <c r="CSO117" s="6"/>
      <c r="CSP117" s="6"/>
      <c r="CSQ117" s="6"/>
      <c r="CSR117" s="6"/>
      <c r="CSS117" s="6"/>
      <c r="CST117" s="6"/>
      <c r="CSU117" s="6"/>
      <c r="CSV117" s="6"/>
      <c r="CSW117" s="6"/>
      <c r="CSX117" s="6"/>
      <c r="CSY117" s="6"/>
      <c r="CSZ117" s="6"/>
      <c r="CTA117" s="6"/>
      <c r="CTB117" s="6"/>
      <c r="CTC117" s="6"/>
      <c r="CTD117" s="6"/>
      <c r="CTE117" s="6"/>
      <c r="CTF117" s="6"/>
      <c r="CTG117" s="6"/>
      <c r="CTH117" s="6"/>
      <c r="CTI117" s="6"/>
      <c r="CTJ117" s="6"/>
      <c r="CTK117" s="6"/>
      <c r="CTL117" s="6"/>
      <c r="CTM117" s="6"/>
      <c r="CTN117" s="6"/>
      <c r="CTO117" s="6"/>
      <c r="CTP117" s="6"/>
      <c r="CTQ117" s="6"/>
      <c r="CTR117" s="6"/>
      <c r="CTS117" s="6"/>
      <c r="CTT117" s="6"/>
      <c r="CTU117" s="6"/>
      <c r="CTV117" s="6"/>
      <c r="CTW117" s="6"/>
      <c r="CTX117" s="6"/>
      <c r="CTY117" s="6"/>
      <c r="CTZ117" s="6"/>
      <c r="CUA117" s="6"/>
      <c r="CUB117" s="6"/>
      <c r="CUC117" s="6"/>
      <c r="CUD117" s="6"/>
      <c r="CUE117" s="6"/>
      <c r="CUF117" s="6"/>
      <c r="CUG117" s="6"/>
      <c r="CUH117" s="6"/>
      <c r="CUI117" s="6"/>
      <c r="CUJ117" s="6"/>
      <c r="CUK117" s="6"/>
      <c r="CUL117" s="6"/>
      <c r="CUM117" s="6"/>
      <c r="CUN117" s="6"/>
      <c r="CUO117" s="6"/>
      <c r="CUP117" s="6"/>
      <c r="CUQ117" s="6"/>
      <c r="CUR117" s="6"/>
      <c r="CUS117" s="6"/>
      <c r="CUT117" s="6"/>
      <c r="CUU117" s="6"/>
      <c r="CUV117" s="6"/>
      <c r="CUW117" s="6"/>
      <c r="CUX117" s="6"/>
      <c r="CUY117" s="6"/>
      <c r="CUZ117" s="6"/>
      <c r="CVA117" s="6"/>
      <c r="CVB117" s="6"/>
      <c r="CVC117" s="6"/>
      <c r="CVD117" s="6"/>
      <c r="CVE117" s="6"/>
      <c r="CVF117" s="6"/>
      <c r="CVG117" s="6"/>
      <c r="CVH117" s="6"/>
      <c r="CVI117" s="6"/>
      <c r="CVJ117" s="6"/>
      <c r="CVK117" s="6"/>
      <c r="CVL117" s="6"/>
      <c r="CVM117" s="6"/>
      <c r="CVN117" s="6"/>
      <c r="CVO117" s="6"/>
      <c r="CVP117" s="6"/>
      <c r="CVQ117" s="6"/>
      <c r="CVR117" s="6"/>
      <c r="CVS117" s="6"/>
      <c r="CVT117" s="6"/>
      <c r="CVU117" s="6"/>
      <c r="CVV117" s="6"/>
      <c r="CVW117" s="6"/>
      <c r="CVX117" s="6"/>
      <c r="CVY117" s="6"/>
      <c r="CVZ117" s="6"/>
      <c r="CWA117" s="6"/>
      <c r="CWB117" s="6"/>
      <c r="CWC117" s="6"/>
      <c r="CWD117" s="6"/>
      <c r="CWE117" s="6"/>
      <c r="CWF117" s="6"/>
      <c r="CWG117" s="6"/>
      <c r="CWH117" s="6"/>
      <c r="CWI117" s="6"/>
      <c r="CWJ117" s="6"/>
      <c r="CWK117" s="6"/>
      <c r="CWL117" s="6"/>
      <c r="CWM117" s="6"/>
      <c r="CWN117" s="6"/>
      <c r="CWO117" s="6"/>
      <c r="CWP117" s="6"/>
      <c r="CWQ117" s="6"/>
      <c r="CWR117" s="6"/>
      <c r="CWS117" s="6"/>
      <c r="CWT117" s="6"/>
      <c r="CWU117" s="6"/>
      <c r="CWV117" s="6"/>
      <c r="CWW117" s="6"/>
      <c r="CWX117" s="6"/>
      <c r="CWY117" s="6"/>
      <c r="CWZ117" s="6"/>
      <c r="CXA117" s="6"/>
      <c r="CXB117" s="6"/>
      <c r="CXC117" s="6"/>
      <c r="CXD117" s="6"/>
      <c r="CXE117" s="6"/>
      <c r="CXF117" s="6"/>
      <c r="CXG117" s="6"/>
      <c r="CXH117" s="6"/>
      <c r="CXI117" s="6"/>
      <c r="CXJ117" s="6"/>
      <c r="CXK117" s="6"/>
      <c r="CXL117" s="6"/>
      <c r="CXM117" s="6"/>
      <c r="CXN117" s="6"/>
      <c r="CXO117" s="6"/>
      <c r="CXP117" s="6"/>
      <c r="CXQ117" s="6"/>
      <c r="CXR117" s="6"/>
      <c r="CXS117" s="6"/>
      <c r="CXT117" s="6"/>
      <c r="CXU117" s="6"/>
      <c r="CXV117" s="6"/>
      <c r="CXW117" s="6"/>
      <c r="CXX117" s="6"/>
      <c r="CXY117" s="6"/>
      <c r="CXZ117" s="6"/>
      <c r="CYA117" s="6"/>
      <c r="CYB117" s="6"/>
      <c r="CYC117" s="6"/>
      <c r="CYD117" s="6"/>
      <c r="CYE117" s="6"/>
      <c r="CYF117" s="6"/>
      <c r="CYG117" s="6"/>
      <c r="CYH117" s="6"/>
      <c r="CYI117" s="6"/>
      <c r="CYJ117" s="6"/>
      <c r="CYK117" s="6"/>
      <c r="CYL117" s="6"/>
      <c r="CYM117" s="6"/>
      <c r="CYN117" s="6"/>
      <c r="CYO117" s="6"/>
      <c r="CYP117" s="6"/>
      <c r="CYQ117" s="6"/>
      <c r="CYR117" s="6"/>
      <c r="CYS117" s="6"/>
      <c r="CYT117" s="6"/>
      <c r="CYU117" s="6"/>
      <c r="CYV117" s="6"/>
      <c r="CYW117" s="6"/>
      <c r="CYX117" s="6"/>
      <c r="CYY117" s="6"/>
      <c r="CYZ117" s="6"/>
      <c r="CZA117" s="6"/>
      <c r="CZB117" s="6"/>
      <c r="CZC117" s="6"/>
      <c r="CZD117" s="6"/>
      <c r="CZE117" s="6"/>
      <c r="CZF117" s="6"/>
      <c r="CZG117" s="6"/>
      <c r="CZH117" s="6"/>
      <c r="CZI117" s="6"/>
      <c r="CZJ117" s="6"/>
      <c r="CZK117" s="6"/>
      <c r="CZL117" s="6"/>
      <c r="CZM117" s="6"/>
      <c r="CZN117" s="6"/>
      <c r="CZO117" s="6"/>
      <c r="CZP117" s="6"/>
      <c r="CZQ117" s="6"/>
      <c r="CZR117" s="6"/>
      <c r="CZS117" s="6"/>
      <c r="CZT117" s="6"/>
      <c r="CZU117" s="6"/>
      <c r="CZV117" s="6"/>
      <c r="CZW117" s="6"/>
      <c r="CZX117" s="6"/>
      <c r="CZY117" s="6"/>
      <c r="CZZ117" s="6"/>
      <c r="DAA117" s="6"/>
      <c r="DAB117" s="6"/>
      <c r="DAC117" s="6"/>
      <c r="DAD117" s="6"/>
      <c r="DAE117" s="6"/>
      <c r="DAF117" s="6"/>
      <c r="DAG117" s="6"/>
      <c r="DAH117" s="6"/>
      <c r="DAI117" s="6"/>
      <c r="DAJ117" s="6"/>
      <c r="DAK117" s="6"/>
      <c r="DAL117" s="6"/>
      <c r="DAM117" s="6"/>
      <c r="DAN117" s="6"/>
      <c r="DAO117" s="6"/>
      <c r="DAP117" s="6"/>
      <c r="DAQ117" s="6"/>
      <c r="DAR117" s="6"/>
      <c r="DAS117" s="6"/>
      <c r="DAT117" s="6"/>
      <c r="DAU117" s="6"/>
      <c r="DAV117" s="6"/>
      <c r="DAW117" s="6"/>
      <c r="DAX117" s="6"/>
      <c r="DAY117" s="6"/>
      <c r="DAZ117" s="6"/>
      <c r="DBA117" s="6"/>
      <c r="DBB117" s="6"/>
      <c r="DBC117" s="6"/>
      <c r="DBD117" s="6"/>
      <c r="DBE117" s="6"/>
      <c r="DBF117" s="6"/>
      <c r="DBG117" s="6"/>
      <c r="DBH117" s="6"/>
      <c r="DBI117" s="6"/>
      <c r="DBJ117" s="6"/>
      <c r="DBK117" s="6"/>
      <c r="DBL117" s="6"/>
      <c r="DBM117" s="6"/>
      <c r="DBN117" s="6"/>
      <c r="DBO117" s="6"/>
      <c r="DBP117" s="6"/>
      <c r="DBQ117" s="6"/>
      <c r="DBR117" s="6"/>
      <c r="DBS117" s="6"/>
      <c r="DBT117" s="6"/>
      <c r="DBU117" s="6"/>
      <c r="DBV117" s="6"/>
      <c r="DBW117" s="6"/>
      <c r="DBX117" s="6"/>
      <c r="DBY117" s="6"/>
      <c r="DBZ117" s="6"/>
      <c r="DCA117" s="6"/>
      <c r="DCB117" s="6"/>
      <c r="DCC117" s="6"/>
      <c r="DCD117" s="6"/>
      <c r="DCE117" s="6"/>
      <c r="DCF117" s="6"/>
      <c r="DCG117" s="6"/>
      <c r="DCH117" s="6"/>
      <c r="DCI117" s="6"/>
      <c r="DCJ117" s="6"/>
      <c r="DCK117" s="6"/>
      <c r="DCL117" s="6"/>
      <c r="DCM117" s="6"/>
      <c r="DCN117" s="6"/>
      <c r="DCO117" s="6"/>
      <c r="DCP117" s="6"/>
      <c r="DCQ117" s="6"/>
      <c r="DCR117" s="6"/>
      <c r="DCS117" s="6"/>
      <c r="DCT117" s="6"/>
      <c r="DCU117" s="6"/>
      <c r="DCV117" s="6"/>
      <c r="DCW117" s="6"/>
      <c r="DCX117" s="6"/>
      <c r="DCY117" s="6"/>
      <c r="DCZ117" s="6"/>
      <c r="DDA117" s="6"/>
      <c r="DDB117" s="6"/>
      <c r="DDC117" s="6"/>
      <c r="DDD117" s="6"/>
      <c r="DDE117" s="6"/>
      <c r="DDF117" s="6"/>
      <c r="DDG117" s="6"/>
      <c r="DDH117" s="6"/>
      <c r="DDI117" s="6"/>
      <c r="DDJ117" s="6"/>
      <c r="DDK117" s="6"/>
      <c r="DDL117" s="6"/>
      <c r="DDM117" s="6"/>
      <c r="DDN117" s="6"/>
      <c r="DDO117" s="6"/>
      <c r="DDP117" s="6"/>
      <c r="DDQ117" s="6"/>
      <c r="DDR117" s="6"/>
      <c r="DDS117" s="6"/>
      <c r="DDT117" s="6"/>
      <c r="DDU117" s="6"/>
      <c r="DDV117" s="6"/>
      <c r="DDW117" s="6"/>
      <c r="DDX117" s="6"/>
      <c r="DDY117" s="6"/>
      <c r="DDZ117" s="6"/>
      <c r="DEA117" s="6"/>
      <c r="DEB117" s="6"/>
      <c r="DEC117" s="6"/>
      <c r="DED117" s="6"/>
      <c r="DEE117" s="6"/>
      <c r="DEF117" s="6"/>
      <c r="DEG117" s="6"/>
      <c r="DEH117" s="6"/>
      <c r="DEI117" s="6"/>
      <c r="DEJ117" s="6"/>
      <c r="DEK117" s="6"/>
      <c r="DEL117" s="6"/>
      <c r="DEM117" s="6"/>
      <c r="DEN117" s="6"/>
      <c r="DEO117" s="6"/>
      <c r="DEP117" s="6"/>
      <c r="DEQ117" s="6"/>
      <c r="DER117" s="6"/>
      <c r="DES117" s="6"/>
      <c r="DET117" s="6"/>
      <c r="DEU117" s="6"/>
      <c r="DEV117" s="6"/>
      <c r="DEW117" s="6"/>
      <c r="DEX117" s="6"/>
      <c r="DEY117" s="6"/>
      <c r="DEZ117" s="6"/>
      <c r="DFA117" s="6"/>
      <c r="DFB117" s="6"/>
      <c r="DFC117" s="6"/>
      <c r="DFD117" s="6"/>
      <c r="DFE117" s="6"/>
      <c r="DFF117" s="6"/>
      <c r="DFG117" s="6"/>
      <c r="DFH117" s="6"/>
      <c r="DFI117" s="6"/>
      <c r="DFJ117" s="6"/>
      <c r="DFK117" s="6"/>
      <c r="DFL117" s="6"/>
      <c r="DFM117" s="6"/>
      <c r="DFN117" s="6"/>
      <c r="DFO117" s="6"/>
      <c r="DFP117" s="6"/>
      <c r="DFQ117" s="6"/>
      <c r="DFR117" s="6"/>
      <c r="DFS117" s="6"/>
      <c r="DFT117" s="6"/>
      <c r="DFU117" s="6"/>
      <c r="DFV117" s="6"/>
      <c r="DFW117" s="6"/>
      <c r="DFX117" s="6"/>
      <c r="DFY117" s="6"/>
      <c r="DFZ117" s="6"/>
      <c r="DGA117" s="6"/>
      <c r="DGB117" s="6"/>
      <c r="DGC117" s="6"/>
      <c r="DGD117" s="6"/>
      <c r="DGE117" s="6"/>
      <c r="DGF117" s="6"/>
      <c r="DGG117" s="6"/>
      <c r="DGH117" s="6"/>
      <c r="DGI117" s="6"/>
      <c r="DGJ117" s="6"/>
      <c r="DGK117" s="6"/>
      <c r="DGL117" s="6"/>
      <c r="DGM117" s="6"/>
      <c r="DGN117" s="6"/>
      <c r="DGO117" s="6"/>
      <c r="DGP117" s="6"/>
      <c r="DGQ117" s="6"/>
      <c r="DGR117" s="6"/>
      <c r="DGS117" s="6"/>
      <c r="DGT117" s="6"/>
      <c r="DGU117" s="6"/>
      <c r="DGV117" s="6"/>
      <c r="DGW117" s="6"/>
      <c r="DGX117" s="6"/>
      <c r="DGY117" s="6"/>
      <c r="DGZ117" s="6"/>
      <c r="DHA117" s="6"/>
      <c r="DHB117" s="6"/>
      <c r="DHC117" s="6"/>
      <c r="DHD117" s="6"/>
      <c r="DHE117" s="6"/>
      <c r="DHF117" s="6"/>
      <c r="DHG117" s="6"/>
      <c r="DHH117" s="6"/>
      <c r="DHI117" s="6"/>
      <c r="DHJ117" s="6"/>
      <c r="DHK117" s="6"/>
      <c r="DHL117" s="6"/>
      <c r="DHM117" s="6"/>
      <c r="DHN117" s="6"/>
      <c r="DHO117" s="6"/>
      <c r="DHP117" s="6"/>
      <c r="DHQ117" s="6"/>
      <c r="DHR117" s="6"/>
      <c r="DHS117" s="6"/>
      <c r="DHT117" s="6"/>
      <c r="DHU117" s="6"/>
      <c r="DHV117" s="6"/>
      <c r="DHW117" s="6"/>
      <c r="DHX117" s="6"/>
      <c r="DHY117" s="6"/>
      <c r="DHZ117" s="6"/>
      <c r="DIA117" s="6"/>
      <c r="DIB117" s="6"/>
      <c r="DIC117" s="6"/>
      <c r="DID117" s="6"/>
      <c r="DIE117" s="6"/>
      <c r="DIF117" s="6"/>
      <c r="DIG117" s="6"/>
      <c r="DIH117" s="6"/>
      <c r="DII117" s="6"/>
      <c r="DIJ117" s="6"/>
      <c r="DIK117" s="6"/>
      <c r="DIL117" s="6"/>
      <c r="DIM117" s="6"/>
      <c r="DIN117" s="6"/>
      <c r="DIO117" s="6"/>
      <c r="DIP117" s="6"/>
      <c r="DIQ117" s="6"/>
      <c r="DIR117" s="6"/>
      <c r="DIS117" s="6"/>
      <c r="DIT117" s="6"/>
      <c r="DIU117" s="6"/>
      <c r="DIV117" s="6"/>
      <c r="DIW117" s="6"/>
      <c r="DIX117" s="6"/>
      <c r="DIY117" s="6"/>
      <c r="DIZ117" s="6"/>
      <c r="DJA117" s="6"/>
      <c r="DJB117" s="6"/>
      <c r="DJC117" s="6"/>
      <c r="DJD117" s="6"/>
      <c r="DJE117" s="6"/>
      <c r="DJF117" s="6"/>
      <c r="DJG117" s="6"/>
      <c r="DJH117" s="6"/>
      <c r="DJI117" s="6"/>
      <c r="DJJ117" s="6"/>
      <c r="DJK117" s="6"/>
      <c r="DJL117" s="6"/>
      <c r="DJM117" s="6"/>
      <c r="DJN117" s="6"/>
      <c r="DJO117" s="6"/>
      <c r="DJP117" s="6"/>
      <c r="DJQ117" s="6"/>
      <c r="DJR117" s="6"/>
      <c r="DJS117" s="6"/>
      <c r="DJT117" s="6"/>
      <c r="DJU117" s="6"/>
      <c r="DJV117" s="6"/>
      <c r="DJW117" s="6"/>
      <c r="DJX117" s="6"/>
      <c r="DJY117" s="6"/>
      <c r="DJZ117" s="6"/>
      <c r="DKA117" s="6"/>
      <c r="DKB117" s="6"/>
      <c r="DKC117" s="6"/>
      <c r="DKD117" s="6"/>
      <c r="DKE117" s="6"/>
      <c r="DKF117" s="6"/>
      <c r="DKG117" s="6"/>
      <c r="DKH117" s="6"/>
      <c r="DKI117" s="6"/>
      <c r="DKJ117" s="6"/>
      <c r="DKK117" s="6"/>
      <c r="DKL117" s="6"/>
      <c r="DKM117" s="6"/>
      <c r="DKN117" s="6"/>
      <c r="DKO117" s="6"/>
      <c r="DKP117" s="6"/>
      <c r="DKQ117" s="6"/>
      <c r="DKR117" s="6"/>
      <c r="DKS117" s="6"/>
      <c r="DKT117" s="6"/>
      <c r="DKU117" s="6"/>
      <c r="DKV117" s="6"/>
      <c r="DKW117" s="6"/>
      <c r="DKX117" s="6"/>
      <c r="DKY117" s="6"/>
      <c r="DKZ117" s="6"/>
      <c r="DLA117" s="6"/>
      <c r="DLB117" s="6"/>
      <c r="DLC117" s="6"/>
      <c r="DLD117" s="6"/>
      <c r="DLE117" s="6"/>
      <c r="DLF117" s="6"/>
      <c r="DLG117" s="6"/>
      <c r="DLH117" s="6"/>
      <c r="DLI117" s="6"/>
      <c r="DLJ117" s="6"/>
      <c r="DLK117" s="6"/>
      <c r="DLL117" s="6"/>
      <c r="DLM117" s="6"/>
      <c r="DLN117" s="6"/>
      <c r="DLO117" s="6"/>
      <c r="DLP117" s="6"/>
      <c r="DLQ117" s="6"/>
      <c r="DLR117" s="6"/>
      <c r="DLS117" s="6"/>
      <c r="DLT117" s="6"/>
      <c r="DLU117" s="6"/>
      <c r="DLV117" s="6"/>
      <c r="DLW117" s="6"/>
      <c r="DLX117" s="6"/>
      <c r="DLY117" s="6"/>
      <c r="DLZ117" s="6"/>
      <c r="DMA117" s="6"/>
      <c r="DMB117" s="6"/>
      <c r="DMC117" s="6"/>
      <c r="DMD117" s="6"/>
      <c r="DME117" s="6"/>
      <c r="DMF117" s="6"/>
      <c r="DMG117" s="6"/>
      <c r="DMH117" s="6"/>
      <c r="DMI117" s="6"/>
      <c r="DMJ117" s="6"/>
      <c r="DMK117" s="6"/>
      <c r="DML117" s="6"/>
      <c r="DMM117" s="6"/>
      <c r="DMN117" s="6"/>
      <c r="DMO117" s="6"/>
      <c r="DMP117" s="6"/>
      <c r="DMQ117" s="6"/>
      <c r="DMR117" s="6"/>
      <c r="DMS117" s="6"/>
      <c r="DMT117" s="6"/>
      <c r="DMU117" s="6"/>
      <c r="DMV117" s="6"/>
      <c r="DMW117" s="6"/>
      <c r="DMX117" s="6"/>
      <c r="DMY117" s="6"/>
      <c r="DMZ117" s="6"/>
      <c r="DNA117" s="6"/>
      <c r="DNB117" s="6"/>
      <c r="DNC117" s="6"/>
      <c r="DND117" s="6"/>
      <c r="DNE117" s="6"/>
      <c r="DNF117" s="6"/>
      <c r="DNG117" s="6"/>
      <c r="DNH117" s="6"/>
      <c r="DNI117" s="6"/>
      <c r="DNJ117" s="6"/>
      <c r="DNK117" s="6"/>
      <c r="DNL117" s="6"/>
      <c r="DNM117" s="6"/>
      <c r="DNN117" s="6"/>
      <c r="DNO117" s="6"/>
      <c r="DNP117" s="6"/>
      <c r="DNQ117" s="6"/>
      <c r="DNR117" s="6"/>
      <c r="DNS117" s="6"/>
      <c r="DNT117" s="6"/>
      <c r="DNU117" s="6"/>
      <c r="DNV117" s="6"/>
      <c r="DNW117" s="6"/>
      <c r="DNX117" s="6"/>
      <c r="DNY117" s="6"/>
      <c r="DNZ117" s="6"/>
      <c r="DOA117" s="6"/>
      <c r="DOB117" s="6"/>
      <c r="DOC117" s="6"/>
      <c r="DOD117" s="6"/>
      <c r="DOE117" s="6"/>
      <c r="DOF117" s="6"/>
      <c r="DOG117" s="6"/>
      <c r="DOH117" s="6"/>
      <c r="DOI117" s="6"/>
      <c r="DOJ117" s="6"/>
      <c r="DOK117" s="6"/>
      <c r="DOL117" s="6"/>
      <c r="DOM117" s="6"/>
      <c r="DON117" s="6"/>
      <c r="DOO117" s="6"/>
      <c r="DOP117" s="6"/>
      <c r="DOQ117" s="6"/>
      <c r="DOR117" s="6"/>
      <c r="DOS117" s="6"/>
      <c r="DOT117" s="6"/>
      <c r="DOU117" s="6"/>
      <c r="DOV117" s="6"/>
      <c r="DOW117" s="6"/>
      <c r="DOX117" s="6"/>
      <c r="DOY117" s="6"/>
      <c r="DOZ117" s="6"/>
      <c r="DPA117" s="6"/>
      <c r="DPB117" s="6"/>
      <c r="DPC117" s="6"/>
      <c r="DPD117" s="6"/>
      <c r="DPE117" s="6"/>
      <c r="DPF117" s="6"/>
      <c r="DPG117" s="6"/>
      <c r="DPH117" s="6"/>
      <c r="DPI117" s="6"/>
      <c r="DPJ117" s="6"/>
      <c r="DPK117" s="6"/>
      <c r="DPL117" s="6"/>
      <c r="DPM117" s="6"/>
      <c r="DPN117" s="6"/>
      <c r="DPO117" s="6"/>
      <c r="DPP117" s="6"/>
      <c r="DPQ117" s="6"/>
      <c r="DPR117" s="6"/>
      <c r="DPS117" s="6"/>
      <c r="DPT117" s="6"/>
      <c r="DPU117" s="6"/>
      <c r="DPV117" s="6"/>
      <c r="DPW117" s="6"/>
      <c r="DPX117" s="6"/>
      <c r="DPY117" s="6"/>
      <c r="DPZ117" s="6"/>
      <c r="DQA117" s="6"/>
      <c r="DQB117" s="6"/>
      <c r="DQC117" s="6"/>
      <c r="DQD117" s="6"/>
      <c r="DQE117" s="6"/>
      <c r="DQF117" s="6"/>
      <c r="DQG117" s="6"/>
      <c r="DQH117" s="6"/>
      <c r="DQI117" s="6"/>
      <c r="DQJ117" s="6"/>
      <c r="DQK117" s="6"/>
      <c r="DQL117" s="6"/>
      <c r="DQM117" s="6"/>
      <c r="DQN117" s="6"/>
      <c r="DQO117" s="6"/>
      <c r="DQP117" s="6"/>
      <c r="DQQ117" s="6"/>
      <c r="DQR117" s="6"/>
      <c r="DQS117" s="6"/>
      <c r="DQT117" s="6"/>
      <c r="DQU117" s="6"/>
      <c r="DQV117" s="6"/>
      <c r="DQW117" s="6"/>
      <c r="DQX117" s="6"/>
      <c r="DQY117" s="6"/>
      <c r="DQZ117" s="6"/>
      <c r="DRA117" s="6"/>
      <c r="DRB117" s="6"/>
      <c r="DRC117" s="6"/>
      <c r="DRD117" s="6"/>
      <c r="DRE117" s="6"/>
      <c r="DRF117" s="6"/>
      <c r="DRG117" s="6"/>
      <c r="DRH117" s="6"/>
      <c r="DRI117" s="6"/>
      <c r="DRJ117" s="6"/>
      <c r="DRK117" s="6"/>
      <c r="DRL117" s="6"/>
      <c r="DRM117" s="6"/>
      <c r="DRN117" s="6"/>
      <c r="DRO117" s="6"/>
      <c r="DRP117" s="6"/>
      <c r="DRQ117" s="6"/>
      <c r="DRR117" s="6"/>
      <c r="DRS117" s="6"/>
      <c r="DRT117" s="6"/>
      <c r="DRU117" s="6"/>
      <c r="DRV117" s="6"/>
      <c r="DRW117" s="6"/>
      <c r="DRX117" s="6"/>
      <c r="DRY117" s="6"/>
      <c r="DRZ117" s="6"/>
      <c r="DSA117" s="6"/>
      <c r="DSB117" s="6"/>
      <c r="DSC117" s="6"/>
      <c r="DSD117" s="6"/>
      <c r="DSE117" s="6"/>
      <c r="DSF117" s="6"/>
      <c r="DSG117" s="6"/>
      <c r="DSH117" s="6"/>
      <c r="DSI117" s="6"/>
      <c r="DSJ117" s="6"/>
      <c r="DSK117" s="6"/>
      <c r="DSL117" s="6"/>
      <c r="DSM117" s="6"/>
      <c r="DSN117" s="6"/>
      <c r="DSO117" s="6"/>
      <c r="DSP117" s="6"/>
      <c r="DSQ117" s="6"/>
      <c r="DSR117" s="6"/>
      <c r="DSS117" s="6"/>
      <c r="DST117" s="6"/>
      <c r="DSU117" s="6"/>
      <c r="DSV117" s="6"/>
      <c r="DSW117" s="6"/>
      <c r="DSX117" s="6"/>
      <c r="DSY117" s="6"/>
      <c r="DSZ117" s="6"/>
      <c r="DTA117" s="6"/>
      <c r="DTB117" s="6"/>
      <c r="DTC117" s="6"/>
      <c r="DTD117" s="6"/>
      <c r="DTE117" s="6"/>
      <c r="DTF117" s="6"/>
      <c r="DTG117" s="6"/>
      <c r="DTH117" s="6"/>
      <c r="DTI117" s="6"/>
      <c r="DTJ117" s="6"/>
      <c r="DTK117" s="6"/>
      <c r="DTL117" s="6"/>
      <c r="DTM117" s="6"/>
      <c r="DTN117" s="6"/>
      <c r="DTO117" s="6"/>
      <c r="DTP117" s="6"/>
      <c r="DTQ117" s="6"/>
      <c r="DTR117" s="6"/>
      <c r="DTS117" s="6"/>
      <c r="DTT117" s="6"/>
      <c r="DTU117" s="6"/>
      <c r="DTV117" s="6"/>
      <c r="DTW117" s="6"/>
      <c r="DTX117" s="6"/>
      <c r="DTY117" s="6"/>
      <c r="DTZ117" s="6"/>
      <c r="DUA117" s="6"/>
      <c r="DUB117" s="6"/>
      <c r="DUC117" s="6"/>
      <c r="DUD117" s="6"/>
      <c r="DUE117" s="6"/>
      <c r="DUF117" s="6"/>
      <c r="DUG117" s="6"/>
      <c r="DUH117" s="6"/>
      <c r="DUI117" s="6"/>
      <c r="DUJ117" s="6"/>
      <c r="DUK117" s="6"/>
      <c r="DUL117" s="6"/>
      <c r="DUM117" s="6"/>
      <c r="DUN117" s="6"/>
      <c r="DUO117" s="6"/>
      <c r="DUP117" s="6"/>
      <c r="DUQ117" s="6"/>
      <c r="DUR117" s="6"/>
      <c r="DUS117" s="6"/>
      <c r="DUT117" s="6"/>
      <c r="DUU117" s="6"/>
      <c r="DUV117" s="6"/>
      <c r="DUW117" s="6"/>
      <c r="DUX117" s="6"/>
      <c r="DUY117" s="6"/>
      <c r="DUZ117" s="6"/>
      <c r="DVA117" s="6"/>
      <c r="DVB117" s="6"/>
      <c r="DVC117" s="6"/>
      <c r="DVD117" s="6"/>
      <c r="DVE117" s="6"/>
      <c r="DVF117" s="6"/>
      <c r="DVG117" s="6"/>
      <c r="DVH117" s="6"/>
      <c r="DVI117" s="6"/>
      <c r="DVJ117" s="6"/>
      <c r="DVK117" s="6"/>
      <c r="DVL117" s="6"/>
      <c r="DVM117" s="6"/>
      <c r="DVN117" s="6"/>
      <c r="DVO117" s="6"/>
      <c r="DVP117" s="6"/>
      <c r="DVQ117" s="6"/>
      <c r="DVR117" s="6"/>
      <c r="DVS117" s="6"/>
      <c r="DVT117" s="6"/>
      <c r="DVU117" s="6"/>
      <c r="DVV117" s="6"/>
      <c r="DVW117" s="6"/>
      <c r="DVX117" s="6"/>
      <c r="DVY117" s="6"/>
      <c r="DVZ117" s="6"/>
      <c r="DWA117" s="6"/>
      <c r="DWB117" s="6"/>
      <c r="DWC117" s="6"/>
      <c r="DWD117" s="6"/>
      <c r="DWE117" s="6"/>
      <c r="DWF117" s="6"/>
      <c r="DWG117" s="6"/>
      <c r="DWH117" s="6"/>
      <c r="DWI117" s="6"/>
      <c r="DWJ117" s="6"/>
      <c r="DWK117" s="6"/>
      <c r="DWL117" s="6"/>
      <c r="DWM117" s="6"/>
      <c r="DWN117" s="6"/>
      <c r="DWO117" s="6"/>
      <c r="DWP117" s="6"/>
      <c r="DWQ117" s="6"/>
      <c r="DWR117" s="6"/>
      <c r="DWS117" s="6"/>
      <c r="DWT117" s="6"/>
      <c r="DWU117" s="6"/>
      <c r="DWV117" s="6"/>
      <c r="DWW117" s="6"/>
      <c r="DWX117" s="6"/>
      <c r="DWY117" s="6"/>
      <c r="DWZ117" s="6"/>
      <c r="DXA117" s="6"/>
      <c r="DXB117" s="6"/>
      <c r="DXC117" s="6"/>
      <c r="DXD117" s="6"/>
      <c r="DXE117" s="6"/>
      <c r="DXF117" s="6"/>
      <c r="DXG117" s="6"/>
      <c r="DXH117" s="6"/>
      <c r="DXI117" s="6"/>
      <c r="DXJ117" s="6"/>
      <c r="DXK117" s="6"/>
      <c r="DXL117" s="6"/>
      <c r="DXM117" s="6"/>
      <c r="DXN117" s="6"/>
      <c r="DXO117" s="6"/>
      <c r="DXP117" s="6"/>
      <c r="DXQ117" s="6"/>
      <c r="DXR117" s="6"/>
      <c r="DXS117" s="6"/>
      <c r="DXT117" s="6"/>
      <c r="DXU117" s="6"/>
      <c r="DXV117" s="6"/>
      <c r="DXW117" s="6"/>
      <c r="DXX117" s="6"/>
      <c r="DXY117" s="6"/>
      <c r="DXZ117" s="6"/>
      <c r="DYA117" s="6"/>
      <c r="DYB117" s="6"/>
      <c r="DYC117" s="6"/>
      <c r="DYD117" s="6"/>
      <c r="DYE117" s="6"/>
      <c r="DYF117" s="6"/>
      <c r="DYG117" s="6"/>
      <c r="DYH117" s="6"/>
      <c r="DYI117" s="6"/>
      <c r="DYJ117" s="6"/>
      <c r="DYK117" s="6"/>
      <c r="DYL117" s="6"/>
      <c r="DYM117" s="6"/>
      <c r="DYN117" s="6"/>
      <c r="DYO117" s="6"/>
      <c r="DYP117" s="6"/>
      <c r="DYQ117" s="6"/>
      <c r="DYR117" s="6"/>
      <c r="DYS117" s="6"/>
      <c r="DYT117" s="6"/>
      <c r="DYU117" s="6"/>
      <c r="DYV117" s="6"/>
      <c r="DYW117" s="6"/>
      <c r="DYX117" s="6"/>
      <c r="DYY117" s="6"/>
      <c r="DYZ117" s="6"/>
      <c r="DZA117" s="6"/>
      <c r="DZB117" s="6"/>
      <c r="DZC117" s="6"/>
      <c r="DZD117" s="6"/>
      <c r="DZE117" s="6"/>
      <c r="DZF117" s="6"/>
      <c r="DZG117" s="6"/>
      <c r="DZH117" s="6"/>
      <c r="DZI117" s="6"/>
      <c r="DZJ117" s="6"/>
      <c r="DZK117" s="6"/>
      <c r="DZL117" s="6"/>
      <c r="DZM117" s="6"/>
      <c r="DZN117" s="6"/>
      <c r="DZO117" s="6"/>
      <c r="DZP117" s="6"/>
      <c r="DZQ117" s="6"/>
      <c r="DZR117" s="6"/>
      <c r="DZS117" s="6"/>
      <c r="DZT117" s="6"/>
      <c r="DZU117" s="6"/>
      <c r="DZV117" s="6"/>
      <c r="DZW117" s="6"/>
      <c r="DZX117" s="6"/>
      <c r="DZY117" s="6"/>
      <c r="DZZ117" s="6"/>
      <c r="EAA117" s="6"/>
      <c r="EAB117" s="6"/>
      <c r="EAC117" s="6"/>
      <c r="EAD117" s="6"/>
      <c r="EAE117" s="6"/>
      <c r="EAF117" s="6"/>
      <c r="EAG117" s="6"/>
      <c r="EAH117" s="6"/>
      <c r="EAI117" s="6"/>
      <c r="EAJ117" s="6"/>
      <c r="EAK117" s="6"/>
      <c r="EAL117" s="6"/>
      <c r="EAM117" s="6"/>
      <c r="EAN117" s="6"/>
      <c r="EAO117" s="6"/>
      <c r="EAP117" s="6"/>
      <c r="EAQ117" s="6"/>
      <c r="EAR117" s="6"/>
      <c r="EAS117" s="6"/>
      <c r="EAT117" s="6"/>
      <c r="EAU117" s="6"/>
      <c r="EAV117" s="6"/>
      <c r="EAW117" s="6"/>
      <c r="EAX117" s="6"/>
      <c r="EAY117" s="6"/>
      <c r="EAZ117" s="6"/>
      <c r="EBA117" s="6"/>
      <c r="EBB117" s="6"/>
      <c r="EBC117" s="6"/>
      <c r="EBD117" s="6"/>
      <c r="EBE117" s="6"/>
      <c r="EBF117" s="6"/>
      <c r="EBG117" s="6"/>
      <c r="EBH117" s="6"/>
      <c r="EBI117" s="6"/>
      <c r="EBJ117" s="6"/>
      <c r="EBK117" s="6"/>
      <c r="EBL117" s="6"/>
      <c r="EBM117" s="6"/>
      <c r="EBN117" s="6"/>
      <c r="EBO117" s="6"/>
      <c r="EBP117" s="6"/>
      <c r="EBQ117" s="6"/>
      <c r="EBR117" s="6"/>
      <c r="EBS117" s="6"/>
      <c r="EBT117" s="6"/>
      <c r="EBU117" s="6"/>
      <c r="EBV117" s="6"/>
      <c r="EBW117" s="6"/>
      <c r="EBX117" s="6"/>
      <c r="EBY117" s="6"/>
      <c r="EBZ117" s="6"/>
      <c r="ECA117" s="6"/>
      <c r="ECB117" s="6"/>
      <c r="ECC117" s="6"/>
      <c r="ECD117" s="6"/>
      <c r="ECE117" s="6"/>
      <c r="ECF117" s="6"/>
      <c r="ECG117" s="6"/>
      <c r="ECH117" s="6"/>
      <c r="ECI117" s="6"/>
      <c r="ECJ117" s="6"/>
      <c r="ECK117" s="6"/>
      <c r="ECL117" s="6"/>
      <c r="ECM117" s="6"/>
      <c r="ECN117" s="6"/>
      <c r="ECO117" s="6"/>
      <c r="ECP117" s="6"/>
      <c r="ECQ117" s="6"/>
      <c r="ECR117" s="6"/>
      <c r="ECS117" s="6"/>
      <c r="ECT117" s="6"/>
      <c r="ECU117" s="6"/>
      <c r="ECV117" s="6"/>
      <c r="ECW117" s="6"/>
      <c r="ECX117" s="6"/>
      <c r="ECY117" s="6"/>
      <c r="ECZ117" s="6"/>
      <c r="EDA117" s="6"/>
      <c r="EDB117" s="6"/>
      <c r="EDC117" s="6"/>
      <c r="EDD117" s="6"/>
      <c r="EDE117" s="6"/>
      <c r="EDF117" s="6"/>
      <c r="EDG117" s="6"/>
      <c r="EDH117" s="6"/>
      <c r="EDI117" s="6"/>
      <c r="EDJ117" s="6"/>
      <c r="EDK117" s="6"/>
      <c r="EDL117" s="6"/>
      <c r="EDM117" s="6"/>
      <c r="EDN117" s="6"/>
      <c r="EDO117" s="6"/>
      <c r="EDP117" s="6"/>
      <c r="EDQ117" s="6"/>
      <c r="EDR117" s="6"/>
      <c r="EDS117" s="6"/>
      <c r="EDT117" s="6"/>
      <c r="EDU117" s="6"/>
      <c r="EDV117" s="6"/>
      <c r="EDW117" s="6"/>
      <c r="EDX117" s="6"/>
      <c r="EDY117" s="6"/>
      <c r="EDZ117" s="6"/>
      <c r="EEA117" s="6"/>
      <c r="EEB117" s="6"/>
      <c r="EEC117" s="6"/>
      <c r="EED117" s="6"/>
      <c r="EEE117" s="6"/>
      <c r="EEF117" s="6"/>
      <c r="EEG117" s="6"/>
      <c r="EEH117" s="6"/>
      <c r="EEI117" s="6"/>
      <c r="EEJ117" s="6"/>
      <c r="EEK117" s="6"/>
      <c r="EEL117" s="6"/>
      <c r="EEM117" s="6"/>
      <c r="EEN117" s="6"/>
      <c r="EEO117" s="6"/>
      <c r="EEP117" s="6"/>
      <c r="EEQ117" s="6"/>
      <c r="EER117" s="6"/>
      <c r="EES117" s="6"/>
      <c r="EET117" s="6"/>
      <c r="EEU117" s="6"/>
      <c r="EEV117" s="6"/>
      <c r="EEW117" s="6"/>
      <c r="EEX117" s="6"/>
      <c r="EEY117" s="6"/>
      <c r="EEZ117" s="6"/>
      <c r="EFA117" s="6"/>
      <c r="EFB117" s="6"/>
      <c r="EFC117" s="6"/>
      <c r="EFD117" s="6"/>
      <c r="EFE117" s="6"/>
      <c r="EFF117" s="6"/>
      <c r="EFG117" s="6"/>
      <c r="EFH117" s="6"/>
      <c r="EFI117" s="6"/>
      <c r="EFJ117" s="6"/>
      <c r="EFK117" s="6"/>
      <c r="EFL117" s="6"/>
      <c r="EFM117" s="6"/>
      <c r="EFN117" s="6"/>
      <c r="EFO117" s="6"/>
      <c r="EFP117" s="6"/>
      <c r="EFQ117" s="6"/>
      <c r="EFR117" s="6"/>
      <c r="EFS117" s="6"/>
      <c r="EFT117" s="6"/>
      <c r="EFU117" s="6"/>
      <c r="EFV117" s="6"/>
      <c r="EFW117" s="6"/>
      <c r="EFX117" s="6"/>
      <c r="EFY117" s="6"/>
      <c r="EFZ117" s="6"/>
      <c r="EGA117" s="6"/>
      <c r="EGB117" s="6"/>
      <c r="EGC117" s="6"/>
      <c r="EGD117" s="6"/>
      <c r="EGE117" s="6"/>
      <c r="EGF117" s="6"/>
      <c r="EGG117" s="6"/>
      <c r="EGH117" s="6"/>
      <c r="EGI117" s="6"/>
      <c r="EGJ117" s="6"/>
      <c r="EGK117" s="6"/>
      <c r="EGL117" s="6"/>
      <c r="EGM117" s="6"/>
      <c r="EGN117" s="6"/>
      <c r="EGO117" s="6"/>
      <c r="EGP117" s="6"/>
      <c r="EGQ117" s="6"/>
      <c r="EGR117" s="6"/>
      <c r="EGS117" s="6"/>
      <c r="EGT117" s="6"/>
      <c r="EGU117" s="6"/>
      <c r="EGV117" s="6"/>
      <c r="EGW117" s="6"/>
      <c r="EGX117" s="6"/>
      <c r="EGY117" s="6"/>
      <c r="EGZ117" s="6"/>
      <c r="EHA117" s="6"/>
      <c r="EHB117" s="6"/>
      <c r="EHC117" s="6"/>
      <c r="EHD117" s="6"/>
      <c r="EHE117" s="6"/>
      <c r="EHF117" s="6"/>
      <c r="EHG117" s="6"/>
      <c r="EHH117" s="6"/>
      <c r="EHI117" s="6"/>
      <c r="EHJ117" s="6"/>
      <c r="EHK117" s="6"/>
      <c r="EHL117" s="6"/>
      <c r="EHM117" s="6"/>
      <c r="EHN117" s="6"/>
      <c r="EHO117" s="6"/>
      <c r="EHP117" s="6"/>
      <c r="EHQ117" s="6"/>
      <c r="EHR117" s="6"/>
      <c r="EHS117" s="6"/>
      <c r="EHT117" s="6"/>
      <c r="EHU117" s="6"/>
      <c r="EHV117" s="6"/>
      <c r="EHW117" s="6"/>
      <c r="EHX117" s="6"/>
      <c r="EHY117" s="6"/>
      <c r="EHZ117" s="6"/>
      <c r="EIA117" s="6"/>
      <c r="EIB117" s="6"/>
      <c r="EIC117" s="6"/>
      <c r="EID117" s="6"/>
      <c r="EIE117" s="6"/>
      <c r="EIF117" s="6"/>
      <c r="EIG117" s="6"/>
      <c r="EIH117" s="6"/>
      <c r="EII117" s="6"/>
      <c r="EIJ117" s="6"/>
      <c r="EIK117" s="6"/>
      <c r="EIL117" s="6"/>
      <c r="EIM117" s="6"/>
      <c r="EIN117" s="6"/>
      <c r="EIO117" s="6"/>
      <c r="EIP117" s="6"/>
      <c r="EIQ117" s="6"/>
      <c r="EIR117" s="6"/>
      <c r="EIS117" s="6"/>
      <c r="EIT117" s="6"/>
      <c r="EIU117" s="6"/>
      <c r="EIV117" s="6"/>
      <c r="EIW117" s="6"/>
      <c r="EIX117" s="6"/>
      <c r="EIY117" s="6"/>
      <c r="EIZ117" s="6"/>
      <c r="EJA117" s="6"/>
      <c r="EJB117" s="6"/>
      <c r="EJC117" s="6"/>
      <c r="EJD117" s="6"/>
      <c r="EJE117" s="6"/>
      <c r="EJF117" s="6"/>
      <c r="EJG117" s="6"/>
      <c r="EJH117" s="6"/>
      <c r="EJI117" s="6"/>
      <c r="EJJ117" s="6"/>
      <c r="EJK117" s="6"/>
      <c r="EJL117" s="6"/>
      <c r="EJM117" s="6"/>
      <c r="EJN117" s="6"/>
      <c r="EJO117" s="6"/>
      <c r="EJP117" s="6"/>
      <c r="EJQ117" s="6"/>
      <c r="EJR117" s="6"/>
      <c r="EJS117" s="6"/>
      <c r="EJT117" s="6"/>
      <c r="EJU117" s="6"/>
      <c r="EJV117" s="6"/>
      <c r="EJW117" s="6"/>
      <c r="EJX117" s="6"/>
      <c r="EJY117" s="6"/>
      <c r="EJZ117" s="6"/>
      <c r="EKA117" s="6"/>
      <c r="EKB117" s="6"/>
      <c r="EKC117" s="6"/>
      <c r="EKD117" s="6"/>
      <c r="EKE117" s="6"/>
      <c r="EKF117" s="6"/>
      <c r="EKG117" s="6"/>
      <c r="EKH117" s="6"/>
      <c r="EKI117" s="6"/>
      <c r="EKJ117" s="6"/>
      <c r="EKK117" s="6"/>
      <c r="EKL117" s="6"/>
      <c r="EKM117" s="6"/>
      <c r="EKN117" s="6"/>
      <c r="EKO117" s="6"/>
      <c r="EKP117" s="6"/>
      <c r="EKQ117" s="6"/>
      <c r="EKR117" s="6"/>
      <c r="EKS117" s="6"/>
      <c r="EKT117" s="6"/>
      <c r="EKU117" s="6"/>
      <c r="EKV117" s="6"/>
      <c r="EKW117" s="6"/>
      <c r="EKX117" s="6"/>
      <c r="EKY117" s="6"/>
      <c r="EKZ117" s="6"/>
      <c r="ELA117" s="6"/>
      <c r="ELB117" s="6"/>
      <c r="ELC117" s="6"/>
      <c r="ELD117" s="6"/>
      <c r="ELE117" s="6"/>
      <c r="ELF117" s="6"/>
      <c r="ELG117" s="6"/>
      <c r="ELH117" s="6"/>
      <c r="ELI117" s="6"/>
      <c r="ELJ117" s="6"/>
      <c r="ELK117" s="6"/>
      <c r="ELL117" s="6"/>
      <c r="ELM117" s="6"/>
      <c r="ELN117" s="6"/>
      <c r="ELO117" s="6"/>
      <c r="ELP117" s="6"/>
      <c r="ELQ117" s="6"/>
      <c r="ELR117" s="6"/>
      <c r="ELS117" s="6"/>
      <c r="ELT117" s="6"/>
      <c r="ELU117" s="6"/>
      <c r="ELV117" s="6"/>
      <c r="ELW117" s="6"/>
      <c r="ELX117" s="6"/>
      <c r="ELY117" s="6"/>
      <c r="ELZ117" s="6"/>
      <c r="EMA117" s="6"/>
      <c r="EMB117" s="6"/>
      <c r="EMC117" s="6"/>
      <c r="EMD117" s="6"/>
      <c r="EME117" s="6"/>
      <c r="EMF117" s="6"/>
      <c r="EMG117" s="6"/>
      <c r="EMH117" s="6"/>
      <c r="EMI117" s="6"/>
      <c r="EMJ117" s="6"/>
      <c r="EMK117" s="6"/>
      <c r="EML117" s="6"/>
      <c r="EMM117" s="6"/>
      <c r="EMN117" s="6"/>
      <c r="EMO117" s="6"/>
      <c r="EMP117" s="6"/>
      <c r="EMQ117" s="6"/>
      <c r="EMR117" s="6"/>
      <c r="EMS117" s="6"/>
      <c r="EMT117" s="6"/>
      <c r="EMU117" s="6"/>
      <c r="EMV117" s="6"/>
      <c r="EMW117" s="6"/>
      <c r="EMX117" s="6"/>
      <c r="EMY117" s="6"/>
      <c r="EMZ117" s="6"/>
      <c r="ENA117" s="6"/>
      <c r="ENB117" s="6"/>
      <c r="ENC117" s="6"/>
      <c r="END117" s="6"/>
      <c r="ENE117" s="6"/>
      <c r="ENF117" s="6"/>
      <c r="ENG117" s="6"/>
      <c r="ENH117" s="6"/>
      <c r="ENI117" s="6"/>
      <c r="ENJ117" s="6"/>
      <c r="ENK117" s="6"/>
      <c r="ENL117" s="6"/>
      <c r="ENM117" s="6"/>
      <c r="ENN117" s="6"/>
      <c r="ENO117" s="6"/>
      <c r="ENP117" s="6"/>
      <c r="ENQ117" s="6"/>
      <c r="ENR117" s="6"/>
      <c r="ENS117" s="6"/>
      <c r="ENT117" s="6"/>
      <c r="ENU117" s="6"/>
      <c r="ENV117" s="6"/>
      <c r="ENW117" s="6"/>
      <c r="ENX117" s="6"/>
      <c r="ENY117" s="6"/>
      <c r="ENZ117" s="6"/>
      <c r="EOA117" s="6"/>
      <c r="EOB117" s="6"/>
      <c r="EOC117" s="6"/>
      <c r="EOD117" s="6"/>
      <c r="EOE117" s="6"/>
      <c r="EOF117" s="6"/>
      <c r="EOG117" s="6"/>
      <c r="EOH117" s="6"/>
      <c r="EOI117" s="6"/>
      <c r="EOJ117" s="6"/>
      <c r="EOK117" s="6"/>
      <c r="EOL117" s="6"/>
      <c r="EOM117" s="6"/>
      <c r="EON117" s="6"/>
      <c r="EOO117" s="6"/>
      <c r="EOP117" s="6"/>
      <c r="EOQ117" s="6"/>
      <c r="EOR117" s="6"/>
      <c r="EOS117" s="6"/>
      <c r="EOT117" s="6"/>
      <c r="EOU117" s="6"/>
      <c r="EOV117" s="6"/>
      <c r="EOW117" s="6"/>
      <c r="EOX117" s="6"/>
      <c r="EOY117" s="6"/>
      <c r="EOZ117" s="6"/>
      <c r="EPA117" s="6"/>
      <c r="EPB117" s="6"/>
      <c r="EPC117" s="6"/>
      <c r="EPD117" s="6"/>
      <c r="EPE117" s="6"/>
      <c r="EPF117" s="6"/>
      <c r="EPG117" s="6"/>
      <c r="EPH117" s="6"/>
      <c r="EPI117" s="6"/>
      <c r="EPJ117" s="6"/>
      <c r="EPK117" s="6"/>
      <c r="EPL117" s="6"/>
      <c r="EPM117" s="6"/>
      <c r="EPN117" s="6"/>
      <c r="EPO117" s="6"/>
      <c r="EPP117" s="6"/>
      <c r="EPQ117" s="6"/>
      <c r="EPR117" s="6"/>
      <c r="EPS117" s="6"/>
      <c r="EPT117" s="6"/>
      <c r="EPU117" s="6"/>
      <c r="EPV117" s="6"/>
      <c r="EPW117" s="6"/>
      <c r="EPX117" s="6"/>
      <c r="EPY117" s="6"/>
      <c r="EPZ117" s="6"/>
      <c r="EQA117" s="6"/>
      <c r="EQB117" s="6"/>
      <c r="EQC117" s="6"/>
      <c r="EQD117" s="6"/>
      <c r="EQE117" s="6"/>
      <c r="EQF117" s="6"/>
      <c r="EQG117" s="6"/>
      <c r="EQH117" s="6"/>
      <c r="EQI117" s="6"/>
      <c r="EQJ117" s="6"/>
      <c r="EQK117" s="6"/>
      <c r="EQL117" s="6"/>
      <c r="EQM117" s="6"/>
      <c r="EQN117" s="6"/>
      <c r="EQO117" s="6"/>
      <c r="EQP117" s="6"/>
      <c r="EQQ117" s="6"/>
      <c r="EQR117" s="6"/>
      <c r="EQS117" s="6"/>
      <c r="EQT117" s="6"/>
      <c r="EQU117" s="6"/>
      <c r="EQV117" s="6"/>
      <c r="EQW117" s="6"/>
      <c r="EQX117" s="6"/>
      <c r="EQY117" s="6"/>
      <c r="EQZ117" s="6"/>
      <c r="ERA117" s="6"/>
      <c r="ERB117" s="6"/>
      <c r="ERC117" s="6"/>
      <c r="ERD117" s="6"/>
      <c r="ERE117" s="6"/>
      <c r="ERF117" s="6"/>
      <c r="ERG117" s="6"/>
      <c r="ERH117" s="6"/>
      <c r="ERI117" s="6"/>
      <c r="ERJ117" s="6"/>
      <c r="ERK117" s="6"/>
      <c r="ERL117" s="6"/>
      <c r="ERM117" s="6"/>
      <c r="ERN117" s="6"/>
      <c r="ERO117" s="6"/>
      <c r="ERP117" s="6"/>
      <c r="ERQ117" s="6"/>
      <c r="ERR117" s="6"/>
      <c r="ERS117" s="6"/>
      <c r="ERT117" s="6"/>
      <c r="ERU117" s="6"/>
      <c r="ERV117" s="6"/>
      <c r="ERW117" s="6"/>
      <c r="ERX117" s="6"/>
      <c r="ERY117" s="6"/>
      <c r="ERZ117" s="6"/>
      <c r="ESA117" s="6"/>
      <c r="ESB117" s="6"/>
      <c r="ESC117" s="6"/>
      <c r="ESD117" s="6"/>
      <c r="ESE117" s="6"/>
      <c r="ESF117" s="6"/>
      <c r="ESG117" s="6"/>
      <c r="ESH117" s="6"/>
      <c r="ESI117" s="6"/>
      <c r="ESJ117" s="6"/>
      <c r="ESK117" s="6"/>
      <c r="ESL117" s="6"/>
      <c r="ESM117" s="6"/>
      <c r="ESN117" s="6"/>
      <c r="ESO117" s="6"/>
      <c r="ESP117" s="6"/>
      <c r="ESQ117" s="6"/>
      <c r="ESR117" s="6"/>
      <c r="ESS117" s="6"/>
      <c r="EST117" s="6"/>
      <c r="ESU117" s="6"/>
      <c r="ESV117" s="6"/>
      <c r="ESW117" s="6"/>
      <c r="ESX117" s="6"/>
      <c r="ESY117" s="6"/>
      <c r="ESZ117" s="6"/>
      <c r="ETA117" s="6"/>
      <c r="ETB117" s="6"/>
      <c r="ETC117" s="6"/>
      <c r="ETD117" s="6"/>
      <c r="ETE117" s="6"/>
      <c r="ETF117" s="6"/>
      <c r="ETG117" s="6"/>
      <c r="ETH117" s="6"/>
      <c r="ETI117" s="6"/>
      <c r="ETJ117" s="6"/>
      <c r="ETK117" s="6"/>
      <c r="ETL117" s="6"/>
      <c r="ETM117" s="6"/>
      <c r="ETN117" s="6"/>
      <c r="ETO117" s="6"/>
      <c r="ETP117" s="6"/>
      <c r="ETQ117" s="6"/>
      <c r="ETR117" s="6"/>
      <c r="ETS117" s="6"/>
      <c r="ETT117" s="6"/>
      <c r="ETU117" s="6"/>
      <c r="ETV117" s="6"/>
      <c r="ETW117" s="6"/>
      <c r="ETX117" s="6"/>
      <c r="ETY117" s="6"/>
      <c r="ETZ117" s="6"/>
      <c r="EUA117" s="6"/>
      <c r="EUB117" s="6"/>
      <c r="EUC117" s="6"/>
      <c r="EUD117" s="6"/>
      <c r="EUE117" s="6"/>
      <c r="EUF117" s="6"/>
      <c r="EUG117" s="6"/>
      <c r="EUH117" s="6"/>
      <c r="EUI117" s="6"/>
      <c r="EUJ117" s="6"/>
      <c r="EUK117" s="6"/>
      <c r="EUL117" s="6"/>
      <c r="EUM117" s="6"/>
      <c r="EUN117" s="6"/>
      <c r="EUO117" s="6"/>
      <c r="EUP117" s="6"/>
      <c r="EUQ117" s="6"/>
      <c r="EUR117" s="6"/>
      <c r="EUS117" s="6"/>
      <c r="EUT117" s="6"/>
      <c r="EUU117" s="6"/>
      <c r="EUV117" s="6"/>
      <c r="EUW117" s="6"/>
      <c r="EUX117" s="6"/>
      <c r="EUY117" s="6"/>
      <c r="EUZ117" s="6"/>
      <c r="EVA117" s="6"/>
      <c r="EVB117" s="6"/>
      <c r="EVC117" s="6"/>
      <c r="EVD117" s="6"/>
      <c r="EVE117" s="6"/>
      <c r="EVF117" s="6"/>
      <c r="EVG117" s="6"/>
      <c r="EVH117" s="6"/>
      <c r="EVI117" s="6"/>
      <c r="EVJ117" s="6"/>
      <c r="EVK117" s="6"/>
      <c r="EVL117" s="6"/>
      <c r="EVM117" s="6"/>
      <c r="EVN117" s="6"/>
      <c r="EVO117" s="6"/>
      <c r="EVP117" s="6"/>
      <c r="EVQ117" s="6"/>
      <c r="EVR117" s="6"/>
      <c r="EVS117" s="6"/>
      <c r="EVT117" s="6"/>
      <c r="EVU117" s="6"/>
      <c r="EVV117" s="6"/>
      <c r="EVW117" s="6"/>
      <c r="EVX117" s="6"/>
      <c r="EVY117" s="6"/>
      <c r="EVZ117" s="6"/>
      <c r="EWA117" s="6"/>
      <c r="EWB117" s="6"/>
      <c r="EWC117" s="6"/>
      <c r="EWD117" s="6"/>
      <c r="EWE117" s="6"/>
      <c r="EWF117" s="6"/>
      <c r="EWG117" s="6"/>
      <c r="EWH117" s="6"/>
      <c r="EWI117" s="6"/>
      <c r="EWJ117" s="6"/>
      <c r="EWK117" s="6"/>
      <c r="EWL117" s="6"/>
      <c r="EWM117" s="6"/>
      <c r="EWN117" s="6"/>
      <c r="EWO117" s="6"/>
      <c r="EWP117" s="6"/>
      <c r="EWQ117" s="6"/>
      <c r="EWR117" s="6"/>
      <c r="EWS117" s="6"/>
      <c r="EWT117" s="6"/>
      <c r="EWU117" s="6"/>
      <c r="EWV117" s="6"/>
      <c r="EWW117" s="6"/>
      <c r="EWX117" s="6"/>
      <c r="EWY117" s="6"/>
      <c r="EWZ117" s="6"/>
      <c r="EXA117" s="6"/>
      <c r="EXB117" s="6"/>
      <c r="EXC117" s="6"/>
      <c r="EXD117" s="6"/>
      <c r="EXE117" s="6"/>
      <c r="EXF117" s="6"/>
      <c r="EXG117" s="6"/>
      <c r="EXH117" s="6"/>
      <c r="EXI117" s="6"/>
      <c r="EXJ117" s="6"/>
      <c r="EXK117" s="6"/>
      <c r="EXL117" s="6"/>
      <c r="EXM117" s="6"/>
      <c r="EXN117" s="6"/>
      <c r="EXO117" s="6"/>
      <c r="EXP117" s="6"/>
      <c r="EXQ117" s="6"/>
      <c r="EXR117" s="6"/>
      <c r="EXS117" s="6"/>
      <c r="EXT117" s="6"/>
      <c r="EXU117" s="6"/>
      <c r="EXV117" s="6"/>
      <c r="EXW117" s="6"/>
      <c r="EXX117" s="6"/>
      <c r="EXY117" s="6"/>
      <c r="EXZ117" s="6"/>
      <c r="EYA117" s="6"/>
      <c r="EYB117" s="6"/>
      <c r="EYC117" s="6"/>
      <c r="EYD117" s="6"/>
      <c r="EYE117" s="6"/>
      <c r="EYF117" s="6"/>
      <c r="EYG117" s="6"/>
      <c r="EYH117" s="6"/>
      <c r="EYI117" s="6"/>
      <c r="EYJ117" s="6"/>
      <c r="EYK117" s="6"/>
      <c r="EYL117" s="6"/>
      <c r="EYM117" s="6"/>
      <c r="EYN117" s="6"/>
      <c r="EYO117" s="6"/>
      <c r="EYP117" s="6"/>
      <c r="EYQ117" s="6"/>
      <c r="EYR117" s="6"/>
      <c r="EYS117" s="6"/>
      <c r="EYT117" s="6"/>
      <c r="EYU117" s="6"/>
      <c r="EYV117" s="6"/>
      <c r="EYW117" s="6"/>
      <c r="EYX117" s="6"/>
      <c r="EYY117" s="6"/>
      <c r="EYZ117" s="6"/>
      <c r="EZA117" s="6"/>
      <c r="EZB117" s="6"/>
      <c r="EZC117" s="6"/>
      <c r="EZD117" s="6"/>
      <c r="EZE117" s="6"/>
      <c r="EZF117" s="6"/>
      <c r="EZG117" s="6"/>
      <c r="EZH117" s="6"/>
      <c r="EZI117" s="6"/>
      <c r="EZJ117" s="6"/>
      <c r="EZK117" s="6"/>
      <c r="EZL117" s="6"/>
      <c r="EZM117" s="6"/>
      <c r="EZN117" s="6"/>
      <c r="EZO117" s="6"/>
      <c r="EZP117" s="6"/>
      <c r="EZQ117" s="6"/>
      <c r="EZR117" s="6"/>
      <c r="EZS117" s="6"/>
      <c r="EZT117" s="6"/>
      <c r="EZU117" s="6"/>
      <c r="EZV117" s="6"/>
      <c r="EZW117" s="6"/>
      <c r="EZX117" s="6"/>
      <c r="EZY117" s="6"/>
      <c r="EZZ117" s="6"/>
      <c r="FAA117" s="6"/>
      <c r="FAB117" s="6"/>
      <c r="FAC117" s="6"/>
      <c r="FAD117" s="6"/>
      <c r="FAE117" s="6"/>
      <c r="FAF117" s="6"/>
      <c r="FAG117" s="6"/>
      <c r="FAH117" s="6"/>
      <c r="FAI117" s="6"/>
      <c r="FAJ117" s="6"/>
      <c r="FAK117" s="6"/>
      <c r="FAL117" s="6"/>
      <c r="FAM117" s="6"/>
      <c r="FAN117" s="6"/>
      <c r="FAO117" s="6"/>
      <c r="FAP117" s="6"/>
      <c r="FAQ117" s="6"/>
      <c r="FAR117" s="6"/>
      <c r="FAS117" s="6"/>
      <c r="FAT117" s="6"/>
      <c r="FAU117" s="6"/>
      <c r="FAV117" s="6"/>
      <c r="FAW117" s="6"/>
      <c r="FAX117" s="6"/>
      <c r="FAY117" s="6"/>
      <c r="FAZ117" s="6"/>
      <c r="FBA117" s="6"/>
      <c r="FBB117" s="6"/>
      <c r="FBC117" s="6"/>
      <c r="FBD117" s="6"/>
      <c r="FBE117" s="6"/>
      <c r="FBF117" s="6"/>
      <c r="FBG117" s="6"/>
      <c r="FBH117" s="6"/>
      <c r="FBI117" s="6"/>
      <c r="FBJ117" s="6"/>
      <c r="FBK117" s="6"/>
      <c r="FBL117" s="6"/>
      <c r="FBM117" s="6"/>
      <c r="FBN117" s="6"/>
      <c r="FBO117" s="6"/>
      <c r="FBP117" s="6"/>
      <c r="FBQ117" s="6"/>
      <c r="FBR117" s="6"/>
      <c r="FBS117" s="6"/>
      <c r="FBT117" s="6"/>
      <c r="FBU117" s="6"/>
      <c r="FBV117" s="6"/>
      <c r="FBW117" s="6"/>
      <c r="FBX117" s="6"/>
      <c r="FBY117" s="6"/>
      <c r="FBZ117" s="6"/>
      <c r="FCA117" s="6"/>
      <c r="FCB117" s="6"/>
      <c r="FCC117" s="6"/>
      <c r="FCD117" s="6"/>
      <c r="FCE117" s="6"/>
      <c r="FCF117" s="6"/>
      <c r="FCG117" s="6"/>
      <c r="FCH117" s="6"/>
      <c r="FCI117" s="6"/>
      <c r="FCJ117" s="6"/>
      <c r="FCK117" s="6"/>
      <c r="FCL117" s="6"/>
      <c r="FCM117" s="6"/>
      <c r="FCN117" s="6"/>
      <c r="FCO117" s="6"/>
      <c r="FCP117" s="6"/>
      <c r="FCQ117" s="6"/>
      <c r="FCR117" s="6"/>
      <c r="FCS117" s="6"/>
      <c r="FCT117" s="6"/>
      <c r="FCU117" s="6"/>
      <c r="FCV117" s="6"/>
      <c r="FCW117" s="6"/>
      <c r="FCX117" s="6"/>
      <c r="FCY117" s="6"/>
      <c r="FCZ117" s="6"/>
      <c r="FDA117" s="6"/>
      <c r="FDB117" s="6"/>
      <c r="FDC117" s="6"/>
      <c r="FDD117" s="6"/>
      <c r="FDE117" s="6"/>
      <c r="FDF117" s="6"/>
      <c r="FDG117" s="6"/>
      <c r="FDH117" s="6"/>
      <c r="FDI117" s="6"/>
      <c r="FDJ117" s="6"/>
      <c r="FDK117" s="6"/>
      <c r="FDL117" s="6"/>
      <c r="FDM117" s="6"/>
      <c r="FDN117" s="6"/>
      <c r="FDO117" s="6"/>
      <c r="FDP117" s="6"/>
      <c r="FDQ117" s="6"/>
      <c r="FDR117" s="6"/>
      <c r="FDS117" s="6"/>
      <c r="FDT117" s="6"/>
      <c r="FDU117" s="6"/>
      <c r="FDV117" s="6"/>
      <c r="FDW117" s="6"/>
      <c r="FDX117" s="6"/>
      <c r="FDY117" s="6"/>
      <c r="FDZ117" s="6"/>
      <c r="FEA117" s="6"/>
      <c r="FEB117" s="6"/>
      <c r="FEC117" s="6"/>
      <c r="FED117" s="6"/>
      <c r="FEE117" s="6"/>
      <c r="FEF117" s="6"/>
      <c r="FEG117" s="6"/>
      <c r="FEH117" s="6"/>
      <c r="FEI117" s="6"/>
      <c r="FEJ117" s="6"/>
      <c r="FEK117" s="6"/>
      <c r="FEL117" s="6"/>
      <c r="FEM117" s="6"/>
      <c r="FEN117" s="6"/>
      <c r="FEO117" s="6"/>
      <c r="FEP117" s="6"/>
      <c r="FEQ117" s="6"/>
      <c r="FER117" s="6"/>
      <c r="FES117" s="6"/>
      <c r="FET117" s="6"/>
      <c r="FEU117" s="6"/>
      <c r="FEV117" s="6"/>
      <c r="FEW117" s="6"/>
      <c r="FEX117" s="6"/>
      <c r="FEY117" s="6"/>
      <c r="FEZ117" s="6"/>
      <c r="FFA117" s="6"/>
      <c r="FFB117" s="6"/>
      <c r="FFC117" s="6"/>
      <c r="FFD117" s="6"/>
      <c r="FFE117" s="6"/>
      <c r="FFF117" s="6"/>
      <c r="FFG117" s="6"/>
      <c r="FFH117" s="6"/>
      <c r="FFI117" s="6"/>
      <c r="FFJ117" s="6"/>
      <c r="FFK117" s="6"/>
      <c r="FFL117" s="6"/>
      <c r="FFM117" s="6"/>
      <c r="FFN117" s="6"/>
      <c r="FFO117" s="6"/>
      <c r="FFP117" s="6"/>
      <c r="FFQ117" s="6"/>
      <c r="FFR117" s="6"/>
      <c r="FFS117" s="6"/>
      <c r="FFT117" s="6"/>
      <c r="FFU117" s="6"/>
      <c r="FFV117" s="6"/>
      <c r="FFW117" s="6"/>
      <c r="FFX117" s="6"/>
      <c r="FFY117" s="6"/>
      <c r="FFZ117" s="6"/>
      <c r="FGA117" s="6"/>
      <c r="FGB117" s="6"/>
      <c r="FGC117" s="6"/>
      <c r="FGD117" s="6"/>
      <c r="FGE117" s="6"/>
      <c r="FGF117" s="6"/>
      <c r="FGG117" s="6"/>
      <c r="FGH117" s="6"/>
      <c r="FGI117" s="6"/>
      <c r="FGJ117" s="6"/>
      <c r="FGK117" s="6"/>
      <c r="FGL117" s="6"/>
      <c r="FGM117" s="6"/>
      <c r="FGN117" s="6"/>
      <c r="FGO117" s="6"/>
      <c r="FGP117" s="6"/>
      <c r="FGQ117" s="6"/>
      <c r="FGR117" s="6"/>
      <c r="FGS117" s="6"/>
      <c r="FGT117" s="6"/>
      <c r="FGU117" s="6"/>
      <c r="FGV117" s="6"/>
      <c r="FGW117" s="6"/>
      <c r="FGX117" s="6"/>
      <c r="FGY117" s="6"/>
      <c r="FGZ117" s="6"/>
      <c r="FHA117" s="6"/>
      <c r="FHB117" s="6"/>
      <c r="FHC117" s="6"/>
      <c r="FHD117" s="6"/>
      <c r="FHE117" s="6"/>
      <c r="FHF117" s="6"/>
      <c r="FHG117" s="6"/>
      <c r="FHH117" s="6"/>
      <c r="FHI117" s="6"/>
      <c r="FHJ117" s="6"/>
      <c r="FHK117" s="6"/>
      <c r="FHL117" s="6"/>
      <c r="FHM117" s="6"/>
      <c r="FHN117" s="6"/>
      <c r="FHO117" s="6"/>
      <c r="FHP117" s="6"/>
      <c r="FHQ117" s="6"/>
      <c r="FHR117" s="6"/>
      <c r="FHS117" s="6"/>
      <c r="FHT117" s="6"/>
      <c r="FHU117" s="6"/>
      <c r="FHV117" s="6"/>
      <c r="FHW117" s="6"/>
      <c r="FHX117" s="6"/>
      <c r="FHY117" s="6"/>
      <c r="FHZ117" s="6"/>
      <c r="FIA117" s="6"/>
      <c r="FIB117" s="6"/>
      <c r="FIC117" s="6"/>
      <c r="FID117" s="6"/>
      <c r="FIE117" s="6"/>
      <c r="FIF117" s="6"/>
      <c r="FIG117" s="6"/>
      <c r="FIH117" s="6"/>
      <c r="FII117" s="6"/>
      <c r="FIJ117" s="6"/>
      <c r="FIK117" s="6"/>
      <c r="FIL117" s="6"/>
      <c r="FIM117" s="6"/>
      <c r="FIN117" s="6"/>
      <c r="FIO117" s="6"/>
      <c r="FIP117" s="6"/>
      <c r="FIQ117" s="6"/>
      <c r="FIR117" s="6"/>
      <c r="FIS117" s="6"/>
      <c r="FIT117" s="6"/>
      <c r="FIU117" s="6"/>
      <c r="FIV117" s="6"/>
      <c r="FIW117" s="6"/>
      <c r="FIX117" s="6"/>
      <c r="FIY117" s="6"/>
      <c r="FIZ117" s="6"/>
      <c r="FJA117" s="6"/>
      <c r="FJB117" s="6"/>
      <c r="FJC117" s="6"/>
      <c r="FJD117" s="6"/>
      <c r="FJE117" s="6"/>
      <c r="FJF117" s="6"/>
      <c r="FJG117" s="6"/>
      <c r="FJH117" s="6"/>
      <c r="FJI117" s="6"/>
      <c r="FJJ117" s="6"/>
      <c r="FJK117" s="6"/>
      <c r="FJL117" s="6"/>
      <c r="FJM117" s="6"/>
      <c r="FJN117" s="6"/>
      <c r="FJO117" s="6"/>
      <c r="FJP117" s="6"/>
      <c r="FJQ117" s="6"/>
      <c r="FJR117" s="6"/>
      <c r="FJS117" s="6"/>
      <c r="FJT117" s="6"/>
      <c r="FJU117" s="6"/>
      <c r="FJV117" s="6"/>
      <c r="FJW117" s="6"/>
      <c r="FJX117" s="6"/>
      <c r="FJY117" s="6"/>
      <c r="FJZ117" s="6"/>
      <c r="FKA117" s="6"/>
      <c r="FKB117" s="6"/>
      <c r="FKC117" s="6"/>
      <c r="FKD117" s="6"/>
      <c r="FKE117" s="6"/>
      <c r="FKF117" s="6"/>
      <c r="FKG117" s="6"/>
      <c r="FKH117" s="6"/>
      <c r="FKI117" s="6"/>
      <c r="FKJ117" s="6"/>
      <c r="FKK117" s="6"/>
      <c r="FKL117" s="6"/>
      <c r="FKM117" s="6"/>
      <c r="FKN117" s="6"/>
      <c r="FKO117" s="6"/>
      <c r="FKP117" s="6"/>
      <c r="FKQ117" s="6"/>
      <c r="FKR117" s="6"/>
      <c r="FKS117" s="6"/>
      <c r="FKT117" s="6"/>
      <c r="FKU117" s="6"/>
      <c r="FKV117" s="6"/>
      <c r="FKW117" s="6"/>
      <c r="FKX117" s="6"/>
      <c r="FKY117" s="6"/>
      <c r="FKZ117" s="6"/>
      <c r="FLA117" s="6"/>
      <c r="FLB117" s="6"/>
      <c r="FLC117" s="6"/>
      <c r="FLD117" s="6"/>
      <c r="FLE117" s="6"/>
      <c r="FLF117" s="6"/>
      <c r="FLG117" s="6"/>
      <c r="FLH117" s="6"/>
      <c r="FLI117" s="6"/>
      <c r="FLJ117" s="6"/>
      <c r="FLK117" s="6"/>
      <c r="FLL117" s="6"/>
      <c r="FLM117" s="6"/>
      <c r="FLN117" s="6"/>
      <c r="FLO117" s="6"/>
      <c r="FLP117" s="6"/>
      <c r="FLQ117" s="6"/>
      <c r="FLR117" s="6"/>
      <c r="FLS117" s="6"/>
      <c r="FLT117" s="6"/>
      <c r="FLU117" s="6"/>
      <c r="FLV117" s="6"/>
      <c r="FLW117" s="6"/>
      <c r="FLX117" s="6"/>
      <c r="FLY117" s="6"/>
      <c r="FLZ117" s="6"/>
      <c r="FMA117" s="6"/>
      <c r="FMB117" s="6"/>
      <c r="FMC117" s="6"/>
      <c r="FMD117" s="6"/>
      <c r="FME117" s="6"/>
      <c r="FMF117" s="6"/>
      <c r="FMG117" s="6"/>
      <c r="FMH117" s="6"/>
      <c r="FMI117" s="6"/>
      <c r="FMJ117" s="6"/>
      <c r="FMK117" s="6"/>
      <c r="FML117" s="6"/>
      <c r="FMM117" s="6"/>
      <c r="FMN117" s="6"/>
      <c r="FMO117" s="6"/>
      <c r="FMP117" s="6"/>
      <c r="FMQ117" s="6"/>
      <c r="FMR117" s="6"/>
      <c r="FMS117" s="6"/>
      <c r="FMT117" s="6"/>
      <c r="FMU117" s="6"/>
      <c r="FMV117" s="6"/>
      <c r="FMW117" s="6"/>
      <c r="FMX117" s="6"/>
      <c r="FMY117" s="6"/>
      <c r="FMZ117" s="6"/>
      <c r="FNA117" s="6"/>
      <c r="FNB117" s="6"/>
      <c r="FNC117" s="6"/>
      <c r="FND117" s="6"/>
      <c r="FNE117" s="6"/>
      <c r="FNF117" s="6"/>
      <c r="FNG117" s="6"/>
      <c r="FNH117" s="6"/>
      <c r="FNI117" s="6"/>
      <c r="FNJ117" s="6"/>
      <c r="FNK117" s="6"/>
      <c r="FNL117" s="6"/>
      <c r="FNM117" s="6"/>
      <c r="FNN117" s="6"/>
      <c r="FNO117" s="6"/>
      <c r="FNP117" s="6"/>
      <c r="FNQ117" s="6"/>
      <c r="FNR117" s="6"/>
      <c r="FNS117" s="6"/>
      <c r="FNT117" s="6"/>
      <c r="FNU117" s="6"/>
      <c r="FNV117" s="6"/>
      <c r="FNW117" s="6"/>
      <c r="FNX117" s="6"/>
      <c r="FNY117" s="6"/>
      <c r="FNZ117" s="6"/>
      <c r="FOA117" s="6"/>
      <c r="FOB117" s="6"/>
      <c r="FOC117" s="6"/>
      <c r="FOD117" s="6"/>
      <c r="FOE117" s="6"/>
      <c r="FOF117" s="6"/>
      <c r="FOG117" s="6"/>
      <c r="FOH117" s="6"/>
      <c r="FOI117" s="6"/>
      <c r="FOJ117" s="6"/>
      <c r="FOK117" s="6"/>
      <c r="FOL117" s="6"/>
      <c r="FOM117" s="6"/>
      <c r="FON117" s="6"/>
      <c r="FOO117" s="6"/>
      <c r="FOP117" s="6"/>
      <c r="FOQ117" s="6"/>
      <c r="FOR117" s="6"/>
      <c r="FOS117" s="6"/>
      <c r="FOT117" s="6"/>
      <c r="FOU117" s="6"/>
      <c r="FOV117" s="6"/>
      <c r="FOW117" s="6"/>
      <c r="FOX117" s="6"/>
      <c r="FOY117" s="6"/>
      <c r="FOZ117" s="6"/>
      <c r="FPA117" s="6"/>
      <c r="FPB117" s="6"/>
      <c r="FPC117" s="6"/>
      <c r="FPD117" s="6"/>
      <c r="FPE117" s="6"/>
      <c r="FPF117" s="6"/>
      <c r="FPG117" s="6"/>
      <c r="FPH117" s="6"/>
      <c r="FPI117" s="6"/>
      <c r="FPJ117" s="6"/>
      <c r="FPK117" s="6"/>
      <c r="FPL117" s="6"/>
      <c r="FPM117" s="6"/>
      <c r="FPN117" s="6"/>
      <c r="FPO117" s="6"/>
      <c r="FPP117" s="6"/>
      <c r="FPQ117" s="6"/>
      <c r="FPR117" s="6"/>
      <c r="FPS117" s="6"/>
      <c r="FPT117" s="6"/>
      <c r="FPU117" s="6"/>
      <c r="FPV117" s="6"/>
      <c r="FPW117" s="6"/>
      <c r="FPX117" s="6"/>
      <c r="FPY117" s="6"/>
      <c r="FPZ117" s="6"/>
      <c r="FQA117" s="6"/>
      <c r="FQB117" s="6"/>
      <c r="FQC117" s="6"/>
      <c r="FQD117" s="6"/>
      <c r="FQE117" s="6"/>
      <c r="FQF117" s="6"/>
      <c r="FQG117" s="6"/>
      <c r="FQH117" s="6"/>
      <c r="FQI117" s="6"/>
      <c r="FQJ117" s="6"/>
      <c r="FQK117" s="6"/>
      <c r="FQL117" s="6"/>
      <c r="FQM117" s="6"/>
      <c r="FQN117" s="6"/>
      <c r="FQO117" s="6"/>
      <c r="FQP117" s="6"/>
      <c r="FQQ117" s="6"/>
      <c r="FQR117" s="6"/>
      <c r="FQS117" s="6"/>
      <c r="FQT117" s="6"/>
      <c r="FQU117" s="6"/>
      <c r="FQV117" s="6"/>
      <c r="FQW117" s="6"/>
      <c r="FQX117" s="6"/>
      <c r="FQY117" s="6"/>
      <c r="FQZ117" s="6"/>
      <c r="FRA117" s="6"/>
      <c r="FRB117" s="6"/>
      <c r="FRC117" s="6"/>
      <c r="FRD117" s="6"/>
      <c r="FRE117" s="6"/>
      <c r="FRF117" s="6"/>
      <c r="FRG117" s="6"/>
      <c r="FRH117" s="6"/>
      <c r="FRI117" s="6"/>
      <c r="FRJ117" s="6"/>
      <c r="FRK117" s="6"/>
      <c r="FRL117" s="6"/>
      <c r="FRM117" s="6"/>
      <c r="FRN117" s="6"/>
      <c r="FRO117" s="6"/>
      <c r="FRP117" s="6"/>
      <c r="FRQ117" s="6"/>
      <c r="FRR117" s="6"/>
      <c r="FRS117" s="6"/>
      <c r="FRT117" s="6"/>
      <c r="FRU117" s="6"/>
      <c r="FRV117" s="6"/>
      <c r="FRW117" s="6"/>
      <c r="FRX117" s="6"/>
      <c r="FRY117" s="6"/>
      <c r="FRZ117" s="6"/>
      <c r="FSA117" s="6"/>
      <c r="FSB117" s="6"/>
      <c r="FSC117" s="6"/>
      <c r="FSD117" s="6"/>
      <c r="FSE117" s="6"/>
      <c r="FSF117" s="6"/>
      <c r="FSG117" s="6"/>
      <c r="FSH117" s="6"/>
      <c r="FSI117" s="6"/>
      <c r="FSJ117" s="6"/>
      <c r="FSK117" s="6"/>
      <c r="FSL117" s="6"/>
      <c r="FSM117" s="6"/>
      <c r="FSN117" s="6"/>
      <c r="FSO117" s="6"/>
      <c r="FSP117" s="6"/>
      <c r="FSQ117" s="6"/>
      <c r="FSR117" s="6"/>
      <c r="FSS117" s="6"/>
      <c r="FST117" s="6"/>
      <c r="FSU117" s="6"/>
      <c r="FSV117" s="6"/>
      <c r="FSW117" s="6"/>
      <c r="FSX117" s="6"/>
      <c r="FSY117" s="6"/>
      <c r="FSZ117" s="6"/>
      <c r="FTA117" s="6"/>
      <c r="FTB117" s="6"/>
      <c r="FTC117" s="6"/>
      <c r="FTD117" s="6"/>
      <c r="FTE117" s="6"/>
      <c r="FTF117" s="6"/>
      <c r="FTG117" s="6"/>
      <c r="FTH117" s="6"/>
      <c r="FTI117" s="6"/>
      <c r="FTJ117" s="6"/>
      <c r="FTK117" s="6"/>
      <c r="FTL117" s="6"/>
      <c r="FTM117" s="6"/>
      <c r="FTN117" s="6"/>
      <c r="FTO117" s="6"/>
      <c r="FTP117" s="6"/>
      <c r="FTQ117" s="6"/>
      <c r="FTR117" s="6"/>
      <c r="FTS117" s="6"/>
      <c r="FTT117" s="6"/>
      <c r="FTU117" s="6"/>
      <c r="FTV117" s="6"/>
      <c r="FTW117" s="6"/>
      <c r="FTX117" s="6"/>
      <c r="FTY117" s="6"/>
      <c r="FTZ117" s="6"/>
      <c r="FUA117" s="6"/>
      <c r="FUB117" s="6"/>
      <c r="FUC117" s="6"/>
      <c r="FUD117" s="6"/>
      <c r="FUE117" s="6"/>
      <c r="FUF117" s="6"/>
      <c r="FUG117" s="6"/>
      <c r="FUH117" s="6"/>
      <c r="FUI117" s="6"/>
      <c r="FUJ117" s="6"/>
      <c r="FUK117" s="6"/>
      <c r="FUL117" s="6"/>
      <c r="FUM117" s="6"/>
      <c r="FUN117" s="6"/>
      <c r="FUO117" s="6"/>
      <c r="FUP117" s="6"/>
      <c r="FUQ117" s="6"/>
      <c r="FUR117" s="6"/>
      <c r="FUS117" s="6"/>
      <c r="FUT117" s="6"/>
      <c r="FUU117" s="6"/>
      <c r="FUV117" s="6"/>
      <c r="FUW117" s="6"/>
      <c r="FUX117" s="6"/>
      <c r="FUY117" s="6"/>
      <c r="FUZ117" s="6"/>
      <c r="FVA117" s="6"/>
      <c r="FVB117" s="6"/>
      <c r="FVC117" s="6"/>
      <c r="FVD117" s="6"/>
      <c r="FVE117" s="6"/>
      <c r="FVF117" s="6"/>
      <c r="FVG117" s="6"/>
      <c r="FVH117" s="6"/>
      <c r="FVI117" s="6"/>
      <c r="FVJ117" s="6"/>
      <c r="FVK117" s="6"/>
      <c r="FVL117" s="6"/>
      <c r="FVM117" s="6"/>
      <c r="FVN117" s="6"/>
      <c r="FVO117" s="6"/>
      <c r="FVP117" s="6"/>
      <c r="FVQ117" s="6"/>
      <c r="FVR117" s="6"/>
      <c r="FVS117" s="6"/>
      <c r="FVT117" s="6"/>
      <c r="FVU117" s="6"/>
      <c r="FVV117" s="6"/>
      <c r="FVW117" s="6"/>
      <c r="FVX117" s="6"/>
      <c r="FVY117" s="6"/>
      <c r="FVZ117" s="6"/>
      <c r="FWA117" s="6"/>
      <c r="FWB117" s="6"/>
      <c r="FWC117" s="6"/>
      <c r="FWD117" s="6"/>
      <c r="FWE117" s="6"/>
      <c r="FWF117" s="6"/>
      <c r="FWG117" s="6"/>
      <c r="FWH117" s="6"/>
      <c r="FWI117" s="6"/>
      <c r="FWJ117" s="6"/>
      <c r="FWK117" s="6"/>
      <c r="FWL117" s="6"/>
      <c r="FWM117" s="6"/>
      <c r="FWN117" s="6"/>
      <c r="FWO117" s="6"/>
      <c r="FWP117" s="6"/>
      <c r="FWQ117" s="6"/>
      <c r="FWR117" s="6"/>
      <c r="FWS117" s="6"/>
      <c r="FWT117" s="6"/>
      <c r="FWU117" s="6"/>
      <c r="FWV117" s="6"/>
      <c r="FWW117" s="6"/>
      <c r="FWX117" s="6"/>
      <c r="FWY117" s="6"/>
      <c r="FWZ117" s="6"/>
      <c r="FXA117" s="6"/>
      <c r="FXB117" s="6"/>
      <c r="FXC117" s="6"/>
      <c r="FXD117" s="6"/>
      <c r="FXE117" s="6"/>
      <c r="FXF117" s="6"/>
      <c r="FXG117" s="6"/>
      <c r="FXH117" s="6"/>
      <c r="FXI117" s="6"/>
      <c r="FXJ117" s="6"/>
      <c r="FXK117" s="6"/>
      <c r="FXL117" s="6"/>
      <c r="FXM117" s="6"/>
      <c r="FXN117" s="6"/>
      <c r="FXO117" s="6"/>
      <c r="FXP117" s="6"/>
      <c r="FXQ117" s="6"/>
      <c r="FXR117" s="6"/>
      <c r="FXS117" s="6"/>
      <c r="FXT117" s="6"/>
      <c r="FXU117" s="6"/>
      <c r="FXV117" s="6"/>
      <c r="FXW117" s="6"/>
      <c r="FXX117" s="6"/>
      <c r="FXY117" s="6"/>
      <c r="FXZ117" s="6"/>
      <c r="FYA117" s="6"/>
      <c r="FYB117" s="6"/>
      <c r="FYC117" s="6"/>
      <c r="FYD117" s="6"/>
      <c r="FYE117" s="6"/>
      <c r="FYF117" s="6"/>
      <c r="FYG117" s="6"/>
      <c r="FYH117" s="6"/>
      <c r="FYI117" s="6"/>
      <c r="FYJ117" s="6"/>
      <c r="FYK117" s="6"/>
      <c r="FYL117" s="6"/>
      <c r="FYM117" s="6"/>
      <c r="FYN117" s="6"/>
      <c r="FYO117" s="6"/>
      <c r="FYP117" s="6"/>
      <c r="FYQ117" s="6"/>
      <c r="FYR117" s="6"/>
      <c r="FYS117" s="6"/>
      <c r="FYT117" s="6"/>
      <c r="FYU117" s="6"/>
      <c r="FYV117" s="6"/>
      <c r="FYW117" s="6"/>
      <c r="FYX117" s="6"/>
      <c r="FYY117" s="6"/>
      <c r="FYZ117" s="6"/>
      <c r="FZA117" s="6"/>
      <c r="FZB117" s="6"/>
      <c r="FZC117" s="6"/>
      <c r="FZD117" s="6"/>
      <c r="FZE117" s="6"/>
      <c r="FZF117" s="6"/>
      <c r="FZG117" s="6"/>
      <c r="FZH117" s="6"/>
      <c r="FZI117" s="6"/>
      <c r="FZJ117" s="6"/>
      <c r="FZK117" s="6"/>
      <c r="FZL117" s="6"/>
      <c r="FZM117" s="6"/>
      <c r="FZN117" s="6"/>
      <c r="FZO117" s="6"/>
      <c r="FZP117" s="6"/>
      <c r="FZQ117" s="6"/>
      <c r="FZR117" s="6"/>
      <c r="FZS117" s="6"/>
      <c r="FZT117" s="6"/>
      <c r="FZU117" s="6"/>
      <c r="FZV117" s="6"/>
      <c r="FZW117" s="6"/>
      <c r="FZX117" s="6"/>
      <c r="FZY117" s="6"/>
      <c r="FZZ117" s="6"/>
      <c r="GAA117" s="6"/>
      <c r="GAB117" s="6"/>
      <c r="GAC117" s="6"/>
      <c r="GAD117" s="6"/>
      <c r="GAE117" s="6"/>
      <c r="GAF117" s="6"/>
      <c r="GAG117" s="6"/>
      <c r="GAH117" s="6"/>
      <c r="GAI117" s="6"/>
      <c r="GAJ117" s="6"/>
      <c r="GAK117" s="6"/>
      <c r="GAL117" s="6"/>
      <c r="GAM117" s="6"/>
      <c r="GAN117" s="6"/>
      <c r="GAO117" s="6"/>
      <c r="GAP117" s="6"/>
      <c r="GAQ117" s="6"/>
      <c r="GAR117" s="6"/>
      <c r="GAS117" s="6"/>
      <c r="GAT117" s="6"/>
      <c r="GAU117" s="6"/>
      <c r="GAV117" s="6"/>
      <c r="GAW117" s="6"/>
      <c r="GAX117" s="6"/>
      <c r="GAY117" s="6"/>
      <c r="GAZ117" s="6"/>
      <c r="GBA117" s="6"/>
      <c r="GBB117" s="6"/>
      <c r="GBC117" s="6"/>
      <c r="GBD117" s="6"/>
      <c r="GBE117" s="6"/>
      <c r="GBF117" s="6"/>
      <c r="GBG117" s="6"/>
      <c r="GBH117" s="6"/>
      <c r="GBI117" s="6"/>
      <c r="GBJ117" s="6"/>
      <c r="GBK117" s="6"/>
      <c r="GBL117" s="6"/>
      <c r="GBM117" s="6"/>
      <c r="GBN117" s="6"/>
      <c r="GBO117" s="6"/>
      <c r="GBP117" s="6"/>
      <c r="GBQ117" s="6"/>
      <c r="GBR117" s="6"/>
      <c r="GBS117" s="6"/>
      <c r="GBT117" s="6"/>
      <c r="GBU117" s="6"/>
      <c r="GBV117" s="6"/>
      <c r="GBW117" s="6"/>
      <c r="GBX117" s="6"/>
      <c r="GBY117" s="6"/>
      <c r="GBZ117" s="6"/>
      <c r="GCA117" s="6"/>
      <c r="GCB117" s="6"/>
      <c r="GCC117" s="6"/>
      <c r="GCD117" s="6"/>
      <c r="GCE117" s="6"/>
      <c r="GCF117" s="6"/>
      <c r="GCG117" s="6"/>
      <c r="GCH117" s="6"/>
      <c r="GCI117" s="6"/>
      <c r="GCJ117" s="6"/>
      <c r="GCK117" s="6"/>
      <c r="GCL117" s="6"/>
      <c r="GCM117" s="6"/>
      <c r="GCN117" s="6"/>
      <c r="GCO117" s="6"/>
      <c r="GCP117" s="6"/>
      <c r="GCQ117" s="6"/>
      <c r="GCR117" s="6"/>
      <c r="GCS117" s="6"/>
      <c r="GCT117" s="6"/>
      <c r="GCU117" s="6"/>
      <c r="GCV117" s="6"/>
      <c r="GCW117" s="6"/>
      <c r="GCX117" s="6"/>
      <c r="GCY117" s="6"/>
      <c r="GCZ117" s="6"/>
      <c r="GDA117" s="6"/>
      <c r="GDB117" s="6"/>
      <c r="GDC117" s="6"/>
      <c r="GDD117" s="6"/>
      <c r="GDE117" s="6"/>
      <c r="GDF117" s="6"/>
      <c r="GDG117" s="6"/>
      <c r="GDH117" s="6"/>
      <c r="GDI117" s="6"/>
      <c r="GDJ117" s="6"/>
      <c r="GDK117" s="6"/>
      <c r="GDL117" s="6"/>
      <c r="GDM117" s="6"/>
      <c r="GDN117" s="6"/>
      <c r="GDO117" s="6"/>
      <c r="GDP117" s="6"/>
      <c r="GDQ117" s="6"/>
      <c r="GDR117" s="6"/>
      <c r="GDS117" s="6"/>
      <c r="GDT117" s="6"/>
      <c r="GDU117" s="6"/>
      <c r="GDV117" s="6"/>
      <c r="GDW117" s="6"/>
      <c r="GDX117" s="6"/>
      <c r="GDY117" s="6"/>
      <c r="GDZ117" s="6"/>
      <c r="GEA117" s="6"/>
      <c r="GEB117" s="6"/>
      <c r="GEC117" s="6"/>
      <c r="GED117" s="6"/>
      <c r="GEE117" s="6"/>
      <c r="GEF117" s="6"/>
      <c r="GEG117" s="6"/>
      <c r="GEH117" s="6"/>
      <c r="GEI117" s="6"/>
      <c r="GEJ117" s="6"/>
      <c r="GEK117" s="6"/>
      <c r="GEL117" s="6"/>
      <c r="GEM117" s="6"/>
      <c r="GEN117" s="6"/>
      <c r="GEO117" s="6"/>
      <c r="GEP117" s="6"/>
      <c r="GEQ117" s="6"/>
      <c r="GER117" s="6"/>
      <c r="GES117" s="6"/>
      <c r="GET117" s="6"/>
      <c r="GEU117" s="6"/>
      <c r="GEV117" s="6"/>
      <c r="GEW117" s="6"/>
      <c r="GEX117" s="6"/>
      <c r="GEY117" s="6"/>
      <c r="GEZ117" s="6"/>
      <c r="GFA117" s="6"/>
      <c r="GFB117" s="6"/>
      <c r="GFC117" s="6"/>
      <c r="GFD117" s="6"/>
      <c r="GFE117" s="6"/>
      <c r="GFF117" s="6"/>
      <c r="GFG117" s="6"/>
      <c r="GFH117" s="6"/>
      <c r="GFI117" s="6"/>
      <c r="GFJ117" s="6"/>
      <c r="GFK117" s="6"/>
      <c r="GFL117" s="6"/>
      <c r="GFM117" s="6"/>
      <c r="GFN117" s="6"/>
      <c r="GFO117" s="6"/>
      <c r="GFP117" s="6"/>
      <c r="GFQ117" s="6"/>
      <c r="GFR117" s="6"/>
      <c r="GFS117" s="6"/>
      <c r="GFT117" s="6"/>
      <c r="GFU117" s="6"/>
      <c r="GFV117" s="6"/>
      <c r="GFW117" s="6"/>
      <c r="GFX117" s="6"/>
      <c r="GFY117" s="6"/>
      <c r="GFZ117" s="6"/>
      <c r="GGA117" s="6"/>
      <c r="GGB117" s="6"/>
      <c r="GGC117" s="6"/>
      <c r="GGD117" s="6"/>
      <c r="GGE117" s="6"/>
      <c r="GGF117" s="6"/>
      <c r="GGG117" s="6"/>
      <c r="GGH117" s="6"/>
      <c r="GGI117" s="6"/>
      <c r="GGJ117" s="6"/>
      <c r="GGK117" s="6"/>
      <c r="GGL117" s="6"/>
      <c r="GGM117" s="6"/>
      <c r="GGN117" s="6"/>
      <c r="GGO117" s="6"/>
      <c r="GGP117" s="6"/>
      <c r="GGQ117" s="6"/>
      <c r="GGR117" s="6"/>
      <c r="GGS117" s="6"/>
      <c r="GGT117" s="6"/>
      <c r="GGU117" s="6"/>
      <c r="GGV117" s="6"/>
      <c r="GGW117" s="6"/>
      <c r="GGX117" s="6"/>
      <c r="GGY117" s="6"/>
      <c r="GGZ117" s="6"/>
      <c r="GHA117" s="6"/>
      <c r="GHB117" s="6"/>
      <c r="GHC117" s="6"/>
      <c r="GHD117" s="6"/>
      <c r="GHE117" s="6"/>
      <c r="GHF117" s="6"/>
      <c r="GHG117" s="6"/>
      <c r="GHH117" s="6"/>
      <c r="GHI117" s="6"/>
      <c r="GHJ117" s="6"/>
      <c r="GHK117" s="6"/>
      <c r="GHL117" s="6"/>
      <c r="GHM117" s="6"/>
      <c r="GHN117" s="6"/>
      <c r="GHO117" s="6"/>
      <c r="GHP117" s="6"/>
      <c r="GHQ117" s="6"/>
      <c r="GHR117" s="6"/>
      <c r="GHS117" s="6"/>
      <c r="GHT117" s="6"/>
      <c r="GHU117" s="6"/>
      <c r="GHV117" s="6"/>
      <c r="GHW117" s="6"/>
      <c r="GHX117" s="6"/>
      <c r="GHY117" s="6"/>
      <c r="GHZ117" s="6"/>
      <c r="GIA117" s="6"/>
      <c r="GIB117" s="6"/>
      <c r="GIC117" s="6"/>
      <c r="GID117" s="6"/>
      <c r="GIE117" s="6"/>
      <c r="GIF117" s="6"/>
      <c r="GIG117" s="6"/>
      <c r="GIH117" s="6"/>
      <c r="GII117" s="6"/>
      <c r="GIJ117" s="6"/>
      <c r="GIK117" s="6"/>
      <c r="GIL117" s="6"/>
      <c r="GIM117" s="6"/>
      <c r="GIN117" s="6"/>
      <c r="GIO117" s="6"/>
      <c r="GIP117" s="6"/>
      <c r="GIQ117" s="6"/>
      <c r="GIR117" s="6"/>
      <c r="GIS117" s="6"/>
      <c r="GIT117" s="6"/>
      <c r="GIU117" s="6"/>
      <c r="GIV117" s="6"/>
      <c r="GIW117" s="6"/>
      <c r="GIX117" s="6"/>
      <c r="GIY117" s="6"/>
      <c r="GIZ117" s="6"/>
      <c r="GJA117" s="6"/>
      <c r="GJB117" s="6"/>
      <c r="GJC117" s="6"/>
      <c r="GJD117" s="6"/>
      <c r="GJE117" s="6"/>
      <c r="GJF117" s="6"/>
      <c r="GJG117" s="6"/>
      <c r="GJH117" s="6"/>
      <c r="GJI117" s="6"/>
      <c r="GJJ117" s="6"/>
      <c r="GJK117" s="6"/>
      <c r="GJL117" s="6"/>
      <c r="GJM117" s="6"/>
      <c r="GJN117" s="6"/>
      <c r="GJO117" s="6"/>
      <c r="GJP117" s="6"/>
      <c r="GJQ117" s="6"/>
      <c r="GJR117" s="6"/>
      <c r="GJS117" s="6"/>
      <c r="GJT117" s="6"/>
      <c r="GJU117" s="6"/>
      <c r="GJV117" s="6"/>
      <c r="GJW117" s="6"/>
      <c r="GJX117" s="6"/>
      <c r="GJY117" s="6"/>
      <c r="GJZ117" s="6"/>
      <c r="GKA117" s="6"/>
      <c r="GKB117" s="6"/>
      <c r="GKC117" s="6"/>
      <c r="GKD117" s="6"/>
      <c r="GKE117" s="6"/>
      <c r="GKF117" s="6"/>
      <c r="GKG117" s="6"/>
      <c r="GKH117" s="6"/>
      <c r="GKI117" s="6"/>
      <c r="GKJ117" s="6"/>
      <c r="GKK117" s="6"/>
      <c r="GKL117" s="6"/>
      <c r="GKM117" s="6"/>
      <c r="GKN117" s="6"/>
      <c r="GKO117" s="6"/>
      <c r="GKP117" s="6"/>
      <c r="GKQ117" s="6"/>
      <c r="GKR117" s="6"/>
      <c r="GKS117" s="6"/>
      <c r="GKT117" s="6"/>
      <c r="GKU117" s="6"/>
      <c r="GKV117" s="6"/>
      <c r="GKW117" s="6"/>
      <c r="GKX117" s="6"/>
      <c r="GKY117" s="6"/>
      <c r="GKZ117" s="6"/>
      <c r="GLA117" s="6"/>
      <c r="GLB117" s="6"/>
      <c r="GLC117" s="6"/>
      <c r="GLD117" s="6"/>
      <c r="GLE117" s="6"/>
      <c r="GLF117" s="6"/>
      <c r="GLG117" s="6"/>
      <c r="GLH117" s="6"/>
      <c r="GLI117" s="6"/>
      <c r="GLJ117" s="6"/>
      <c r="GLK117" s="6"/>
      <c r="GLL117" s="6"/>
      <c r="GLM117" s="6"/>
      <c r="GLN117" s="6"/>
      <c r="GLO117" s="6"/>
      <c r="GLP117" s="6"/>
      <c r="GLQ117" s="6"/>
      <c r="GLR117" s="6"/>
      <c r="GLS117" s="6"/>
      <c r="GLT117" s="6"/>
      <c r="GLU117" s="6"/>
      <c r="GLV117" s="6"/>
      <c r="GLW117" s="6"/>
      <c r="GLX117" s="6"/>
      <c r="GLY117" s="6"/>
      <c r="GLZ117" s="6"/>
      <c r="GMA117" s="6"/>
      <c r="GMB117" s="6"/>
      <c r="GMC117" s="6"/>
      <c r="GMD117" s="6"/>
      <c r="GME117" s="6"/>
      <c r="GMF117" s="6"/>
      <c r="GMG117" s="6"/>
      <c r="GMH117" s="6"/>
      <c r="GMI117" s="6"/>
      <c r="GMJ117" s="6"/>
      <c r="GMK117" s="6"/>
      <c r="GML117" s="6"/>
      <c r="GMM117" s="6"/>
      <c r="GMN117" s="6"/>
      <c r="GMO117" s="6"/>
      <c r="GMP117" s="6"/>
      <c r="GMQ117" s="6"/>
      <c r="GMR117" s="6"/>
      <c r="GMS117" s="6"/>
      <c r="GMT117" s="6"/>
      <c r="GMU117" s="6"/>
      <c r="GMV117" s="6"/>
      <c r="GMW117" s="6"/>
      <c r="GMX117" s="6"/>
      <c r="GMY117" s="6"/>
      <c r="GMZ117" s="6"/>
      <c r="GNA117" s="6"/>
      <c r="GNB117" s="6"/>
      <c r="GNC117" s="6"/>
      <c r="GND117" s="6"/>
      <c r="GNE117" s="6"/>
      <c r="GNF117" s="6"/>
      <c r="GNG117" s="6"/>
      <c r="GNH117" s="6"/>
      <c r="GNI117" s="6"/>
      <c r="GNJ117" s="6"/>
      <c r="GNK117" s="6"/>
      <c r="GNL117" s="6"/>
      <c r="GNM117" s="6"/>
      <c r="GNN117" s="6"/>
      <c r="GNO117" s="6"/>
      <c r="GNP117" s="6"/>
      <c r="GNQ117" s="6"/>
      <c r="GNR117" s="6"/>
      <c r="GNS117" s="6"/>
      <c r="GNT117" s="6"/>
      <c r="GNU117" s="6"/>
      <c r="GNV117" s="6"/>
      <c r="GNW117" s="6"/>
      <c r="GNX117" s="6"/>
      <c r="GNY117" s="6"/>
      <c r="GNZ117" s="6"/>
      <c r="GOA117" s="6"/>
      <c r="GOB117" s="6"/>
      <c r="GOC117" s="6"/>
      <c r="GOD117" s="6"/>
      <c r="GOE117" s="6"/>
      <c r="GOF117" s="6"/>
      <c r="GOG117" s="6"/>
      <c r="GOH117" s="6"/>
      <c r="GOI117" s="6"/>
      <c r="GOJ117" s="6"/>
      <c r="GOK117" s="6"/>
      <c r="GOL117" s="6"/>
      <c r="GOM117" s="6"/>
      <c r="GON117" s="6"/>
      <c r="GOO117" s="6"/>
      <c r="GOP117" s="6"/>
      <c r="GOQ117" s="6"/>
      <c r="GOR117" s="6"/>
      <c r="GOS117" s="6"/>
      <c r="GOT117" s="6"/>
      <c r="GOU117" s="6"/>
      <c r="GOV117" s="6"/>
      <c r="GOW117" s="6"/>
      <c r="GOX117" s="6"/>
      <c r="GOY117" s="6"/>
      <c r="GOZ117" s="6"/>
      <c r="GPA117" s="6"/>
      <c r="GPB117" s="6"/>
      <c r="GPC117" s="6"/>
      <c r="GPD117" s="6"/>
      <c r="GPE117" s="6"/>
      <c r="GPF117" s="6"/>
      <c r="GPG117" s="6"/>
      <c r="GPH117" s="6"/>
      <c r="GPI117" s="6"/>
      <c r="GPJ117" s="6"/>
      <c r="GPK117" s="6"/>
      <c r="GPL117" s="6"/>
      <c r="GPM117" s="6"/>
      <c r="GPN117" s="6"/>
      <c r="GPO117" s="6"/>
      <c r="GPP117" s="6"/>
      <c r="GPQ117" s="6"/>
      <c r="GPR117" s="6"/>
      <c r="GPS117" s="6"/>
      <c r="GPT117" s="6"/>
      <c r="GPU117" s="6"/>
      <c r="GPV117" s="6"/>
      <c r="GPW117" s="6"/>
      <c r="GPX117" s="6"/>
      <c r="GPY117" s="6"/>
      <c r="GPZ117" s="6"/>
      <c r="GQA117" s="6"/>
      <c r="GQB117" s="6"/>
      <c r="GQC117" s="6"/>
      <c r="GQD117" s="6"/>
      <c r="GQE117" s="6"/>
      <c r="GQF117" s="6"/>
      <c r="GQG117" s="6"/>
      <c r="GQH117" s="6"/>
      <c r="GQI117" s="6"/>
      <c r="GQJ117" s="6"/>
      <c r="GQK117" s="6"/>
      <c r="GQL117" s="6"/>
      <c r="GQM117" s="6"/>
      <c r="GQN117" s="6"/>
      <c r="GQO117" s="6"/>
      <c r="GQP117" s="6"/>
      <c r="GQQ117" s="6"/>
      <c r="GQR117" s="6"/>
      <c r="GQS117" s="6"/>
      <c r="GQT117" s="6"/>
      <c r="GQU117" s="6"/>
      <c r="GQV117" s="6"/>
      <c r="GQW117" s="6"/>
      <c r="GQX117" s="6"/>
      <c r="GQY117" s="6"/>
      <c r="GQZ117" s="6"/>
      <c r="GRA117" s="6"/>
      <c r="GRB117" s="6"/>
      <c r="GRC117" s="6"/>
      <c r="GRD117" s="6"/>
      <c r="GRE117" s="6"/>
      <c r="GRF117" s="6"/>
      <c r="GRG117" s="6"/>
      <c r="GRH117" s="6"/>
      <c r="GRI117" s="6"/>
      <c r="GRJ117" s="6"/>
      <c r="GRK117" s="6"/>
      <c r="GRL117" s="6"/>
      <c r="GRM117" s="6"/>
      <c r="GRN117" s="6"/>
      <c r="GRO117" s="6"/>
      <c r="GRP117" s="6"/>
      <c r="GRQ117" s="6"/>
      <c r="GRR117" s="6"/>
      <c r="GRS117" s="6"/>
      <c r="GRT117" s="6"/>
      <c r="GRU117" s="6"/>
      <c r="GRV117" s="6"/>
      <c r="GRW117" s="6"/>
      <c r="GRX117" s="6"/>
      <c r="GRY117" s="6"/>
      <c r="GRZ117" s="6"/>
      <c r="GSA117" s="6"/>
      <c r="GSB117" s="6"/>
      <c r="GSC117" s="6"/>
      <c r="GSD117" s="6"/>
      <c r="GSE117" s="6"/>
      <c r="GSF117" s="6"/>
      <c r="GSG117" s="6"/>
      <c r="GSH117" s="6"/>
      <c r="GSI117" s="6"/>
      <c r="GSJ117" s="6"/>
      <c r="GSK117" s="6"/>
      <c r="GSL117" s="6"/>
      <c r="GSM117" s="6"/>
      <c r="GSN117" s="6"/>
      <c r="GSO117" s="6"/>
      <c r="GSP117" s="6"/>
      <c r="GSQ117" s="6"/>
      <c r="GSR117" s="6"/>
      <c r="GSS117" s="6"/>
      <c r="GST117" s="6"/>
      <c r="GSU117" s="6"/>
      <c r="GSV117" s="6"/>
      <c r="GSW117" s="6"/>
      <c r="GSX117" s="6"/>
      <c r="GSY117" s="6"/>
      <c r="GSZ117" s="6"/>
      <c r="GTA117" s="6"/>
      <c r="GTB117" s="6"/>
      <c r="GTC117" s="6"/>
      <c r="GTD117" s="6"/>
      <c r="GTE117" s="6"/>
      <c r="GTF117" s="6"/>
      <c r="GTG117" s="6"/>
      <c r="GTH117" s="6"/>
      <c r="GTI117" s="6"/>
      <c r="GTJ117" s="6"/>
      <c r="GTK117" s="6"/>
      <c r="GTL117" s="6"/>
      <c r="GTM117" s="6"/>
      <c r="GTN117" s="6"/>
      <c r="GTO117" s="6"/>
      <c r="GTP117" s="6"/>
      <c r="GTQ117" s="6"/>
      <c r="GTR117" s="6"/>
      <c r="GTS117" s="6"/>
      <c r="GTT117" s="6"/>
      <c r="GTU117" s="6"/>
      <c r="GTV117" s="6"/>
      <c r="GTW117" s="6"/>
      <c r="GTX117" s="6"/>
      <c r="GTY117" s="6"/>
      <c r="GTZ117" s="6"/>
      <c r="GUA117" s="6"/>
      <c r="GUB117" s="6"/>
      <c r="GUC117" s="6"/>
      <c r="GUD117" s="6"/>
      <c r="GUE117" s="6"/>
      <c r="GUF117" s="6"/>
      <c r="GUG117" s="6"/>
      <c r="GUH117" s="6"/>
      <c r="GUI117" s="6"/>
      <c r="GUJ117" s="6"/>
      <c r="GUK117" s="6"/>
      <c r="GUL117" s="6"/>
      <c r="GUM117" s="6"/>
      <c r="GUN117" s="6"/>
      <c r="GUO117" s="6"/>
      <c r="GUP117" s="6"/>
      <c r="GUQ117" s="6"/>
      <c r="GUR117" s="6"/>
      <c r="GUS117" s="6"/>
      <c r="GUT117" s="6"/>
      <c r="GUU117" s="6"/>
      <c r="GUV117" s="6"/>
      <c r="GUW117" s="6"/>
      <c r="GUX117" s="6"/>
      <c r="GUY117" s="6"/>
      <c r="GUZ117" s="6"/>
      <c r="GVA117" s="6"/>
      <c r="GVB117" s="6"/>
      <c r="GVC117" s="6"/>
      <c r="GVD117" s="6"/>
      <c r="GVE117" s="6"/>
      <c r="GVF117" s="6"/>
      <c r="GVG117" s="6"/>
      <c r="GVH117" s="6"/>
      <c r="GVI117" s="6"/>
      <c r="GVJ117" s="6"/>
      <c r="GVK117" s="6"/>
      <c r="GVL117" s="6"/>
      <c r="GVM117" s="6"/>
      <c r="GVN117" s="6"/>
      <c r="GVO117" s="6"/>
      <c r="GVP117" s="6"/>
      <c r="GVQ117" s="6"/>
      <c r="GVR117" s="6"/>
      <c r="GVS117" s="6"/>
      <c r="GVT117" s="6"/>
      <c r="GVU117" s="6"/>
      <c r="GVV117" s="6"/>
      <c r="GVW117" s="6"/>
      <c r="GVX117" s="6"/>
      <c r="GVY117" s="6"/>
      <c r="GVZ117" s="6"/>
      <c r="GWA117" s="6"/>
      <c r="GWB117" s="6"/>
      <c r="GWC117" s="6"/>
      <c r="GWD117" s="6"/>
      <c r="GWE117" s="6"/>
      <c r="GWF117" s="6"/>
      <c r="GWG117" s="6"/>
      <c r="GWH117" s="6"/>
      <c r="GWI117" s="6"/>
      <c r="GWJ117" s="6"/>
      <c r="GWK117" s="6"/>
      <c r="GWL117" s="6"/>
      <c r="GWM117" s="6"/>
      <c r="GWN117" s="6"/>
      <c r="GWO117" s="6"/>
      <c r="GWP117" s="6"/>
      <c r="GWQ117" s="6"/>
      <c r="GWR117" s="6"/>
      <c r="GWS117" s="6"/>
      <c r="GWT117" s="6"/>
      <c r="GWU117" s="6"/>
      <c r="GWV117" s="6"/>
      <c r="GWW117" s="6"/>
      <c r="GWX117" s="6"/>
      <c r="GWY117" s="6"/>
      <c r="GWZ117" s="6"/>
      <c r="GXA117" s="6"/>
      <c r="GXB117" s="6"/>
      <c r="GXC117" s="6"/>
      <c r="GXD117" s="6"/>
      <c r="GXE117" s="6"/>
      <c r="GXF117" s="6"/>
      <c r="GXG117" s="6"/>
      <c r="GXH117" s="6"/>
      <c r="GXI117" s="6"/>
      <c r="GXJ117" s="6"/>
      <c r="GXK117" s="6"/>
      <c r="GXL117" s="6"/>
      <c r="GXM117" s="6"/>
      <c r="GXN117" s="6"/>
      <c r="GXO117" s="6"/>
      <c r="GXP117" s="6"/>
      <c r="GXQ117" s="6"/>
      <c r="GXR117" s="6"/>
      <c r="GXS117" s="6"/>
      <c r="GXT117" s="6"/>
      <c r="GXU117" s="6"/>
      <c r="GXV117" s="6"/>
      <c r="GXW117" s="6"/>
      <c r="GXX117" s="6"/>
      <c r="GXY117" s="6"/>
      <c r="GXZ117" s="6"/>
      <c r="GYA117" s="6"/>
      <c r="GYB117" s="6"/>
      <c r="GYC117" s="6"/>
      <c r="GYD117" s="6"/>
      <c r="GYE117" s="6"/>
      <c r="GYF117" s="6"/>
      <c r="GYG117" s="6"/>
      <c r="GYH117" s="6"/>
      <c r="GYI117" s="6"/>
      <c r="GYJ117" s="6"/>
      <c r="GYK117" s="6"/>
      <c r="GYL117" s="6"/>
      <c r="GYM117" s="6"/>
      <c r="GYN117" s="6"/>
      <c r="GYO117" s="6"/>
      <c r="GYP117" s="6"/>
      <c r="GYQ117" s="6"/>
      <c r="GYR117" s="6"/>
      <c r="GYS117" s="6"/>
      <c r="GYT117" s="6"/>
      <c r="GYU117" s="6"/>
      <c r="GYV117" s="6"/>
      <c r="GYW117" s="6"/>
      <c r="GYX117" s="6"/>
      <c r="GYY117" s="6"/>
      <c r="GYZ117" s="6"/>
      <c r="GZA117" s="6"/>
      <c r="GZB117" s="6"/>
      <c r="GZC117" s="6"/>
      <c r="GZD117" s="6"/>
      <c r="GZE117" s="6"/>
      <c r="GZF117" s="6"/>
      <c r="GZG117" s="6"/>
      <c r="GZH117" s="6"/>
      <c r="GZI117" s="6"/>
      <c r="GZJ117" s="6"/>
      <c r="GZK117" s="6"/>
      <c r="GZL117" s="6"/>
      <c r="GZM117" s="6"/>
      <c r="GZN117" s="6"/>
      <c r="GZO117" s="6"/>
      <c r="GZP117" s="6"/>
      <c r="GZQ117" s="6"/>
      <c r="GZR117" s="6"/>
      <c r="GZS117" s="6"/>
      <c r="GZT117" s="6"/>
      <c r="GZU117" s="6"/>
      <c r="GZV117" s="6"/>
      <c r="GZW117" s="6"/>
      <c r="GZX117" s="6"/>
      <c r="GZY117" s="6"/>
      <c r="GZZ117" s="6"/>
      <c r="HAA117" s="6"/>
      <c r="HAB117" s="6"/>
      <c r="HAC117" s="6"/>
      <c r="HAD117" s="6"/>
      <c r="HAE117" s="6"/>
      <c r="HAF117" s="6"/>
      <c r="HAG117" s="6"/>
      <c r="HAH117" s="6"/>
      <c r="HAI117" s="6"/>
      <c r="HAJ117" s="6"/>
      <c r="HAK117" s="6"/>
      <c r="HAL117" s="6"/>
      <c r="HAM117" s="6"/>
      <c r="HAN117" s="6"/>
      <c r="HAO117" s="6"/>
      <c r="HAP117" s="6"/>
      <c r="HAQ117" s="6"/>
      <c r="HAR117" s="6"/>
      <c r="HAS117" s="6"/>
      <c r="HAT117" s="6"/>
      <c r="HAU117" s="6"/>
      <c r="HAV117" s="6"/>
      <c r="HAW117" s="6"/>
      <c r="HAX117" s="6"/>
      <c r="HAY117" s="6"/>
      <c r="HAZ117" s="6"/>
      <c r="HBA117" s="6"/>
      <c r="HBB117" s="6"/>
      <c r="HBC117" s="6"/>
      <c r="HBD117" s="6"/>
      <c r="HBE117" s="6"/>
      <c r="HBF117" s="6"/>
      <c r="HBG117" s="6"/>
      <c r="HBH117" s="6"/>
      <c r="HBI117" s="6"/>
      <c r="HBJ117" s="6"/>
      <c r="HBK117" s="6"/>
      <c r="HBL117" s="6"/>
      <c r="HBM117" s="6"/>
      <c r="HBN117" s="6"/>
      <c r="HBO117" s="6"/>
      <c r="HBP117" s="6"/>
      <c r="HBQ117" s="6"/>
      <c r="HBR117" s="6"/>
      <c r="HBS117" s="6"/>
      <c r="HBT117" s="6"/>
      <c r="HBU117" s="6"/>
      <c r="HBV117" s="6"/>
      <c r="HBW117" s="6"/>
      <c r="HBX117" s="6"/>
      <c r="HBY117" s="6"/>
      <c r="HBZ117" s="6"/>
      <c r="HCA117" s="6"/>
      <c r="HCB117" s="6"/>
      <c r="HCC117" s="6"/>
      <c r="HCD117" s="6"/>
      <c r="HCE117" s="6"/>
      <c r="HCF117" s="6"/>
      <c r="HCG117" s="6"/>
      <c r="HCH117" s="6"/>
      <c r="HCI117" s="6"/>
      <c r="HCJ117" s="6"/>
      <c r="HCK117" s="6"/>
      <c r="HCL117" s="6"/>
      <c r="HCM117" s="6"/>
      <c r="HCN117" s="6"/>
      <c r="HCO117" s="6"/>
      <c r="HCP117" s="6"/>
      <c r="HCQ117" s="6"/>
      <c r="HCR117" s="6"/>
      <c r="HCS117" s="6"/>
      <c r="HCT117" s="6"/>
      <c r="HCU117" s="6"/>
      <c r="HCV117" s="6"/>
      <c r="HCW117" s="6"/>
      <c r="HCX117" s="6"/>
      <c r="HCY117" s="6"/>
      <c r="HCZ117" s="6"/>
      <c r="HDA117" s="6"/>
      <c r="HDB117" s="6"/>
      <c r="HDC117" s="6"/>
      <c r="HDD117" s="6"/>
      <c r="HDE117" s="6"/>
      <c r="HDF117" s="6"/>
      <c r="HDG117" s="6"/>
      <c r="HDH117" s="6"/>
      <c r="HDI117" s="6"/>
      <c r="HDJ117" s="6"/>
      <c r="HDK117" s="6"/>
      <c r="HDL117" s="6"/>
      <c r="HDM117" s="6"/>
      <c r="HDN117" s="6"/>
      <c r="HDO117" s="6"/>
      <c r="HDP117" s="6"/>
      <c r="HDQ117" s="6"/>
      <c r="HDR117" s="6"/>
      <c r="HDS117" s="6"/>
      <c r="HDT117" s="6"/>
      <c r="HDU117" s="6"/>
      <c r="HDV117" s="6"/>
      <c r="HDW117" s="6"/>
      <c r="HDX117" s="6"/>
      <c r="HDY117" s="6"/>
      <c r="HDZ117" s="6"/>
      <c r="HEA117" s="6"/>
      <c r="HEB117" s="6"/>
      <c r="HEC117" s="6"/>
      <c r="HED117" s="6"/>
      <c r="HEE117" s="6"/>
      <c r="HEF117" s="6"/>
      <c r="HEG117" s="6"/>
      <c r="HEH117" s="6"/>
      <c r="HEI117" s="6"/>
      <c r="HEJ117" s="6"/>
      <c r="HEK117" s="6"/>
      <c r="HEL117" s="6"/>
      <c r="HEM117" s="6"/>
      <c r="HEN117" s="6"/>
      <c r="HEO117" s="6"/>
      <c r="HEP117" s="6"/>
      <c r="HEQ117" s="6"/>
      <c r="HER117" s="6"/>
      <c r="HES117" s="6"/>
      <c r="HET117" s="6"/>
      <c r="HEU117" s="6"/>
      <c r="HEV117" s="6"/>
      <c r="HEW117" s="6"/>
      <c r="HEX117" s="6"/>
      <c r="HEY117" s="6"/>
      <c r="HEZ117" s="6"/>
      <c r="HFA117" s="6"/>
      <c r="HFB117" s="6"/>
      <c r="HFC117" s="6"/>
      <c r="HFD117" s="6"/>
      <c r="HFE117" s="6"/>
      <c r="HFF117" s="6"/>
      <c r="HFG117" s="6"/>
      <c r="HFH117" s="6"/>
      <c r="HFI117" s="6"/>
      <c r="HFJ117" s="6"/>
      <c r="HFK117" s="6"/>
      <c r="HFL117" s="6"/>
      <c r="HFM117" s="6"/>
      <c r="HFN117" s="6"/>
      <c r="HFO117" s="6"/>
      <c r="HFP117" s="6"/>
      <c r="HFQ117" s="6"/>
      <c r="HFR117" s="6"/>
      <c r="HFS117" s="6"/>
      <c r="HFT117" s="6"/>
      <c r="HFU117" s="6"/>
      <c r="HFV117" s="6"/>
      <c r="HFW117" s="6"/>
      <c r="HFX117" s="6"/>
      <c r="HFY117" s="6"/>
      <c r="HFZ117" s="6"/>
      <c r="HGA117" s="6"/>
      <c r="HGB117" s="6"/>
      <c r="HGC117" s="6"/>
      <c r="HGD117" s="6"/>
      <c r="HGE117" s="6"/>
      <c r="HGF117" s="6"/>
      <c r="HGG117" s="6"/>
      <c r="HGH117" s="6"/>
      <c r="HGI117" s="6"/>
      <c r="HGJ117" s="6"/>
      <c r="HGK117" s="6"/>
      <c r="HGL117" s="6"/>
      <c r="HGM117" s="6"/>
      <c r="HGN117" s="6"/>
      <c r="HGO117" s="6"/>
      <c r="HGP117" s="6"/>
      <c r="HGQ117" s="6"/>
      <c r="HGR117" s="6"/>
      <c r="HGS117" s="6"/>
      <c r="HGT117" s="6"/>
      <c r="HGU117" s="6"/>
      <c r="HGV117" s="6"/>
      <c r="HGW117" s="6"/>
      <c r="HGX117" s="6"/>
      <c r="HGY117" s="6"/>
      <c r="HGZ117" s="6"/>
      <c r="HHA117" s="6"/>
      <c r="HHB117" s="6"/>
      <c r="HHC117" s="6"/>
      <c r="HHD117" s="6"/>
      <c r="HHE117" s="6"/>
      <c r="HHF117" s="6"/>
      <c r="HHG117" s="6"/>
      <c r="HHH117" s="6"/>
      <c r="HHI117" s="6"/>
      <c r="HHJ117" s="6"/>
      <c r="HHK117" s="6"/>
      <c r="HHL117" s="6"/>
      <c r="HHM117" s="6"/>
      <c r="HHN117" s="6"/>
      <c r="HHO117" s="6"/>
      <c r="HHP117" s="6"/>
      <c r="HHQ117" s="6"/>
      <c r="HHR117" s="6"/>
      <c r="HHS117" s="6"/>
      <c r="HHT117" s="6"/>
      <c r="HHU117" s="6"/>
      <c r="HHV117" s="6"/>
      <c r="HHW117" s="6"/>
      <c r="HHX117" s="6"/>
      <c r="HHY117" s="6"/>
      <c r="HHZ117" s="6"/>
      <c r="HIA117" s="6"/>
      <c r="HIB117" s="6"/>
      <c r="HIC117" s="6"/>
      <c r="HID117" s="6"/>
      <c r="HIE117" s="6"/>
      <c r="HIF117" s="6"/>
      <c r="HIG117" s="6"/>
      <c r="HIH117" s="6"/>
      <c r="HII117" s="6"/>
      <c r="HIJ117" s="6"/>
      <c r="HIK117" s="6"/>
      <c r="HIL117" s="6"/>
      <c r="HIM117" s="6"/>
      <c r="HIN117" s="6"/>
      <c r="HIO117" s="6"/>
      <c r="HIP117" s="6"/>
      <c r="HIQ117" s="6"/>
      <c r="HIR117" s="6"/>
      <c r="HIS117" s="6"/>
      <c r="HIT117" s="6"/>
      <c r="HIU117" s="6"/>
      <c r="HIV117" s="6"/>
      <c r="HIW117" s="6"/>
      <c r="HIX117" s="6"/>
      <c r="HIY117" s="6"/>
      <c r="HIZ117" s="6"/>
      <c r="HJA117" s="6"/>
      <c r="HJB117" s="6"/>
      <c r="HJC117" s="6"/>
      <c r="HJD117" s="6"/>
      <c r="HJE117" s="6"/>
      <c r="HJF117" s="6"/>
      <c r="HJG117" s="6"/>
      <c r="HJH117" s="6"/>
      <c r="HJI117" s="6"/>
      <c r="HJJ117" s="6"/>
      <c r="HJK117" s="6"/>
      <c r="HJL117" s="6"/>
      <c r="HJM117" s="6"/>
      <c r="HJN117" s="6"/>
      <c r="HJO117" s="6"/>
      <c r="HJP117" s="6"/>
      <c r="HJQ117" s="6"/>
      <c r="HJR117" s="6"/>
      <c r="HJS117" s="6"/>
      <c r="HJT117" s="6"/>
      <c r="HJU117" s="6"/>
      <c r="HJV117" s="6"/>
      <c r="HJW117" s="6"/>
      <c r="HJX117" s="6"/>
      <c r="HJY117" s="6"/>
      <c r="HJZ117" s="6"/>
      <c r="HKA117" s="6"/>
      <c r="HKB117" s="6"/>
      <c r="HKC117" s="6"/>
      <c r="HKD117" s="6"/>
      <c r="HKE117" s="6"/>
      <c r="HKF117" s="6"/>
      <c r="HKG117" s="6"/>
      <c r="HKH117" s="6"/>
      <c r="HKI117" s="6"/>
      <c r="HKJ117" s="6"/>
      <c r="HKK117" s="6"/>
      <c r="HKL117" s="6"/>
      <c r="HKM117" s="6"/>
      <c r="HKN117" s="6"/>
      <c r="HKO117" s="6"/>
      <c r="HKP117" s="6"/>
      <c r="HKQ117" s="6"/>
      <c r="HKR117" s="6"/>
      <c r="HKS117" s="6"/>
      <c r="HKT117" s="6"/>
      <c r="HKU117" s="6"/>
      <c r="HKV117" s="6"/>
      <c r="HKW117" s="6"/>
      <c r="HKX117" s="6"/>
      <c r="HKY117" s="6"/>
      <c r="HKZ117" s="6"/>
      <c r="HLA117" s="6"/>
      <c r="HLB117" s="6"/>
      <c r="HLC117" s="6"/>
      <c r="HLD117" s="6"/>
      <c r="HLE117" s="6"/>
      <c r="HLF117" s="6"/>
      <c r="HLG117" s="6"/>
      <c r="HLH117" s="6"/>
      <c r="HLI117" s="6"/>
      <c r="HLJ117" s="6"/>
      <c r="HLK117" s="6"/>
      <c r="HLL117" s="6"/>
      <c r="HLM117" s="6"/>
      <c r="HLN117" s="6"/>
      <c r="HLO117" s="6"/>
      <c r="HLP117" s="6"/>
      <c r="HLQ117" s="6"/>
      <c r="HLR117" s="6"/>
      <c r="HLS117" s="6"/>
      <c r="HLT117" s="6"/>
      <c r="HLU117" s="6"/>
      <c r="HLV117" s="6"/>
      <c r="HLW117" s="6"/>
      <c r="HLX117" s="6"/>
      <c r="HLY117" s="6"/>
      <c r="HLZ117" s="6"/>
      <c r="HMA117" s="6"/>
      <c r="HMB117" s="6"/>
      <c r="HMC117" s="6"/>
      <c r="HMD117" s="6"/>
      <c r="HME117" s="6"/>
      <c r="HMF117" s="6"/>
      <c r="HMG117" s="6"/>
      <c r="HMH117" s="6"/>
      <c r="HMI117" s="6"/>
      <c r="HMJ117" s="6"/>
      <c r="HMK117" s="6"/>
      <c r="HML117" s="6"/>
      <c r="HMM117" s="6"/>
      <c r="HMN117" s="6"/>
      <c r="HMO117" s="6"/>
      <c r="HMP117" s="6"/>
      <c r="HMQ117" s="6"/>
      <c r="HMR117" s="6"/>
      <c r="HMS117" s="6"/>
      <c r="HMT117" s="6"/>
      <c r="HMU117" s="6"/>
      <c r="HMV117" s="6"/>
      <c r="HMW117" s="6"/>
      <c r="HMX117" s="6"/>
      <c r="HMY117" s="6"/>
      <c r="HMZ117" s="6"/>
      <c r="HNA117" s="6"/>
      <c r="HNB117" s="6"/>
      <c r="HNC117" s="6"/>
      <c r="HND117" s="6"/>
      <c r="HNE117" s="6"/>
      <c r="HNF117" s="6"/>
      <c r="HNG117" s="6"/>
      <c r="HNH117" s="6"/>
      <c r="HNI117" s="6"/>
      <c r="HNJ117" s="6"/>
      <c r="HNK117" s="6"/>
      <c r="HNL117" s="6"/>
      <c r="HNM117" s="6"/>
      <c r="HNN117" s="6"/>
      <c r="HNO117" s="6"/>
      <c r="HNP117" s="6"/>
      <c r="HNQ117" s="6"/>
      <c r="HNR117" s="6"/>
      <c r="HNS117" s="6"/>
      <c r="HNT117" s="6"/>
      <c r="HNU117" s="6"/>
      <c r="HNV117" s="6"/>
      <c r="HNW117" s="6"/>
      <c r="HNX117" s="6"/>
      <c r="HNY117" s="6"/>
      <c r="HNZ117" s="6"/>
      <c r="HOA117" s="6"/>
      <c r="HOB117" s="6"/>
      <c r="HOC117" s="6"/>
      <c r="HOD117" s="6"/>
      <c r="HOE117" s="6"/>
      <c r="HOF117" s="6"/>
      <c r="HOG117" s="6"/>
      <c r="HOH117" s="6"/>
      <c r="HOI117" s="6"/>
      <c r="HOJ117" s="6"/>
      <c r="HOK117" s="6"/>
      <c r="HOL117" s="6"/>
      <c r="HOM117" s="6"/>
      <c r="HON117" s="6"/>
      <c r="HOO117" s="6"/>
      <c r="HOP117" s="6"/>
      <c r="HOQ117" s="6"/>
      <c r="HOR117" s="6"/>
      <c r="HOS117" s="6"/>
      <c r="HOT117" s="6"/>
      <c r="HOU117" s="6"/>
      <c r="HOV117" s="6"/>
      <c r="HOW117" s="6"/>
      <c r="HOX117" s="6"/>
      <c r="HOY117" s="6"/>
      <c r="HOZ117" s="6"/>
      <c r="HPA117" s="6"/>
      <c r="HPB117" s="6"/>
      <c r="HPC117" s="6"/>
      <c r="HPD117" s="6"/>
      <c r="HPE117" s="6"/>
      <c r="HPF117" s="6"/>
      <c r="HPG117" s="6"/>
      <c r="HPH117" s="6"/>
      <c r="HPI117" s="6"/>
      <c r="HPJ117" s="6"/>
      <c r="HPK117" s="6"/>
      <c r="HPL117" s="6"/>
      <c r="HPM117" s="6"/>
      <c r="HPN117" s="6"/>
      <c r="HPO117" s="6"/>
      <c r="HPP117" s="6"/>
      <c r="HPQ117" s="6"/>
      <c r="HPR117" s="6"/>
      <c r="HPS117" s="6"/>
      <c r="HPT117" s="6"/>
      <c r="HPU117" s="6"/>
      <c r="HPV117" s="6"/>
      <c r="HPW117" s="6"/>
      <c r="HPX117" s="6"/>
      <c r="HPY117" s="6"/>
      <c r="HPZ117" s="6"/>
      <c r="HQA117" s="6"/>
      <c r="HQB117" s="6"/>
      <c r="HQC117" s="6"/>
      <c r="HQD117" s="6"/>
      <c r="HQE117" s="6"/>
      <c r="HQF117" s="6"/>
      <c r="HQG117" s="6"/>
      <c r="HQH117" s="6"/>
      <c r="HQI117" s="6"/>
      <c r="HQJ117" s="6"/>
      <c r="HQK117" s="6"/>
      <c r="HQL117" s="6"/>
      <c r="HQM117" s="6"/>
      <c r="HQN117" s="6"/>
      <c r="HQO117" s="6"/>
      <c r="HQP117" s="6"/>
      <c r="HQQ117" s="6"/>
      <c r="HQR117" s="6"/>
      <c r="HQS117" s="6"/>
      <c r="HQT117" s="6"/>
      <c r="HQU117" s="6"/>
      <c r="HQV117" s="6"/>
      <c r="HQW117" s="6"/>
      <c r="HQX117" s="6"/>
      <c r="HQY117" s="6"/>
      <c r="HQZ117" s="6"/>
      <c r="HRA117" s="6"/>
      <c r="HRB117" s="6"/>
      <c r="HRC117" s="6"/>
      <c r="HRD117" s="6"/>
      <c r="HRE117" s="6"/>
      <c r="HRF117" s="6"/>
      <c r="HRG117" s="6"/>
      <c r="HRH117" s="6"/>
      <c r="HRI117" s="6"/>
      <c r="HRJ117" s="6"/>
      <c r="HRK117" s="6"/>
      <c r="HRL117" s="6"/>
      <c r="HRM117" s="6"/>
      <c r="HRN117" s="6"/>
      <c r="HRO117" s="6"/>
      <c r="HRP117" s="6"/>
      <c r="HRQ117" s="6"/>
      <c r="HRR117" s="6"/>
      <c r="HRS117" s="6"/>
      <c r="HRT117" s="6"/>
      <c r="HRU117" s="6"/>
      <c r="HRV117" s="6"/>
      <c r="HRW117" s="6"/>
      <c r="HRX117" s="6"/>
      <c r="HRY117" s="6"/>
      <c r="HRZ117" s="6"/>
      <c r="HSA117" s="6"/>
      <c r="HSB117" s="6"/>
      <c r="HSC117" s="6"/>
      <c r="HSD117" s="6"/>
      <c r="HSE117" s="6"/>
      <c r="HSF117" s="6"/>
      <c r="HSG117" s="6"/>
      <c r="HSH117" s="6"/>
      <c r="HSI117" s="6"/>
      <c r="HSJ117" s="6"/>
      <c r="HSK117" s="6"/>
      <c r="HSL117" s="6"/>
      <c r="HSM117" s="6"/>
      <c r="HSN117" s="6"/>
      <c r="HSO117" s="6"/>
      <c r="HSP117" s="6"/>
      <c r="HSQ117" s="6"/>
      <c r="HSR117" s="6"/>
      <c r="HSS117" s="6"/>
      <c r="HST117" s="6"/>
      <c r="HSU117" s="6"/>
      <c r="HSV117" s="6"/>
      <c r="HSW117" s="6"/>
      <c r="HSX117" s="6"/>
      <c r="HSY117" s="6"/>
      <c r="HSZ117" s="6"/>
      <c r="HTA117" s="6"/>
      <c r="HTB117" s="6"/>
      <c r="HTC117" s="6"/>
      <c r="HTD117" s="6"/>
      <c r="HTE117" s="6"/>
      <c r="HTF117" s="6"/>
      <c r="HTG117" s="6"/>
      <c r="HTH117" s="6"/>
      <c r="HTI117" s="6"/>
      <c r="HTJ117" s="6"/>
      <c r="HTK117" s="6"/>
      <c r="HTL117" s="6"/>
      <c r="HTM117" s="6"/>
      <c r="HTN117" s="6"/>
      <c r="HTO117" s="6"/>
      <c r="HTP117" s="6"/>
      <c r="HTQ117" s="6"/>
      <c r="HTR117" s="6"/>
      <c r="HTS117" s="6"/>
      <c r="HTT117" s="6"/>
      <c r="HTU117" s="6"/>
      <c r="HTV117" s="6"/>
      <c r="HTW117" s="6"/>
      <c r="HTX117" s="6"/>
      <c r="HTY117" s="6"/>
      <c r="HTZ117" s="6"/>
      <c r="HUA117" s="6"/>
      <c r="HUB117" s="6"/>
      <c r="HUC117" s="6"/>
      <c r="HUD117" s="6"/>
      <c r="HUE117" s="6"/>
      <c r="HUF117" s="6"/>
      <c r="HUG117" s="6"/>
      <c r="HUH117" s="6"/>
      <c r="HUI117" s="6"/>
      <c r="HUJ117" s="6"/>
      <c r="HUK117" s="6"/>
      <c r="HUL117" s="6"/>
      <c r="HUM117" s="6"/>
      <c r="HUN117" s="6"/>
      <c r="HUO117" s="6"/>
      <c r="HUP117" s="6"/>
      <c r="HUQ117" s="6"/>
      <c r="HUR117" s="6"/>
      <c r="HUS117" s="6"/>
      <c r="HUT117" s="6"/>
      <c r="HUU117" s="6"/>
      <c r="HUV117" s="6"/>
      <c r="HUW117" s="6"/>
      <c r="HUX117" s="6"/>
      <c r="HUY117" s="6"/>
      <c r="HUZ117" s="6"/>
      <c r="HVA117" s="6"/>
      <c r="HVB117" s="6"/>
      <c r="HVC117" s="6"/>
      <c r="HVD117" s="6"/>
      <c r="HVE117" s="6"/>
      <c r="HVF117" s="6"/>
      <c r="HVG117" s="6"/>
      <c r="HVH117" s="6"/>
      <c r="HVI117" s="6"/>
      <c r="HVJ117" s="6"/>
      <c r="HVK117" s="6"/>
      <c r="HVL117" s="6"/>
      <c r="HVM117" s="6"/>
      <c r="HVN117" s="6"/>
      <c r="HVO117" s="6"/>
      <c r="HVP117" s="6"/>
      <c r="HVQ117" s="6"/>
      <c r="HVR117" s="6"/>
      <c r="HVS117" s="6"/>
      <c r="HVT117" s="6"/>
      <c r="HVU117" s="6"/>
      <c r="HVV117" s="6"/>
      <c r="HVW117" s="6"/>
      <c r="HVX117" s="6"/>
      <c r="HVY117" s="6"/>
      <c r="HVZ117" s="6"/>
      <c r="HWA117" s="6"/>
      <c r="HWB117" s="6"/>
      <c r="HWC117" s="6"/>
      <c r="HWD117" s="6"/>
      <c r="HWE117" s="6"/>
      <c r="HWF117" s="6"/>
      <c r="HWG117" s="6"/>
      <c r="HWH117" s="6"/>
      <c r="HWI117" s="6"/>
      <c r="HWJ117" s="6"/>
      <c r="HWK117" s="6"/>
      <c r="HWL117" s="6"/>
      <c r="HWM117" s="6"/>
      <c r="HWN117" s="6"/>
      <c r="HWO117" s="6"/>
      <c r="HWP117" s="6"/>
      <c r="HWQ117" s="6"/>
      <c r="HWR117" s="6"/>
      <c r="HWS117" s="6"/>
      <c r="HWT117" s="6"/>
      <c r="HWU117" s="6"/>
      <c r="HWV117" s="6"/>
      <c r="HWW117" s="6"/>
      <c r="HWX117" s="6"/>
      <c r="HWY117" s="6"/>
      <c r="HWZ117" s="6"/>
      <c r="HXA117" s="6"/>
      <c r="HXB117" s="6"/>
      <c r="HXC117" s="6"/>
      <c r="HXD117" s="6"/>
      <c r="HXE117" s="6"/>
      <c r="HXF117" s="6"/>
      <c r="HXG117" s="6"/>
      <c r="HXH117" s="6"/>
      <c r="HXI117" s="6"/>
      <c r="HXJ117" s="6"/>
      <c r="HXK117" s="6"/>
      <c r="HXL117" s="6"/>
      <c r="HXM117" s="6"/>
      <c r="HXN117" s="6"/>
      <c r="HXO117" s="6"/>
      <c r="HXP117" s="6"/>
      <c r="HXQ117" s="6"/>
      <c r="HXR117" s="6"/>
      <c r="HXS117" s="6"/>
      <c r="HXT117" s="6"/>
      <c r="HXU117" s="6"/>
      <c r="HXV117" s="6"/>
      <c r="HXW117" s="6"/>
      <c r="HXX117" s="6"/>
      <c r="HXY117" s="6"/>
      <c r="HXZ117" s="6"/>
      <c r="HYA117" s="6"/>
      <c r="HYB117" s="6"/>
      <c r="HYC117" s="6"/>
      <c r="HYD117" s="6"/>
      <c r="HYE117" s="6"/>
      <c r="HYF117" s="6"/>
      <c r="HYG117" s="6"/>
      <c r="HYH117" s="6"/>
      <c r="HYI117" s="6"/>
      <c r="HYJ117" s="6"/>
      <c r="HYK117" s="6"/>
      <c r="HYL117" s="6"/>
      <c r="HYM117" s="6"/>
      <c r="HYN117" s="6"/>
      <c r="HYO117" s="6"/>
      <c r="HYP117" s="6"/>
      <c r="HYQ117" s="6"/>
      <c r="HYR117" s="6"/>
      <c r="HYS117" s="6"/>
      <c r="HYT117" s="6"/>
      <c r="HYU117" s="6"/>
      <c r="HYV117" s="6"/>
      <c r="HYW117" s="6"/>
      <c r="HYX117" s="6"/>
      <c r="HYY117" s="6"/>
      <c r="HYZ117" s="6"/>
      <c r="HZA117" s="6"/>
      <c r="HZB117" s="6"/>
      <c r="HZC117" s="6"/>
      <c r="HZD117" s="6"/>
      <c r="HZE117" s="6"/>
      <c r="HZF117" s="6"/>
      <c r="HZG117" s="6"/>
      <c r="HZH117" s="6"/>
      <c r="HZI117" s="6"/>
      <c r="HZJ117" s="6"/>
      <c r="HZK117" s="6"/>
      <c r="HZL117" s="6"/>
      <c r="HZM117" s="6"/>
      <c r="HZN117" s="6"/>
      <c r="HZO117" s="6"/>
      <c r="HZP117" s="6"/>
      <c r="HZQ117" s="6"/>
      <c r="HZR117" s="6"/>
      <c r="HZS117" s="6"/>
      <c r="HZT117" s="6"/>
      <c r="HZU117" s="6"/>
      <c r="HZV117" s="6"/>
      <c r="HZW117" s="6"/>
      <c r="HZX117" s="6"/>
      <c r="HZY117" s="6"/>
      <c r="HZZ117" s="6"/>
      <c r="IAA117" s="6"/>
      <c r="IAB117" s="6"/>
      <c r="IAC117" s="6"/>
      <c r="IAD117" s="6"/>
      <c r="IAE117" s="6"/>
      <c r="IAF117" s="6"/>
      <c r="IAG117" s="6"/>
      <c r="IAH117" s="6"/>
      <c r="IAI117" s="6"/>
      <c r="IAJ117" s="6"/>
      <c r="IAK117" s="6"/>
      <c r="IAL117" s="6"/>
      <c r="IAM117" s="6"/>
      <c r="IAN117" s="6"/>
      <c r="IAO117" s="6"/>
      <c r="IAP117" s="6"/>
      <c r="IAQ117" s="6"/>
      <c r="IAR117" s="6"/>
      <c r="IAS117" s="6"/>
      <c r="IAT117" s="6"/>
      <c r="IAU117" s="6"/>
      <c r="IAV117" s="6"/>
      <c r="IAW117" s="6"/>
      <c r="IAX117" s="6"/>
      <c r="IAY117" s="6"/>
      <c r="IAZ117" s="6"/>
      <c r="IBA117" s="6"/>
      <c r="IBB117" s="6"/>
      <c r="IBC117" s="6"/>
      <c r="IBD117" s="6"/>
      <c r="IBE117" s="6"/>
      <c r="IBF117" s="6"/>
      <c r="IBG117" s="6"/>
      <c r="IBH117" s="6"/>
      <c r="IBI117" s="6"/>
      <c r="IBJ117" s="6"/>
      <c r="IBK117" s="6"/>
      <c r="IBL117" s="6"/>
      <c r="IBM117" s="6"/>
      <c r="IBN117" s="6"/>
      <c r="IBO117" s="6"/>
      <c r="IBP117" s="6"/>
      <c r="IBQ117" s="6"/>
      <c r="IBR117" s="6"/>
      <c r="IBS117" s="6"/>
      <c r="IBT117" s="6"/>
      <c r="IBU117" s="6"/>
      <c r="IBV117" s="6"/>
      <c r="IBW117" s="6"/>
      <c r="IBX117" s="6"/>
      <c r="IBY117" s="6"/>
      <c r="IBZ117" s="6"/>
      <c r="ICA117" s="6"/>
      <c r="ICB117" s="6"/>
      <c r="ICC117" s="6"/>
      <c r="ICD117" s="6"/>
      <c r="ICE117" s="6"/>
      <c r="ICF117" s="6"/>
      <c r="ICG117" s="6"/>
      <c r="ICH117" s="6"/>
      <c r="ICI117" s="6"/>
      <c r="ICJ117" s="6"/>
      <c r="ICK117" s="6"/>
      <c r="ICL117" s="6"/>
      <c r="ICM117" s="6"/>
      <c r="ICN117" s="6"/>
      <c r="ICO117" s="6"/>
      <c r="ICP117" s="6"/>
      <c r="ICQ117" s="6"/>
      <c r="ICR117" s="6"/>
      <c r="ICS117" s="6"/>
      <c r="ICT117" s="6"/>
      <c r="ICU117" s="6"/>
      <c r="ICV117" s="6"/>
      <c r="ICW117" s="6"/>
      <c r="ICX117" s="6"/>
      <c r="ICY117" s="6"/>
      <c r="ICZ117" s="6"/>
      <c r="IDA117" s="6"/>
      <c r="IDB117" s="6"/>
      <c r="IDC117" s="6"/>
      <c r="IDD117" s="6"/>
      <c r="IDE117" s="6"/>
      <c r="IDF117" s="6"/>
      <c r="IDG117" s="6"/>
      <c r="IDH117" s="6"/>
      <c r="IDI117" s="6"/>
      <c r="IDJ117" s="6"/>
      <c r="IDK117" s="6"/>
      <c r="IDL117" s="6"/>
      <c r="IDM117" s="6"/>
      <c r="IDN117" s="6"/>
      <c r="IDO117" s="6"/>
      <c r="IDP117" s="6"/>
      <c r="IDQ117" s="6"/>
      <c r="IDR117" s="6"/>
      <c r="IDS117" s="6"/>
      <c r="IDT117" s="6"/>
      <c r="IDU117" s="6"/>
      <c r="IDV117" s="6"/>
      <c r="IDW117" s="6"/>
      <c r="IDX117" s="6"/>
      <c r="IDY117" s="6"/>
      <c r="IDZ117" s="6"/>
      <c r="IEA117" s="6"/>
      <c r="IEB117" s="6"/>
      <c r="IEC117" s="6"/>
      <c r="IED117" s="6"/>
      <c r="IEE117" s="6"/>
      <c r="IEF117" s="6"/>
      <c r="IEG117" s="6"/>
      <c r="IEH117" s="6"/>
      <c r="IEI117" s="6"/>
      <c r="IEJ117" s="6"/>
      <c r="IEK117" s="6"/>
      <c r="IEL117" s="6"/>
      <c r="IEM117" s="6"/>
      <c r="IEN117" s="6"/>
      <c r="IEO117" s="6"/>
      <c r="IEP117" s="6"/>
      <c r="IEQ117" s="6"/>
      <c r="IER117" s="6"/>
      <c r="IES117" s="6"/>
      <c r="IET117" s="6"/>
      <c r="IEU117" s="6"/>
      <c r="IEV117" s="6"/>
      <c r="IEW117" s="6"/>
      <c r="IEX117" s="6"/>
      <c r="IEY117" s="6"/>
      <c r="IEZ117" s="6"/>
      <c r="IFA117" s="6"/>
      <c r="IFB117" s="6"/>
      <c r="IFC117" s="6"/>
      <c r="IFD117" s="6"/>
      <c r="IFE117" s="6"/>
      <c r="IFF117" s="6"/>
      <c r="IFG117" s="6"/>
      <c r="IFH117" s="6"/>
      <c r="IFI117" s="6"/>
      <c r="IFJ117" s="6"/>
      <c r="IFK117" s="6"/>
      <c r="IFL117" s="6"/>
      <c r="IFM117" s="6"/>
      <c r="IFN117" s="6"/>
      <c r="IFO117" s="6"/>
      <c r="IFP117" s="6"/>
      <c r="IFQ117" s="6"/>
      <c r="IFR117" s="6"/>
      <c r="IFS117" s="6"/>
      <c r="IFT117" s="6"/>
      <c r="IFU117" s="6"/>
      <c r="IFV117" s="6"/>
      <c r="IFW117" s="6"/>
      <c r="IFX117" s="6"/>
      <c r="IFY117" s="6"/>
      <c r="IFZ117" s="6"/>
      <c r="IGA117" s="6"/>
      <c r="IGB117" s="6"/>
      <c r="IGC117" s="6"/>
      <c r="IGD117" s="6"/>
      <c r="IGE117" s="6"/>
      <c r="IGF117" s="6"/>
      <c r="IGG117" s="6"/>
      <c r="IGH117" s="6"/>
      <c r="IGI117" s="6"/>
      <c r="IGJ117" s="6"/>
      <c r="IGK117" s="6"/>
      <c r="IGL117" s="6"/>
      <c r="IGM117" s="6"/>
      <c r="IGN117" s="6"/>
      <c r="IGO117" s="6"/>
      <c r="IGP117" s="6"/>
      <c r="IGQ117" s="6"/>
      <c r="IGR117" s="6"/>
      <c r="IGS117" s="6"/>
      <c r="IGT117" s="6"/>
      <c r="IGU117" s="6"/>
      <c r="IGV117" s="6"/>
      <c r="IGW117" s="6"/>
      <c r="IGX117" s="6"/>
      <c r="IGY117" s="6"/>
      <c r="IGZ117" s="6"/>
      <c r="IHA117" s="6"/>
      <c r="IHB117" s="6"/>
      <c r="IHC117" s="6"/>
      <c r="IHD117" s="6"/>
      <c r="IHE117" s="6"/>
      <c r="IHF117" s="6"/>
      <c r="IHG117" s="6"/>
      <c r="IHH117" s="6"/>
      <c r="IHI117" s="6"/>
      <c r="IHJ117" s="6"/>
      <c r="IHK117" s="6"/>
      <c r="IHL117" s="6"/>
      <c r="IHM117" s="6"/>
      <c r="IHN117" s="6"/>
      <c r="IHO117" s="6"/>
      <c r="IHP117" s="6"/>
      <c r="IHQ117" s="6"/>
      <c r="IHR117" s="6"/>
      <c r="IHS117" s="6"/>
      <c r="IHT117" s="6"/>
      <c r="IHU117" s="6"/>
      <c r="IHV117" s="6"/>
      <c r="IHW117" s="6"/>
      <c r="IHX117" s="6"/>
      <c r="IHY117" s="6"/>
      <c r="IHZ117" s="6"/>
      <c r="IIA117" s="6"/>
      <c r="IIB117" s="6"/>
      <c r="IIC117" s="6"/>
      <c r="IID117" s="6"/>
      <c r="IIE117" s="6"/>
      <c r="IIF117" s="6"/>
      <c r="IIG117" s="6"/>
      <c r="IIH117" s="6"/>
      <c r="III117" s="6"/>
      <c r="IIJ117" s="6"/>
      <c r="IIK117" s="6"/>
      <c r="IIL117" s="6"/>
      <c r="IIM117" s="6"/>
      <c r="IIN117" s="6"/>
      <c r="IIO117" s="6"/>
      <c r="IIP117" s="6"/>
      <c r="IIQ117" s="6"/>
      <c r="IIR117" s="6"/>
      <c r="IIS117" s="6"/>
      <c r="IIT117" s="6"/>
      <c r="IIU117" s="6"/>
      <c r="IIV117" s="6"/>
      <c r="IIW117" s="6"/>
      <c r="IIX117" s="6"/>
      <c r="IIY117" s="6"/>
      <c r="IIZ117" s="6"/>
      <c r="IJA117" s="6"/>
      <c r="IJB117" s="6"/>
      <c r="IJC117" s="6"/>
      <c r="IJD117" s="6"/>
      <c r="IJE117" s="6"/>
      <c r="IJF117" s="6"/>
      <c r="IJG117" s="6"/>
      <c r="IJH117" s="6"/>
      <c r="IJI117" s="6"/>
      <c r="IJJ117" s="6"/>
      <c r="IJK117" s="6"/>
      <c r="IJL117" s="6"/>
      <c r="IJM117" s="6"/>
      <c r="IJN117" s="6"/>
      <c r="IJO117" s="6"/>
      <c r="IJP117" s="6"/>
      <c r="IJQ117" s="6"/>
      <c r="IJR117" s="6"/>
      <c r="IJS117" s="6"/>
      <c r="IJT117" s="6"/>
      <c r="IJU117" s="6"/>
      <c r="IJV117" s="6"/>
      <c r="IJW117" s="6"/>
      <c r="IJX117" s="6"/>
      <c r="IJY117" s="6"/>
      <c r="IJZ117" s="6"/>
      <c r="IKA117" s="6"/>
      <c r="IKB117" s="6"/>
      <c r="IKC117" s="6"/>
      <c r="IKD117" s="6"/>
      <c r="IKE117" s="6"/>
      <c r="IKF117" s="6"/>
      <c r="IKG117" s="6"/>
      <c r="IKH117" s="6"/>
      <c r="IKI117" s="6"/>
      <c r="IKJ117" s="6"/>
      <c r="IKK117" s="6"/>
      <c r="IKL117" s="6"/>
      <c r="IKM117" s="6"/>
      <c r="IKN117" s="6"/>
      <c r="IKO117" s="6"/>
      <c r="IKP117" s="6"/>
      <c r="IKQ117" s="6"/>
      <c r="IKR117" s="6"/>
      <c r="IKS117" s="6"/>
      <c r="IKT117" s="6"/>
      <c r="IKU117" s="6"/>
      <c r="IKV117" s="6"/>
      <c r="IKW117" s="6"/>
      <c r="IKX117" s="6"/>
      <c r="IKY117" s="6"/>
      <c r="IKZ117" s="6"/>
      <c r="ILA117" s="6"/>
      <c r="ILB117" s="6"/>
      <c r="ILC117" s="6"/>
      <c r="ILD117" s="6"/>
      <c r="ILE117" s="6"/>
      <c r="ILF117" s="6"/>
      <c r="ILG117" s="6"/>
      <c r="ILH117" s="6"/>
      <c r="ILI117" s="6"/>
      <c r="ILJ117" s="6"/>
      <c r="ILK117" s="6"/>
      <c r="ILL117" s="6"/>
      <c r="ILM117" s="6"/>
      <c r="ILN117" s="6"/>
      <c r="ILO117" s="6"/>
      <c r="ILP117" s="6"/>
      <c r="ILQ117" s="6"/>
      <c r="ILR117" s="6"/>
      <c r="ILS117" s="6"/>
      <c r="ILT117" s="6"/>
      <c r="ILU117" s="6"/>
      <c r="ILV117" s="6"/>
      <c r="ILW117" s="6"/>
      <c r="ILX117" s="6"/>
      <c r="ILY117" s="6"/>
      <c r="ILZ117" s="6"/>
      <c r="IMA117" s="6"/>
      <c r="IMB117" s="6"/>
      <c r="IMC117" s="6"/>
      <c r="IMD117" s="6"/>
      <c r="IME117" s="6"/>
      <c r="IMF117" s="6"/>
      <c r="IMG117" s="6"/>
      <c r="IMH117" s="6"/>
      <c r="IMI117" s="6"/>
      <c r="IMJ117" s="6"/>
      <c r="IMK117" s="6"/>
      <c r="IML117" s="6"/>
      <c r="IMM117" s="6"/>
      <c r="IMN117" s="6"/>
      <c r="IMO117" s="6"/>
      <c r="IMP117" s="6"/>
      <c r="IMQ117" s="6"/>
      <c r="IMR117" s="6"/>
      <c r="IMS117" s="6"/>
      <c r="IMT117" s="6"/>
      <c r="IMU117" s="6"/>
      <c r="IMV117" s="6"/>
      <c r="IMW117" s="6"/>
      <c r="IMX117" s="6"/>
      <c r="IMY117" s="6"/>
      <c r="IMZ117" s="6"/>
      <c r="INA117" s="6"/>
      <c r="INB117" s="6"/>
      <c r="INC117" s="6"/>
      <c r="IND117" s="6"/>
      <c r="INE117" s="6"/>
      <c r="INF117" s="6"/>
      <c r="ING117" s="6"/>
      <c r="INH117" s="6"/>
      <c r="INI117" s="6"/>
      <c r="INJ117" s="6"/>
      <c r="INK117" s="6"/>
      <c r="INL117" s="6"/>
      <c r="INM117" s="6"/>
      <c r="INN117" s="6"/>
      <c r="INO117" s="6"/>
      <c r="INP117" s="6"/>
      <c r="INQ117" s="6"/>
      <c r="INR117" s="6"/>
      <c r="INS117" s="6"/>
      <c r="INT117" s="6"/>
      <c r="INU117" s="6"/>
      <c r="INV117" s="6"/>
      <c r="INW117" s="6"/>
      <c r="INX117" s="6"/>
      <c r="INY117" s="6"/>
      <c r="INZ117" s="6"/>
      <c r="IOA117" s="6"/>
      <c r="IOB117" s="6"/>
      <c r="IOC117" s="6"/>
      <c r="IOD117" s="6"/>
      <c r="IOE117" s="6"/>
      <c r="IOF117" s="6"/>
      <c r="IOG117" s="6"/>
      <c r="IOH117" s="6"/>
      <c r="IOI117" s="6"/>
      <c r="IOJ117" s="6"/>
      <c r="IOK117" s="6"/>
      <c r="IOL117" s="6"/>
      <c r="IOM117" s="6"/>
      <c r="ION117" s="6"/>
      <c r="IOO117" s="6"/>
      <c r="IOP117" s="6"/>
      <c r="IOQ117" s="6"/>
      <c r="IOR117" s="6"/>
      <c r="IOS117" s="6"/>
      <c r="IOT117" s="6"/>
      <c r="IOU117" s="6"/>
      <c r="IOV117" s="6"/>
      <c r="IOW117" s="6"/>
      <c r="IOX117" s="6"/>
      <c r="IOY117" s="6"/>
      <c r="IOZ117" s="6"/>
      <c r="IPA117" s="6"/>
      <c r="IPB117" s="6"/>
      <c r="IPC117" s="6"/>
      <c r="IPD117" s="6"/>
      <c r="IPE117" s="6"/>
      <c r="IPF117" s="6"/>
      <c r="IPG117" s="6"/>
      <c r="IPH117" s="6"/>
      <c r="IPI117" s="6"/>
      <c r="IPJ117" s="6"/>
      <c r="IPK117" s="6"/>
      <c r="IPL117" s="6"/>
      <c r="IPM117" s="6"/>
      <c r="IPN117" s="6"/>
      <c r="IPO117" s="6"/>
      <c r="IPP117" s="6"/>
      <c r="IPQ117" s="6"/>
      <c r="IPR117" s="6"/>
      <c r="IPS117" s="6"/>
      <c r="IPT117" s="6"/>
      <c r="IPU117" s="6"/>
      <c r="IPV117" s="6"/>
      <c r="IPW117" s="6"/>
      <c r="IPX117" s="6"/>
      <c r="IPY117" s="6"/>
      <c r="IPZ117" s="6"/>
      <c r="IQA117" s="6"/>
      <c r="IQB117" s="6"/>
      <c r="IQC117" s="6"/>
      <c r="IQD117" s="6"/>
      <c r="IQE117" s="6"/>
      <c r="IQF117" s="6"/>
      <c r="IQG117" s="6"/>
      <c r="IQH117" s="6"/>
      <c r="IQI117" s="6"/>
      <c r="IQJ117" s="6"/>
      <c r="IQK117" s="6"/>
      <c r="IQL117" s="6"/>
      <c r="IQM117" s="6"/>
      <c r="IQN117" s="6"/>
      <c r="IQO117" s="6"/>
      <c r="IQP117" s="6"/>
      <c r="IQQ117" s="6"/>
      <c r="IQR117" s="6"/>
      <c r="IQS117" s="6"/>
      <c r="IQT117" s="6"/>
      <c r="IQU117" s="6"/>
      <c r="IQV117" s="6"/>
      <c r="IQW117" s="6"/>
      <c r="IQX117" s="6"/>
      <c r="IQY117" s="6"/>
      <c r="IQZ117" s="6"/>
      <c r="IRA117" s="6"/>
      <c r="IRB117" s="6"/>
      <c r="IRC117" s="6"/>
      <c r="IRD117" s="6"/>
      <c r="IRE117" s="6"/>
      <c r="IRF117" s="6"/>
      <c r="IRG117" s="6"/>
      <c r="IRH117" s="6"/>
      <c r="IRI117" s="6"/>
      <c r="IRJ117" s="6"/>
      <c r="IRK117" s="6"/>
      <c r="IRL117" s="6"/>
      <c r="IRM117" s="6"/>
      <c r="IRN117" s="6"/>
      <c r="IRO117" s="6"/>
      <c r="IRP117" s="6"/>
      <c r="IRQ117" s="6"/>
      <c r="IRR117" s="6"/>
      <c r="IRS117" s="6"/>
      <c r="IRT117" s="6"/>
      <c r="IRU117" s="6"/>
      <c r="IRV117" s="6"/>
      <c r="IRW117" s="6"/>
      <c r="IRX117" s="6"/>
      <c r="IRY117" s="6"/>
      <c r="IRZ117" s="6"/>
      <c r="ISA117" s="6"/>
      <c r="ISB117" s="6"/>
      <c r="ISC117" s="6"/>
      <c r="ISD117" s="6"/>
      <c r="ISE117" s="6"/>
      <c r="ISF117" s="6"/>
      <c r="ISG117" s="6"/>
      <c r="ISH117" s="6"/>
      <c r="ISI117" s="6"/>
      <c r="ISJ117" s="6"/>
      <c r="ISK117" s="6"/>
      <c r="ISL117" s="6"/>
      <c r="ISM117" s="6"/>
      <c r="ISN117" s="6"/>
      <c r="ISO117" s="6"/>
      <c r="ISP117" s="6"/>
      <c r="ISQ117" s="6"/>
      <c r="ISR117" s="6"/>
      <c r="ISS117" s="6"/>
      <c r="IST117" s="6"/>
      <c r="ISU117" s="6"/>
      <c r="ISV117" s="6"/>
      <c r="ISW117" s="6"/>
      <c r="ISX117" s="6"/>
      <c r="ISY117" s="6"/>
      <c r="ISZ117" s="6"/>
      <c r="ITA117" s="6"/>
      <c r="ITB117" s="6"/>
      <c r="ITC117" s="6"/>
      <c r="ITD117" s="6"/>
      <c r="ITE117" s="6"/>
      <c r="ITF117" s="6"/>
      <c r="ITG117" s="6"/>
      <c r="ITH117" s="6"/>
      <c r="ITI117" s="6"/>
      <c r="ITJ117" s="6"/>
      <c r="ITK117" s="6"/>
      <c r="ITL117" s="6"/>
      <c r="ITM117" s="6"/>
      <c r="ITN117" s="6"/>
      <c r="ITO117" s="6"/>
      <c r="ITP117" s="6"/>
      <c r="ITQ117" s="6"/>
      <c r="ITR117" s="6"/>
      <c r="ITS117" s="6"/>
      <c r="ITT117" s="6"/>
      <c r="ITU117" s="6"/>
      <c r="ITV117" s="6"/>
      <c r="ITW117" s="6"/>
      <c r="ITX117" s="6"/>
      <c r="ITY117" s="6"/>
      <c r="ITZ117" s="6"/>
      <c r="IUA117" s="6"/>
      <c r="IUB117" s="6"/>
      <c r="IUC117" s="6"/>
      <c r="IUD117" s="6"/>
      <c r="IUE117" s="6"/>
      <c r="IUF117" s="6"/>
      <c r="IUG117" s="6"/>
      <c r="IUH117" s="6"/>
      <c r="IUI117" s="6"/>
      <c r="IUJ117" s="6"/>
      <c r="IUK117" s="6"/>
      <c r="IUL117" s="6"/>
      <c r="IUM117" s="6"/>
      <c r="IUN117" s="6"/>
      <c r="IUO117" s="6"/>
      <c r="IUP117" s="6"/>
      <c r="IUQ117" s="6"/>
      <c r="IUR117" s="6"/>
      <c r="IUS117" s="6"/>
      <c r="IUT117" s="6"/>
      <c r="IUU117" s="6"/>
      <c r="IUV117" s="6"/>
      <c r="IUW117" s="6"/>
      <c r="IUX117" s="6"/>
      <c r="IUY117" s="6"/>
      <c r="IUZ117" s="6"/>
      <c r="IVA117" s="6"/>
      <c r="IVB117" s="6"/>
      <c r="IVC117" s="6"/>
      <c r="IVD117" s="6"/>
      <c r="IVE117" s="6"/>
      <c r="IVF117" s="6"/>
      <c r="IVG117" s="6"/>
      <c r="IVH117" s="6"/>
      <c r="IVI117" s="6"/>
      <c r="IVJ117" s="6"/>
      <c r="IVK117" s="6"/>
      <c r="IVL117" s="6"/>
      <c r="IVM117" s="6"/>
      <c r="IVN117" s="6"/>
      <c r="IVO117" s="6"/>
      <c r="IVP117" s="6"/>
      <c r="IVQ117" s="6"/>
      <c r="IVR117" s="6"/>
      <c r="IVS117" s="6"/>
      <c r="IVT117" s="6"/>
      <c r="IVU117" s="6"/>
      <c r="IVV117" s="6"/>
      <c r="IVW117" s="6"/>
      <c r="IVX117" s="6"/>
      <c r="IVY117" s="6"/>
      <c r="IVZ117" s="6"/>
      <c r="IWA117" s="6"/>
      <c r="IWB117" s="6"/>
      <c r="IWC117" s="6"/>
      <c r="IWD117" s="6"/>
      <c r="IWE117" s="6"/>
      <c r="IWF117" s="6"/>
      <c r="IWG117" s="6"/>
      <c r="IWH117" s="6"/>
      <c r="IWI117" s="6"/>
      <c r="IWJ117" s="6"/>
      <c r="IWK117" s="6"/>
      <c r="IWL117" s="6"/>
      <c r="IWM117" s="6"/>
      <c r="IWN117" s="6"/>
      <c r="IWO117" s="6"/>
      <c r="IWP117" s="6"/>
      <c r="IWQ117" s="6"/>
      <c r="IWR117" s="6"/>
      <c r="IWS117" s="6"/>
      <c r="IWT117" s="6"/>
      <c r="IWU117" s="6"/>
      <c r="IWV117" s="6"/>
      <c r="IWW117" s="6"/>
      <c r="IWX117" s="6"/>
      <c r="IWY117" s="6"/>
      <c r="IWZ117" s="6"/>
      <c r="IXA117" s="6"/>
      <c r="IXB117" s="6"/>
      <c r="IXC117" s="6"/>
      <c r="IXD117" s="6"/>
      <c r="IXE117" s="6"/>
      <c r="IXF117" s="6"/>
      <c r="IXG117" s="6"/>
      <c r="IXH117" s="6"/>
      <c r="IXI117" s="6"/>
      <c r="IXJ117" s="6"/>
      <c r="IXK117" s="6"/>
      <c r="IXL117" s="6"/>
      <c r="IXM117" s="6"/>
      <c r="IXN117" s="6"/>
      <c r="IXO117" s="6"/>
      <c r="IXP117" s="6"/>
      <c r="IXQ117" s="6"/>
      <c r="IXR117" s="6"/>
      <c r="IXS117" s="6"/>
      <c r="IXT117" s="6"/>
      <c r="IXU117" s="6"/>
      <c r="IXV117" s="6"/>
      <c r="IXW117" s="6"/>
      <c r="IXX117" s="6"/>
      <c r="IXY117" s="6"/>
      <c r="IXZ117" s="6"/>
      <c r="IYA117" s="6"/>
      <c r="IYB117" s="6"/>
      <c r="IYC117" s="6"/>
      <c r="IYD117" s="6"/>
      <c r="IYE117" s="6"/>
      <c r="IYF117" s="6"/>
      <c r="IYG117" s="6"/>
      <c r="IYH117" s="6"/>
      <c r="IYI117" s="6"/>
      <c r="IYJ117" s="6"/>
      <c r="IYK117" s="6"/>
      <c r="IYL117" s="6"/>
      <c r="IYM117" s="6"/>
      <c r="IYN117" s="6"/>
      <c r="IYO117" s="6"/>
      <c r="IYP117" s="6"/>
      <c r="IYQ117" s="6"/>
      <c r="IYR117" s="6"/>
      <c r="IYS117" s="6"/>
      <c r="IYT117" s="6"/>
      <c r="IYU117" s="6"/>
      <c r="IYV117" s="6"/>
      <c r="IYW117" s="6"/>
      <c r="IYX117" s="6"/>
      <c r="IYY117" s="6"/>
      <c r="IYZ117" s="6"/>
      <c r="IZA117" s="6"/>
      <c r="IZB117" s="6"/>
      <c r="IZC117" s="6"/>
      <c r="IZD117" s="6"/>
      <c r="IZE117" s="6"/>
      <c r="IZF117" s="6"/>
      <c r="IZG117" s="6"/>
      <c r="IZH117" s="6"/>
      <c r="IZI117" s="6"/>
      <c r="IZJ117" s="6"/>
      <c r="IZK117" s="6"/>
      <c r="IZL117" s="6"/>
      <c r="IZM117" s="6"/>
      <c r="IZN117" s="6"/>
      <c r="IZO117" s="6"/>
      <c r="IZP117" s="6"/>
      <c r="IZQ117" s="6"/>
      <c r="IZR117" s="6"/>
      <c r="IZS117" s="6"/>
      <c r="IZT117" s="6"/>
      <c r="IZU117" s="6"/>
      <c r="IZV117" s="6"/>
      <c r="IZW117" s="6"/>
      <c r="IZX117" s="6"/>
      <c r="IZY117" s="6"/>
      <c r="IZZ117" s="6"/>
      <c r="JAA117" s="6"/>
      <c r="JAB117" s="6"/>
      <c r="JAC117" s="6"/>
      <c r="JAD117" s="6"/>
      <c r="JAE117" s="6"/>
      <c r="JAF117" s="6"/>
      <c r="JAG117" s="6"/>
      <c r="JAH117" s="6"/>
      <c r="JAI117" s="6"/>
      <c r="JAJ117" s="6"/>
      <c r="JAK117" s="6"/>
      <c r="JAL117" s="6"/>
      <c r="JAM117" s="6"/>
      <c r="JAN117" s="6"/>
      <c r="JAO117" s="6"/>
      <c r="JAP117" s="6"/>
      <c r="JAQ117" s="6"/>
      <c r="JAR117" s="6"/>
      <c r="JAS117" s="6"/>
      <c r="JAT117" s="6"/>
      <c r="JAU117" s="6"/>
      <c r="JAV117" s="6"/>
      <c r="JAW117" s="6"/>
      <c r="JAX117" s="6"/>
      <c r="JAY117" s="6"/>
      <c r="JAZ117" s="6"/>
      <c r="JBA117" s="6"/>
      <c r="JBB117" s="6"/>
      <c r="JBC117" s="6"/>
      <c r="JBD117" s="6"/>
      <c r="JBE117" s="6"/>
      <c r="JBF117" s="6"/>
      <c r="JBG117" s="6"/>
      <c r="JBH117" s="6"/>
      <c r="JBI117" s="6"/>
      <c r="JBJ117" s="6"/>
      <c r="JBK117" s="6"/>
      <c r="JBL117" s="6"/>
      <c r="JBM117" s="6"/>
      <c r="JBN117" s="6"/>
      <c r="JBO117" s="6"/>
      <c r="JBP117" s="6"/>
      <c r="JBQ117" s="6"/>
      <c r="JBR117" s="6"/>
      <c r="JBS117" s="6"/>
      <c r="JBT117" s="6"/>
      <c r="JBU117" s="6"/>
      <c r="JBV117" s="6"/>
      <c r="JBW117" s="6"/>
      <c r="JBX117" s="6"/>
      <c r="JBY117" s="6"/>
      <c r="JBZ117" s="6"/>
      <c r="JCA117" s="6"/>
      <c r="JCB117" s="6"/>
      <c r="JCC117" s="6"/>
      <c r="JCD117" s="6"/>
      <c r="JCE117" s="6"/>
      <c r="JCF117" s="6"/>
      <c r="JCG117" s="6"/>
      <c r="JCH117" s="6"/>
      <c r="JCI117" s="6"/>
      <c r="JCJ117" s="6"/>
      <c r="JCK117" s="6"/>
      <c r="JCL117" s="6"/>
      <c r="JCM117" s="6"/>
      <c r="JCN117" s="6"/>
      <c r="JCO117" s="6"/>
      <c r="JCP117" s="6"/>
      <c r="JCQ117" s="6"/>
      <c r="JCR117" s="6"/>
      <c r="JCS117" s="6"/>
      <c r="JCT117" s="6"/>
      <c r="JCU117" s="6"/>
      <c r="JCV117" s="6"/>
      <c r="JCW117" s="6"/>
      <c r="JCX117" s="6"/>
      <c r="JCY117" s="6"/>
      <c r="JCZ117" s="6"/>
      <c r="JDA117" s="6"/>
      <c r="JDB117" s="6"/>
      <c r="JDC117" s="6"/>
      <c r="JDD117" s="6"/>
      <c r="JDE117" s="6"/>
      <c r="JDF117" s="6"/>
      <c r="JDG117" s="6"/>
      <c r="JDH117" s="6"/>
      <c r="JDI117" s="6"/>
      <c r="JDJ117" s="6"/>
      <c r="JDK117" s="6"/>
      <c r="JDL117" s="6"/>
      <c r="JDM117" s="6"/>
      <c r="JDN117" s="6"/>
      <c r="JDO117" s="6"/>
      <c r="JDP117" s="6"/>
      <c r="JDQ117" s="6"/>
      <c r="JDR117" s="6"/>
      <c r="JDS117" s="6"/>
      <c r="JDT117" s="6"/>
      <c r="JDU117" s="6"/>
      <c r="JDV117" s="6"/>
      <c r="JDW117" s="6"/>
      <c r="JDX117" s="6"/>
      <c r="JDY117" s="6"/>
      <c r="JDZ117" s="6"/>
      <c r="JEA117" s="6"/>
      <c r="JEB117" s="6"/>
      <c r="JEC117" s="6"/>
      <c r="JED117" s="6"/>
      <c r="JEE117" s="6"/>
      <c r="JEF117" s="6"/>
      <c r="JEG117" s="6"/>
      <c r="JEH117" s="6"/>
      <c r="JEI117" s="6"/>
      <c r="JEJ117" s="6"/>
      <c r="JEK117" s="6"/>
      <c r="JEL117" s="6"/>
      <c r="JEM117" s="6"/>
      <c r="JEN117" s="6"/>
      <c r="JEO117" s="6"/>
      <c r="JEP117" s="6"/>
      <c r="JEQ117" s="6"/>
      <c r="JER117" s="6"/>
      <c r="JES117" s="6"/>
      <c r="JET117" s="6"/>
      <c r="JEU117" s="6"/>
      <c r="JEV117" s="6"/>
      <c r="JEW117" s="6"/>
      <c r="JEX117" s="6"/>
      <c r="JEY117" s="6"/>
      <c r="JEZ117" s="6"/>
      <c r="JFA117" s="6"/>
      <c r="JFB117" s="6"/>
      <c r="JFC117" s="6"/>
      <c r="JFD117" s="6"/>
      <c r="JFE117" s="6"/>
      <c r="JFF117" s="6"/>
      <c r="JFG117" s="6"/>
      <c r="JFH117" s="6"/>
      <c r="JFI117" s="6"/>
      <c r="JFJ117" s="6"/>
      <c r="JFK117" s="6"/>
      <c r="JFL117" s="6"/>
      <c r="JFM117" s="6"/>
      <c r="JFN117" s="6"/>
      <c r="JFO117" s="6"/>
      <c r="JFP117" s="6"/>
      <c r="JFQ117" s="6"/>
      <c r="JFR117" s="6"/>
      <c r="JFS117" s="6"/>
      <c r="JFT117" s="6"/>
      <c r="JFU117" s="6"/>
      <c r="JFV117" s="6"/>
      <c r="JFW117" s="6"/>
      <c r="JFX117" s="6"/>
      <c r="JFY117" s="6"/>
      <c r="JFZ117" s="6"/>
      <c r="JGA117" s="6"/>
      <c r="JGB117" s="6"/>
      <c r="JGC117" s="6"/>
      <c r="JGD117" s="6"/>
      <c r="JGE117" s="6"/>
      <c r="JGF117" s="6"/>
      <c r="JGG117" s="6"/>
      <c r="JGH117" s="6"/>
      <c r="JGI117" s="6"/>
      <c r="JGJ117" s="6"/>
      <c r="JGK117" s="6"/>
      <c r="JGL117" s="6"/>
      <c r="JGM117" s="6"/>
      <c r="JGN117" s="6"/>
      <c r="JGO117" s="6"/>
      <c r="JGP117" s="6"/>
      <c r="JGQ117" s="6"/>
      <c r="JGR117" s="6"/>
      <c r="JGS117" s="6"/>
      <c r="JGT117" s="6"/>
      <c r="JGU117" s="6"/>
      <c r="JGV117" s="6"/>
      <c r="JGW117" s="6"/>
      <c r="JGX117" s="6"/>
      <c r="JGY117" s="6"/>
      <c r="JGZ117" s="6"/>
      <c r="JHA117" s="6"/>
      <c r="JHB117" s="6"/>
      <c r="JHC117" s="6"/>
      <c r="JHD117" s="6"/>
      <c r="JHE117" s="6"/>
      <c r="JHF117" s="6"/>
      <c r="JHG117" s="6"/>
      <c r="JHH117" s="6"/>
      <c r="JHI117" s="6"/>
      <c r="JHJ117" s="6"/>
      <c r="JHK117" s="6"/>
      <c r="JHL117" s="6"/>
      <c r="JHM117" s="6"/>
      <c r="JHN117" s="6"/>
      <c r="JHO117" s="6"/>
      <c r="JHP117" s="6"/>
      <c r="JHQ117" s="6"/>
      <c r="JHR117" s="6"/>
      <c r="JHS117" s="6"/>
      <c r="JHT117" s="6"/>
      <c r="JHU117" s="6"/>
      <c r="JHV117" s="6"/>
      <c r="JHW117" s="6"/>
      <c r="JHX117" s="6"/>
      <c r="JHY117" s="6"/>
      <c r="JHZ117" s="6"/>
      <c r="JIA117" s="6"/>
      <c r="JIB117" s="6"/>
      <c r="JIC117" s="6"/>
      <c r="JID117" s="6"/>
      <c r="JIE117" s="6"/>
      <c r="JIF117" s="6"/>
      <c r="JIG117" s="6"/>
      <c r="JIH117" s="6"/>
      <c r="JII117" s="6"/>
      <c r="JIJ117" s="6"/>
      <c r="JIK117" s="6"/>
      <c r="JIL117" s="6"/>
      <c r="JIM117" s="6"/>
      <c r="JIN117" s="6"/>
      <c r="JIO117" s="6"/>
      <c r="JIP117" s="6"/>
      <c r="JIQ117" s="6"/>
      <c r="JIR117" s="6"/>
      <c r="JIS117" s="6"/>
      <c r="JIT117" s="6"/>
      <c r="JIU117" s="6"/>
      <c r="JIV117" s="6"/>
      <c r="JIW117" s="6"/>
      <c r="JIX117" s="6"/>
      <c r="JIY117" s="6"/>
      <c r="JIZ117" s="6"/>
      <c r="JJA117" s="6"/>
      <c r="JJB117" s="6"/>
      <c r="JJC117" s="6"/>
      <c r="JJD117" s="6"/>
      <c r="JJE117" s="6"/>
      <c r="JJF117" s="6"/>
      <c r="JJG117" s="6"/>
      <c r="JJH117" s="6"/>
      <c r="JJI117" s="6"/>
      <c r="JJJ117" s="6"/>
      <c r="JJK117" s="6"/>
      <c r="JJL117" s="6"/>
      <c r="JJM117" s="6"/>
      <c r="JJN117" s="6"/>
      <c r="JJO117" s="6"/>
      <c r="JJP117" s="6"/>
      <c r="JJQ117" s="6"/>
      <c r="JJR117" s="6"/>
      <c r="JJS117" s="6"/>
      <c r="JJT117" s="6"/>
      <c r="JJU117" s="6"/>
      <c r="JJV117" s="6"/>
      <c r="JJW117" s="6"/>
      <c r="JJX117" s="6"/>
      <c r="JJY117" s="6"/>
      <c r="JJZ117" s="6"/>
      <c r="JKA117" s="6"/>
      <c r="JKB117" s="6"/>
      <c r="JKC117" s="6"/>
      <c r="JKD117" s="6"/>
      <c r="JKE117" s="6"/>
      <c r="JKF117" s="6"/>
      <c r="JKG117" s="6"/>
      <c r="JKH117" s="6"/>
      <c r="JKI117" s="6"/>
      <c r="JKJ117" s="6"/>
      <c r="JKK117" s="6"/>
      <c r="JKL117" s="6"/>
      <c r="JKM117" s="6"/>
      <c r="JKN117" s="6"/>
      <c r="JKO117" s="6"/>
      <c r="JKP117" s="6"/>
      <c r="JKQ117" s="6"/>
      <c r="JKR117" s="6"/>
      <c r="JKS117" s="6"/>
      <c r="JKT117" s="6"/>
      <c r="JKU117" s="6"/>
      <c r="JKV117" s="6"/>
      <c r="JKW117" s="6"/>
      <c r="JKX117" s="6"/>
      <c r="JKY117" s="6"/>
      <c r="JKZ117" s="6"/>
      <c r="JLA117" s="6"/>
      <c r="JLB117" s="6"/>
      <c r="JLC117" s="6"/>
      <c r="JLD117" s="6"/>
      <c r="JLE117" s="6"/>
      <c r="JLF117" s="6"/>
      <c r="JLG117" s="6"/>
      <c r="JLH117" s="6"/>
      <c r="JLI117" s="6"/>
      <c r="JLJ117" s="6"/>
      <c r="JLK117" s="6"/>
      <c r="JLL117" s="6"/>
      <c r="JLM117" s="6"/>
      <c r="JLN117" s="6"/>
      <c r="JLO117" s="6"/>
      <c r="JLP117" s="6"/>
      <c r="JLQ117" s="6"/>
      <c r="JLR117" s="6"/>
      <c r="JLS117" s="6"/>
      <c r="JLT117" s="6"/>
      <c r="JLU117" s="6"/>
      <c r="JLV117" s="6"/>
      <c r="JLW117" s="6"/>
      <c r="JLX117" s="6"/>
      <c r="JLY117" s="6"/>
      <c r="JLZ117" s="6"/>
      <c r="JMA117" s="6"/>
      <c r="JMB117" s="6"/>
      <c r="JMC117" s="6"/>
      <c r="JMD117" s="6"/>
      <c r="JME117" s="6"/>
      <c r="JMF117" s="6"/>
      <c r="JMG117" s="6"/>
      <c r="JMH117" s="6"/>
      <c r="JMI117" s="6"/>
      <c r="JMJ117" s="6"/>
      <c r="JMK117" s="6"/>
      <c r="JML117" s="6"/>
      <c r="JMM117" s="6"/>
      <c r="JMN117" s="6"/>
      <c r="JMO117" s="6"/>
      <c r="JMP117" s="6"/>
      <c r="JMQ117" s="6"/>
      <c r="JMR117" s="6"/>
      <c r="JMS117" s="6"/>
      <c r="JMT117" s="6"/>
      <c r="JMU117" s="6"/>
      <c r="JMV117" s="6"/>
      <c r="JMW117" s="6"/>
      <c r="JMX117" s="6"/>
      <c r="JMY117" s="6"/>
      <c r="JMZ117" s="6"/>
      <c r="JNA117" s="6"/>
      <c r="JNB117" s="6"/>
      <c r="JNC117" s="6"/>
      <c r="JND117" s="6"/>
      <c r="JNE117" s="6"/>
      <c r="JNF117" s="6"/>
      <c r="JNG117" s="6"/>
      <c r="JNH117" s="6"/>
      <c r="JNI117" s="6"/>
      <c r="JNJ117" s="6"/>
      <c r="JNK117" s="6"/>
      <c r="JNL117" s="6"/>
      <c r="JNM117" s="6"/>
      <c r="JNN117" s="6"/>
      <c r="JNO117" s="6"/>
      <c r="JNP117" s="6"/>
      <c r="JNQ117" s="6"/>
      <c r="JNR117" s="6"/>
      <c r="JNS117" s="6"/>
      <c r="JNT117" s="6"/>
      <c r="JNU117" s="6"/>
      <c r="JNV117" s="6"/>
      <c r="JNW117" s="6"/>
      <c r="JNX117" s="6"/>
      <c r="JNY117" s="6"/>
      <c r="JNZ117" s="6"/>
      <c r="JOA117" s="6"/>
      <c r="JOB117" s="6"/>
      <c r="JOC117" s="6"/>
      <c r="JOD117" s="6"/>
      <c r="JOE117" s="6"/>
      <c r="JOF117" s="6"/>
      <c r="JOG117" s="6"/>
      <c r="JOH117" s="6"/>
      <c r="JOI117" s="6"/>
      <c r="JOJ117" s="6"/>
      <c r="JOK117" s="6"/>
      <c r="JOL117" s="6"/>
      <c r="JOM117" s="6"/>
      <c r="JON117" s="6"/>
      <c r="JOO117" s="6"/>
      <c r="JOP117" s="6"/>
      <c r="JOQ117" s="6"/>
      <c r="JOR117" s="6"/>
      <c r="JOS117" s="6"/>
      <c r="JOT117" s="6"/>
      <c r="JOU117" s="6"/>
      <c r="JOV117" s="6"/>
      <c r="JOW117" s="6"/>
      <c r="JOX117" s="6"/>
      <c r="JOY117" s="6"/>
      <c r="JOZ117" s="6"/>
      <c r="JPA117" s="6"/>
      <c r="JPB117" s="6"/>
      <c r="JPC117" s="6"/>
      <c r="JPD117" s="6"/>
      <c r="JPE117" s="6"/>
      <c r="JPF117" s="6"/>
      <c r="JPG117" s="6"/>
      <c r="JPH117" s="6"/>
      <c r="JPI117" s="6"/>
      <c r="JPJ117" s="6"/>
      <c r="JPK117" s="6"/>
      <c r="JPL117" s="6"/>
      <c r="JPM117" s="6"/>
      <c r="JPN117" s="6"/>
      <c r="JPO117" s="6"/>
      <c r="JPP117" s="6"/>
      <c r="JPQ117" s="6"/>
      <c r="JPR117" s="6"/>
      <c r="JPS117" s="6"/>
      <c r="JPT117" s="6"/>
      <c r="JPU117" s="6"/>
      <c r="JPV117" s="6"/>
      <c r="JPW117" s="6"/>
      <c r="JPX117" s="6"/>
      <c r="JPY117" s="6"/>
      <c r="JPZ117" s="6"/>
      <c r="JQA117" s="6"/>
      <c r="JQB117" s="6"/>
      <c r="JQC117" s="6"/>
      <c r="JQD117" s="6"/>
      <c r="JQE117" s="6"/>
      <c r="JQF117" s="6"/>
      <c r="JQG117" s="6"/>
      <c r="JQH117" s="6"/>
      <c r="JQI117" s="6"/>
      <c r="JQJ117" s="6"/>
      <c r="JQK117" s="6"/>
      <c r="JQL117" s="6"/>
      <c r="JQM117" s="6"/>
      <c r="JQN117" s="6"/>
      <c r="JQO117" s="6"/>
      <c r="JQP117" s="6"/>
      <c r="JQQ117" s="6"/>
      <c r="JQR117" s="6"/>
      <c r="JQS117" s="6"/>
      <c r="JQT117" s="6"/>
      <c r="JQU117" s="6"/>
      <c r="JQV117" s="6"/>
      <c r="JQW117" s="6"/>
      <c r="JQX117" s="6"/>
      <c r="JQY117" s="6"/>
      <c r="JQZ117" s="6"/>
      <c r="JRA117" s="6"/>
      <c r="JRB117" s="6"/>
      <c r="JRC117" s="6"/>
      <c r="JRD117" s="6"/>
      <c r="JRE117" s="6"/>
      <c r="JRF117" s="6"/>
      <c r="JRG117" s="6"/>
      <c r="JRH117" s="6"/>
      <c r="JRI117" s="6"/>
      <c r="JRJ117" s="6"/>
      <c r="JRK117" s="6"/>
      <c r="JRL117" s="6"/>
      <c r="JRM117" s="6"/>
      <c r="JRN117" s="6"/>
      <c r="JRO117" s="6"/>
      <c r="JRP117" s="6"/>
      <c r="JRQ117" s="6"/>
      <c r="JRR117" s="6"/>
      <c r="JRS117" s="6"/>
      <c r="JRT117" s="6"/>
      <c r="JRU117" s="6"/>
      <c r="JRV117" s="6"/>
      <c r="JRW117" s="6"/>
      <c r="JRX117" s="6"/>
      <c r="JRY117" s="6"/>
      <c r="JRZ117" s="6"/>
      <c r="JSA117" s="6"/>
      <c r="JSB117" s="6"/>
      <c r="JSC117" s="6"/>
      <c r="JSD117" s="6"/>
      <c r="JSE117" s="6"/>
      <c r="JSF117" s="6"/>
      <c r="JSG117" s="6"/>
      <c r="JSH117" s="6"/>
      <c r="JSI117" s="6"/>
      <c r="JSJ117" s="6"/>
      <c r="JSK117" s="6"/>
      <c r="JSL117" s="6"/>
      <c r="JSM117" s="6"/>
      <c r="JSN117" s="6"/>
      <c r="JSO117" s="6"/>
      <c r="JSP117" s="6"/>
      <c r="JSQ117" s="6"/>
      <c r="JSR117" s="6"/>
      <c r="JSS117" s="6"/>
      <c r="JST117" s="6"/>
      <c r="JSU117" s="6"/>
      <c r="JSV117" s="6"/>
      <c r="JSW117" s="6"/>
      <c r="JSX117" s="6"/>
      <c r="JSY117" s="6"/>
      <c r="JSZ117" s="6"/>
      <c r="JTA117" s="6"/>
      <c r="JTB117" s="6"/>
      <c r="JTC117" s="6"/>
      <c r="JTD117" s="6"/>
      <c r="JTE117" s="6"/>
      <c r="JTF117" s="6"/>
      <c r="JTG117" s="6"/>
      <c r="JTH117" s="6"/>
      <c r="JTI117" s="6"/>
      <c r="JTJ117" s="6"/>
      <c r="JTK117" s="6"/>
      <c r="JTL117" s="6"/>
      <c r="JTM117" s="6"/>
      <c r="JTN117" s="6"/>
      <c r="JTO117" s="6"/>
      <c r="JTP117" s="6"/>
      <c r="JTQ117" s="6"/>
      <c r="JTR117" s="6"/>
      <c r="JTS117" s="6"/>
      <c r="JTT117" s="6"/>
      <c r="JTU117" s="6"/>
      <c r="JTV117" s="6"/>
      <c r="JTW117" s="6"/>
      <c r="JTX117" s="6"/>
      <c r="JTY117" s="6"/>
      <c r="JTZ117" s="6"/>
      <c r="JUA117" s="6"/>
      <c r="JUB117" s="6"/>
      <c r="JUC117" s="6"/>
      <c r="JUD117" s="6"/>
      <c r="JUE117" s="6"/>
      <c r="JUF117" s="6"/>
      <c r="JUG117" s="6"/>
      <c r="JUH117" s="6"/>
      <c r="JUI117" s="6"/>
      <c r="JUJ117" s="6"/>
      <c r="JUK117" s="6"/>
      <c r="JUL117" s="6"/>
      <c r="JUM117" s="6"/>
      <c r="JUN117" s="6"/>
      <c r="JUO117" s="6"/>
      <c r="JUP117" s="6"/>
      <c r="JUQ117" s="6"/>
      <c r="JUR117" s="6"/>
      <c r="JUS117" s="6"/>
      <c r="JUT117" s="6"/>
      <c r="JUU117" s="6"/>
      <c r="JUV117" s="6"/>
      <c r="JUW117" s="6"/>
      <c r="JUX117" s="6"/>
      <c r="JUY117" s="6"/>
      <c r="JUZ117" s="6"/>
      <c r="JVA117" s="6"/>
      <c r="JVB117" s="6"/>
      <c r="JVC117" s="6"/>
      <c r="JVD117" s="6"/>
      <c r="JVE117" s="6"/>
      <c r="JVF117" s="6"/>
      <c r="JVG117" s="6"/>
      <c r="JVH117" s="6"/>
      <c r="JVI117" s="6"/>
      <c r="JVJ117" s="6"/>
      <c r="JVK117" s="6"/>
      <c r="JVL117" s="6"/>
      <c r="JVM117" s="6"/>
      <c r="JVN117" s="6"/>
      <c r="JVO117" s="6"/>
      <c r="JVP117" s="6"/>
      <c r="JVQ117" s="6"/>
      <c r="JVR117" s="6"/>
      <c r="JVS117" s="6"/>
      <c r="JVT117" s="6"/>
      <c r="JVU117" s="6"/>
      <c r="JVV117" s="6"/>
      <c r="JVW117" s="6"/>
      <c r="JVX117" s="6"/>
      <c r="JVY117" s="6"/>
      <c r="JVZ117" s="6"/>
      <c r="JWA117" s="6"/>
      <c r="JWB117" s="6"/>
      <c r="JWC117" s="6"/>
      <c r="JWD117" s="6"/>
      <c r="JWE117" s="6"/>
      <c r="JWF117" s="6"/>
      <c r="JWG117" s="6"/>
      <c r="JWH117" s="6"/>
      <c r="JWI117" s="6"/>
      <c r="JWJ117" s="6"/>
      <c r="JWK117" s="6"/>
      <c r="JWL117" s="6"/>
      <c r="JWM117" s="6"/>
      <c r="JWN117" s="6"/>
      <c r="JWO117" s="6"/>
      <c r="JWP117" s="6"/>
      <c r="JWQ117" s="6"/>
      <c r="JWR117" s="6"/>
      <c r="JWS117" s="6"/>
      <c r="JWT117" s="6"/>
      <c r="JWU117" s="6"/>
      <c r="JWV117" s="6"/>
      <c r="JWW117" s="6"/>
      <c r="JWX117" s="6"/>
      <c r="JWY117" s="6"/>
      <c r="JWZ117" s="6"/>
      <c r="JXA117" s="6"/>
      <c r="JXB117" s="6"/>
      <c r="JXC117" s="6"/>
      <c r="JXD117" s="6"/>
      <c r="JXE117" s="6"/>
      <c r="JXF117" s="6"/>
      <c r="JXG117" s="6"/>
      <c r="JXH117" s="6"/>
      <c r="JXI117" s="6"/>
      <c r="JXJ117" s="6"/>
      <c r="JXK117" s="6"/>
      <c r="JXL117" s="6"/>
      <c r="JXM117" s="6"/>
      <c r="JXN117" s="6"/>
      <c r="JXO117" s="6"/>
      <c r="JXP117" s="6"/>
      <c r="JXQ117" s="6"/>
      <c r="JXR117" s="6"/>
      <c r="JXS117" s="6"/>
      <c r="JXT117" s="6"/>
      <c r="JXU117" s="6"/>
      <c r="JXV117" s="6"/>
      <c r="JXW117" s="6"/>
      <c r="JXX117" s="6"/>
      <c r="JXY117" s="6"/>
      <c r="JXZ117" s="6"/>
      <c r="JYA117" s="6"/>
      <c r="JYB117" s="6"/>
      <c r="JYC117" s="6"/>
      <c r="JYD117" s="6"/>
      <c r="JYE117" s="6"/>
      <c r="JYF117" s="6"/>
      <c r="JYG117" s="6"/>
      <c r="JYH117" s="6"/>
      <c r="JYI117" s="6"/>
      <c r="JYJ117" s="6"/>
      <c r="JYK117" s="6"/>
      <c r="JYL117" s="6"/>
      <c r="JYM117" s="6"/>
      <c r="JYN117" s="6"/>
      <c r="JYO117" s="6"/>
      <c r="JYP117" s="6"/>
      <c r="JYQ117" s="6"/>
      <c r="JYR117" s="6"/>
      <c r="JYS117" s="6"/>
      <c r="JYT117" s="6"/>
      <c r="JYU117" s="6"/>
      <c r="JYV117" s="6"/>
      <c r="JYW117" s="6"/>
      <c r="JYX117" s="6"/>
      <c r="JYY117" s="6"/>
      <c r="JYZ117" s="6"/>
      <c r="JZA117" s="6"/>
      <c r="JZB117" s="6"/>
      <c r="JZC117" s="6"/>
      <c r="JZD117" s="6"/>
      <c r="JZE117" s="6"/>
      <c r="JZF117" s="6"/>
      <c r="JZG117" s="6"/>
      <c r="JZH117" s="6"/>
      <c r="JZI117" s="6"/>
      <c r="JZJ117" s="6"/>
      <c r="JZK117" s="6"/>
      <c r="JZL117" s="6"/>
      <c r="JZM117" s="6"/>
      <c r="JZN117" s="6"/>
      <c r="JZO117" s="6"/>
      <c r="JZP117" s="6"/>
      <c r="JZQ117" s="6"/>
      <c r="JZR117" s="6"/>
      <c r="JZS117" s="6"/>
      <c r="JZT117" s="6"/>
      <c r="JZU117" s="6"/>
      <c r="JZV117" s="6"/>
      <c r="JZW117" s="6"/>
      <c r="JZX117" s="6"/>
      <c r="JZY117" s="6"/>
      <c r="JZZ117" s="6"/>
      <c r="KAA117" s="6"/>
      <c r="KAB117" s="6"/>
      <c r="KAC117" s="6"/>
      <c r="KAD117" s="6"/>
      <c r="KAE117" s="6"/>
      <c r="KAF117" s="6"/>
      <c r="KAG117" s="6"/>
      <c r="KAH117" s="6"/>
      <c r="KAI117" s="6"/>
      <c r="KAJ117" s="6"/>
      <c r="KAK117" s="6"/>
      <c r="KAL117" s="6"/>
      <c r="KAM117" s="6"/>
      <c r="KAN117" s="6"/>
      <c r="KAO117" s="6"/>
      <c r="KAP117" s="6"/>
      <c r="KAQ117" s="6"/>
      <c r="KAR117" s="6"/>
      <c r="KAS117" s="6"/>
      <c r="KAT117" s="6"/>
      <c r="KAU117" s="6"/>
      <c r="KAV117" s="6"/>
      <c r="KAW117" s="6"/>
      <c r="KAX117" s="6"/>
      <c r="KAY117" s="6"/>
      <c r="KAZ117" s="6"/>
      <c r="KBA117" s="6"/>
      <c r="KBB117" s="6"/>
      <c r="KBC117" s="6"/>
      <c r="KBD117" s="6"/>
      <c r="KBE117" s="6"/>
      <c r="KBF117" s="6"/>
      <c r="KBG117" s="6"/>
      <c r="KBH117" s="6"/>
      <c r="KBI117" s="6"/>
      <c r="KBJ117" s="6"/>
      <c r="KBK117" s="6"/>
      <c r="KBL117" s="6"/>
      <c r="KBM117" s="6"/>
      <c r="KBN117" s="6"/>
      <c r="KBO117" s="6"/>
      <c r="KBP117" s="6"/>
      <c r="KBQ117" s="6"/>
      <c r="KBR117" s="6"/>
      <c r="KBS117" s="6"/>
      <c r="KBT117" s="6"/>
      <c r="KBU117" s="6"/>
      <c r="KBV117" s="6"/>
      <c r="KBW117" s="6"/>
      <c r="KBX117" s="6"/>
      <c r="KBY117" s="6"/>
      <c r="KBZ117" s="6"/>
      <c r="KCA117" s="6"/>
      <c r="KCB117" s="6"/>
      <c r="KCC117" s="6"/>
      <c r="KCD117" s="6"/>
      <c r="KCE117" s="6"/>
      <c r="KCF117" s="6"/>
      <c r="KCG117" s="6"/>
      <c r="KCH117" s="6"/>
      <c r="KCI117" s="6"/>
      <c r="KCJ117" s="6"/>
      <c r="KCK117" s="6"/>
      <c r="KCL117" s="6"/>
      <c r="KCM117" s="6"/>
      <c r="KCN117" s="6"/>
      <c r="KCO117" s="6"/>
      <c r="KCP117" s="6"/>
      <c r="KCQ117" s="6"/>
      <c r="KCR117" s="6"/>
      <c r="KCS117" s="6"/>
      <c r="KCT117" s="6"/>
      <c r="KCU117" s="6"/>
      <c r="KCV117" s="6"/>
      <c r="KCW117" s="6"/>
      <c r="KCX117" s="6"/>
      <c r="KCY117" s="6"/>
      <c r="KCZ117" s="6"/>
      <c r="KDA117" s="6"/>
      <c r="KDB117" s="6"/>
      <c r="KDC117" s="6"/>
      <c r="KDD117" s="6"/>
      <c r="KDE117" s="6"/>
      <c r="KDF117" s="6"/>
      <c r="KDG117" s="6"/>
      <c r="KDH117" s="6"/>
      <c r="KDI117" s="6"/>
      <c r="KDJ117" s="6"/>
      <c r="KDK117" s="6"/>
      <c r="KDL117" s="6"/>
      <c r="KDM117" s="6"/>
      <c r="KDN117" s="6"/>
      <c r="KDO117" s="6"/>
      <c r="KDP117" s="6"/>
      <c r="KDQ117" s="6"/>
      <c r="KDR117" s="6"/>
      <c r="KDS117" s="6"/>
      <c r="KDT117" s="6"/>
      <c r="KDU117" s="6"/>
      <c r="KDV117" s="6"/>
      <c r="KDW117" s="6"/>
      <c r="KDX117" s="6"/>
      <c r="KDY117" s="6"/>
      <c r="KDZ117" s="6"/>
      <c r="KEA117" s="6"/>
      <c r="KEB117" s="6"/>
      <c r="KEC117" s="6"/>
      <c r="KED117" s="6"/>
      <c r="KEE117" s="6"/>
      <c r="KEF117" s="6"/>
      <c r="KEG117" s="6"/>
      <c r="KEH117" s="6"/>
      <c r="KEI117" s="6"/>
      <c r="KEJ117" s="6"/>
      <c r="KEK117" s="6"/>
      <c r="KEL117" s="6"/>
      <c r="KEM117" s="6"/>
      <c r="KEN117" s="6"/>
      <c r="KEO117" s="6"/>
      <c r="KEP117" s="6"/>
      <c r="KEQ117" s="6"/>
      <c r="KER117" s="6"/>
      <c r="KES117" s="6"/>
      <c r="KET117" s="6"/>
      <c r="KEU117" s="6"/>
      <c r="KEV117" s="6"/>
      <c r="KEW117" s="6"/>
      <c r="KEX117" s="6"/>
      <c r="KEY117" s="6"/>
      <c r="KEZ117" s="6"/>
      <c r="KFA117" s="6"/>
      <c r="KFB117" s="6"/>
      <c r="KFC117" s="6"/>
      <c r="KFD117" s="6"/>
      <c r="KFE117" s="6"/>
      <c r="KFF117" s="6"/>
      <c r="KFG117" s="6"/>
      <c r="KFH117" s="6"/>
      <c r="KFI117" s="6"/>
      <c r="KFJ117" s="6"/>
      <c r="KFK117" s="6"/>
      <c r="KFL117" s="6"/>
      <c r="KFM117" s="6"/>
      <c r="KFN117" s="6"/>
      <c r="KFO117" s="6"/>
      <c r="KFP117" s="6"/>
      <c r="KFQ117" s="6"/>
      <c r="KFR117" s="6"/>
      <c r="KFS117" s="6"/>
      <c r="KFT117" s="6"/>
      <c r="KFU117" s="6"/>
      <c r="KFV117" s="6"/>
      <c r="KFW117" s="6"/>
      <c r="KFX117" s="6"/>
      <c r="KFY117" s="6"/>
      <c r="KFZ117" s="6"/>
      <c r="KGA117" s="6"/>
      <c r="KGB117" s="6"/>
      <c r="KGC117" s="6"/>
      <c r="KGD117" s="6"/>
      <c r="KGE117" s="6"/>
      <c r="KGF117" s="6"/>
      <c r="KGG117" s="6"/>
      <c r="KGH117" s="6"/>
      <c r="KGI117" s="6"/>
      <c r="KGJ117" s="6"/>
      <c r="KGK117" s="6"/>
      <c r="KGL117" s="6"/>
      <c r="KGM117" s="6"/>
      <c r="KGN117" s="6"/>
      <c r="KGO117" s="6"/>
      <c r="KGP117" s="6"/>
      <c r="KGQ117" s="6"/>
      <c r="KGR117" s="6"/>
      <c r="KGS117" s="6"/>
      <c r="KGT117" s="6"/>
      <c r="KGU117" s="6"/>
      <c r="KGV117" s="6"/>
      <c r="KGW117" s="6"/>
      <c r="KGX117" s="6"/>
      <c r="KGY117" s="6"/>
      <c r="KGZ117" s="6"/>
      <c r="KHA117" s="6"/>
      <c r="KHB117" s="6"/>
      <c r="KHC117" s="6"/>
      <c r="KHD117" s="6"/>
      <c r="KHE117" s="6"/>
      <c r="KHF117" s="6"/>
      <c r="KHG117" s="6"/>
      <c r="KHH117" s="6"/>
      <c r="KHI117" s="6"/>
      <c r="KHJ117" s="6"/>
      <c r="KHK117" s="6"/>
      <c r="KHL117" s="6"/>
      <c r="KHM117" s="6"/>
      <c r="KHN117" s="6"/>
      <c r="KHO117" s="6"/>
      <c r="KHP117" s="6"/>
      <c r="KHQ117" s="6"/>
      <c r="KHR117" s="6"/>
      <c r="KHS117" s="6"/>
      <c r="KHT117" s="6"/>
      <c r="KHU117" s="6"/>
      <c r="KHV117" s="6"/>
      <c r="KHW117" s="6"/>
      <c r="KHX117" s="6"/>
      <c r="KHY117" s="6"/>
      <c r="KHZ117" s="6"/>
      <c r="KIA117" s="6"/>
      <c r="KIB117" s="6"/>
      <c r="KIC117" s="6"/>
      <c r="KID117" s="6"/>
      <c r="KIE117" s="6"/>
      <c r="KIF117" s="6"/>
      <c r="KIG117" s="6"/>
      <c r="KIH117" s="6"/>
      <c r="KII117" s="6"/>
      <c r="KIJ117" s="6"/>
      <c r="KIK117" s="6"/>
      <c r="KIL117" s="6"/>
      <c r="KIM117" s="6"/>
      <c r="KIN117" s="6"/>
      <c r="KIO117" s="6"/>
      <c r="KIP117" s="6"/>
      <c r="KIQ117" s="6"/>
      <c r="KIR117" s="6"/>
      <c r="KIS117" s="6"/>
      <c r="KIT117" s="6"/>
      <c r="KIU117" s="6"/>
      <c r="KIV117" s="6"/>
      <c r="KIW117" s="6"/>
      <c r="KIX117" s="6"/>
      <c r="KIY117" s="6"/>
      <c r="KIZ117" s="6"/>
      <c r="KJA117" s="6"/>
      <c r="KJB117" s="6"/>
      <c r="KJC117" s="6"/>
      <c r="KJD117" s="6"/>
      <c r="KJE117" s="6"/>
      <c r="KJF117" s="6"/>
      <c r="KJG117" s="6"/>
      <c r="KJH117" s="6"/>
      <c r="KJI117" s="6"/>
      <c r="KJJ117" s="6"/>
      <c r="KJK117" s="6"/>
      <c r="KJL117" s="6"/>
      <c r="KJM117" s="6"/>
      <c r="KJN117" s="6"/>
      <c r="KJO117" s="6"/>
      <c r="KJP117" s="6"/>
      <c r="KJQ117" s="6"/>
      <c r="KJR117" s="6"/>
      <c r="KJS117" s="6"/>
      <c r="KJT117" s="6"/>
      <c r="KJU117" s="6"/>
      <c r="KJV117" s="6"/>
      <c r="KJW117" s="6"/>
      <c r="KJX117" s="6"/>
      <c r="KJY117" s="6"/>
      <c r="KJZ117" s="6"/>
      <c r="KKA117" s="6"/>
      <c r="KKB117" s="6"/>
      <c r="KKC117" s="6"/>
      <c r="KKD117" s="6"/>
      <c r="KKE117" s="6"/>
      <c r="KKF117" s="6"/>
      <c r="KKG117" s="6"/>
      <c r="KKH117" s="6"/>
      <c r="KKI117" s="6"/>
      <c r="KKJ117" s="6"/>
      <c r="KKK117" s="6"/>
      <c r="KKL117" s="6"/>
      <c r="KKM117" s="6"/>
      <c r="KKN117" s="6"/>
      <c r="KKO117" s="6"/>
      <c r="KKP117" s="6"/>
      <c r="KKQ117" s="6"/>
      <c r="KKR117" s="6"/>
      <c r="KKS117" s="6"/>
      <c r="KKT117" s="6"/>
      <c r="KKU117" s="6"/>
      <c r="KKV117" s="6"/>
      <c r="KKW117" s="6"/>
      <c r="KKX117" s="6"/>
      <c r="KKY117" s="6"/>
      <c r="KKZ117" s="6"/>
      <c r="KLA117" s="6"/>
      <c r="KLB117" s="6"/>
      <c r="KLC117" s="6"/>
      <c r="KLD117" s="6"/>
      <c r="KLE117" s="6"/>
      <c r="KLF117" s="6"/>
      <c r="KLG117" s="6"/>
      <c r="KLH117" s="6"/>
      <c r="KLI117" s="6"/>
      <c r="KLJ117" s="6"/>
      <c r="KLK117" s="6"/>
      <c r="KLL117" s="6"/>
      <c r="KLM117" s="6"/>
      <c r="KLN117" s="6"/>
      <c r="KLO117" s="6"/>
      <c r="KLP117" s="6"/>
      <c r="KLQ117" s="6"/>
      <c r="KLR117" s="6"/>
      <c r="KLS117" s="6"/>
      <c r="KLT117" s="6"/>
      <c r="KLU117" s="6"/>
      <c r="KLV117" s="6"/>
      <c r="KLW117" s="6"/>
      <c r="KLX117" s="6"/>
      <c r="KLY117" s="6"/>
      <c r="KLZ117" s="6"/>
      <c r="KMA117" s="6"/>
      <c r="KMB117" s="6"/>
      <c r="KMC117" s="6"/>
      <c r="KMD117" s="6"/>
      <c r="KME117" s="6"/>
      <c r="KMF117" s="6"/>
      <c r="KMG117" s="6"/>
      <c r="KMH117" s="6"/>
      <c r="KMI117" s="6"/>
      <c r="KMJ117" s="6"/>
      <c r="KMK117" s="6"/>
      <c r="KML117" s="6"/>
      <c r="KMM117" s="6"/>
      <c r="KMN117" s="6"/>
      <c r="KMO117" s="6"/>
      <c r="KMP117" s="6"/>
      <c r="KMQ117" s="6"/>
      <c r="KMR117" s="6"/>
      <c r="KMS117" s="6"/>
      <c r="KMT117" s="6"/>
      <c r="KMU117" s="6"/>
      <c r="KMV117" s="6"/>
      <c r="KMW117" s="6"/>
      <c r="KMX117" s="6"/>
      <c r="KMY117" s="6"/>
      <c r="KMZ117" s="6"/>
      <c r="KNA117" s="6"/>
      <c r="KNB117" s="6"/>
      <c r="KNC117" s="6"/>
      <c r="KND117" s="6"/>
      <c r="KNE117" s="6"/>
      <c r="KNF117" s="6"/>
      <c r="KNG117" s="6"/>
      <c r="KNH117" s="6"/>
      <c r="KNI117" s="6"/>
      <c r="KNJ117" s="6"/>
      <c r="KNK117" s="6"/>
      <c r="KNL117" s="6"/>
      <c r="KNM117" s="6"/>
      <c r="KNN117" s="6"/>
      <c r="KNO117" s="6"/>
      <c r="KNP117" s="6"/>
      <c r="KNQ117" s="6"/>
      <c r="KNR117" s="6"/>
      <c r="KNS117" s="6"/>
      <c r="KNT117" s="6"/>
      <c r="KNU117" s="6"/>
      <c r="KNV117" s="6"/>
      <c r="KNW117" s="6"/>
      <c r="KNX117" s="6"/>
      <c r="KNY117" s="6"/>
      <c r="KNZ117" s="6"/>
      <c r="KOA117" s="6"/>
      <c r="KOB117" s="6"/>
      <c r="KOC117" s="6"/>
      <c r="KOD117" s="6"/>
      <c r="KOE117" s="6"/>
      <c r="KOF117" s="6"/>
      <c r="KOG117" s="6"/>
      <c r="KOH117" s="6"/>
      <c r="KOI117" s="6"/>
      <c r="KOJ117" s="6"/>
      <c r="KOK117" s="6"/>
      <c r="KOL117" s="6"/>
      <c r="KOM117" s="6"/>
      <c r="KON117" s="6"/>
      <c r="KOO117" s="6"/>
      <c r="KOP117" s="6"/>
      <c r="KOQ117" s="6"/>
      <c r="KOR117" s="6"/>
      <c r="KOS117" s="6"/>
      <c r="KOT117" s="6"/>
      <c r="KOU117" s="6"/>
      <c r="KOV117" s="6"/>
      <c r="KOW117" s="6"/>
      <c r="KOX117" s="6"/>
      <c r="KOY117" s="6"/>
      <c r="KOZ117" s="6"/>
      <c r="KPA117" s="6"/>
      <c r="KPB117" s="6"/>
      <c r="KPC117" s="6"/>
      <c r="KPD117" s="6"/>
      <c r="KPE117" s="6"/>
      <c r="KPF117" s="6"/>
      <c r="KPG117" s="6"/>
      <c r="KPH117" s="6"/>
      <c r="KPI117" s="6"/>
      <c r="KPJ117" s="6"/>
      <c r="KPK117" s="6"/>
      <c r="KPL117" s="6"/>
      <c r="KPM117" s="6"/>
      <c r="KPN117" s="6"/>
      <c r="KPO117" s="6"/>
      <c r="KPP117" s="6"/>
      <c r="KPQ117" s="6"/>
      <c r="KPR117" s="6"/>
      <c r="KPS117" s="6"/>
      <c r="KPT117" s="6"/>
      <c r="KPU117" s="6"/>
      <c r="KPV117" s="6"/>
      <c r="KPW117" s="6"/>
      <c r="KPX117" s="6"/>
      <c r="KPY117" s="6"/>
      <c r="KPZ117" s="6"/>
      <c r="KQA117" s="6"/>
      <c r="KQB117" s="6"/>
      <c r="KQC117" s="6"/>
      <c r="KQD117" s="6"/>
      <c r="KQE117" s="6"/>
      <c r="KQF117" s="6"/>
      <c r="KQG117" s="6"/>
      <c r="KQH117" s="6"/>
      <c r="KQI117" s="6"/>
      <c r="KQJ117" s="6"/>
      <c r="KQK117" s="6"/>
      <c r="KQL117" s="6"/>
      <c r="KQM117" s="6"/>
      <c r="KQN117" s="6"/>
      <c r="KQO117" s="6"/>
      <c r="KQP117" s="6"/>
      <c r="KQQ117" s="6"/>
      <c r="KQR117" s="6"/>
      <c r="KQS117" s="6"/>
      <c r="KQT117" s="6"/>
      <c r="KQU117" s="6"/>
      <c r="KQV117" s="6"/>
      <c r="KQW117" s="6"/>
      <c r="KQX117" s="6"/>
      <c r="KQY117" s="6"/>
      <c r="KQZ117" s="6"/>
      <c r="KRA117" s="6"/>
      <c r="KRB117" s="6"/>
      <c r="KRC117" s="6"/>
      <c r="KRD117" s="6"/>
      <c r="KRE117" s="6"/>
      <c r="KRF117" s="6"/>
      <c r="KRG117" s="6"/>
      <c r="KRH117" s="6"/>
      <c r="KRI117" s="6"/>
      <c r="KRJ117" s="6"/>
      <c r="KRK117" s="6"/>
      <c r="KRL117" s="6"/>
      <c r="KRM117" s="6"/>
      <c r="KRN117" s="6"/>
      <c r="KRO117" s="6"/>
      <c r="KRP117" s="6"/>
      <c r="KRQ117" s="6"/>
      <c r="KRR117" s="6"/>
      <c r="KRS117" s="6"/>
      <c r="KRT117" s="6"/>
      <c r="KRU117" s="6"/>
      <c r="KRV117" s="6"/>
      <c r="KRW117" s="6"/>
      <c r="KRX117" s="6"/>
      <c r="KRY117" s="6"/>
      <c r="KRZ117" s="6"/>
      <c r="KSA117" s="6"/>
      <c r="KSB117" s="6"/>
      <c r="KSC117" s="6"/>
      <c r="KSD117" s="6"/>
      <c r="KSE117" s="6"/>
      <c r="KSF117" s="6"/>
      <c r="KSG117" s="6"/>
      <c r="KSH117" s="6"/>
      <c r="KSI117" s="6"/>
      <c r="KSJ117" s="6"/>
      <c r="KSK117" s="6"/>
      <c r="KSL117" s="6"/>
      <c r="KSM117" s="6"/>
      <c r="KSN117" s="6"/>
      <c r="KSO117" s="6"/>
      <c r="KSP117" s="6"/>
      <c r="KSQ117" s="6"/>
      <c r="KSR117" s="6"/>
      <c r="KSS117" s="6"/>
      <c r="KST117" s="6"/>
      <c r="KSU117" s="6"/>
      <c r="KSV117" s="6"/>
      <c r="KSW117" s="6"/>
      <c r="KSX117" s="6"/>
      <c r="KSY117" s="6"/>
      <c r="KSZ117" s="6"/>
      <c r="KTA117" s="6"/>
      <c r="KTB117" s="6"/>
      <c r="KTC117" s="6"/>
      <c r="KTD117" s="6"/>
      <c r="KTE117" s="6"/>
      <c r="KTF117" s="6"/>
      <c r="KTG117" s="6"/>
      <c r="KTH117" s="6"/>
      <c r="KTI117" s="6"/>
      <c r="KTJ117" s="6"/>
      <c r="KTK117" s="6"/>
      <c r="KTL117" s="6"/>
      <c r="KTM117" s="6"/>
      <c r="KTN117" s="6"/>
      <c r="KTO117" s="6"/>
      <c r="KTP117" s="6"/>
      <c r="KTQ117" s="6"/>
      <c r="KTR117" s="6"/>
      <c r="KTS117" s="6"/>
      <c r="KTT117" s="6"/>
      <c r="KTU117" s="6"/>
      <c r="KTV117" s="6"/>
      <c r="KTW117" s="6"/>
      <c r="KTX117" s="6"/>
      <c r="KTY117" s="6"/>
      <c r="KTZ117" s="6"/>
      <c r="KUA117" s="6"/>
      <c r="KUB117" s="6"/>
      <c r="KUC117" s="6"/>
      <c r="KUD117" s="6"/>
      <c r="KUE117" s="6"/>
      <c r="KUF117" s="6"/>
      <c r="KUG117" s="6"/>
      <c r="KUH117" s="6"/>
      <c r="KUI117" s="6"/>
      <c r="KUJ117" s="6"/>
      <c r="KUK117" s="6"/>
      <c r="KUL117" s="6"/>
      <c r="KUM117" s="6"/>
      <c r="KUN117" s="6"/>
      <c r="KUO117" s="6"/>
      <c r="KUP117" s="6"/>
      <c r="KUQ117" s="6"/>
      <c r="KUR117" s="6"/>
      <c r="KUS117" s="6"/>
      <c r="KUT117" s="6"/>
      <c r="KUU117" s="6"/>
      <c r="KUV117" s="6"/>
      <c r="KUW117" s="6"/>
      <c r="KUX117" s="6"/>
      <c r="KUY117" s="6"/>
      <c r="KUZ117" s="6"/>
      <c r="KVA117" s="6"/>
      <c r="KVB117" s="6"/>
      <c r="KVC117" s="6"/>
      <c r="KVD117" s="6"/>
      <c r="KVE117" s="6"/>
      <c r="KVF117" s="6"/>
      <c r="KVG117" s="6"/>
      <c r="KVH117" s="6"/>
      <c r="KVI117" s="6"/>
      <c r="KVJ117" s="6"/>
      <c r="KVK117" s="6"/>
      <c r="KVL117" s="6"/>
      <c r="KVM117" s="6"/>
      <c r="KVN117" s="6"/>
      <c r="KVO117" s="6"/>
      <c r="KVP117" s="6"/>
      <c r="KVQ117" s="6"/>
      <c r="KVR117" s="6"/>
      <c r="KVS117" s="6"/>
      <c r="KVT117" s="6"/>
      <c r="KVU117" s="6"/>
      <c r="KVV117" s="6"/>
      <c r="KVW117" s="6"/>
      <c r="KVX117" s="6"/>
      <c r="KVY117" s="6"/>
      <c r="KVZ117" s="6"/>
      <c r="KWA117" s="6"/>
      <c r="KWB117" s="6"/>
      <c r="KWC117" s="6"/>
      <c r="KWD117" s="6"/>
      <c r="KWE117" s="6"/>
      <c r="KWF117" s="6"/>
      <c r="KWG117" s="6"/>
      <c r="KWH117" s="6"/>
      <c r="KWI117" s="6"/>
      <c r="KWJ117" s="6"/>
      <c r="KWK117" s="6"/>
      <c r="KWL117" s="6"/>
      <c r="KWM117" s="6"/>
      <c r="KWN117" s="6"/>
      <c r="KWO117" s="6"/>
      <c r="KWP117" s="6"/>
      <c r="KWQ117" s="6"/>
      <c r="KWR117" s="6"/>
      <c r="KWS117" s="6"/>
      <c r="KWT117" s="6"/>
      <c r="KWU117" s="6"/>
      <c r="KWV117" s="6"/>
      <c r="KWW117" s="6"/>
      <c r="KWX117" s="6"/>
      <c r="KWY117" s="6"/>
      <c r="KWZ117" s="6"/>
      <c r="KXA117" s="6"/>
      <c r="KXB117" s="6"/>
      <c r="KXC117" s="6"/>
      <c r="KXD117" s="6"/>
      <c r="KXE117" s="6"/>
      <c r="KXF117" s="6"/>
      <c r="KXG117" s="6"/>
      <c r="KXH117" s="6"/>
      <c r="KXI117" s="6"/>
      <c r="KXJ117" s="6"/>
      <c r="KXK117" s="6"/>
      <c r="KXL117" s="6"/>
      <c r="KXM117" s="6"/>
      <c r="KXN117" s="6"/>
      <c r="KXO117" s="6"/>
      <c r="KXP117" s="6"/>
      <c r="KXQ117" s="6"/>
      <c r="KXR117" s="6"/>
      <c r="KXS117" s="6"/>
      <c r="KXT117" s="6"/>
      <c r="KXU117" s="6"/>
      <c r="KXV117" s="6"/>
      <c r="KXW117" s="6"/>
      <c r="KXX117" s="6"/>
      <c r="KXY117" s="6"/>
      <c r="KXZ117" s="6"/>
      <c r="KYA117" s="6"/>
      <c r="KYB117" s="6"/>
      <c r="KYC117" s="6"/>
      <c r="KYD117" s="6"/>
      <c r="KYE117" s="6"/>
      <c r="KYF117" s="6"/>
      <c r="KYG117" s="6"/>
      <c r="KYH117" s="6"/>
      <c r="KYI117" s="6"/>
      <c r="KYJ117" s="6"/>
      <c r="KYK117" s="6"/>
      <c r="KYL117" s="6"/>
      <c r="KYM117" s="6"/>
      <c r="KYN117" s="6"/>
      <c r="KYO117" s="6"/>
      <c r="KYP117" s="6"/>
      <c r="KYQ117" s="6"/>
      <c r="KYR117" s="6"/>
      <c r="KYS117" s="6"/>
      <c r="KYT117" s="6"/>
      <c r="KYU117" s="6"/>
      <c r="KYV117" s="6"/>
      <c r="KYW117" s="6"/>
      <c r="KYX117" s="6"/>
      <c r="KYY117" s="6"/>
      <c r="KYZ117" s="6"/>
      <c r="KZA117" s="6"/>
      <c r="KZB117" s="6"/>
      <c r="KZC117" s="6"/>
      <c r="KZD117" s="6"/>
      <c r="KZE117" s="6"/>
      <c r="KZF117" s="6"/>
      <c r="KZG117" s="6"/>
      <c r="KZH117" s="6"/>
      <c r="KZI117" s="6"/>
      <c r="KZJ117" s="6"/>
      <c r="KZK117" s="6"/>
      <c r="KZL117" s="6"/>
      <c r="KZM117" s="6"/>
      <c r="KZN117" s="6"/>
      <c r="KZO117" s="6"/>
      <c r="KZP117" s="6"/>
      <c r="KZQ117" s="6"/>
      <c r="KZR117" s="6"/>
      <c r="KZS117" s="6"/>
      <c r="KZT117" s="6"/>
      <c r="KZU117" s="6"/>
      <c r="KZV117" s="6"/>
      <c r="KZW117" s="6"/>
      <c r="KZX117" s="6"/>
      <c r="KZY117" s="6"/>
      <c r="KZZ117" s="6"/>
      <c r="LAA117" s="6"/>
      <c r="LAB117" s="6"/>
      <c r="LAC117" s="6"/>
      <c r="LAD117" s="6"/>
      <c r="LAE117" s="6"/>
      <c r="LAF117" s="6"/>
      <c r="LAG117" s="6"/>
      <c r="LAH117" s="6"/>
      <c r="LAI117" s="6"/>
      <c r="LAJ117" s="6"/>
      <c r="LAK117" s="6"/>
      <c r="LAL117" s="6"/>
      <c r="LAM117" s="6"/>
      <c r="LAN117" s="6"/>
      <c r="LAO117" s="6"/>
      <c r="LAP117" s="6"/>
      <c r="LAQ117" s="6"/>
      <c r="LAR117" s="6"/>
      <c r="LAS117" s="6"/>
      <c r="LAT117" s="6"/>
      <c r="LAU117" s="6"/>
      <c r="LAV117" s="6"/>
      <c r="LAW117" s="6"/>
      <c r="LAX117" s="6"/>
      <c r="LAY117" s="6"/>
      <c r="LAZ117" s="6"/>
      <c r="LBA117" s="6"/>
      <c r="LBB117" s="6"/>
      <c r="LBC117" s="6"/>
      <c r="LBD117" s="6"/>
      <c r="LBE117" s="6"/>
      <c r="LBF117" s="6"/>
      <c r="LBG117" s="6"/>
      <c r="LBH117" s="6"/>
      <c r="LBI117" s="6"/>
      <c r="LBJ117" s="6"/>
      <c r="LBK117" s="6"/>
      <c r="LBL117" s="6"/>
      <c r="LBM117" s="6"/>
      <c r="LBN117" s="6"/>
      <c r="LBO117" s="6"/>
      <c r="LBP117" s="6"/>
      <c r="LBQ117" s="6"/>
      <c r="LBR117" s="6"/>
      <c r="LBS117" s="6"/>
      <c r="LBT117" s="6"/>
      <c r="LBU117" s="6"/>
      <c r="LBV117" s="6"/>
      <c r="LBW117" s="6"/>
      <c r="LBX117" s="6"/>
      <c r="LBY117" s="6"/>
      <c r="LBZ117" s="6"/>
      <c r="LCA117" s="6"/>
      <c r="LCB117" s="6"/>
      <c r="LCC117" s="6"/>
      <c r="LCD117" s="6"/>
      <c r="LCE117" s="6"/>
      <c r="LCF117" s="6"/>
      <c r="LCG117" s="6"/>
      <c r="LCH117" s="6"/>
      <c r="LCI117" s="6"/>
      <c r="LCJ117" s="6"/>
      <c r="LCK117" s="6"/>
      <c r="LCL117" s="6"/>
      <c r="LCM117" s="6"/>
      <c r="LCN117" s="6"/>
      <c r="LCO117" s="6"/>
      <c r="LCP117" s="6"/>
      <c r="LCQ117" s="6"/>
      <c r="LCR117" s="6"/>
      <c r="LCS117" s="6"/>
      <c r="LCT117" s="6"/>
      <c r="LCU117" s="6"/>
      <c r="LCV117" s="6"/>
      <c r="LCW117" s="6"/>
      <c r="LCX117" s="6"/>
      <c r="LCY117" s="6"/>
      <c r="LCZ117" s="6"/>
      <c r="LDA117" s="6"/>
      <c r="LDB117" s="6"/>
      <c r="LDC117" s="6"/>
      <c r="LDD117" s="6"/>
      <c r="LDE117" s="6"/>
      <c r="LDF117" s="6"/>
      <c r="LDG117" s="6"/>
      <c r="LDH117" s="6"/>
      <c r="LDI117" s="6"/>
      <c r="LDJ117" s="6"/>
      <c r="LDK117" s="6"/>
      <c r="LDL117" s="6"/>
      <c r="LDM117" s="6"/>
      <c r="LDN117" s="6"/>
      <c r="LDO117" s="6"/>
      <c r="LDP117" s="6"/>
      <c r="LDQ117" s="6"/>
      <c r="LDR117" s="6"/>
      <c r="LDS117" s="6"/>
      <c r="LDT117" s="6"/>
      <c r="LDU117" s="6"/>
      <c r="LDV117" s="6"/>
      <c r="LDW117" s="6"/>
      <c r="LDX117" s="6"/>
      <c r="LDY117" s="6"/>
      <c r="LDZ117" s="6"/>
      <c r="LEA117" s="6"/>
      <c r="LEB117" s="6"/>
      <c r="LEC117" s="6"/>
      <c r="LED117" s="6"/>
      <c r="LEE117" s="6"/>
      <c r="LEF117" s="6"/>
      <c r="LEG117" s="6"/>
      <c r="LEH117" s="6"/>
      <c r="LEI117" s="6"/>
      <c r="LEJ117" s="6"/>
      <c r="LEK117" s="6"/>
      <c r="LEL117" s="6"/>
      <c r="LEM117" s="6"/>
      <c r="LEN117" s="6"/>
      <c r="LEO117" s="6"/>
      <c r="LEP117" s="6"/>
      <c r="LEQ117" s="6"/>
      <c r="LER117" s="6"/>
      <c r="LES117" s="6"/>
      <c r="LET117" s="6"/>
      <c r="LEU117" s="6"/>
      <c r="LEV117" s="6"/>
      <c r="LEW117" s="6"/>
      <c r="LEX117" s="6"/>
      <c r="LEY117" s="6"/>
      <c r="LEZ117" s="6"/>
      <c r="LFA117" s="6"/>
      <c r="LFB117" s="6"/>
      <c r="LFC117" s="6"/>
      <c r="LFD117" s="6"/>
      <c r="LFE117" s="6"/>
      <c r="LFF117" s="6"/>
      <c r="LFG117" s="6"/>
      <c r="LFH117" s="6"/>
      <c r="LFI117" s="6"/>
      <c r="LFJ117" s="6"/>
      <c r="LFK117" s="6"/>
      <c r="LFL117" s="6"/>
      <c r="LFM117" s="6"/>
      <c r="LFN117" s="6"/>
      <c r="LFO117" s="6"/>
      <c r="LFP117" s="6"/>
      <c r="LFQ117" s="6"/>
      <c r="LFR117" s="6"/>
      <c r="LFS117" s="6"/>
      <c r="LFT117" s="6"/>
      <c r="LFU117" s="6"/>
      <c r="LFV117" s="6"/>
      <c r="LFW117" s="6"/>
      <c r="LFX117" s="6"/>
      <c r="LFY117" s="6"/>
      <c r="LFZ117" s="6"/>
      <c r="LGA117" s="6"/>
      <c r="LGB117" s="6"/>
      <c r="LGC117" s="6"/>
      <c r="LGD117" s="6"/>
      <c r="LGE117" s="6"/>
      <c r="LGF117" s="6"/>
      <c r="LGG117" s="6"/>
      <c r="LGH117" s="6"/>
      <c r="LGI117" s="6"/>
      <c r="LGJ117" s="6"/>
      <c r="LGK117" s="6"/>
      <c r="LGL117" s="6"/>
      <c r="LGM117" s="6"/>
      <c r="LGN117" s="6"/>
      <c r="LGO117" s="6"/>
      <c r="LGP117" s="6"/>
      <c r="LGQ117" s="6"/>
      <c r="LGR117" s="6"/>
      <c r="LGS117" s="6"/>
      <c r="LGT117" s="6"/>
      <c r="LGU117" s="6"/>
      <c r="LGV117" s="6"/>
      <c r="LGW117" s="6"/>
      <c r="LGX117" s="6"/>
      <c r="LGY117" s="6"/>
      <c r="LGZ117" s="6"/>
      <c r="LHA117" s="6"/>
      <c r="LHB117" s="6"/>
      <c r="LHC117" s="6"/>
      <c r="LHD117" s="6"/>
      <c r="LHE117" s="6"/>
      <c r="LHF117" s="6"/>
      <c r="LHG117" s="6"/>
      <c r="LHH117" s="6"/>
      <c r="LHI117" s="6"/>
      <c r="LHJ117" s="6"/>
      <c r="LHK117" s="6"/>
      <c r="LHL117" s="6"/>
      <c r="LHM117" s="6"/>
      <c r="LHN117" s="6"/>
      <c r="LHO117" s="6"/>
      <c r="LHP117" s="6"/>
      <c r="LHQ117" s="6"/>
      <c r="LHR117" s="6"/>
      <c r="LHS117" s="6"/>
      <c r="LHT117" s="6"/>
      <c r="LHU117" s="6"/>
      <c r="LHV117" s="6"/>
      <c r="LHW117" s="6"/>
      <c r="LHX117" s="6"/>
      <c r="LHY117" s="6"/>
      <c r="LHZ117" s="6"/>
      <c r="LIA117" s="6"/>
      <c r="LIB117" s="6"/>
      <c r="LIC117" s="6"/>
      <c r="LID117" s="6"/>
      <c r="LIE117" s="6"/>
      <c r="LIF117" s="6"/>
      <c r="LIG117" s="6"/>
      <c r="LIH117" s="6"/>
      <c r="LII117" s="6"/>
      <c r="LIJ117" s="6"/>
      <c r="LIK117" s="6"/>
      <c r="LIL117" s="6"/>
      <c r="LIM117" s="6"/>
      <c r="LIN117" s="6"/>
      <c r="LIO117" s="6"/>
      <c r="LIP117" s="6"/>
      <c r="LIQ117" s="6"/>
      <c r="LIR117" s="6"/>
      <c r="LIS117" s="6"/>
      <c r="LIT117" s="6"/>
      <c r="LIU117" s="6"/>
      <c r="LIV117" s="6"/>
      <c r="LIW117" s="6"/>
      <c r="LIX117" s="6"/>
      <c r="LIY117" s="6"/>
      <c r="LIZ117" s="6"/>
      <c r="LJA117" s="6"/>
      <c r="LJB117" s="6"/>
      <c r="LJC117" s="6"/>
      <c r="LJD117" s="6"/>
      <c r="LJE117" s="6"/>
      <c r="LJF117" s="6"/>
      <c r="LJG117" s="6"/>
      <c r="LJH117" s="6"/>
      <c r="LJI117" s="6"/>
      <c r="LJJ117" s="6"/>
      <c r="LJK117" s="6"/>
      <c r="LJL117" s="6"/>
      <c r="LJM117" s="6"/>
      <c r="LJN117" s="6"/>
      <c r="LJO117" s="6"/>
      <c r="LJP117" s="6"/>
      <c r="LJQ117" s="6"/>
      <c r="LJR117" s="6"/>
      <c r="LJS117" s="6"/>
      <c r="LJT117" s="6"/>
      <c r="LJU117" s="6"/>
      <c r="LJV117" s="6"/>
      <c r="LJW117" s="6"/>
      <c r="LJX117" s="6"/>
      <c r="LJY117" s="6"/>
      <c r="LJZ117" s="6"/>
      <c r="LKA117" s="6"/>
      <c r="LKB117" s="6"/>
      <c r="LKC117" s="6"/>
      <c r="LKD117" s="6"/>
      <c r="LKE117" s="6"/>
      <c r="LKF117" s="6"/>
      <c r="LKG117" s="6"/>
      <c r="LKH117" s="6"/>
      <c r="LKI117" s="6"/>
      <c r="LKJ117" s="6"/>
      <c r="LKK117" s="6"/>
      <c r="LKL117" s="6"/>
      <c r="LKM117" s="6"/>
      <c r="LKN117" s="6"/>
      <c r="LKO117" s="6"/>
      <c r="LKP117" s="6"/>
      <c r="LKQ117" s="6"/>
      <c r="LKR117" s="6"/>
      <c r="LKS117" s="6"/>
      <c r="LKT117" s="6"/>
      <c r="LKU117" s="6"/>
      <c r="LKV117" s="6"/>
      <c r="LKW117" s="6"/>
      <c r="LKX117" s="6"/>
      <c r="LKY117" s="6"/>
      <c r="LKZ117" s="6"/>
      <c r="LLA117" s="6"/>
      <c r="LLB117" s="6"/>
      <c r="LLC117" s="6"/>
      <c r="LLD117" s="6"/>
      <c r="LLE117" s="6"/>
      <c r="LLF117" s="6"/>
      <c r="LLG117" s="6"/>
      <c r="LLH117" s="6"/>
      <c r="LLI117" s="6"/>
      <c r="LLJ117" s="6"/>
      <c r="LLK117" s="6"/>
      <c r="LLL117" s="6"/>
      <c r="LLM117" s="6"/>
      <c r="LLN117" s="6"/>
      <c r="LLO117" s="6"/>
      <c r="LLP117" s="6"/>
      <c r="LLQ117" s="6"/>
      <c r="LLR117" s="6"/>
      <c r="LLS117" s="6"/>
      <c r="LLT117" s="6"/>
      <c r="LLU117" s="6"/>
      <c r="LLV117" s="6"/>
      <c r="LLW117" s="6"/>
      <c r="LLX117" s="6"/>
      <c r="LLY117" s="6"/>
      <c r="LLZ117" s="6"/>
      <c r="LMA117" s="6"/>
      <c r="LMB117" s="6"/>
      <c r="LMC117" s="6"/>
      <c r="LMD117" s="6"/>
      <c r="LME117" s="6"/>
      <c r="LMF117" s="6"/>
      <c r="LMG117" s="6"/>
      <c r="LMH117" s="6"/>
      <c r="LMI117" s="6"/>
      <c r="LMJ117" s="6"/>
      <c r="LMK117" s="6"/>
      <c r="LML117" s="6"/>
      <c r="LMM117" s="6"/>
      <c r="LMN117" s="6"/>
      <c r="LMO117" s="6"/>
      <c r="LMP117" s="6"/>
      <c r="LMQ117" s="6"/>
      <c r="LMR117" s="6"/>
      <c r="LMS117" s="6"/>
      <c r="LMT117" s="6"/>
      <c r="LMU117" s="6"/>
      <c r="LMV117" s="6"/>
      <c r="LMW117" s="6"/>
      <c r="LMX117" s="6"/>
      <c r="LMY117" s="6"/>
      <c r="LMZ117" s="6"/>
      <c r="LNA117" s="6"/>
      <c r="LNB117" s="6"/>
      <c r="LNC117" s="6"/>
      <c r="LND117" s="6"/>
      <c r="LNE117" s="6"/>
      <c r="LNF117" s="6"/>
      <c r="LNG117" s="6"/>
      <c r="LNH117" s="6"/>
      <c r="LNI117" s="6"/>
      <c r="LNJ117" s="6"/>
      <c r="LNK117" s="6"/>
      <c r="LNL117" s="6"/>
      <c r="LNM117" s="6"/>
      <c r="LNN117" s="6"/>
      <c r="LNO117" s="6"/>
      <c r="LNP117" s="6"/>
      <c r="LNQ117" s="6"/>
      <c r="LNR117" s="6"/>
      <c r="LNS117" s="6"/>
      <c r="LNT117" s="6"/>
      <c r="LNU117" s="6"/>
      <c r="LNV117" s="6"/>
      <c r="LNW117" s="6"/>
      <c r="LNX117" s="6"/>
      <c r="LNY117" s="6"/>
      <c r="LNZ117" s="6"/>
      <c r="LOA117" s="6"/>
      <c r="LOB117" s="6"/>
      <c r="LOC117" s="6"/>
      <c r="LOD117" s="6"/>
      <c r="LOE117" s="6"/>
      <c r="LOF117" s="6"/>
      <c r="LOG117" s="6"/>
      <c r="LOH117" s="6"/>
      <c r="LOI117" s="6"/>
      <c r="LOJ117" s="6"/>
      <c r="LOK117" s="6"/>
      <c r="LOL117" s="6"/>
      <c r="LOM117" s="6"/>
      <c r="LON117" s="6"/>
      <c r="LOO117" s="6"/>
      <c r="LOP117" s="6"/>
      <c r="LOQ117" s="6"/>
      <c r="LOR117" s="6"/>
      <c r="LOS117" s="6"/>
      <c r="LOT117" s="6"/>
      <c r="LOU117" s="6"/>
      <c r="LOV117" s="6"/>
      <c r="LOW117" s="6"/>
      <c r="LOX117" s="6"/>
      <c r="LOY117" s="6"/>
      <c r="LOZ117" s="6"/>
      <c r="LPA117" s="6"/>
      <c r="LPB117" s="6"/>
      <c r="LPC117" s="6"/>
      <c r="LPD117" s="6"/>
      <c r="LPE117" s="6"/>
      <c r="LPF117" s="6"/>
      <c r="LPG117" s="6"/>
      <c r="LPH117" s="6"/>
      <c r="LPI117" s="6"/>
      <c r="LPJ117" s="6"/>
      <c r="LPK117" s="6"/>
      <c r="LPL117" s="6"/>
      <c r="LPM117" s="6"/>
      <c r="LPN117" s="6"/>
      <c r="LPO117" s="6"/>
      <c r="LPP117" s="6"/>
      <c r="LPQ117" s="6"/>
      <c r="LPR117" s="6"/>
      <c r="LPS117" s="6"/>
      <c r="LPT117" s="6"/>
      <c r="LPU117" s="6"/>
      <c r="LPV117" s="6"/>
      <c r="LPW117" s="6"/>
      <c r="LPX117" s="6"/>
      <c r="LPY117" s="6"/>
      <c r="LPZ117" s="6"/>
      <c r="LQA117" s="6"/>
      <c r="LQB117" s="6"/>
      <c r="LQC117" s="6"/>
      <c r="LQD117" s="6"/>
      <c r="LQE117" s="6"/>
      <c r="LQF117" s="6"/>
      <c r="LQG117" s="6"/>
      <c r="LQH117" s="6"/>
      <c r="LQI117" s="6"/>
      <c r="LQJ117" s="6"/>
      <c r="LQK117" s="6"/>
      <c r="LQL117" s="6"/>
      <c r="LQM117" s="6"/>
      <c r="LQN117" s="6"/>
      <c r="LQO117" s="6"/>
      <c r="LQP117" s="6"/>
      <c r="LQQ117" s="6"/>
      <c r="LQR117" s="6"/>
      <c r="LQS117" s="6"/>
      <c r="LQT117" s="6"/>
      <c r="LQU117" s="6"/>
      <c r="LQV117" s="6"/>
      <c r="LQW117" s="6"/>
      <c r="LQX117" s="6"/>
      <c r="LQY117" s="6"/>
      <c r="LQZ117" s="6"/>
      <c r="LRA117" s="6"/>
      <c r="LRB117" s="6"/>
      <c r="LRC117" s="6"/>
      <c r="LRD117" s="6"/>
      <c r="LRE117" s="6"/>
      <c r="LRF117" s="6"/>
      <c r="LRG117" s="6"/>
      <c r="LRH117" s="6"/>
      <c r="LRI117" s="6"/>
      <c r="LRJ117" s="6"/>
      <c r="LRK117" s="6"/>
      <c r="LRL117" s="6"/>
      <c r="LRM117" s="6"/>
      <c r="LRN117" s="6"/>
      <c r="LRO117" s="6"/>
      <c r="LRP117" s="6"/>
      <c r="LRQ117" s="6"/>
      <c r="LRR117" s="6"/>
      <c r="LRS117" s="6"/>
      <c r="LRT117" s="6"/>
      <c r="LRU117" s="6"/>
      <c r="LRV117" s="6"/>
      <c r="LRW117" s="6"/>
      <c r="LRX117" s="6"/>
      <c r="LRY117" s="6"/>
      <c r="LRZ117" s="6"/>
      <c r="LSA117" s="6"/>
      <c r="LSB117" s="6"/>
      <c r="LSC117" s="6"/>
      <c r="LSD117" s="6"/>
      <c r="LSE117" s="6"/>
      <c r="LSF117" s="6"/>
      <c r="LSG117" s="6"/>
      <c r="LSH117" s="6"/>
      <c r="LSI117" s="6"/>
      <c r="LSJ117" s="6"/>
      <c r="LSK117" s="6"/>
      <c r="LSL117" s="6"/>
      <c r="LSM117" s="6"/>
      <c r="LSN117" s="6"/>
      <c r="LSO117" s="6"/>
      <c r="LSP117" s="6"/>
      <c r="LSQ117" s="6"/>
      <c r="LSR117" s="6"/>
      <c r="LSS117" s="6"/>
      <c r="LST117" s="6"/>
      <c r="LSU117" s="6"/>
      <c r="LSV117" s="6"/>
      <c r="LSW117" s="6"/>
      <c r="LSX117" s="6"/>
      <c r="LSY117" s="6"/>
      <c r="LSZ117" s="6"/>
      <c r="LTA117" s="6"/>
      <c r="LTB117" s="6"/>
      <c r="LTC117" s="6"/>
      <c r="LTD117" s="6"/>
      <c r="LTE117" s="6"/>
      <c r="LTF117" s="6"/>
      <c r="LTG117" s="6"/>
      <c r="LTH117" s="6"/>
      <c r="LTI117" s="6"/>
      <c r="LTJ117" s="6"/>
      <c r="LTK117" s="6"/>
      <c r="LTL117" s="6"/>
      <c r="LTM117" s="6"/>
      <c r="LTN117" s="6"/>
      <c r="LTO117" s="6"/>
      <c r="LTP117" s="6"/>
      <c r="LTQ117" s="6"/>
      <c r="LTR117" s="6"/>
      <c r="LTS117" s="6"/>
      <c r="LTT117" s="6"/>
      <c r="LTU117" s="6"/>
      <c r="LTV117" s="6"/>
      <c r="LTW117" s="6"/>
      <c r="LTX117" s="6"/>
      <c r="LTY117" s="6"/>
      <c r="LTZ117" s="6"/>
      <c r="LUA117" s="6"/>
      <c r="LUB117" s="6"/>
      <c r="LUC117" s="6"/>
      <c r="LUD117" s="6"/>
      <c r="LUE117" s="6"/>
      <c r="LUF117" s="6"/>
      <c r="LUG117" s="6"/>
      <c r="LUH117" s="6"/>
      <c r="LUI117" s="6"/>
      <c r="LUJ117" s="6"/>
      <c r="LUK117" s="6"/>
      <c r="LUL117" s="6"/>
      <c r="LUM117" s="6"/>
      <c r="LUN117" s="6"/>
      <c r="LUO117" s="6"/>
      <c r="LUP117" s="6"/>
      <c r="LUQ117" s="6"/>
      <c r="LUR117" s="6"/>
      <c r="LUS117" s="6"/>
      <c r="LUT117" s="6"/>
      <c r="LUU117" s="6"/>
      <c r="LUV117" s="6"/>
      <c r="LUW117" s="6"/>
      <c r="LUX117" s="6"/>
      <c r="LUY117" s="6"/>
      <c r="LUZ117" s="6"/>
      <c r="LVA117" s="6"/>
      <c r="LVB117" s="6"/>
      <c r="LVC117" s="6"/>
      <c r="LVD117" s="6"/>
      <c r="LVE117" s="6"/>
      <c r="LVF117" s="6"/>
      <c r="LVG117" s="6"/>
      <c r="LVH117" s="6"/>
      <c r="LVI117" s="6"/>
      <c r="LVJ117" s="6"/>
      <c r="LVK117" s="6"/>
      <c r="LVL117" s="6"/>
      <c r="LVM117" s="6"/>
      <c r="LVN117" s="6"/>
      <c r="LVO117" s="6"/>
      <c r="LVP117" s="6"/>
      <c r="LVQ117" s="6"/>
      <c r="LVR117" s="6"/>
      <c r="LVS117" s="6"/>
      <c r="LVT117" s="6"/>
      <c r="LVU117" s="6"/>
      <c r="LVV117" s="6"/>
      <c r="LVW117" s="6"/>
      <c r="LVX117" s="6"/>
      <c r="LVY117" s="6"/>
      <c r="LVZ117" s="6"/>
      <c r="LWA117" s="6"/>
      <c r="LWB117" s="6"/>
      <c r="LWC117" s="6"/>
      <c r="LWD117" s="6"/>
      <c r="LWE117" s="6"/>
      <c r="LWF117" s="6"/>
      <c r="LWG117" s="6"/>
      <c r="LWH117" s="6"/>
      <c r="LWI117" s="6"/>
      <c r="LWJ117" s="6"/>
      <c r="LWK117" s="6"/>
      <c r="LWL117" s="6"/>
      <c r="LWM117" s="6"/>
      <c r="LWN117" s="6"/>
      <c r="LWO117" s="6"/>
      <c r="LWP117" s="6"/>
      <c r="LWQ117" s="6"/>
      <c r="LWR117" s="6"/>
      <c r="LWS117" s="6"/>
      <c r="LWT117" s="6"/>
      <c r="LWU117" s="6"/>
      <c r="LWV117" s="6"/>
      <c r="LWW117" s="6"/>
      <c r="LWX117" s="6"/>
      <c r="LWY117" s="6"/>
      <c r="LWZ117" s="6"/>
      <c r="LXA117" s="6"/>
      <c r="LXB117" s="6"/>
      <c r="LXC117" s="6"/>
      <c r="LXD117" s="6"/>
      <c r="LXE117" s="6"/>
      <c r="LXF117" s="6"/>
      <c r="LXG117" s="6"/>
      <c r="LXH117" s="6"/>
      <c r="LXI117" s="6"/>
      <c r="LXJ117" s="6"/>
      <c r="LXK117" s="6"/>
      <c r="LXL117" s="6"/>
      <c r="LXM117" s="6"/>
      <c r="LXN117" s="6"/>
      <c r="LXO117" s="6"/>
      <c r="LXP117" s="6"/>
      <c r="LXQ117" s="6"/>
      <c r="LXR117" s="6"/>
      <c r="LXS117" s="6"/>
      <c r="LXT117" s="6"/>
      <c r="LXU117" s="6"/>
      <c r="LXV117" s="6"/>
      <c r="LXW117" s="6"/>
      <c r="LXX117" s="6"/>
      <c r="LXY117" s="6"/>
      <c r="LXZ117" s="6"/>
      <c r="LYA117" s="6"/>
      <c r="LYB117" s="6"/>
      <c r="LYC117" s="6"/>
      <c r="LYD117" s="6"/>
      <c r="LYE117" s="6"/>
      <c r="LYF117" s="6"/>
      <c r="LYG117" s="6"/>
      <c r="LYH117" s="6"/>
      <c r="LYI117" s="6"/>
      <c r="LYJ117" s="6"/>
      <c r="LYK117" s="6"/>
      <c r="LYL117" s="6"/>
      <c r="LYM117" s="6"/>
      <c r="LYN117" s="6"/>
      <c r="LYO117" s="6"/>
      <c r="LYP117" s="6"/>
      <c r="LYQ117" s="6"/>
      <c r="LYR117" s="6"/>
      <c r="LYS117" s="6"/>
      <c r="LYT117" s="6"/>
      <c r="LYU117" s="6"/>
      <c r="LYV117" s="6"/>
      <c r="LYW117" s="6"/>
      <c r="LYX117" s="6"/>
      <c r="LYY117" s="6"/>
      <c r="LYZ117" s="6"/>
      <c r="LZA117" s="6"/>
      <c r="LZB117" s="6"/>
      <c r="LZC117" s="6"/>
      <c r="LZD117" s="6"/>
      <c r="LZE117" s="6"/>
      <c r="LZF117" s="6"/>
      <c r="LZG117" s="6"/>
      <c r="LZH117" s="6"/>
      <c r="LZI117" s="6"/>
      <c r="LZJ117" s="6"/>
      <c r="LZK117" s="6"/>
      <c r="LZL117" s="6"/>
      <c r="LZM117" s="6"/>
      <c r="LZN117" s="6"/>
      <c r="LZO117" s="6"/>
      <c r="LZP117" s="6"/>
      <c r="LZQ117" s="6"/>
      <c r="LZR117" s="6"/>
      <c r="LZS117" s="6"/>
      <c r="LZT117" s="6"/>
      <c r="LZU117" s="6"/>
      <c r="LZV117" s="6"/>
      <c r="LZW117" s="6"/>
      <c r="LZX117" s="6"/>
      <c r="LZY117" s="6"/>
      <c r="LZZ117" s="6"/>
      <c r="MAA117" s="6"/>
      <c r="MAB117" s="6"/>
      <c r="MAC117" s="6"/>
      <c r="MAD117" s="6"/>
      <c r="MAE117" s="6"/>
      <c r="MAF117" s="6"/>
      <c r="MAG117" s="6"/>
      <c r="MAH117" s="6"/>
      <c r="MAI117" s="6"/>
      <c r="MAJ117" s="6"/>
      <c r="MAK117" s="6"/>
      <c r="MAL117" s="6"/>
      <c r="MAM117" s="6"/>
      <c r="MAN117" s="6"/>
      <c r="MAO117" s="6"/>
      <c r="MAP117" s="6"/>
      <c r="MAQ117" s="6"/>
      <c r="MAR117" s="6"/>
      <c r="MAS117" s="6"/>
      <c r="MAT117" s="6"/>
      <c r="MAU117" s="6"/>
      <c r="MAV117" s="6"/>
      <c r="MAW117" s="6"/>
      <c r="MAX117" s="6"/>
      <c r="MAY117" s="6"/>
      <c r="MAZ117" s="6"/>
      <c r="MBA117" s="6"/>
      <c r="MBB117" s="6"/>
      <c r="MBC117" s="6"/>
      <c r="MBD117" s="6"/>
      <c r="MBE117" s="6"/>
      <c r="MBF117" s="6"/>
      <c r="MBG117" s="6"/>
      <c r="MBH117" s="6"/>
      <c r="MBI117" s="6"/>
      <c r="MBJ117" s="6"/>
      <c r="MBK117" s="6"/>
      <c r="MBL117" s="6"/>
      <c r="MBM117" s="6"/>
      <c r="MBN117" s="6"/>
      <c r="MBO117" s="6"/>
      <c r="MBP117" s="6"/>
      <c r="MBQ117" s="6"/>
      <c r="MBR117" s="6"/>
      <c r="MBS117" s="6"/>
      <c r="MBT117" s="6"/>
      <c r="MBU117" s="6"/>
      <c r="MBV117" s="6"/>
      <c r="MBW117" s="6"/>
      <c r="MBX117" s="6"/>
      <c r="MBY117" s="6"/>
      <c r="MBZ117" s="6"/>
      <c r="MCA117" s="6"/>
      <c r="MCB117" s="6"/>
      <c r="MCC117" s="6"/>
      <c r="MCD117" s="6"/>
      <c r="MCE117" s="6"/>
      <c r="MCF117" s="6"/>
      <c r="MCG117" s="6"/>
      <c r="MCH117" s="6"/>
      <c r="MCI117" s="6"/>
      <c r="MCJ117" s="6"/>
      <c r="MCK117" s="6"/>
      <c r="MCL117" s="6"/>
      <c r="MCM117" s="6"/>
      <c r="MCN117" s="6"/>
      <c r="MCO117" s="6"/>
      <c r="MCP117" s="6"/>
      <c r="MCQ117" s="6"/>
      <c r="MCR117" s="6"/>
      <c r="MCS117" s="6"/>
      <c r="MCT117" s="6"/>
      <c r="MCU117" s="6"/>
      <c r="MCV117" s="6"/>
      <c r="MCW117" s="6"/>
      <c r="MCX117" s="6"/>
      <c r="MCY117" s="6"/>
      <c r="MCZ117" s="6"/>
      <c r="MDA117" s="6"/>
      <c r="MDB117" s="6"/>
      <c r="MDC117" s="6"/>
      <c r="MDD117" s="6"/>
      <c r="MDE117" s="6"/>
      <c r="MDF117" s="6"/>
      <c r="MDG117" s="6"/>
      <c r="MDH117" s="6"/>
      <c r="MDI117" s="6"/>
      <c r="MDJ117" s="6"/>
      <c r="MDK117" s="6"/>
      <c r="MDL117" s="6"/>
      <c r="MDM117" s="6"/>
      <c r="MDN117" s="6"/>
      <c r="MDO117" s="6"/>
      <c r="MDP117" s="6"/>
      <c r="MDQ117" s="6"/>
      <c r="MDR117" s="6"/>
      <c r="MDS117" s="6"/>
      <c r="MDT117" s="6"/>
      <c r="MDU117" s="6"/>
      <c r="MDV117" s="6"/>
      <c r="MDW117" s="6"/>
      <c r="MDX117" s="6"/>
      <c r="MDY117" s="6"/>
      <c r="MDZ117" s="6"/>
      <c r="MEA117" s="6"/>
      <c r="MEB117" s="6"/>
      <c r="MEC117" s="6"/>
      <c r="MED117" s="6"/>
      <c r="MEE117" s="6"/>
      <c r="MEF117" s="6"/>
      <c r="MEG117" s="6"/>
      <c r="MEH117" s="6"/>
      <c r="MEI117" s="6"/>
      <c r="MEJ117" s="6"/>
      <c r="MEK117" s="6"/>
      <c r="MEL117" s="6"/>
      <c r="MEM117" s="6"/>
      <c r="MEN117" s="6"/>
      <c r="MEO117" s="6"/>
      <c r="MEP117" s="6"/>
      <c r="MEQ117" s="6"/>
      <c r="MER117" s="6"/>
      <c r="MES117" s="6"/>
      <c r="MET117" s="6"/>
      <c r="MEU117" s="6"/>
      <c r="MEV117" s="6"/>
      <c r="MEW117" s="6"/>
      <c r="MEX117" s="6"/>
      <c r="MEY117" s="6"/>
      <c r="MEZ117" s="6"/>
      <c r="MFA117" s="6"/>
      <c r="MFB117" s="6"/>
      <c r="MFC117" s="6"/>
      <c r="MFD117" s="6"/>
      <c r="MFE117" s="6"/>
      <c r="MFF117" s="6"/>
      <c r="MFG117" s="6"/>
      <c r="MFH117" s="6"/>
      <c r="MFI117" s="6"/>
      <c r="MFJ117" s="6"/>
      <c r="MFK117" s="6"/>
      <c r="MFL117" s="6"/>
      <c r="MFM117" s="6"/>
      <c r="MFN117" s="6"/>
      <c r="MFO117" s="6"/>
      <c r="MFP117" s="6"/>
      <c r="MFQ117" s="6"/>
      <c r="MFR117" s="6"/>
      <c r="MFS117" s="6"/>
      <c r="MFT117" s="6"/>
      <c r="MFU117" s="6"/>
      <c r="MFV117" s="6"/>
      <c r="MFW117" s="6"/>
      <c r="MFX117" s="6"/>
      <c r="MFY117" s="6"/>
      <c r="MFZ117" s="6"/>
      <c r="MGA117" s="6"/>
      <c r="MGB117" s="6"/>
      <c r="MGC117" s="6"/>
      <c r="MGD117" s="6"/>
      <c r="MGE117" s="6"/>
      <c r="MGF117" s="6"/>
      <c r="MGG117" s="6"/>
      <c r="MGH117" s="6"/>
      <c r="MGI117" s="6"/>
      <c r="MGJ117" s="6"/>
      <c r="MGK117" s="6"/>
      <c r="MGL117" s="6"/>
      <c r="MGM117" s="6"/>
      <c r="MGN117" s="6"/>
      <c r="MGO117" s="6"/>
      <c r="MGP117" s="6"/>
      <c r="MGQ117" s="6"/>
      <c r="MGR117" s="6"/>
      <c r="MGS117" s="6"/>
      <c r="MGT117" s="6"/>
      <c r="MGU117" s="6"/>
      <c r="MGV117" s="6"/>
      <c r="MGW117" s="6"/>
      <c r="MGX117" s="6"/>
      <c r="MGY117" s="6"/>
      <c r="MGZ117" s="6"/>
      <c r="MHA117" s="6"/>
      <c r="MHB117" s="6"/>
      <c r="MHC117" s="6"/>
      <c r="MHD117" s="6"/>
      <c r="MHE117" s="6"/>
      <c r="MHF117" s="6"/>
      <c r="MHG117" s="6"/>
      <c r="MHH117" s="6"/>
      <c r="MHI117" s="6"/>
      <c r="MHJ117" s="6"/>
      <c r="MHK117" s="6"/>
      <c r="MHL117" s="6"/>
      <c r="MHM117" s="6"/>
      <c r="MHN117" s="6"/>
      <c r="MHO117" s="6"/>
      <c r="MHP117" s="6"/>
      <c r="MHQ117" s="6"/>
      <c r="MHR117" s="6"/>
      <c r="MHS117" s="6"/>
      <c r="MHT117" s="6"/>
      <c r="MHU117" s="6"/>
      <c r="MHV117" s="6"/>
      <c r="MHW117" s="6"/>
      <c r="MHX117" s="6"/>
      <c r="MHY117" s="6"/>
      <c r="MHZ117" s="6"/>
      <c r="MIA117" s="6"/>
      <c r="MIB117" s="6"/>
      <c r="MIC117" s="6"/>
      <c r="MID117" s="6"/>
      <c r="MIE117" s="6"/>
      <c r="MIF117" s="6"/>
      <c r="MIG117" s="6"/>
      <c r="MIH117" s="6"/>
      <c r="MII117" s="6"/>
      <c r="MIJ117" s="6"/>
      <c r="MIK117" s="6"/>
      <c r="MIL117" s="6"/>
      <c r="MIM117" s="6"/>
      <c r="MIN117" s="6"/>
      <c r="MIO117" s="6"/>
      <c r="MIP117" s="6"/>
      <c r="MIQ117" s="6"/>
      <c r="MIR117" s="6"/>
      <c r="MIS117" s="6"/>
      <c r="MIT117" s="6"/>
      <c r="MIU117" s="6"/>
      <c r="MIV117" s="6"/>
      <c r="MIW117" s="6"/>
      <c r="MIX117" s="6"/>
      <c r="MIY117" s="6"/>
      <c r="MIZ117" s="6"/>
      <c r="MJA117" s="6"/>
      <c r="MJB117" s="6"/>
      <c r="MJC117" s="6"/>
      <c r="MJD117" s="6"/>
      <c r="MJE117" s="6"/>
      <c r="MJF117" s="6"/>
      <c r="MJG117" s="6"/>
      <c r="MJH117" s="6"/>
      <c r="MJI117" s="6"/>
      <c r="MJJ117" s="6"/>
      <c r="MJK117" s="6"/>
      <c r="MJL117" s="6"/>
      <c r="MJM117" s="6"/>
      <c r="MJN117" s="6"/>
      <c r="MJO117" s="6"/>
      <c r="MJP117" s="6"/>
      <c r="MJQ117" s="6"/>
      <c r="MJR117" s="6"/>
      <c r="MJS117" s="6"/>
      <c r="MJT117" s="6"/>
      <c r="MJU117" s="6"/>
      <c r="MJV117" s="6"/>
      <c r="MJW117" s="6"/>
      <c r="MJX117" s="6"/>
      <c r="MJY117" s="6"/>
      <c r="MJZ117" s="6"/>
      <c r="MKA117" s="6"/>
      <c r="MKB117" s="6"/>
      <c r="MKC117" s="6"/>
      <c r="MKD117" s="6"/>
      <c r="MKE117" s="6"/>
      <c r="MKF117" s="6"/>
      <c r="MKG117" s="6"/>
      <c r="MKH117" s="6"/>
      <c r="MKI117" s="6"/>
      <c r="MKJ117" s="6"/>
      <c r="MKK117" s="6"/>
      <c r="MKL117" s="6"/>
      <c r="MKM117" s="6"/>
      <c r="MKN117" s="6"/>
      <c r="MKO117" s="6"/>
      <c r="MKP117" s="6"/>
      <c r="MKQ117" s="6"/>
      <c r="MKR117" s="6"/>
      <c r="MKS117" s="6"/>
      <c r="MKT117" s="6"/>
      <c r="MKU117" s="6"/>
      <c r="MKV117" s="6"/>
      <c r="MKW117" s="6"/>
      <c r="MKX117" s="6"/>
      <c r="MKY117" s="6"/>
      <c r="MKZ117" s="6"/>
      <c r="MLA117" s="6"/>
      <c r="MLB117" s="6"/>
      <c r="MLC117" s="6"/>
      <c r="MLD117" s="6"/>
      <c r="MLE117" s="6"/>
      <c r="MLF117" s="6"/>
      <c r="MLG117" s="6"/>
      <c r="MLH117" s="6"/>
      <c r="MLI117" s="6"/>
      <c r="MLJ117" s="6"/>
      <c r="MLK117" s="6"/>
      <c r="MLL117" s="6"/>
      <c r="MLM117" s="6"/>
      <c r="MLN117" s="6"/>
      <c r="MLO117" s="6"/>
      <c r="MLP117" s="6"/>
      <c r="MLQ117" s="6"/>
      <c r="MLR117" s="6"/>
      <c r="MLS117" s="6"/>
      <c r="MLT117" s="6"/>
      <c r="MLU117" s="6"/>
      <c r="MLV117" s="6"/>
      <c r="MLW117" s="6"/>
      <c r="MLX117" s="6"/>
      <c r="MLY117" s="6"/>
      <c r="MLZ117" s="6"/>
      <c r="MMA117" s="6"/>
      <c r="MMB117" s="6"/>
      <c r="MMC117" s="6"/>
      <c r="MMD117" s="6"/>
      <c r="MME117" s="6"/>
      <c r="MMF117" s="6"/>
      <c r="MMG117" s="6"/>
      <c r="MMH117" s="6"/>
      <c r="MMI117" s="6"/>
      <c r="MMJ117" s="6"/>
      <c r="MMK117" s="6"/>
      <c r="MML117" s="6"/>
      <c r="MMM117" s="6"/>
      <c r="MMN117" s="6"/>
      <c r="MMO117" s="6"/>
      <c r="MMP117" s="6"/>
      <c r="MMQ117" s="6"/>
      <c r="MMR117" s="6"/>
      <c r="MMS117" s="6"/>
      <c r="MMT117" s="6"/>
      <c r="MMU117" s="6"/>
      <c r="MMV117" s="6"/>
      <c r="MMW117" s="6"/>
      <c r="MMX117" s="6"/>
      <c r="MMY117" s="6"/>
      <c r="MMZ117" s="6"/>
      <c r="MNA117" s="6"/>
      <c r="MNB117" s="6"/>
      <c r="MNC117" s="6"/>
      <c r="MND117" s="6"/>
      <c r="MNE117" s="6"/>
      <c r="MNF117" s="6"/>
      <c r="MNG117" s="6"/>
      <c r="MNH117" s="6"/>
      <c r="MNI117" s="6"/>
      <c r="MNJ117" s="6"/>
      <c r="MNK117" s="6"/>
      <c r="MNL117" s="6"/>
      <c r="MNM117" s="6"/>
      <c r="MNN117" s="6"/>
      <c r="MNO117" s="6"/>
      <c r="MNP117" s="6"/>
      <c r="MNQ117" s="6"/>
      <c r="MNR117" s="6"/>
      <c r="MNS117" s="6"/>
      <c r="MNT117" s="6"/>
      <c r="MNU117" s="6"/>
      <c r="MNV117" s="6"/>
      <c r="MNW117" s="6"/>
      <c r="MNX117" s="6"/>
      <c r="MNY117" s="6"/>
      <c r="MNZ117" s="6"/>
      <c r="MOA117" s="6"/>
      <c r="MOB117" s="6"/>
      <c r="MOC117" s="6"/>
      <c r="MOD117" s="6"/>
      <c r="MOE117" s="6"/>
      <c r="MOF117" s="6"/>
      <c r="MOG117" s="6"/>
      <c r="MOH117" s="6"/>
      <c r="MOI117" s="6"/>
      <c r="MOJ117" s="6"/>
      <c r="MOK117" s="6"/>
      <c r="MOL117" s="6"/>
      <c r="MOM117" s="6"/>
      <c r="MON117" s="6"/>
      <c r="MOO117" s="6"/>
      <c r="MOP117" s="6"/>
      <c r="MOQ117" s="6"/>
      <c r="MOR117" s="6"/>
      <c r="MOS117" s="6"/>
      <c r="MOT117" s="6"/>
      <c r="MOU117" s="6"/>
      <c r="MOV117" s="6"/>
      <c r="MOW117" s="6"/>
      <c r="MOX117" s="6"/>
      <c r="MOY117" s="6"/>
      <c r="MOZ117" s="6"/>
      <c r="MPA117" s="6"/>
      <c r="MPB117" s="6"/>
      <c r="MPC117" s="6"/>
      <c r="MPD117" s="6"/>
      <c r="MPE117" s="6"/>
      <c r="MPF117" s="6"/>
      <c r="MPG117" s="6"/>
      <c r="MPH117" s="6"/>
      <c r="MPI117" s="6"/>
      <c r="MPJ117" s="6"/>
      <c r="MPK117" s="6"/>
      <c r="MPL117" s="6"/>
      <c r="MPM117" s="6"/>
      <c r="MPN117" s="6"/>
      <c r="MPO117" s="6"/>
      <c r="MPP117" s="6"/>
      <c r="MPQ117" s="6"/>
      <c r="MPR117" s="6"/>
      <c r="MPS117" s="6"/>
      <c r="MPT117" s="6"/>
      <c r="MPU117" s="6"/>
      <c r="MPV117" s="6"/>
      <c r="MPW117" s="6"/>
      <c r="MPX117" s="6"/>
      <c r="MPY117" s="6"/>
      <c r="MPZ117" s="6"/>
      <c r="MQA117" s="6"/>
      <c r="MQB117" s="6"/>
      <c r="MQC117" s="6"/>
      <c r="MQD117" s="6"/>
      <c r="MQE117" s="6"/>
      <c r="MQF117" s="6"/>
      <c r="MQG117" s="6"/>
      <c r="MQH117" s="6"/>
      <c r="MQI117" s="6"/>
      <c r="MQJ117" s="6"/>
      <c r="MQK117" s="6"/>
      <c r="MQL117" s="6"/>
      <c r="MQM117" s="6"/>
      <c r="MQN117" s="6"/>
      <c r="MQO117" s="6"/>
      <c r="MQP117" s="6"/>
      <c r="MQQ117" s="6"/>
      <c r="MQR117" s="6"/>
      <c r="MQS117" s="6"/>
      <c r="MQT117" s="6"/>
      <c r="MQU117" s="6"/>
      <c r="MQV117" s="6"/>
      <c r="MQW117" s="6"/>
      <c r="MQX117" s="6"/>
      <c r="MQY117" s="6"/>
      <c r="MQZ117" s="6"/>
      <c r="MRA117" s="6"/>
      <c r="MRB117" s="6"/>
      <c r="MRC117" s="6"/>
      <c r="MRD117" s="6"/>
      <c r="MRE117" s="6"/>
      <c r="MRF117" s="6"/>
      <c r="MRG117" s="6"/>
      <c r="MRH117" s="6"/>
      <c r="MRI117" s="6"/>
      <c r="MRJ117" s="6"/>
      <c r="MRK117" s="6"/>
      <c r="MRL117" s="6"/>
      <c r="MRM117" s="6"/>
      <c r="MRN117" s="6"/>
      <c r="MRO117" s="6"/>
      <c r="MRP117" s="6"/>
      <c r="MRQ117" s="6"/>
      <c r="MRR117" s="6"/>
      <c r="MRS117" s="6"/>
      <c r="MRT117" s="6"/>
      <c r="MRU117" s="6"/>
      <c r="MRV117" s="6"/>
      <c r="MRW117" s="6"/>
      <c r="MRX117" s="6"/>
      <c r="MRY117" s="6"/>
      <c r="MRZ117" s="6"/>
      <c r="MSA117" s="6"/>
      <c r="MSB117" s="6"/>
      <c r="MSC117" s="6"/>
      <c r="MSD117" s="6"/>
      <c r="MSE117" s="6"/>
      <c r="MSF117" s="6"/>
      <c r="MSG117" s="6"/>
      <c r="MSH117" s="6"/>
      <c r="MSI117" s="6"/>
      <c r="MSJ117" s="6"/>
      <c r="MSK117" s="6"/>
      <c r="MSL117" s="6"/>
      <c r="MSM117" s="6"/>
      <c r="MSN117" s="6"/>
      <c r="MSO117" s="6"/>
      <c r="MSP117" s="6"/>
      <c r="MSQ117" s="6"/>
      <c r="MSR117" s="6"/>
      <c r="MSS117" s="6"/>
      <c r="MST117" s="6"/>
      <c r="MSU117" s="6"/>
      <c r="MSV117" s="6"/>
      <c r="MSW117" s="6"/>
      <c r="MSX117" s="6"/>
      <c r="MSY117" s="6"/>
      <c r="MSZ117" s="6"/>
      <c r="MTA117" s="6"/>
      <c r="MTB117" s="6"/>
      <c r="MTC117" s="6"/>
      <c r="MTD117" s="6"/>
      <c r="MTE117" s="6"/>
      <c r="MTF117" s="6"/>
      <c r="MTG117" s="6"/>
      <c r="MTH117" s="6"/>
      <c r="MTI117" s="6"/>
      <c r="MTJ117" s="6"/>
      <c r="MTK117" s="6"/>
      <c r="MTL117" s="6"/>
      <c r="MTM117" s="6"/>
      <c r="MTN117" s="6"/>
      <c r="MTO117" s="6"/>
      <c r="MTP117" s="6"/>
      <c r="MTQ117" s="6"/>
      <c r="MTR117" s="6"/>
      <c r="MTS117" s="6"/>
      <c r="MTT117" s="6"/>
      <c r="MTU117" s="6"/>
      <c r="MTV117" s="6"/>
      <c r="MTW117" s="6"/>
      <c r="MTX117" s="6"/>
      <c r="MTY117" s="6"/>
      <c r="MTZ117" s="6"/>
      <c r="MUA117" s="6"/>
      <c r="MUB117" s="6"/>
      <c r="MUC117" s="6"/>
      <c r="MUD117" s="6"/>
      <c r="MUE117" s="6"/>
      <c r="MUF117" s="6"/>
      <c r="MUG117" s="6"/>
      <c r="MUH117" s="6"/>
      <c r="MUI117" s="6"/>
      <c r="MUJ117" s="6"/>
      <c r="MUK117" s="6"/>
      <c r="MUL117" s="6"/>
      <c r="MUM117" s="6"/>
      <c r="MUN117" s="6"/>
      <c r="MUO117" s="6"/>
      <c r="MUP117" s="6"/>
      <c r="MUQ117" s="6"/>
      <c r="MUR117" s="6"/>
      <c r="MUS117" s="6"/>
      <c r="MUT117" s="6"/>
      <c r="MUU117" s="6"/>
      <c r="MUV117" s="6"/>
      <c r="MUW117" s="6"/>
      <c r="MUX117" s="6"/>
      <c r="MUY117" s="6"/>
      <c r="MUZ117" s="6"/>
      <c r="MVA117" s="6"/>
      <c r="MVB117" s="6"/>
      <c r="MVC117" s="6"/>
      <c r="MVD117" s="6"/>
      <c r="MVE117" s="6"/>
      <c r="MVF117" s="6"/>
      <c r="MVG117" s="6"/>
      <c r="MVH117" s="6"/>
      <c r="MVI117" s="6"/>
      <c r="MVJ117" s="6"/>
      <c r="MVK117" s="6"/>
      <c r="MVL117" s="6"/>
      <c r="MVM117" s="6"/>
      <c r="MVN117" s="6"/>
      <c r="MVO117" s="6"/>
      <c r="MVP117" s="6"/>
      <c r="MVQ117" s="6"/>
      <c r="MVR117" s="6"/>
      <c r="MVS117" s="6"/>
      <c r="MVT117" s="6"/>
      <c r="MVU117" s="6"/>
      <c r="MVV117" s="6"/>
      <c r="MVW117" s="6"/>
      <c r="MVX117" s="6"/>
      <c r="MVY117" s="6"/>
      <c r="MVZ117" s="6"/>
      <c r="MWA117" s="6"/>
      <c r="MWB117" s="6"/>
      <c r="MWC117" s="6"/>
      <c r="MWD117" s="6"/>
      <c r="MWE117" s="6"/>
      <c r="MWF117" s="6"/>
      <c r="MWG117" s="6"/>
      <c r="MWH117" s="6"/>
      <c r="MWI117" s="6"/>
      <c r="MWJ117" s="6"/>
      <c r="MWK117" s="6"/>
      <c r="MWL117" s="6"/>
      <c r="MWM117" s="6"/>
      <c r="MWN117" s="6"/>
      <c r="MWO117" s="6"/>
      <c r="MWP117" s="6"/>
      <c r="MWQ117" s="6"/>
      <c r="MWR117" s="6"/>
      <c r="MWS117" s="6"/>
      <c r="MWT117" s="6"/>
      <c r="MWU117" s="6"/>
      <c r="MWV117" s="6"/>
      <c r="MWW117" s="6"/>
      <c r="MWX117" s="6"/>
      <c r="MWY117" s="6"/>
      <c r="MWZ117" s="6"/>
      <c r="MXA117" s="6"/>
      <c r="MXB117" s="6"/>
      <c r="MXC117" s="6"/>
      <c r="MXD117" s="6"/>
      <c r="MXE117" s="6"/>
      <c r="MXF117" s="6"/>
      <c r="MXG117" s="6"/>
      <c r="MXH117" s="6"/>
      <c r="MXI117" s="6"/>
      <c r="MXJ117" s="6"/>
      <c r="MXK117" s="6"/>
      <c r="MXL117" s="6"/>
      <c r="MXM117" s="6"/>
      <c r="MXN117" s="6"/>
      <c r="MXO117" s="6"/>
      <c r="MXP117" s="6"/>
      <c r="MXQ117" s="6"/>
      <c r="MXR117" s="6"/>
      <c r="MXS117" s="6"/>
      <c r="MXT117" s="6"/>
      <c r="MXU117" s="6"/>
      <c r="MXV117" s="6"/>
      <c r="MXW117" s="6"/>
      <c r="MXX117" s="6"/>
      <c r="MXY117" s="6"/>
      <c r="MXZ117" s="6"/>
      <c r="MYA117" s="6"/>
      <c r="MYB117" s="6"/>
      <c r="MYC117" s="6"/>
      <c r="MYD117" s="6"/>
      <c r="MYE117" s="6"/>
      <c r="MYF117" s="6"/>
      <c r="MYG117" s="6"/>
      <c r="MYH117" s="6"/>
      <c r="MYI117" s="6"/>
      <c r="MYJ117" s="6"/>
      <c r="MYK117" s="6"/>
      <c r="MYL117" s="6"/>
      <c r="MYM117" s="6"/>
      <c r="MYN117" s="6"/>
      <c r="MYO117" s="6"/>
      <c r="MYP117" s="6"/>
      <c r="MYQ117" s="6"/>
      <c r="MYR117" s="6"/>
      <c r="MYS117" s="6"/>
      <c r="MYT117" s="6"/>
      <c r="MYU117" s="6"/>
      <c r="MYV117" s="6"/>
      <c r="MYW117" s="6"/>
      <c r="MYX117" s="6"/>
      <c r="MYY117" s="6"/>
      <c r="MYZ117" s="6"/>
      <c r="MZA117" s="6"/>
      <c r="MZB117" s="6"/>
      <c r="MZC117" s="6"/>
      <c r="MZD117" s="6"/>
      <c r="MZE117" s="6"/>
      <c r="MZF117" s="6"/>
      <c r="MZG117" s="6"/>
      <c r="MZH117" s="6"/>
      <c r="MZI117" s="6"/>
      <c r="MZJ117" s="6"/>
      <c r="MZK117" s="6"/>
      <c r="MZL117" s="6"/>
      <c r="MZM117" s="6"/>
      <c r="MZN117" s="6"/>
      <c r="MZO117" s="6"/>
      <c r="MZP117" s="6"/>
      <c r="MZQ117" s="6"/>
      <c r="MZR117" s="6"/>
      <c r="MZS117" s="6"/>
      <c r="MZT117" s="6"/>
      <c r="MZU117" s="6"/>
      <c r="MZV117" s="6"/>
      <c r="MZW117" s="6"/>
      <c r="MZX117" s="6"/>
      <c r="MZY117" s="6"/>
      <c r="MZZ117" s="6"/>
      <c r="NAA117" s="6"/>
      <c r="NAB117" s="6"/>
      <c r="NAC117" s="6"/>
      <c r="NAD117" s="6"/>
      <c r="NAE117" s="6"/>
      <c r="NAF117" s="6"/>
      <c r="NAG117" s="6"/>
      <c r="NAH117" s="6"/>
      <c r="NAI117" s="6"/>
      <c r="NAJ117" s="6"/>
      <c r="NAK117" s="6"/>
      <c r="NAL117" s="6"/>
      <c r="NAM117" s="6"/>
      <c r="NAN117" s="6"/>
      <c r="NAO117" s="6"/>
      <c r="NAP117" s="6"/>
      <c r="NAQ117" s="6"/>
      <c r="NAR117" s="6"/>
      <c r="NAS117" s="6"/>
      <c r="NAT117" s="6"/>
      <c r="NAU117" s="6"/>
      <c r="NAV117" s="6"/>
      <c r="NAW117" s="6"/>
      <c r="NAX117" s="6"/>
      <c r="NAY117" s="6"/>
      <c r="NAZ117" s="6"/>
      <c r="NBA117" s="6"/>
      <c r="NBB117" s="6"/>
      <c r="NBC117" s="6"/>
      <c r="NBD117" s="6"/>
      <c r="NBE117" s="6"/>
      <c r="NBF117" s="6"/>
      <c r="NBG117" s="6"/>
      <c r="NBH117" s="6"/>
      <c r="NBI117" s="6"/>
      <c r="NBJ117" s="6"/>
      <c r="NBK117" s="6"/>
      <c r="NBL117" s="6"/>
      <c r="NBM117" s="6"/>
      <c r="NBN117" s="6"/>
      <c r="NBO117" s="6"/>
      <c r="NBP117" s="6"/>
      <c r="NBQ117" s="6"/>
      <c r="NBR117" s="6"/>
      <c r="NBS117" s="6"/>
      <c r="NBT117" s="6"/>
      <c r="NBU117" s="6"/>
      <c r="NBV117" s="6"/>
      <c r="NBW117" s="6"/>
      <c r="NBX117" s="6"/>
      <c r="NBY117" s="6"/>
      <c r="NBZ117" s="6"/>
      <c r="NCA117" s="6"/>
      <c r="NCB117" s="6"/>
      <c r="NCC117" s="6"/>
      <c r="NCD117" s="6"/>
      <c r="NCE117" s="6"/>
      <c r="NCF117" s="6"/>
      <c r="NCG117" s="6"/>
      <c r="NCH117" s="6"/>
      <c r="NCI117" s="6"/>
      <c r="NCJ117" s="6"/>
      <c r="NCK117" s="6"/>
      <c r="NCL117" s="6"/>
      <c r="NCM117" s="6"/>
      <c r="NCN117" s="6"/>
      <c r="NCO117" s="6"/>
      <c r="NCP117" s="6"/>
      <c r="NCQ117" s="6"/>
      <c r="NCR117" s="6"/>
      <c r="NCS117" s="6"/>
      <c r="NCT117" s="6"/>
      <c r="NCU117" s="6"/>
      <c r="NCV117" s="6"/>
      <c r="NCW117" s="6"/>
      <c r="NCX117" s="6"/>
      <c r="NCY117" s="6"/>
      <c r="NCZ117" s="6"/>
      <c r="NDA117" s="6"/>
      <c r="NDB117" s="6"/>
      <c r="NDC117" s="6"/>
      <c r="NDD117" s="6"/>
      <c r="NDE117" s="6"/>
      <c r="NDF117" s="6"/>
      <c r="NDG117" s="6"/>
      <c r="NDH117" s="6"/>
      <c r="NDI117" s="6"/>
      <c r="NDJ117" s="6"/>
      <c r="NDK117" s="6"/>
      <c r="NDL117" s="6"/>
      <c r="NDM117" s="6"/>
      <c r="NDN117" s="6"/>
      <c r="NDO117" s="6"/>
      <c r="NDP117" s="6"/>
      <c r="NDQ117" s="6"/>
      <c r="NDR117" s="6"/>
      <c r="NDS117" s="6"/>
      <c r="NDT117" s="6"/>
      <c r="NDU117" s="6"/>
      <c r="NDV117" s="6"/>
      <c r="NDW117" s="6"/>
      <c r="NDX117" s="6"/>
      <c r="NDY117" s="6"/>
      <c r="NDZ117" s="6"/>
      <c r="NEA117" s="6"/>
      <c r="NEB117" s="6"/>
      <c r="NEC117" s="6"/>
      <c r="NED117" s="6"/>
      <c r="NEE117" s="6"/>
      <c r="NEF117" s="6"/>
      <c r="NEG117" s="6"/>
      <c r="NEH117" s="6"/>
      <c r="NEI117" s="6"/>
      <c r="NEJ117" s="6"/>
      <c r="NEK117" s="6"/>
      <c r="NEL117" s="6"/>
      <c r="NEM117" s="6"/>
      <c r="NEN117" s="6"/>
      <c r="NEO117" s="6"/>
      <c r="NEP117" s="6"/>
      <c r="NEQ117" s="6"/>
      <c r="NER117" s="6"/>
      <c r="NES117" s="6"/>
      <c r="NET117" s="6"/>
      <c r="NEU117" s="6"/>
      <c r="NEV117" s="6"/>
      <c r="NEW117" s="6"/>
      <c r="NEX117" s="6"/>
      <c r="NEY117" s="6"/>
      <c r="NEZ117" s="6"/>
      <c r="NFA117" s="6"/>
      <c r="NFB117" s="6"/>
      <c r="NFC117" s="6"/>
      <c r="NFD117" s="6"/>
      <c r="NFE117" s="6"/>
      <c r="NFF117" s="6"/>
      <c r="NFG117" s="6"/>
      <c r="NFH117" s="6"/>
      <c r="NFI117" s="6"/>
      <c r="NFJ117" s="6"/>
      <c r="NFK117" s="6"/>
      <c r="NFL117" s="6"/>
      <c r="NFM117" s="6"/>
      <c r="NFN117" s="6"/>
      <c r="NFO117" s="6"/>
      <c r="NFP117" s="6"/>
      <c r="NFQ117" s="6"/>
      <c r="NFR117" s="6"/>
      <c r="NFS117" s="6"/>
      <c r="NFT117" s="6"/>
      <c r="NFU117" s="6"/>
      <c r="NFV117" s="6"/>
      <c r="NFW117" s="6"/>
      <c r="NFX117" s="6"/>
      <c r="NFY117" s="6"/>
      <c r="NFZ117" s="6"/>
      <c r="NGA117" s="6"/>
      <c r="NGB117" s="6"/>
      <c r="NGC117" s="6"/>
      <c r="NGD117" s="6"/>
      <c r="NGE117" s="6"/>
      <c r="NGF117" s="6"/>
      <c r="NGG117" s="6"/>
      <c r="NGH117" s="6"/>
      <c r="NGI117" s="6"/>
      <c r="NGJ117" s="6"/>
      <c r="NGK117" s="6"/>
      <c r="NGL117" s="6"/>
      <c r="NGM117" s="6"/>
      <c r="NGN117" s="6"/>
      <c r="NGO117" s="6"/>
      <c r="NGP117" s="6"/>
      <c r="NGQ117" s="6"/>
      <c r="NGR117" s="6"/>
      <c r="NGS117" s="6"/>
      <c r="NGT117" s="6"/>
      <c r="NGU117" s="6"/>
      <c r="NGV117" s="6"/>
      <c r="NGW117" s="6"/>
      <c r="NGX117" s="6"/>
      <c r="NGY117" s="6"/>
      <c r="NGZ117" s="6"/>
      <c r="NHA117" s="6"/>
      <c r="NHB117" s="6"/>
      <c r="NHC117" s="6"/>
      <c r="NHD117" s="6"/>
      <c r="NHE117" s="6"/>
      <c r="NHF117" s="6"/>
      <c r="NHG117" s="6"/>
      <c r="NHH117" s="6"/>
      <c r="NHI117" s="6"/>
      <c r="NHJ117" s="6"/>
      <c r="NHK117" s="6"/>
      <c r="NHL117" s="6"/>
      <c r="NHM117" s="6"/>
      <c r="NHN117" s="6"/>
      <c r="NHO117" s="6"/>
      <c r="NHP117" s="6"/>
      <c r="NHQ117" s="6"/>
      <c r="NHR117" s="6"/>
      <c r="NHS117" s="6"/>
      <c r="NHT117" s="6"/>
      <c r="NHU117" s="6"/>
      <c r="NHV117" s="6"/>
      <c r="NHW117" s="6"/>
      <c r="NHX117" s="6"/>
      <c r="NHY117" s="6"/>
      <c r="NHZ117" s="6"/>
      <c r="NIA117" s="6"/>
      <c r="NIB117" s="6"/>
      <c r="NIC117" s="6"/>
      <c r="NID117" s="6"/>
      <c r="NIE117" s="6"/>
      <c r="NIF117" s="6"/>
      <c r="NIG117" s="6"/>
      <c r="NIH117" s="6"/>
      <c r="NII117" s="6"/>
      <c r="NIJ117" s="6"/>
      <c r="NIK117" s="6"/>
      <c r="NIL117" s="6"/>
      <c r="NIM117" s="6"/>
      <c r="NIN117" s="6"/>
      <c r="NIO117" s="6"/>
      <c r="NIP117" s="6"/>
      <c r="NIQ117" s="6"/>
      <c r="NIR117" s="6"/>
      <c r="NIS117" s="6"/>
      <c r="NIT117" s="6"/>
      <c r="NIU117" s="6"/>
      <c r="NIV117" s="6"/>
      <c r="NIW117" s="6"/>
      <c r="NIX117" s="6"/>
      <c r="NIY117" s="6"/>
      <c r="NIZ117" s="6"/>
      <c r="NJA117" s="6"/>
      <c r="NJB117" s="6"/>
      <c r="NJC117" s="6"/>
      <c r="NJD117" s="6"/>
      <c r="NJE117" s="6"/>
      <c r="NJF117" s="6"/>
      <c r="NJG117" s="6"/>
      <c r="NJH117" s="6"/>
      <c r="NJI117" s="6"/>
      <c r="NJJ117" s="6"/>
      <c r="NJK117" s="6"/>
      <c r="NJL117" s="6"/>
      <c r="NJM117" s="6"/>
      <c r="NJN117" s="6"/>
      <c r="NJO117" s="6"/>
      <c r="NJP117" s="6"/>
      <c r="NJQ117" s="6"/>
      <c r="NJR117" s="6"/>
      <c r="NJS117" s="6"/>
      <c r="NJT117" s="6"/>
      <c r="NJU117" s="6"/>
      <c r="NJV117" s="6"/>
      <c r="NJW117" s="6"/>
      <c r="NJX117" s="6"/>
      <c r="NJY117" s="6"/>
      <c r="NJZ117" s="6"/>
      <c r="NKA117" s="6"/>
      <c r="NKB117" s="6"/>
      <c r="NKC117" s="6"/>
      <c r="NKD117" s="6"/>
      <c r="NKE117" s="6"/>
      <c r="NKF117" s="6"/>
      <c r="NKG117" s="6"/>
      <c r="NKH117" s="6"/>
      <c r="NKI117" s="6"/>
      <c r="NKJ117" s="6"/>
      <c r="NKK117" s="6"/>
      <c r="NKL117" s="6"/>
      <c r="NKM117" s="6"/>
      <c r="NKN117" s="6"/>
      <c r="NKO117" s="6"/>
      <c r="NKP117" s="6"/>
      <c r="NKQ117" s="6"/>
      <c r="NKR117" s="6"/>
      <c r="NKS117" s="6"/>
      <c r="NKT117" s="6"/>
      <c r="NKU117" s="6"/>
      <c r="NKV117" s="6"/>
      <c r="NKW117" s="6"/>
      <c r="NKX117" s="6"/>
      <c r="NKY117" s="6"/>
      <c r="NKZ117" s="6"/>
      <c r="NLA117" s="6"/>
      <c r="NLB117" s="6"/>
      <c r="NLC117" s="6"/>
      <c r="NLD117" s="6"/>
      <c r="NLE117" s="6"/>
      <c r="NLF117" s="6"/>
      <c r="NLG117" s="6"/>
      <c r="NLH117" s="6"/>
      <c r="NLI117" s="6"/>
      <c r="NLJ117" s="6"/>
      <c r="NLK117" s="6"/>
      <c r="NLL117" s="6"/>
      <c r="NLM117" s="6"/>
      <c r="NLN117" s="6"/>
      <c r="NLO117" s="6"/>
      <c r="NLP117" s="6"/>
      <c r="NLQ117" s="6"/>
      <c r="NLR117" s="6"/>
      <c r="NLS117" s="6"/>
      <c r="NLT117" s="6"/>
      <c r="NLU117" s="6"/>
      <c r="NLV117" s="6"/>
      <c r="NLW117" s="6"/>
      <c r="NLX117" s="6"/>
      <c r="NLY117" s="6"/>
      <c r="NLZ117" s="6"/>
      <c r="NMA117" s="6"/>
      <c r="NMB117" s="6"/>
      <c r="NMC117" s="6"/>
      <c r="NMD117" s="6"/>
      <c r="NME117" s="6"/>
      <c r="NMF117" s="6"/>
      <c r="NMG117" s="6"/>
      <c r="NMH117" s="6"/>
      <c r="NMI117" s="6"/>
      <c r="NMJ117" s="6"/>
      <c r="NMK117" s="6"/>
      <c r="NML117" s="6"/>
      <c r="NMM117" s="6"/>
      <c r="NMN117" s="6"/>
      <c r="NMO117" s="6"/>
      <c r="NMP117" s="6"/>
      <c r="NMQ117" s="6"/>
      <c r="NMR117" s="6"/>
      <c r="NMS117" s="6"/>
      <c r="NMT117" s="6"/>
      <c r="NMU117" s="6"/>
      <c r="NMV117" s="6"/>
      <c r="NMW117" s="6"/>
      <c r="NMX117" s="6"/>
      <c r="NMY117" s="6"/>
      <c r="NMZ117" s="6"/>
      <c r="NNA117" s="6"/>
      <c r="NNB117" s="6"/>
      <c r="NNC117" s="6"/>
      <c r="NND117" s="6"/>
      <c r="NNE117" s="6"/>
      <c r="NNF117" s="6"/>
      <c r="NNG117" s="6"/>
      <c r="NNH117" s="6"/>
      <c r="NNI117" s="6"/>
      <c r="NNJ117" s="6"/>
      <c r="NNK117" s="6"/>
      <c r="NNL117" s="6"/>
      <c r="NNM117" s="6"/>
      <c r="NNN117" s="6"/>
      <c r="NNO117" s="6"/>
      <c r="NNP117" s="6"/>
      <c r="NNQ117" s="6"/>
      <c r="NNR117" s="6"/>
      <c r="NNS117" s="6"/>
      <c r="NNT117" s="6"/>
      <c r="NNU117" s="6"/>
      <c r="NNV117" s="6"/>
      <c r="NNW117" s="6"/>
      <c r="NNX117" s="6"/>
      <c r="NNY117" s="6"/>
      <c r="NNZ117" s="6"/>
      <c r="NOA117" s="6"/>
      <c r="NOB117" s="6"/>
      <c r="NOC117" s="6"/>
      <c r="NOD117" s="6"/>
      <c r="NOE117" s="6"/>
      <c r="NOF117" s="6"/>
      <c r="NOG117" s="6"/>
      <c r="NOH117" s="6"/>
      <c r="NOI117" s="6"/>
      <c r="NOJ117" s="6"/>
      <c r="NOK117" s="6"/>
      <c r="NOL117" s="6"/>
      <c r="NOM117" s="6"/>
      <c r="NON117" s="6"/>
      <c r="NOO117" s="6"/>
      <c r="NOP117" s="6"/>
      <c r="NOQ117" s="6"/>
      <c r="NOR117" s="6"/>
      <c r="NOS117" s="6"/>
      <c r="NOT117" s="6"/>
      <c r="NOU117" s="6"/>
      <c r="NOV117" s="6"/>
      <c r="NOW117" s="6"/>
      <c r="NOX117" s="6"/>
      <c r="NOY117" s="6"/>
      <c r="NOZ117" s="6"/>
      <c r="NPA117" s="6"/>
      <c r="NPB117" s="6"/>
      <c r="NPC117" s="6"/>
      <c r="NPD117" s="6"/>
      <c r="NPE117" s="6"/>
      <c r="NPF117" s="6"/>
      <c r="NPG117" s="6"/>
      <c r="NPH117" s="6"/>
      <c r="NPI117" s="6"/>
      <c r="NPJ117" s="6"/>
      <c r="NPK117" s="6"/>
      <c r="NPL117" s="6"/>
      <c r="NPM117" s="6"/>
      <c r="NPN117" s="6"/>
      <c r="NPO117" s="6"/>
      <c r="NPP117" s="6"/>
      <c r="NPQ117" s="6"/>
      <c r="NPR117" s="6"/>
      <c r="NPS117" s="6"/>
      <c r="NPT117" s="6"/>
      <c r="NPU117" s="6"/>
      <c r="NPV117" s="6"/>
      <c r="NPW117" s="6"/>
      <c r="NPX117" s="6"/>
      <c r="NPY117" s="6"/>
      <c r="NPZ117" s="6"/>
      <c r="NQA117" s="6"/>
      <c r="NQB117" s="6"/>
      <c r="NQC117" s="6"/>
      <c r="NQD117" s="6"/>
      <c r="NQE117" s="6"/>
      <c r="NQF117" s="6"/>
      <c r="NQG117" s="6"/>
      <c r="NQH117" s="6"/>
      <c r="NQI117" s="6"/>
      <c r="NQJ117" s="6"/>
      <c r="NQK117" s="6"/>
      <c r="NQL117" s="6"/>
      <c r="NQM117" s="6"/>
      <c r="NQN117" s="6"/>
      <c r="NQO117" s="6"/>
      <c r="NQP117" s="6"/>
      <c r="NQQ117" s="6"/>
      <c r="NQR117" s="6"/>
      <c r="NQS117" s="6"/>
      <c r="NQT117" s="6"/>
      <c r="NQU117" s="6"/>
      <c r="NQV117" s="6"/>
      <c r="NQW117" s="6"/>
      <c r="NQX117" s="6"/>
      <c r="NQY117" s="6"/>
      <c r="NQZ117" s="6"/>
      <c r="NRA117" s="6"/>
      <c r="NRB117" s="6"/>
      <c r="NRC117" s="6"/>
      <c r="NRD117" s="6"/>
      <c r="NRE117" s="6"/>
      <c r="NRF117" s="6"/>
      <c r="NRG117" s="6"/>
      <c r="NRH117" s="6"/>
      <c r="NRI117" s="6"/>
      <c r="NRJ117" s="6"/>
      <c r="NRK117" s="6"/>
      <c r="NRL117" s="6"/>
      <c r="NRM117" s="6"/>
      <c r="NRN117" s="6"/>
      <c r="NRO117" s="6"/>
      <c r="NRP117" s="6"/>
      <c r="NRQ117" s="6"/>
      <c r="NRR117" s="6"/>
      <c r="NRS117" s="6"/>
      <c r="NRT117" s="6"/>
      <c r="NRU117" s="6"/>
      <c r="NRV117" s="6"/>
      <c r="NRW117" s="6"/>
      <c r="NRX117" s="6"/>
      <c r="NRY117" s="6"/>
      <c r="NRZ117" s="6"/>
      <c r="NSA117" s="6"/>
      <c r="NSB117" s="6"/>
      <c r="NSC117" s="6"/>
      <c r="NSD117" s="6"/>
      <c r="NSE117" s="6"/>
      <c r="NSF117" s="6"/>
      <c r="NSG117" s="6"/>
      <c r="NSH117" s="6"/>
      <c r="NSI117" s="6"/>
      <c r="NSJ117" s="6"/>
      <c r="NSK117" s="6"/>
      <c r="NSL117" s="6"/>
      <c r="NSM117" s="6"/>
      <c r="NSN117" s="6"/>
      <c r="NSO117" s="6"/>
      <c r="NSP117" s="6"/>
      <c r="NSQ117" s="6"/>
      <c r="NSR117" s="6"/>
      <c r="NSS117" s="6"/>
      <c r="NST117" s="6"/>
      <c r="NSU117" s="6"/>
      <c r="NSV117" s="6"/>
      <c r="NSW117" s="6"/>
      <c r="NSX117" s="6"/>
      <c r="NSY117" s="6"/>
      <c r="NSZ117" s="6"/>
      <c r="NTA117" s="6"/>
      <c r="NTB117" s="6"/>
      <c r="NTC117" s="6"/>
      <c r="NTD117" s="6"/>
      <c r="NTE117" s="6"/>
      <c r="NTF117" s="6"/>
      <c r="NTG117" s="6"/>
      <c r="NTH117" s="6"/>
      <c r="NTI117" s="6"/>
      <c r="NTJ117" s="6"/>
      <c r="NTK117" s="6"/>
      <c r="NTL117" s="6"/>
      <c r="NTM117" s="6"/>
      <c r="NTN117" s="6"/>
      <c r="NTO117" s="6"/>
      <c r="NTP117" s="6"/>
      <c r="NTQ117" s="6"/>
      <c r="NTR117" s="6"/>
      <c r="NTS117" s="6"/>
      <c r="NTT117" s="6"/>
      <c r="NTU117" s="6"/>
      <c r="NTV117" s="6"/>
      <c r="NTW117" s="6"/>
      <c r="NTX117" s="6"/>
      <c r="NTY117" s="6"/>
      <c r="NTZ117" s="6"/>
      <c r="NUA117" s="6"/>
      <c r="NUB117" s="6"/>
      <c r="NUC117" s="6"/>
      <c r="NUD117" s="6"/>
      <c r="NUE117" s="6"/>
      <c r="NUF117" s="6"/>
      <c r="NUG117" s="6"/>
      <c r="NUH117" s="6"/>
      <c r="NUI117" s="6"/>
      <c r="NUJ117" s="6"/>
      <c r="NUK117" s="6"/>
      <c r="NUL117" s="6"/>
      <c r="NUM117" s="6"/>
      <c r="NUN117" s="6"/>
      <c r="NUO117" s="6"/>
      <c r="NUP117" s="6"/>
      <c r="NUQ117" s="6"/>
      <c r="NUR117" s="6"/>
      <c r="NUS117" s="6"/>
      <c r="NUT117" s="6"/>
      <c r="NUU117" s="6"/>
      <c r="NUV117" s="6"/>
      <c r="NUW117" s="6"/>
      <c r="NUX117" s="6"/>
      <c r="NUY117" s="6"/>
      <c r="NUZ117" s="6"/>
      <c r="NVA117" s="6"/>
      <c r="NVB117" s="6"/>
      <c r="NVC117" s="6"/>
      <c r="NVD117" s="6"/>
      <c r="NVE117" s="6"/>
      <c r="NVF117" s="6"/>
      <c r="NVG117" s="6"/>
      <c r="NVH117" s="6"/>
      <c r="NVI117" s="6"/>
      <c r="NVJ117" s="6"/>
      <c r="NVK117" s="6"/>
      <c r="NVL117" s="6"/>
      <c r="NVM117" s="6"/>
      <c r="NVN117" s="6"/>
      <c r="NVO117" s="6"/>
      <c r="NVP117" s="6"/>
      <c r="NVQ117" s="6"/>
      <c r="NVR117" s="6"/>
      <c r="NVS117" s="6"/>
      <c r="NVT117" s="6"/>
      <c r="NVU117" s="6"/>
      <c r="NVV117" s="6"/>
      <c r="NVW117" s="6"/>
      <c r="NVX117" s="6"/>
      <c r="NVY117" s="6"/>
      <c r="NVZ117" s="6"/>
      <c r="NWA117" s="6"/>
      <c r="NWB117" s="6"/>
      <c r="NWC117" s="6"/>
      <c r="NWD117" s="6"/>
      <c r="NWE117" s="6"/>
      <c r="NWF117" s="6"/>
      <c r="NWG117" s="6"/>
      <c r="NWH117" s="6"/>
      <c r="NWI117" s="6"/>
      <c r="NWJ117" s="6"/>
      <c r="NWK117" s="6"/>
      <c r="NWL117" s="6"/>
      <c r="NWM117" s="6"/>
      <c r="NWN117" s="6"/>
      <c r="NWO117" s="6"/>
      <c r="NWP117" s="6"/>
      <c r="NWQ117" s="6"/>
      <c r="NWR117" s="6"/>
      <c r="NWS117" s="6"/>
      <c r="NWT117" s="6"/>
      <c r="NWU117" s="6"/>
      <c r="NWV117" s="6"/>
      <c r="NWW117" s="6"/>
      <c r="NWX117" s="6"/>
      <c r="NWY117" s="6"/>
      <c r="NWZ117" s="6"/>
      <c r="NXA117" s="6"/>
      <c r="NXB117" s="6"/>
      <c r="NXC117" s="6"/>
      <c r="NXD117" s="6"/>
      <c r="NXE117" s="6"/>
      <c r="NXF117" s="6"/>
      <c r="NXG117" s="6"/>
      <c r="NXH117" s="6"/>
      <c r="NXI117" s="6"/>
      <c r="NXJ117" s="6"/>
      <c r="NXK117" s="6"/>
      <c r="NXL117" s="6"/>
      <c r="NXM117" s="6"/>
      <c r="NXN117" s="6"/>
      <c r="NXO117" s="6"/>
      <c r="NXP117" s="6"/>
      <c r="NXQ117" s="6"/>
      <c r="NXR117" s="6"/>
      <c r="NXS117" s="6"/>
      <c r="NXT117" s="6"/>
      <c r="NXU117" s="6"/>
      <c r="NXV117" s="6"/>
      <c r="NXW117" s="6"/>
      <c r="NXX117" s="6"/>
      <c r="NXY117" s="6"/>
      <c r="NXZ117" s="6"/>
      <c r="NYA117" s="6"/>
      <c r="NYB117" s="6"/>
      <c r="NYC117" s="6"/>
      <c r="NYD117" s="6"/>
      <c r="NYE117" s="6"/>
      <c r="NYF117" s="6"/>
      <c r="NYG117" s="6"/>
      <c r="NYH117" s="6"/>
      <c r="NYI117" s="6"/>
      <c r="NYJ117" s="6"/>
      <c r="NYK117" s="6"/>
      <c r="NYL117" s="6"/>
      <c r="NYM117" s="6"/>
      <c r="NYN117" s="6"/>
      <c r="NYO117" s="6"/>
      <c r="NYP117" s="6"/>
      <c r="NYQ117" s="6"/>
      <c r="NYR117" s="6"/>
      <c r="NYS117" s="6"/>
      <c r="NYT117" s="6"/>
      <c r="NYU117" s="6"/>
      <c r="NYV117" s="6"/>
      <c r="NYW117" s="6"/>
      <c r="NYX117" s="6"/>
      <c r="NYY117" s="6"/>
      <c r="NYZ117" s="6"/>
      <c r="NZA117" s="6"/>
      <c r="NZB117" s="6"/>
      <c r="NZC117" s="6"/>
      <c r="NZD117" s="6"/>
      <c r="NZE117" s="6"/>
      <c r="NZF117" s="6"/>
      <c r="NZG117" s="6"/>
      <c r="NZH117" s="6"/>
      <c r="NZI117" s="6"/>
      <c r="NZJ117" s="6"/>
      <c r="NZK117" s="6"/>
      <c r="NZL117" s="6"/>
      <c r="NZM117" s="6"/>
      <c r="NZN117" s="6"/>
      <c r="NZO117" s="6"/>
      <c r="NZP117" s="6"/>
      <c r="NZQ117" s="6"/>
      <c r="NZR117" s="6"/>
      <c r="NZS117" s="6"/>
      <c r="NZT117" s="6"/>
      <c r="NZU117" s="6"/>
      <c r="NZV117" s="6"/>
      <c r="NZW117" s="6"/>
      <c r="NZX117" s="6"/>
      <c r="NZY117" s="6"/>
      <c r="NZZ117" s="6"/>
      <c r="OAA117" s="6"/>
      <c r="OAB117" s="6"/>
      <c r="OAC117" s="6"/>
      <c r="OAD117" s="6"/>
      <c r="OAE117" s="6"/>
      <c r="OAF117" s="6"/>
      <c r="OAG117" s="6"/>
      <c r="OAH117" s="6"/>
      <c r="OAI117" s="6"/>
      <c r="OAJ117" s="6"/>
      <c r="OAK117" s="6"/>
      <c r="OAL117" s="6"/>
      <c r="OAM117" s="6"/>
      <c r="OAN117" s="6"/>
      <c r="OAO117" s="6"/>
      <c r="OAP117" s="6"/>
      <c r="OAQ117" s="6"/>
      <c r="OAR117" s="6"/>
      <c r="OAS117" s="6"/>
      <c r="OAT117" s="6"/>
      <c r="OAU117" s="6"/>
      <c r="OAV117" s="6"/>
      <c r="OAW117" s="6"/>
      <c r="OAX117" s="6"/>
      <c r="OAY117" s="6"/>
      <c r="OAZ117" s="6"/>
      <c r="OBA117" s="6"/>
      <c r="OBB117" s="6"/>
      <c r="OBC117" s="6"/>
      <c r="OBD117" s="6"/>
      <c r="OBE117" s="6"/>
      <c r="OBF117" s="6"/>
      <c r="OBG117" s="6"/>
      <c r="OBH117" s="6"/>
      <c r="OBI117" s="6"/>
      <c r="OBJ117" s="6"/>
      <c r="OBK117" s="6"/>
      <c r="OBL117" s="6"/>
      <c r="OBM117" s="6"/>
      <c r="OBN117" s="6"/>
      <c r="OBO117" s="6"/>
      <c r="OBP117" s="6"/>
      <c r="OBQ117" s="6"/>
      <c r="OBR117" s="6"/>
      <c r="OBS117" s="6"/>
      <c r="OBT117" s="6"/>
      <c r="OBU117" s="6"/>
      <c r="OBV117" s="6"/>
      <c r="OBW117" s="6"/>
      <c r="OBX117" s="6"/>
      <c r="OBY117" s="6"/>
      <c r="OBZ117" s="6"/>
      <c r="OCA117" s="6"/>
      <c r="OCB117" s="6"/>
      <c r="OCC117" s="6"/>
      <c r="OCD117" s="6"/>
      <c r="OCE117" s="6"/>
      <c r="OCF117" s="6"/>
      <c r="OCG117" s="6"/>
      <c r="OCH117" s="6"/>
      <c r="OCI117" s="6"/>
      <c r="OCJ117" s="6"/>
      <c r="OCK117" s="6"/>
      <c r="OCL117" s="6"/>
      <c r="OCM117" s="6"/>
      <c r="OCN117" s="6"/>
      <c r="OCO117" s="6"/>
      <c r="OCP117" s="6"/>
      <c r="OCQ117" s="6"/>
      <c r="OCR117" s="6"/>
      <c r="OCS117" s="6"/>
      <c r="OCT117" s="6"/>
      <c r="OCU117" s="6"/>
      <c r="OCV117" s="6"/>
      <c r="OCW117" s="6"/>
      <c r="OCX117" s="6"/>
      <c r="OCY117" s="6"/>
      <c r="OCZ117" s="6"/>
      <c r="ODA117" s="6"/>
      <c r="ODB117" s="6"/>
      <c r="ODC117" s="6"/>
      <c r="ODD117" s="6"/>
      <c r="ODE117" s="6"/>
      <c r="ODF117" s="6"/>
      <c r="ODG117" s="6"/>
      <c r="ODH117" s="6"/>
      <c r="ODI117" s="6"/>
      <c r="ODJ117" s="6"/>
      <c r="ODK117" s="6"/>
      <c r="ODL117" s="6"/>
      <c r="ODM117" s="6"/>
      <c r="ODN117" s="6"/>
      <c r="ODO117" s="6"/>
      <c r="ODP117" s="6"/>
      <c r="ODQ117" s="6"/>
      <c r="ODR117" s="6"/>
      <c r="ODS117" s="6"/>
      <c r="ODT117" s="6"/>
      <c r="ODU117" s="6"/>
      <c r="ODV117" s="6"/>
      <c r="ODW117" s="6"/>
      <c r="ODX117" s="6"/>
      <c r="ODY117" s="6"/>
      <c r="ODZ117" s="6"/>
      <c r="OEA117" s="6"/>
      <c r="OEB117" s="6"/>
      <c r="OEC117" s="6"/>
      <c r="OED117" s="6"/>
      <c r="OEE117" s="6"/>
      <c r="OEF117" s="6"/>
      <c r="OEG117" s="6"/>
      <c r="OEH117" s="6"/>
      <c r="OEI117" s="6"/>
      <c r="OEJ117" s="6"/>
      <c r="OEK117" s="6"/>
      <c r="OEL117" s="6"/>
      <c r="OEM117" s="6"/>
      <c r="OEN117" s="6"/>
      <c r="OEO117" s="6"/>
      <c r="OEP117" s="6"/>
      <c r="OEQ117" s="6"/>
      <c r="OER117" s="6"/>
      <c r="OES117" s="6"/>
      <c r="OET117" s="6"/>
      <c r="OEU117" s="6"/>
      <c r="OEV117" s="6"/>
      <c r="OEW117" s="6"/>
      <c r="OEX117" s="6"/>
      <c r="OEY117" s="6"/>
      <c r="OEZ117" s="6"/>
      <c r="OFA117" s="6"/>
      <c r="OFB117" s="6"/>
      <c r="OFC117" s="6"/>
      <c r="OFD117" s="6"/>
      <c r="OFE117" s="6"/>
      <c r="OFF117" s="6"/>
      <c r="OFG117" s="6"/>
      <c r="OFH117" s="6"/>
      <c r="OFI117" s="6"/>
      <c r="OFJ117" s="6"/>
      <c r="OFK117" s="6"/>
      <c r="OFL117" s="6"/>
      <c r="OFM117" s="6"/>
      <c r="OFN117" s="6"/>
      <c r="OFO117" s="6"/>
      <c r="OFP117" s="6"/>
      <c r="OFQ117" s="6"/>
      <c r="OFR117" s="6"/>
      <c r="OFS117" s="6"/>
      <c r="OFT117" s="6"/>
      <c r="OFU117" s="6"/>
      <c r="OFV117" s="6"/>
      <c r="OFW117" s="6"/>
      <c r="OFX117" s="6"/>
      <c r="OFY117" s="6"/>
      <c r="OFZ117" s="6"/>
      <c r="OGA117" s="6"/>
      <c r="OGB117" s="6"/>
      <c r="OGC117" s="6"/>
      <c r="OGD117" s="6"/>
      <c r="OGE117" s="6"/>
      <c r="OGF117" s="6"/>
      <c r="OGG117" s="6"/>
      <c r="OGH117" s="6"/>
      <c r="OGI117" s="6"/>
      <c r="OGJ117" s="6"/>
      <c r="OGK117" s="6"/>
      <c r="OGL117" s="6"/>
      <c r="OGM117" s="6"/>
      <c r="OGN117" s="6"/>
      <c r="OGO117" s="6"/>
      <c r="OGP117" s="6"/>
      <c r="OGQ117" s="6"/>
      <c r="OGR117" s="6"/>
      <c r="OGS117" s="6"/>
      <c r="OGT117" s="6"/>
      <c r="OGU117" s="6"/>
      <c r="OGV117" s="6"/>
      <c r="OGW117" s="6"/>
      <c r="OGX117" s="6"/>
      <c r="OGY117" s="6"/>
      <c r="OGZ117" s="6"/>
      <c r="OHA117" s="6"/>
      <c r="OHB117" s="6"/>
      <c r="OHC117" s="6"/>
      <c r="OHD117" s="6"/>
      <c r="OHE117" s="6"/>
      <c r="OHF117" s="6"/>
      <c r="OHG117" s="6"/>
      <c r="OHH117" s="6"/>
      <c r="OHI117" s="6"/>
      <c r="OHJ117" s="6"/>
      <c r="OHK117" s="6"/>
      <c r="OHL117" s="6"/>
      <c r="OHM117" s="6"/>
      <c r="OHN117" s="6"/>
      <c r="OHO117" s="6"/>
      <c r="OHP117" s="6"/>
      <c r="OHQ117" s="6"/>
      <c r="OHR117" s="6"/>
      <c r="OHS117" s="6"/>
      <c r="OHT117" s="6"/>
      <c r="OHU117" s="6"/>
      <c r="OHV117" s="6"/>
      <c r="OHW117" s="6"/>
      <c r="OHX117" s="6"/>
      <c r="OHY117" s="6"/>
      <c r="OHZ117" s="6"/>
      <c r="OIA117" s="6"/>
      <c r="OIB117" s="6"/>
      <c r="OIC117" s="6"/>
      <c r="OID117" s="6"/>
      <c r="OIE117" s="6"/>
      <c r="OIF117" s="6"/>
      <c r="OIG117" s="6"/>
      <c r="OIH117" s="6"/>
      <c r="OII117" s="6"/>
      <c r="OIJ117" s="6"/>
      <c r="OIK117" s="6"/>
      <c r="OIL117" s="6"/>
      <c r="OIM117" s="6"/>
      <c r="OIN117" s="6"/>
      <c r="OIO117" s="6"/>
      <c r="OIP117" s="6"/>
      <c r="OIQ117" s="6"/>
      <c r="OIR117" s="6"/>
      <c r="OIS117" s="6"/>
      <c r="OIT117" s="6"/>
      <c r="OIU117" s="6"/>
      <c r="OIV117" s="6"/>
      <c r="OIW117" s="6"/>
      <c r="OIX117" s="6"/>
      <c r="OIY117" s="6"/>
      <c r="OIZ117" s="6"/>
      <c r="OJA117" s="6"/>
      <c r="OJB117" s="6"/>
      <c r="OJC117" s="6"/>
      <c r="OJD117" s="6"/>
      <c r="OJE117" s="6"/>
      <c r="OJF117" s="6"/>
      <c r="OJG117" s="6"/>
      <c r="OJH117" s="6"/>
      <c r="OJI117" s="6"/>
      <c r="OJJ117" s="6"/>
      <c r="OJK117" s="6"/>
      <c r="OJL117" s="6"/>
      <c r="OJM117" s="6"/>
      <c r="OJN117" s="6"/>
      <c r="OJO117" s="6"/>
      <c r="OJP117" s="6"/>
      <c r="OJQ117" s="6"/>
      <c r="OJR117" s="6"/>
      <c r="OJS117" s="6"/>
      <c r="OJT117" s="6"/>
      <c r="OJU117" s="6"/>
      <c r="OJV117" s="6"/>
      <c r="OJW117" s="6"/>
      <c r="OJX117" s="6"/>
      <c r="OJY117" s="6"/>
      <c r="OJZ117" s="6"/>
      <c r="OKA117" s="6"/>
      <c r="OKB117" s="6"/>
      <c r="OKC117" s="6"/>
      <c r="OKD117" s="6"/>
      <c r="OKE117" s="6"/>
      <c r="OKF117" s="6"/>
      <c r="OKG117" s="6"/>
      <c r="OKH117" s="6"/>
      <c r="OKI117" s="6"/>
      <c r="OKJ117" s="6"/>
      <c r="OKK117" s="6"/>
      <c r="OKL117" s="6"/>
      <c r="OKM117" s="6"/>
      <c r="OKN117" s="6"/>
      <c r="OKO117" s="6"/>
      <c r="OKP117" s="6"/>
      <c r="OKQ117" s="6"/>
      <c r="OKR117" s="6"/>
      <c r="OKS117" s="6"/>
      <c r="OKT117" s="6"/>
      <c r="OKU117" s="6"/>
      <c r="OKV117" s="6"/>
      <c r="OKW117" s="6"/>
      <c r="OKX117" s="6"/>
      <c r="OKY117" s="6"/>
      <c r="OKZ117" s="6"/>
      <c r="OLA117" s="6"/>
      <c r="OLB117" s="6"/>
      <c r="OLC117" s="6"/>
      <c r="OLD117" s="6"/>
      <c r="OLE117" s="6"/>
      <c r="OLF117" s="6"/>
      <c r="OLG117" s="6"/>
      <c r="OLH117" s="6"/>
      <c r="OLI117" s="6"/>
      <c r="OLJ117" s="6"/>
      <c r="OLK117" s="6"/>
      <c r="OLL117" s="6"/>
      <c r="OLM117" s="6"/>
      <c r="OLN117" s="6"/>
      <c r="OLO117" s="6"/>
      <c r="OLP117" s="6"/>
      <c r="OLQ117" s="6"/>
      <c r="OLR117" s="6"/>
      <c r="OLS117" s="6"/>
      <c r="OLT117" s="6"/>
      <c r="OLU117" s="6"/>
      <c r="OLV117" s="6"/>
      <c r="OLW117" s="6"/>
      <c r="OLX117" s="6"/>
      <c r="OLY117" s="6"/>
      <c r="OLZ117" s="6"/>
      <c r="OMA117" s="6"/>
      <c r="OMB117" s="6"/>
      <c r="OMC117" s="6"/>
      <c r="OMD117" s="6"/>
      <c r="OME117" s="6"/>
      <c r="OMF117" s="6"/>
      <c r="OMG117" s="6"/>
      <c r="OMH117" s="6"/>
      <c r="OMI117" s="6"/>
      <c r="OMJ117" s="6"/>
      <c r="OMK117" s="6"/>
      <c r="OML117" s="6"/>
      <c r="OMM117" s="6"/>
      <c r="OMN117" s="6"/>
      <c r="OMO117" s="6"/>
      <c r="OMP117" s="6"/>
      <c r="OMQ117" s="6"/>
      <c r="OMR117" s="6"/>
      <c r="OMS117" s="6"/>
      <c r="OMT117" s="6"/>
      <c r="OMU117" s="6"/>
      <c r="OMV117" s="6"/>
      <c r="OMW117" s="6"/>
      <c r="OMX117" s="6"/>
      <c r="OMY117" s="6"/>
      <c r="OMZ117" s="6"/>
      <c r="ONA117" s="6"/>
      <c r="ONB117" s="6"/>
      <c r="ONC117" s="6"/>
      <c r="OND117" s="6"/>
      <c r="ONE117" s="6"/>
      <c r="ONF117" s="6"/>
      <c r="ONG117" s="6"/>
      <c r="ONH117" s="6"/>
      <c r="ONI117" s="6"/>
      <c r="ONJ117" s="6"/>
      <c r="ONK117" s="6"/>
      <c r="ONL117" s="6"/>
      <c r="ONM117" s="6"/>
      <c r="ONN117" s="6"/>
      <c r="ONO117" s="6"/>
      <c r="ONP117" s="6"/>
      <c r="ONQ117" s="6"/>
      <c r="ONR117" s="6"/>
      <c r="ONS117" s="6"/>
      <c r="ONT117" s="6"/>
      <c r="ONU117" s="6"/>
      <c r="ONV117" s="6"/>
      <c r="ONW117" s="6"/>
      <c r="ONX117" s="6"/>
      <c r="ONY117" s="6"/>
      <c r="ONZ117" s="6"/>
      <c r="OOA117" s="6"/>
      <c r="OOB117" s="6"/>
      <c r="OOC117" s="6"/>
      <c r="OOD117" s="6"/>
      <c r="OOE117" s="6"/>
      <c r="OOF117" s="6"/>
      <c r="OOG117" s="6"/>
      <c r="OOH117" s="6"/>
      <c r="OOI117" s="6"/>
      <c r="OOJ117" s="6"/>
      <c r="OOK117" s="6"/>
      <c r="OOL117" s="6"/>
      <c r="OOM117" s="6"/>
      <c r="OON117" s="6"/>
      <c r="OOO117" s="6"/>
      <c r="OOP117" s="6"/>
      <c r="OOQ117" s="6"/>
      <c r="OOR117" s="6"/>
      <c r="OOS117" s="6"/>
      <c r="OOT117" s="6"/>
      <c r="OOU117" s="6"/>
      <c r="OOV117" s="6"/>
      <c r="OOW117" s="6"/>
      <c r="OOX117" s="6"/>
      <c r="OOY117" s="6"/>
      <c r="OOZ117" s="6"/>
      <c r="OPA117" s="6"/>
      <c r="OPB117" s="6"/>
      <c r="OPC117" s="6"/>
      <c r="OPD117" s="6"/>
      <c r="OPE117" s="6"/>
      <c r="OPF117" s="6"/>
      <c r="OPG117" s="6"/>
      <c r="OPH117" s="6"/>
      <c r="OPI117" s="6"/>
      <c r="OPJ117" s="6"/>
      <c r="OPK117" s="6"/>
      <c r="OPL117" s="6"/>
      <c r="OPM117" s="6"/>
      <c r="OPN117" s="6"/>
      <c r="OPO117" s="6"/>
      <c r="OPP117" s="6"/>
      <c r="OPQ117" s="6"/>
      <c r="OPR117" s="6"/>
      <c r="OPS117" s="6"/>
      <c r="OPT117" s="6"/>
      <c r="OPU117" s="6"/>
      <c r="OPV117" s="6"/>
      <c r="OPW117" s="6"/>
      <c r="OPX117" s="6"/>
      <c r="OPY117" s="6"/>
      <c r="OPZ117" s="6"/>
      <c r="OQA117" s="6"/>
      <c r="OQB117" s="6"/>
      <c r="OQC117" s="6"/>
      <c r="OQD117" s="6"/>
      <c r="OQE117" s="6"/>
      <c r="OQF117" s="6"/>
      <c r="OQG117" s="6"/>
      <c r="OQH117" s="6"/>
      <c r="OQI117" s="6"/>
      <c r="OQJ117" s="6"/>
      <c r="OQK117" s="6"/>
      <c r="OQL117" s="6"/>
      <c r="OQM117" s="6"/>
      <c r="OQN117" s="6"/>
      <c r="OQO117" s="6"/>
      <c r="OQP117" s="6"/>
      <c r="OQQ117" s="6"/>
      <c r="OQR117" s="6"/>
      <c r="OQS117" s="6"/>
      <c r="OQT117" s="6"/>
      <c r="OQU117" s="6"/>
      <c r="OQV117" s="6"/>
      <c r="OQW117" s="6"/>
      <c r="OQX117" s="6"/>
      <c r="OQY117" s="6"/>
      <c r="OQZ117" s="6"/>
      <c r="ORA117" s="6"/>
      <c r="ORB117" s="6"/>
      <c r="ORC117" s="6"/>
      <c r="ORD117" s="6"/>
      <c r="ORE117" s="6"/>
      <c r="ORF117" s="6"/>
      <c r="ORG117" s="6"/>
      <c r="ORH117" s="6"/>
      <c r="ORI117" s="6"/>
      <c r="ORJ117" s="6"/>
      <c r="ORK117" s="6"/>
      <c r="ORL117" s="6"/>
      <c r="ORM117" s="6"/>
      <c r="ORN117" s="6"/>
      <c r="ORO117" s="6"/>
      <c r="ORP117" s="6"/>
      <c r="ORQ117" s="6"/>
      <c r="ORR117" s="6"/>
      <c r="ORS117" s="6"/>
      <c r="ORT117" s="6"/>
      <c r="ORU117" s="6"/>
      <c r="ORV117" s="6"/>
      <c r="ORW117" s="6"/>
      <c r="ORX117" s="6"/>
      <c r="ORY117" s="6"/>
      <c r="ORZ117" s="6"/>
      <c r="OSA117" s="6"/>
      <c r="OSB117" s="6"/>
      <c r="OSC117" s="6"/>
      <c r="OSD117" s="6"/>
      <c r="OSE117" s="6"/>
      <c r="OSF117" s="6"/>
      <c r="OSG117" s="6"/>
      <c r="OSH117" s="6"/>
      <c r="OSI117" s="6"/>
      <c r="OSJ117" s="6"/>
      <c r="OSK117" s="6"/>
      <c r="OSL117" s="6"/>
      <c r="OSM117" s="6"/>
      <c r="OSN117" s="6"/>
      <c r="OSO117" s="6"/>
      <c r="OSP117" s="6"/>
      <c r="OSQ117" s="6"/>
      <c r="OSR117" s="6"/>
      <c r="OSS117" s="6"/>
      <c r="OST117" s="6"/>
      <c r="OSU117" s="6"/>
      <c r="OSV117" s="6"/>
      <c r="OSW117" s="6"/>
      <c r="OSX117" s="6"/>
      <c r="OSY117" s="6"/>
      <c r="OSZ117" s="6"/>
      <c r="OTA117" s="6"/>
      <c r="OTB117" s="6"/>
      <c r="OTC117" s="6"/>
      <c r="OTD117" s="6"/>
      <c r="OTE117" s="6"/>
      <c r="OTF117" s="6"/>
      <c r="OTG117" s="6"/>
      <c r="OTH117" s="6"/>
      <c r="OTI117" s="6"/>
      <c r="OTJ117" s="6"/>
      <c r="OTK117" s="6"/>
      <c r="OTL117" s="6"/>
      <c r="OTM117" s="6"/>
      <c r="OTN117" s="6"/>
      <c r="OTO117" s="6"/>
      <c r="OTP117" s="6"/>
      <c r="OTQ117" s="6"/>
      <c r="OTR117" s="6"/>
      <c r="OTS117" s="6"/>
      <c r="OTT117" s="6"/>
      <c r="OTU117" s="6"/>
      <c r="OTV117" s="6"/>
      <c r="OTW117" s="6"/>
      <c r="OTX117" s="6"/>
      <c r="OTY117" s="6"/>
      <c r="OTZ117" s="6"/>
      <c r="OUA117" s="6"/>
      <c r="OUB117" s="6"/>
      <c r="OUC117" s="6"/>
      <c r="OUD117" s="6"/>
      <c r="OUE117" s="6"/>
      <c r="OUF117" s="6"/>
      <c r="OUG117" s="6"/>
      <c r="OUH117" s="6"/>
      <c r="OUI117" s="6"/>
      <c r="OUJ117" s="6"/>
      <c r="OUK117" s="6"/>
      <c r="OUL117" s="6"/>
      <c r="OUM117" s="6"/>
      <c r="OUN117" s="6"/>
      <c r="OUO117" s="6"/>
      <c r="OUP117" s="6"/>
      <c r="OUQ117" s="6"/>
      <c r="OUR117" s="6"/>
      <c r="OUS117" s="6"/>
      <c r="OUT117" s="6"/>
      <c r="OUU117" s="6"/>
      <c r="OUV117" s="6"/>
      <c r="OUW117" s="6"/>
      <c r="OUX117" s="6"/>
      <c r="OUY117" s="6"/>
      <c r="OUZ117" s="6"/>
      <c r="OVA117" s="6"/>
      <c r="OVB117" s="6"/>
      <c r="OVC117" s="6"/>
      <c r="OVD117" s="6"/>
      <c r="OVE117" s="6"/>
      <c r="OVF117" s="6"/>
      <c r="OVG117" s="6"/>
      <c r="OVH117" s="6"/>
      <c r="OVI117" s="6"/>
      <c r="OVJ117" s="6"/>
      <c r="OVK117" s="6"/>
      <c r="OVL117" s="6"/>
      <c r="OVM117" s="6"/>
      <c r="OVN117" s="6"/>
      <c r="OVO117" s="6"/>
      <c r="OVP117" s="6"/>
      <c r="OVQ117" s="6"/>
      <c r="OVR117" s="6"/>
      <c r="OVS117" s="6"/>
      <c r="OVT117" s="6"/>
      <c r="OVU117" s="6"/>
      <c r="OVV117" s="6"/>
      <c r="OVW117" s="6"/>
      <c r="OVX117" s="6"/>
      <c r="OVY117" s="6"/>
      <c r="OVZ117" s="6"/>
      <c r="OWA117" s="6"/>
      <c r="OWB117" s="6"/>
      <c r="OWC117" s="6"/>
      <c r="OWD117" s="6"/>
      <c r="OWE117" s="6"/>
      <c r="OWF117" s="6"/>
      <c r="OWG117" s="6"/>
      <c r="OWH117" s="6"/>
      <c r="OWI117" s="6"/>
      <c r="OWJ117" s="6"/>
      <c r="OWK117" s="6"/>
      <c r="OWL117" s="6"/>
      <c r="OWM117" s="6"/>
      <c r="OWN117" s="6"/>
      <c r="OWO117" s="6"/>
      <c r="OWP117" s="6"/>
      <c r="OWQ117" s="6"/>
      <c r="OWR117" s="6"/>
      <c r="OWS117" s="6"/>
      <c r="OWT117" s="6"/>
      <c r="OWU117" s="6"/>
      <c r="OWV117" s="6"/>
      <c r="OWW117" s="6"/>
      <c r="OWX117" s="6"/>
      <c r="OWY117" s="6"/>
      <c r="OWZ117" s="6"/>
      <c r="OXA117" s="6"/>
      <c r="OXB117" s="6"/>
      <c r="OXC117" s="6"/>
      <c r="OXD117" s="6"/>
      <c r="OXE117" s="6"/>
      <c r="OXF117" s="6"/>
      <c r="OXG117" s="6"/>
      <c r="OXH117" s="6"/>
      <c r="OXI117" s="6"/>
      <c r="OXJ117" s="6"/>
      <c r="OXK117" s="6"/>
      <c r="OXL117" s="6"/>
      <c r="OXM117" s="6"/>
      <c r="OXN117" s="6"/>
      <c r="OXO117" s="6"/>
      <c r="OXP117" s="6"/>
      <c r="OXQ117" s="6"/>
      <c r="OXR117" s="6"/>
      <c r="OXS117" s="6"/>
      <c r="OXT117" s="6"/>
      <c r="OXU117" s="6"/>
      <c r="OXV117" s="6"/>
      <c r="OXW117" s="6"/>
      <c r="OXX117" s="6"/>
      <c r="OXY117" s="6"/>
      <c r="OXZ117" s="6"/>
      <c r="OYA117" s="6"/>
      <c r="OYB117" s="6"/>
      <c r="OYC117" s="6"/>
      <c r="OYD117" s="6"/>
      <c r="OYE117" s="6"/>
      <c r="OYF117" s="6"/>
      <c r="OYG117" s="6"/>
      <c r="OYH117" s="6"/>
      <c r="OYI117" s="6"/>
      <c r="OYJ117" s="6"/>
      <c r="OYK117" s="6"/>
      <c r="OYL117" s="6"/>
      <c r="OYM117" s="6"/>
      <c r="OYN117" s="6"/>
      <c r="OYO117" s="6"/>
      <c r="OYP117" s="6"/>
      <c r="OYQ117" s="6"/>
      <c r="OYR117" s="6"/>
      <c r="OYS117" s="6"/>
      <c r="OYT117" s="6"/>
      <c r="OYU117" s="6"/>
      <c r="OYV117" s="6"/>
      <c r="OYW117" s="6"/>
      <c r="OYX117" s="6"/>
      <c r="OYY117" s="6"/>
      <c r="OYZ117" s="6"/>
      <c r="OZA117" s="6"/>
      <c r="OZB117" s="6"/>
      <c r="OZC117" s="6"/>
      <c r="OZD117" s="6"/>
      <c r="OZE117" s="6"/>
      <c r="OZF117" s="6"/>
      <c r="OZG117" s="6"/>
      <c r="OZH117" s="6"/>
      <c r="OZI117" s="6"/>
      <c r="OZJ117" s="6"/>
      <c r="OZK117" s="6"/>
      <c r="OZL117" s="6"/>
      <c r="OZM117" s="6"/>
      <c r="OZN117" s="6"/>
      <c r="OZO117" s="6"/>
      <c r="OZP117" s="6"/>
      <c r="OZQ117" s="6"/>
      <c r="OZR117" s="6"/>
      <c r="OZS117" s="6"/>
      <c r="OZT117" s="6"/>
      <c r="OZU117" s="6"/>
      <c r="OZV117" s="6"/>
      <c r="OZW117" s="6"/>
      <c r="OZX117" s="6"/>
      <c r="OZY117" s="6"/>
      <c r="OZZ117" s="6"/>
      <c r="PAA117" s="6"/>
      <c r="PAB117" s="6"/>
      <c r="PAC117" s="6"/>
      <c r="PAD117" s="6"/>
      <c r="PAE117" s="6"/>
      <c r="PAF117" s="6"/>
      <c r="PAG117" s="6"/>
      <c r="PAH117" s="6"/>
      <c r="PAI117" s="6"/>
      <c r="PAJ117" s="6"/>
      <c r="PAK117" s="6"/>
      <c r="PAL117" s="6"/>
      <c r="PAM117" s="6"/>
      <c r="PAN117" s="6"/>
      <c r="PAO117" s="6"/>
      <c r="PAP117" s="6"/>
      <c r="PAQ117" s="6"/>
      <c r="PAR117" s="6"/>
      <c r="PAS117" s="6"/>
      <c r="PAT117" s="6"/>
      <c r="PAU117" s="6"/>
      <c r="PAV117" s="6"/>
      <c r="PAW117" s="6"/>
      <c r="PAX117" s="6"/>
      <c r="PAY117" s="6"/>
      <c r="PAZ117" s="6"/>
      <c r="PBA117" s="6"/>
      <c r="PBB117" s="6"/>
      <c r="PBC117" s="6"/>
      <c r="PBD117" s="6"/>
      <c r="PBE117" s="6"/>
      <c r="PBF117" s="6"/>
      <c r="PBG117" s="6"/>
      <c r="PBH117" s="6"/>
      <c r="PBI117" s="6"/>
      <c r="PBJ117" s="6"/>
      <c r="PBK117" s="6"/>
      <c r="PBL117" s="6"/>
      <c r="PBM117" s="6"/>
      <c r="PBN117" s="6"/>
      <c r="PBO117" s="6"/>
      <c r="PBP117" s="6"/>
      <c r="PBQ117" s="6"/>
      <c r="PBR117" s="6"/>
      <c r="PBS117" s="6"/>
      <c r="PBT117" s="6"/>
      <c r="PBU117" s="6"/>
      <c r="PBV117" s="6"/>
      <c r="PBW117" s="6"/>
      <c r="PBX117" s="6"/>
      <c r="PBY117" s="6"/>
      <c r="PBZ117" s="6"/>
      <c r="PCA117" s="6"/>
      <c r="PCB117" s="6"/>
      <c r="PCC117" s="6"/>
      <c r="PCD117" s="6"/>
      <c r="PCE117" s="6"/>
      <c r="PCF117" s="6"/>
      <c r="PCG117" s="6"/>
      <c r="PCH117" s="6"/>
      <c r="PCI117" s="6"/>
      <c r="PCJ117" s="6"/>
      <c r="PCK117" s="6"/>
      <c r="PCL117" s="6"/>
      <c r="PCM117" s="6"/>
      <c r="PCN117" s="6"/>
      <c r="PCO117" s="6"/>
      <c r="PCP117" s="6"/>
      <c r="PCQ117" s="6"/>
      <c r="PCR117" s="6"/>
      <c r="PCS117" s="6"/>
      <c r="PCT117" s="6"/>
      <c r="PCU117" s="6"/>
      <c r="PCV117" s="6"/>
      <c r="PCW117" s="6"/>
      <c r="PCX117" s="6"/>
      <c r="PCY117" s="6"/>
      <c r="PCZ117" s="6"/>
      <c r="PDA117" s="6"/>
      <c r="PDB117" s="6"/>
      <c r="PDC117" s="6"/>
      <c r="PDD117" s="6"/>
      <c r="PDE117" s="6"/>
      <c r="PDF117" s="6"/>
      <c r="PDG117" s="6"/>
      <c r="PDH117" s="6"/>
      <c r="PDI117" s="6"/>
      <c r="PDJ117" s="6"/>
      <c r="PDK117" s="6"/>
      <c r="PDL117" s="6"/>
      <c r="PDM117" s="6"/>
      <c r="PDN117" s="6"/>
      <c r="PDO117" s="6"/>
      <c r="PDP117" s="6"/>
      <c r="PDQ117" s="6"/>
      <c r="PDR117" s="6"/>
      <c r="PDS117" s="6"/>
      <c r="PDT117" s="6"/>
      <c r="PDU117" s="6"/>
      <c r="PDV117" s="6"/>
      <c r="PDW117" s="6"/>
      <c r="PDX117" s="6"/>
      <c r="PDY117" s="6"/>
      <c r="PDZ117" s="6"/>
      <c r="PEA117" s="6"/>
      <c r="PEB117" s="6"/>
      <c r="PEC117" s="6"/>
      <c r="PED117" s="6"/>
      <c r="PEE117" s="6"/>
      <c r="PEF117" s="6"/>
      <c r="PEG117" s="6"/>
      <c r="PEH117" s="6"/>
      <c r="PEI117" s="6"/>
      <c r="PEJ117" s="6"/>
      <c r="PEK117" s="6"/>
      <c r="PEL117" s="6"/>
      <c r="PEM117" s="6"/>
      <c r="PEN117" s="6"/>
      <c r="PEO117" s="6"/>
      <c r="PEP117" s="6"/>
      <c r="PEQ117" s="6"/>
      <c r="PER117" s="6"/>
      <c r="PES117" s="6"/>
      <c r="PET117" s="6"/>
      <c r="PEU117" s="6"/>
      <c r="PEV117" s="6"/>
      <c r="PEW117" s="6"/>
      <c r="PEX117" s="6"/>
      <c r="PEY117" s="6"/>
      <c r="PEZ117" s="6"/>
      <c r="PFA117" s="6"/>
      <c r="PFB117" s="6"/>
      <c r="PFC117" s="6"/>
      <c r="PFD117" s="6"/>
      <c r="PFE117" s="6"/>
      <c r="PFF117" s="6"/>
      <c r="PFG117" s="6"/>
      <c r="PFH117" s="6"/>
      <c r="PFI117" s="6"/>
      <c r="PFJ117" s="6"/>
      <c r="PFK117" s="6"/>
      <c r="PFL117" s="6"/>
      <c r="PFM117" s="6"/>
      <c r="PFN117" s="6"/>
      <c r="PFO117" s="6"/>
      <c r="PFP117" s="6"/>
      <c r="PFQ117" s="6"/>
      <c r="PFR117" s="6"/>
      <c r="PFS117" s="6"/>
      <c r="PFT117" s="6"/>
      <c r="PFU117" s="6"/>
      <c r="PFV117" s="6"/>
      <c r="PFW117" s="6"/>
      <c r="PFX117" s="6"/>
      <c r="PFY117" s="6"/>
      <c r="PFZ117" s="6"/>
      <c r="PGA117" s="6"/>
      <c r="PGB117" s="6"/>
      <c r="PGC117" s="6"/>
      <c r="PGD117" s="6"/>
      <c r="PGE117" s="6"/>
      <c r="PGF117" s="6"/>
      <c r="PGG117" s="6"/>
      <c r="PGH117" s="6"/>
      <c r="PGI117" s="6"/>
      <c r="PGJ117" s="6"/>
      <c r="PGK117" s="6"/>
      <c r="PGL117" s="6"/>
      <c r="PGM117" s="6"/>
      <c r="PGN117" s="6"/>
      <c r="PGO117" s="6"/>
      <c r="PGP117" s="6"/>
      <c r="PGQ117" s="6"/>
      <c r="PGR117" s="6"/>
      <c r="PGS117" s="6"/>
      <c r="PGT117" s="6"/>
      <c r="PGU117" s="6"/>
      <c r="PGV117" s="6"/>
      <c r="PGW117" s="6"/>
      <c r="PGX117" s="6"/>
      <c r="PGY117" s="6"/>
      <c r="PGZ117" s="6"/>
      <c r="PHA117" s="6"/>
      <c r="PHB117" s="6"/>
      <c r="PHC117" s="6"/>
      <c r="PHD117" s="6"/>
      <c r="PHE117" s="6"/>
      <c r="PHF117" s="6"/>
      <c r="PHG117" s="6"/>
      <c r="PHH117" s="6"/>
      <c r="PHI117" s="6"/>
      <c r="PHJ117" s="6"/>
      <c r="PHK117" s="6"/>
      <c r="PHL117" s="6"/>
      <c r="PHM117" s="6"/>
      <c r="PHN117" s="6"/>
      <c r="PHO117" s="6"/>
      <c r="PHP117" s="6"/>
      <c r="PHQ117" s="6"/>
      <c r="PHR117" s="6"/>
      <c r="PHS117" s="6"/>
      <c r="PHT117" s="6"/>
      <c r="PHU117" s="6"/>
      <c r="PHV117" s="6"/>
      <c r="PHW117" s="6"/>
      <c r="PHX117" s="6"/>
      <c r="PHY117" s="6"/>
      <c r="PHZ117" s="6"/>
      <c r="PIA117" s="6"/>
      <c r="PIB117" s="6"/>
      <c r="PIC117" s="6"/>
      <c r="PID117" s="6"/>
      <c r="PIE117" s="6"/>
      <c r="PIF117" s="6"/>
      <c r="PIG117" s="6"/>
      <c r="PIH117" s="6"/>
      <c r="PII117" s="6"/>
      <c r="PIJ117" s="6"/>
      <c r="PIK117" s="6"/>
      <c r="PIL117" s="6"/>
      <c r="PIM117" s="6"/>
      <c r="PIN117" s="6"/>
      <c r="PIO117" s="6"/>
      <c r="PIP117" s="6"/>
      <c r="PIQ117" s="6"/>
      <c r="PIR117" s="6"/>
      <c r="PIS117" s="6"/>
      <c r="PIT117" s="6"/>
      <c r="PIU117" s="6"/>
      <c r="PIV117" s="6"/>
      <c r="PIW117" s="6"/>
      <c r="PIX117" s="6"/>
      <c r="PIY117" s="6"/>
      <c r="PIZ117" s="6"/>
      <c r="PJA117" s="6"/>
      <c r="PJB117" s="6"/>
      <c r="PJC117" s="6"/>
      <c r="PJD117" s="6"/>
      <c r="PJE117" s="6"/>
      <c r="PJF117" s="6"/>
      <c r="PJG117" s="6"/>
      <c r="PJH117" s="6"/>
      <c r="PJI117" s="6"/>
      <c r="PJJ117" s="6"/>
      <c r="PJK117" s="6"/>
      <c r="PJL117" s="6"/>
      <c r="PJM117" s="6"/>
      <c r="PJN117" s="6"/>
      <c r="PJO117" s="6"/>
      <c r="PJP117" s="6"/>
      <c r="PJQ117" s="6"/>
      <c r="PJR117" s="6"/>
      <c r="PJS117" s="6"/>
      <c r="PJT117" s="6"/>
      <c r="PJU117" s="6"/>
      <c r="PJV117" s="6"/>
      <c r="PJW117" s="6"/>
      <c r="PJX117" s="6"/>
      <c r="PJY117" s="6"/>
      <c r="PJZ117" s="6"/>
      <c r="PKA117" s="6"/>
      <c r="PKB117" s="6"/>
      <c r="PKC117" s="6"/>
      <c r="PKD117" s="6"/>
      <c r="PKE117" s="6"/>
      <c r="PKF117" s="6"/>
      <c r="PKG117" s="6"/>
      <c r="PKH117" s="6"/>
      <c r="PKI117" s="6"/>
      <c r="PKJ117" s="6"/>
      <c r="PKK117" s="6"/>
      <c r="PKL117" s="6"/>
      <c r="PKM117" s="6"/>
      <c r="PKN117" s="6"/>
      <c r="PKO117" s="6"/>
      <c r="PKP117" s="6"/>
      <c r="PKQ117" s="6"/>
      <c r="PKR117" s="6"/>
      <c r="PKS117" s="6"/>
      <c r="PKT117" s="6"/>
      <c r="PKU117" s="6"/>
      <c r="PKV117" s="6"/>
      <c r="PKW117" s="6"/>
      <c r="PKX117" s="6"/>
      <c r="PKY117" s="6"/>
      <c r="PKZ117" s="6"/>
      <c r="PLA117" s="6"/>
      <c r="PLB117" s="6"/>
      <c r="PLC117" s="6"/>
      <c r="PLD117" s="6"/>
      <c r="PLE117" s="6"/>
      <c r="PLF117" s="6"/>
      <c r="PLG117" s="6"/>
      <c r="PLH117" s="6"/>
      <c r="PLI117" s="6"/>
      <c r="PLJ117" s="6"/>
      <c r="PLK117" s="6"/>
      <c r="PLL117" s="6"/>
      <c r="PLM117" s="6"/>
      <c r="PLN117" s="6"/>
      <c r="PLO117" s="6"/>
      <c r="PLP117" s="6"/>
      <c r="PLQ117" s="6"/>
      <c r="PLR117" s="6"/>
      <c r="PLS117" s="6"/>
      <c r="PLT117" s="6"/>
      <c r="PLU117" s="6"/>
      <c r="PLV117" s="6"/>
      <c r="PLW117" s="6"/>
      <c r="PLX117" s="6"/>
      <c r="PLY117" s="6"/>
      <c r="PLZ117" s="6"/>
      <c r="PMA117" s="6"/>
      <c r="PMB117" s="6"/>
      <c r="PMC117" s="6"/>
      <c r="PMD117" s="6"/>
      <c r="PME117" s="6"/>
      <c r="PMF117" s="6"/>
      <c r="PMG117" s="6"/>
      <c r="PMH117" s="6"/>
      <c r="PMI117" s="6"/>
      <c r="PMJ117" s="6"/>
      <c r="PMK117" s="6"/>
      <c r="PML117" s="6"/>
      <c r="PMM117" s="6"/>
      <c r="PMN117" s="6"/>
      <c r="PMO117" s="6"/>
      <c r="PMP117" s="6"/>
      <c r="PMQ117" s="6"/>
      <c r="PMR117" s="6"/>
      <c r="PMS117" s="6"/>
      <c r="PMT117" s="6"/>
      <c r="PMU117" s="6"/>
      <c r="PMV117" s="6"/>
      <c r="PMW117" s="6"/>
      <c r="PMX117" s="6"/>
      <c r="PMY117" s="6"/>
      <c r="PMZ117" s="6"/>
      <c r="PNA117" s="6"/>
      <c r="PNB117" s="6"/>
      <c r="PNC117" s="6"/>
      <c r="PND117" s="6"/>
      <c r="PNE117" s="6"/>
      <c r="PNF117" s="6"/>
      <c r="PNG117" s="6"/>
      <c r="PNH117" s="6"/>
      <c r="PNI117" s="6"/>
      <c r="PNJ117" s="6"/>
      <c r="PNK117" s="6"/>
      <c r="PNL117" s="6"/>
      <c r="PNM117" s="6"/>
      <c r="PNN117" s="6"/>
      <c r="PNO117" s="6"/>
      <c r="PNP117" s="6"/>
      <c r="PNQ117" s="6"/>
      <c r="PNR117" s="6"/>
      <c r="PNS117" s="6"/>
      <c r="PNT117" s="6"/>
      <c r="PNU117" s="6"/>
      <c r="PNV117" s="6"/>
      <c r="PNW117" s="6"/>
      <c r="PNX117" s="6"/>
      <c r="PNY117" s="6"/>
      <c r="PNZ117" s="6"/>
      <c r="POA117" s="6"/>
      <c r="POB117" s="6"/>
      <c r="POC117" s="6"/>
      <c r="POD117" s="6"/>
      <c r="POE117" s="6"/>
      <c r="POF117" s="6"/>
      <c r="POG117" s="6"/>
      <c r="POH117" s="6"/>
      <c r="POI117" s="6"/>
      <c r="POJ117" s="6"/>
      <c r="POK117" s="6"/>
      <c r="POL117" s="6"/>
      <c r="POM117" s="6"/>
      <c r="PON117" s="6"/>
      <c r="POO117" s="6"/>
      <c r="POP117" s="6"/>
      <c r="POQ117" s="6"/>
      <c r="POR117" s="6"/>
      <c r="POS117" s="6"/>
      <c r="POT117" s="6"/>
      <c r="POU117" s="6"/>
      <c r="POV117" s="6"/>
      <c r="POW117" s="6"/>
      <c r="POX117" s="6"/>
      <c r="POY117" s="6"/>
      <c r="POZ117" s="6"/>
      <c r="PPA117" s="6"/>
      <c r="PPB117" s="6"/>
      <c r="PPC117" s="6"/>
      <c r="PPD117" s="6"/>
      <c r="PPE117" s="6"/>
      <c r="PPF117" s="6"/>
      <c r="PPG117" s="6"/>
      <c r="PPH117" s="6"/>
      <c r="PPI117" s="6"/>
      <c r="PPJ117" s="6"/>
      <c r="PPK117" s="6"/>
      <c r="PPL117" s="6"/>
      <c r="PPM117" s="6"/>
      <c r="PPN117" s="6"/>
      <c r="PPO117" s="6"/>
      <c r="PPP117" s="6"/>
      <c r="PPQ117" s="6"/>
      <c r="PPR117" s="6"/>
      <c r="PPS117" s="6"/>
      <c r="PPT117" s="6"/>
      <c r="PPU117" s="6"/>
      <c r="PPV117" s="6"/>
      <c r="PPW117" s="6"/>
      <c r="PPX117" s="6"/>
      <c r="PPY117" s="6"/>
      <c r="PPZ117" s="6"/>
      <c r="PQA117" s="6"/>
      <c r="PQB117" s="6"/>
      <c r="PQC117" s="6"/>
      <c r="PQD117" s="6"/>
      <c r="PQE117" s="6"/>
      <c r="PQF117" s="6"/>
      <c r="PQG117" s="6"/>
      <c r="PQH117" s="6"/>
      <c r="PQI117" s="6"/>
      <c r="PQJ117" s="6"/>
      <c r="PQK117" s="6"/>
      <c r="PQL117" s="6"/>
      <c r="PQM117" s="6"/>
      <c r="PQN117" s="6"/>
      <c r="PQO117" s="6"/>
      <c r="PQP117" s="6"/>
      <c r="PQQ117" s="6"/>
      <c r="PQR117" s="6"/>
      <c r="PQS117" s="6"/>
      <c r="PQT117" s="6"/>
      <c r="PQU117" s="6"/>
      <c r="PQV117" s="6"/>
      <c r="PQW117" s="6"/>
      <c r="PQX117" s="6"/>
      <c r="PQY117" s="6"/>
      <c r="PQZ117" s="6"/>
      <c r="PRA117" s="6"/>
      <c r="PRB117" s="6"/>
      <c r="PRC117" s="6"/>
      <c r="PRD117" s="6"/>
      <c r="PRE117" s="6"/>
      <c r="PRF117" s="6"/>
      <c r="PRG117" s="6"/>
      <c r="PRH117" s="6"/>
      <c r="PRI117" s="6"/>
      <c r="PRJ117" s="6"/>
      <c r="PRK117" s="6"/>
      <c r="PRL117" s="6"/>
      <c r="PRM117" s="6"/>
      <c r="PRN117" s="6"/>
      <c r="PRO117" s="6"/>
      <c r="PRP117" s="6"/>
      <c r="PRQ117" s="6"/>
      <c r="PRR117" s="6"/>
      <c r="PRS117" s="6"/>
      <c r="PRT117" s="6"/>
      <c r="PRU117" s="6"/>
      <c r="PRV117" s="6"/>
      <c r="PRW117" s="6"/>
      <c r="PRX117" s="6"/>
      <c r="PRY117" s="6"/>
      <c r="PRZ117" s="6"/>
      <c r="PSA117" s="6"/>
      <c r="PSB117" s="6"/>
      <c r="PSC117" s="6"/>
      <c r="PSD117" s="6"/>
      <c r="PSE117" s="6"/>
      <c r="PSF117" s="6"/>
      <c r="PSG117" s="6"/>
      <c r="PSH117" s="6"/>
      <c r="PSI117" s="6"/>
      <c r="PSJ117" s="6"/>
      <c r="PSK117" s="6"/>
      <c r="PSL117" s="6"/>
      <c r="PSM117" s="6"/>
      <c r="PSN117" s="6"/>
      <c r="PSO117" s="6"/>
      <c r="PSP117" s="6"/>
      <c r="PSQ117" s="6"/>
      <c r="PSR117" s="6"/>
      <c r="PSS117" s="6"/>
      <c r="PST117" s="6"/>
      <c r="PSU117" s="6"/>
      <c r="PSV117" s="6"/>
      <c r="PSW117" s="6"/>
      <c r="PSX117" s="6"/>
      <c r="PSY117" s="6"/>
      <c r="PSZ117" s="6"/>
      <c r="PTA117" s="6"/>
      <c r="PTB117" s="6"/>
      <c r="PTC117" s="6"/>
      <c r="PTD117" s="6"/>
      <c r="PTE117" s="6"/>
      <c r="PTF117" s="6"/>
      <c r="PTG117" s="6"/>
      <c r="PTH117" s="6"/>
      <c r="PTI117" s="6"/>
      <c r="PTJ117" s="6"/>
      <c r="PTK117" s="6"/>
      <c r="PTL117" s="6"/>
      <c r="PTM117" s="6"/>
      <c r="PTN117" s="6"/>
      <c r="PTO117" s="6"/>
      <c r="PTP117" s="6"/>
      <c r="PTQ117" s="6"/>
      <c r="PTR117" s="6"/>
      <c r="PTS117" s="6"/>
      <c r="PTT117" s="6"/>
      <c r="PTU117" s="6"/>
      <c r="PTV117" s="6"/>
      <c r="PTW117" s="6"/>
      <c r="PTX117" s="6"/>
      <c r="PTY117" s="6"/>
      <c r="PTZ117" s="6"/>
      <c r="PUA117" s="6"/>
      <c r="PUB117" s="6"/>
      <c r="PUC117" s="6"/>
      <c r="PUD117" s="6"/>
      <c r="PUE117" s="6"/>
      <c r="PUF117" s="6"/>
      <c r="PUG117" s="6"/>
      <c r="PUH117" s="6"/>
      <c r="PUI117" s="6"/>
      <c r="PUJ117" s="6"/>
      <c r="PUK117" s="6"/>
      <c r="PUL117" s="6"/>
      <c r="PUM117" s="6"/>
      <c r="PUN117" s="6"/>
      <c r="PUO117" s="6"/>
      <c r="PUP117" s="6"/>
      <c r="PUQ117" s="6"/>
      <c r="PUR117" s="6"/>
      <c r="PUS117" s="6"/>
      <c r="PUT117" s="6"/>
      <c r="PUU117" s="6"/>
      <c r="PUV117" s="6"/>
      <c r="PUW117" s="6"/>
      <c r="PUX117" s="6"/>
      <c r="PUY117" s="6"/>
      <c r="PUZ117" s="6"/>
      <c r="PVA117" s="6"/>
      <c r="PVB117" s="6"/>
      <c r="PVC117" s="6"/>
      <c r="PVD117" s="6"/>
      <c r="PVE117" s="6"/>
      <c r="PVF117" s="6"/>
      <c r="PVG117" s="6"/>
      <c r="PVH117" s="6"/>
      <c r="PVI117" s="6"/>
      <c r="PVJ117" s="6"/>
      <c r="PVK117" s="6"/>
      <c r="PVL117" s="6"/>
      <c r="PVM117" s="6"/>
      <c r="PVN117" s="6"/>
      <c r="PVO117" s="6"/>
      <c r="PVP117" s="6"/>
      <c r="PVQ117" s="6"/>
      <c r="PVR117" s="6"/>
      <c r="PVS117" s="6"/>
      <c r="PVT117" s="6"/>
      <c r="PVU117" s="6"/>
      <c r="PVV117" s="6"/>
      <c r="PVW117" s="6"/>
      <c r="PVX117" s="6"/>
      <c r="PVY117" s="6"/>
      <c r="PVZ117" s="6"/>
      <c r="PWA117" s="6"/>
      <c r="PWB117" s="6"/>
      <c r="PWC117" s="6"/>
      <c r="PWD117" s="6"/>
      <c r="PWE117" s="6"/>
      <c r="PWF117" s="6"/>
      <c r="PWG117" s="6"/>
      <c r="PWH117" s="6"/>
      <c r="PWI117" s="6"/>
      <c r="PWJ117" s="6"/>
      <c r="PWK117" s="6"/>
      <c r="PWL117" s="6"/>
      <c r="PWM117" s="6"/>
      <c r="PWN117" s="6"/>
      <c r="PWO117" s="6"/>
      <c r="PWP117" s="6"/>
      <c r="PWQ117" s="6"/>
      <c r="PWR117" s="6"/>
      <c r="PWS117" s="6"/>
      <c r="PWT117" s="6"/>
      <c r="PWU117" s="6"/>
      <c r="PWV117" s="6"/>
      <c r="PWW117" s="6"/>
      <c r="PWX117" s="6"/>
      <c r="PWY117" s="6"/>
      <c r="PWZ117" s="6"/>
      <c r="PXA117" s="6"/>
      <c r="PXB117" s="6"/>
      <c r="PXC117" s="6"/>
      <c r="PXD117" s="6"/>
      <c r="PXE117" s="6"/>
      <c r="PXF117" s="6"/>
      <c r="PXG117" s="6"/>
      <c r="PXH117" s="6"/>
      <c r="PXI117" s="6"/>
      <c r="PXJ117" s="6"/>
      <c r="PXK117" s="6"/>
      <c r="PXL117" s="6"/>
      <c r="PXM117" s="6"/>
      <c r="PXN117" s="6"/>
      <c r="PXO117" s="6"/>
      <c r="PXP117" s="6"/>
      <c r="PXQ117" s="6"/>
      <c r="PXR117" s="6"/>
      <c r="PXS117" s="6"/>
      <c r="PXT117" s="6"/>
      <c r="PXU117" s="6"/>
      <c r="PXV117" s="6"/>
      <c r="PXW117" s="6"/>
      <c r="PXX117" s="6"/>
      <c r="PXY117" s="6"/>
      <c r="PXZ117" s="6"/>
      <c r="PYA117" s="6"/>
      <c r="PYB117" s="6"/>
      <c r="PYC117" s="6"/>
      <c r="PYD117" s="6"/>
      <c r="PYE117" s="6"/>
      <c r="PYF117" s="6"/>
      <c r="PYG117" s="6"/>
      <c r="PYH117" s="6"/>
      <c r="PYI117" s="6"/>
      <c r="PYJ117" s="6"/>
      <c r="PYK117" s="6"/>
      <c r="PYL117" s="6"/>
      <c r="PYM117" s="6"/>
      <c r="PYN117" s="6"/>
      <c r="PYO117" s="6"/>
      <c r="PYP117" s="6"/>
      <c r="PYQ117" s="6"/>
      <c r="PYR117" s="6"/>
      <c r="PYS117" s="6"/>
      <c r="PYT117" s="6"/>
      <c r="PYU117" s="6"/>
      <c r="PYV117" s="6"/>
      <c r="PYW117" s="6"/>
      <c r="PYX117" s="6"/>
      <c r="PYY117" s="6"/>
      <c r="PYZ117" s="6"/>
      <c r="PZA117" s="6"/>
      <c r="PZB117" s="6"/>
      <c r="PZC117" s="6"/>
      <c r="PZD117" s="6"/>
      <c r="PZE117" s="6"/>
      <c r="PZF117" s="6"/>
      <c r="PZG117" s="6"/>
      <c r="PZH117" s="6"/>
      <c r="PZI117" s="6"/>
      <c r="PZJ117" s="6"/>
      <c r="PZK117" s="6"/>
      <c r="PZL117" s="6"/>
      <c r="PZM117" s="6"/>
      <c r="PZN117" s="6"/>
      <c r="PZO117" s="6"/>
      <c r="PZP117" s="6"/>
      <c r="PZQ117" s="6"/>
      <c r="PZR117" s="6"/>
      <c r="PZS117" s="6"/>
      <c r="PZT117" s="6"/>
      <c r="PZU117" s="6"/>
      <c r="PZV117" s="6"/>
      <c r="PZW117" s="6"/>
      <c r="PZX117" s="6"/>
      <c r="PZY117" s="6"/>
      <c r="PZZ117" s="6"/>
      <c r="QAA117" s="6"/>
      <c r="QAB117" s="6"/>
      <c r="QAC117" s="6"/>
      <c r="QAD117" s="6"/>
      <c r="QAE117" s="6"/>
      <c r="QAF117" s="6"/>
      <c r="QAG117" s="6"/>
      <c r="QAH117" s="6"/>
      <c r="QAI117" s="6"/>
      <c r="QAJ117" s="6"/>
      <c r="QAK117" s="6"/>
      <c r="QAL117" s="6"/>
      <c r="QAM117" s="6"/>
      <c r="QAN117" s="6"/>
      <c r="QAO117" s="6"/>
      <c r="QAP117" s="6"/>
      <c r="QAQ117" s="6"/>
      <c r="QAR117" s="6"/>
      <c r="QAS117" s="6"/>
      <c r="QAT117" s="6"/>
      <c r="QAU117" s="6"/>
      <c r="QAV117" s="6"/>
      <c r="QAW117" s="6"/>
      <c r="QAX117" s="6"/>
      <c r="QAY117" s="6"/>
      <c r="QAZ117" s="6"/>
      <c r="QBA117" s="6"/>
      <c r="QBB117" s="6"/>
      <c r="QBC117" s="6"/>
      <c r="QBD117" s="6"/>
      <c r="QBE117" s="6"/>
      <c r="QBF117" s="6"/>
      <c r="QBG117" s="6"/>
      <c r="QBH117" s="6"/>
      <c r="QBI117" s="6"/>
      <c r="QBJ117" s="6"/>
      <c r="QBK117" s="6"/>
      <c r="QBL117" s="6"/>
      <c r="QBM117" s="6"/>
      <c r="QBN117" s="6"/>
      <c r="QBO117" s="6"/>
      <c r="QBP117" s="6"/>
      <c r="QBQ117" s="6"/>
      <c r="QBR117" s="6"/>
      <c r="QBS117" s="6"/>
      <c r="QBT117" s="6"/>
      <c r="QBU117" s="6"/>
      <c r="QBV117" s="6"/>
      <c r="QBW117" s="6"/>
      <c r="QBX117" s="6"/>
      <c r="QBY117" s="6"/>
      <c r="QBZ117" s="6"/>
      <c r="QCA117" s="6"/>
      <c r="QCB117" s="6"/>
      <c r="QCC117" s="6"/>
      <c r="QCD117" s="6"/>
      <c r="QCE117" s="6"/>
      <c r="QCF117" s="6"/>
      <c r="QCG117" s="6"/>
      <c r="QCH117" s="6"/>
      <c r="QCI117" s="6"/>
      <c r="QCJ117" s="6"/>
      <c r="QCK117" s="6"/>
      <c r="QCL117" s="6"/>
      <c r="QCM117" s="6"/>
      <c r="QCN117" s="6"/>
      <c r="QCO117" s="6"/>
      <c r="QCP117" s="6"/>
      <c r="QCQ117" s="6"/>
      <c r="QCR117" s="6"/>
      <c r="QCS117" s="6"/>
      <c r="QCT117" s="6"/>
      <c r="QCU117" s="6"/>
      <c r="QCV117" s="6"/>
      <c r="QCW117" s="6"/>
      <c r="QCX117" s="6"/>
      <c r="QCY117" s="6"/>
      <c r="QCZ117" s="6"/>
      <c r="QDA117" s="6"/>
      <c r="QDB117" s="6"/>
      <c r="QDC117" s="6"/>
      <c r="QDD117" s="6"/>
      <c r="QDE117" s="6"/>
      <c r="QDF117" s="6"/>
      <c r="QDG117" s="6"/>
      <c r="QDH117" s="6"/>
      <c r="QDI117" s="6"/>
      <c r="QDJ117" s="6"/>
      <c r="QDK117" s="6"/>
      <c r="QDL117" s="6"/>
      <c r="QDM117" s="6"/>
      <c r="QDN117" s="6"/>
      <c r="QDO117" s="6"/>
      <c r="QDP117" s="6"/>
      <c r="QDQ117" s="6"/>
      <c r="QDR117" s="6"/>
      <c r="QDS117" s="6"/>
      <c r="QDT117" s="6"/>
      <c r="QDU117" s="6"/>
      <c r="QDV117" s="6"/>
      <c r="QDW117" s="6"/>
      <c r="QDX117" s="6"/>
      <c r="QDY117" s="6"/>
      <c r="QDZ117" s="6"/>
      <c r="QEA117" s="6"/>
      <c r="QEB117" s="6"/>
      <c r="QEC117" s="6"/>
      <c r="QED117" s="6"/>
      <c r="QEE117" s="6"/>
      <c r="QEF117" s="6"/>
      <c r="QEG117" s="6"/>
      <c r="QEH117" s="6"/>
      <c r="QEI117" s="6"/>
      <c r="QEJ117" s="6"/>
      <c r="QEK117" s="6"/>
      <c r="QEL117" s="6"/>
      <c r="QEM117" s="6"/>
      <c r="QEN117" s="6"/>
      <c r="QEO117" s="6"/>
      <c r="QEP117" s="6"/>
      <c r="QEQ117" s="6"/>
      <c r="QER117" s="6"/>
      <c r="QES117" s="6"/>
      <c r="QET117" s="6"/>
      <c r="QEU117" s="6"/>
      <c r="QEV117" s="6"/>
      <c r="QEW117" s="6"/>
      <c r="QEX117" s="6"/>
      <c r="QEY117" s="6"/>
      <c r="QEZ117" s="6"/>
      <c r="QFA117" s="6"/>
      <c r="QFB117" s="6"/>
      <c r="QFC117" s="6"/>
      <c r="QFD117" s="6"/>
      <c r="QFE117" s="6"/>
      <c r="QFF117" s="6"/>
      <c r="QFG117" s="6"/>
      <c r="QFH117" s="6"/>
      <c r="QFI117" s="6"/>
      <c r="QFJ117" s="6"/>
      <c r="QFK117" s="6"/>
      <c r="QFL117" s="6"/>
      <c r="QFM117" s="6"/>
      <c r="QFN117" s="6"/>
      <c r="QFO117" s="6"/>
      <c r="QFP117" s="6"/>
      <c r="QFQ117" s="6"/>
      <c r="QFR117" s="6"/>
      <c r="QFS117" s="6"/>
      <c r="QFT117" s="6"/>
      <c r="QFU117" s="6"/>
      <c r="QFV117" s="6"/>
      <c r="QFW117" s="6"/>
      <c r="QFX117" s="6"/>
      <c r="QFY117" s="6"/>
      <c r="QFZ117" s="6"/>
      <c r="QGA117" s="6"/>
      <c r="QGB117" s="6"/>
      <c r="QGC117" s="6"/>
      <c r="QGD117" s="6"/>
      <c r="QGE117" s="6"/>
      <c r="QGF117" s="6"/>
      <c r="QGG117" s="6"/>
      <c r="QGH117" s="6"/>
      <c r="QGI117" s="6"/>
      <c r="QGJ117" s="6"/>
      <c r="QGK117" s="6"/>
      <c r="QGL117" s="6"/>
      <c r="QGM117" s="6"/>
      <c r="QGN117" s="6"/>
      <c r="QGO117" s="6"/>
      <c r="QGP117" s="6"/>
      <c r="QGQ117" s="6"/>
      <c r="QGR117" s="6"/>
      <c r="QGS117" s="6"/>
      <c r="QGT117" s="6"/>
      <c r="QGU117" s="6"/>
      <c r="QGV117" s="6"/>
      <c r="QGW117" s="6"/>
      <c r="QGX117" s="6"/>
      <c r="QGY117" s="6"/>
      <c r="QGZ117" s="6"/>
      <c r="QHA117" s="6"/>
      <c r="QHB117" s="6"/>
      <c r="QHC117" s="6"/>
      <c r="QHD117" s="6"/>
      <c r="QHE117" s="6"/>
      <c r="QHF117" s="6"/>
      <c r="QHG117" s="6"/>
      <c r="QHH117" s="6"/>
      <c r="QHI117" s="6"/>
      <c r="QHJ117" s="6"/>
      <c r="QHK117" s="6"/>
      <c r="QHL117" s="6"/>
      <c r="QHM117" s="6"/>
      <c r="QHN117" s="6"/>
      <c r="QHO117" s="6"/>
      <c r="QHP117" s="6"/>
      <c r="QHQ117" s="6"/>
      <c r="QHR117" s="6"/>
      <c r="QHS117" s="6"/>
      <c r="QHT117" s="6"/>
      <c r="QHU117" s="6"/>
      <c r="QHV117" s="6"/>
      <c r="QHW117" s="6"/>
      <c r="QHX117" s="6"/>
      <c r="QHY117" s="6"/>
      <c r="QHZ117" s="6"/>
      <c r="QIA117" s="6"/>
      <c r="QIB117" s="6"/>
      <c r="QIC117" s="6"/>
      <c r="QID117" s="6"/>
      <c r="QIE117" s="6"/>
      <c r="QIF117" s="6"/>
      <c r="QIG117" s="6"/>
      <c r="QIH117" s="6"/>
      <c r="QII117" s="6"/>
      <c r="QIJ117" s="6"/>
      <c r="QIK117" s="6"/>
      <c r="QIL117" s="6"/>
      <c r="QIM117" s="6"/>
      <c r="QIN117" s="6"/>
      <c r="QIO117" s="6"/>
      <c r="QIP117" s="6"/>
      <c r="QIQ117" s="6"/>
      <c r="QIR117" s="6"/>
      <c r="QIS117" s="6"/>
      <c r="QIT117" s="6"/>
      <c r="QIU117" s="6"/>
      <c r="QIV117" s="6"/>
      <c r="QIW117" s="6"/>
      <c r="QIX117" s="6"/>
      <c r="QIY117" s="6"/>
      <c r="QIZ117" s="6"/>
      <c r="QJA117" s="6"/>
      <c r="QJB117" s="6"/>
      <c r="QJC117" s="6"/>
      <c r="QJD117" s="6"/>
      <c r="QJE117" s="6"/>
      <c r="QJF117" s="6"/>
      <c r="QJG117" s="6"/>
      <c r="QJH117" s="6"/>
      <c r="QJI117" s="6"/>
      <c r="QJJ117" s="6"/>
      <c r="QJK117" s="6"/>
      <c r="QJL117" s="6"/>
      <c r="QJM117" s="6"/>
      <c r="QJN117" s="6"/>
      <c r="QJO117" s="6"/>
      <c r="QJP117" s="6"/>
      <c r="QJQ117" s="6"/>
      <c r="QJR117" s="6"/>
      <c r="QJS117" s="6"/>
      <c r="QJT117" s="6"/>
      <c r="QJU117" s="6"/>
      <c r="QJV117" s="6"/>
      <c r="QJW117" s="6"/>
      <c r="QJX117" s="6"/>
      <c r="QJY117" s="6"/>
      <c r="QJZ117" s="6"/>
      <c r="QKA117" s="6"/>
      <c r="QKB117" s="6"/>
      <c r="QKC117" s="6"/>
      <c r="QKD117" s="6"/>
      <c r="QKE117" s="6"/>
      <c r="QKF117" s="6"/>
      <c r="QKG117" s="6"/>
      <c r="QKH117" s="6"/>
      <c r="QKI117" s="6"/>
      <c r="QKJ117" s="6"/>
      <c r="QKK117" s="6"/>
      <c r="QKL117" s="6"/>
      <c r="QKM117" s="6"/>
      <c r="QKN117" s="6"/>
      <c r="QKO117" s="6"/>
      <c r="QKP117" s="6"/>
      <c r="QKQ117" s="6"/>
      <c r="QKR117" s="6"/>
      <c r="QKS117" s="6"/>
      <c r="QKT117" s="6"/>
      <c r="QKU117" s="6"/>
      <c r="QKV117" s="6"/>
      <c r="QKW117" s="6"/>
      <c r="QKX117" s="6"/>
      <c r="QKY117" s="6"/>
      <c r="QKZ117" s="6"/>
      <c r="QLA117" s="6"/>
      <c r="QLB117" s="6"/>
      <c r="QLC117" s="6"/>
      <c r="QLD117" s="6"/>
      <c r="QLE117" s="6"/>
      <c r="QLF117" s="6"/>
      <c r="QLG117" s="6"/>
      <c r="QLH117" s="6"/>
      <c r="QLI117" s="6"/>
      <c r="QLJ117" s="6"/>
      <c r="QLK117" s="6"/>
      <c r="QLL117" s="6"/>
      <c r="QLM117" s="6"/>
      <c r="QLN117" s="6"/>
      <c r="QLO117" s="6"/>
      <c r="QLP117" s="6"/>
      <c r="QLQ117" s="6"/>
      <c r="QLR117" s="6"/>
      <c r="QLS117" s="6"/>
      <c r="QLT117" s="6"/>
      <c r="QLU117" s="6"/>
      <c r="QLV117" s="6"/>
      <c r="QLW117" s="6"/>
      <c r="QLX117" s="6"/>
      <c r="QLY117" s="6"/>
      <c r="QLZ117" s="6"/>
      <c r="QMA117" s="6"/>
      <c r="QMB117" s="6"/>
      <c r="QMC117" s="6"/>
      <c r="QMD117" s="6"/>
      <c r="QME117" s="6"/>
      <c r="QMF117" s="6"/>
      <c r="QMG117" s="6"/>
      <c r="QMH117" s="6"/>
      <c r="QMI117" s="6"/>
      <c r="QMJ117" s="6"/>
      <c r="QMK117" s="6"/>
      <c r="QML117" s="6"/>
      <c r="QMM117" s="6"/>
      <c r="QMN117" s="6"/>
      <c r="QMO117" s="6"/>
      <c r="QMP117" s="6"/>
      <c r="QMQ117" s="6"/>
      <c r="QMR117" s="6"/>
      <c r="QMS117" s="6"/>
      <c r="QMT117" s="6"/>
      <c r="QMU117" s="6"/>
      <c r="QMV117" s="6"/>
      <c r="QMW117" s="6"/>
      <c r="QMX117" s="6"/>
      <c r="QMY117" s="6"/>
      <c r="QMZ117" s="6"/>
      <c r="QNA117" s="6"/>
      <c r="QNB117" s="6"/>
      <c r="QNC117" s="6"/>
      <c r="QND117" s="6"/>
      <c r="QNE117" s="6"/>
      <c r="QNF117" s="6"/>
      <c r="QNG117" s="6"/>
      <c r="QNH117" s="6"/>
      <c r="QNI117" s="6"/>
      <c r="QNJ117" s="6"/>
      <c r="QNK117" s="6"/>
      <c r="QNL117" s="6"/>
      <c r="QNM117" s="6"/>
      <c r="QNN117" s="6"/>
      <c r="QNO117" s="6"/>
      <c r="QNP117" s="6"/>
      <c r="QNQ117" s="6"/>
      <c r="QNR117" s="6"/>
      <c r="QNS117" s="6"/>
      <c r="QNT117" s="6"/>
      <c r="QNU117" s="6"/>
      <c r="QNV117" s="6"/>
      <c r="QNW117" s="6"/>
      <c r="QNX117" s="6"/>
      <c r="QNY117" s="6"/>
      <c r="QNZ117" s="6"/>
      <c r="QOA117" s="6"/>
      <c r="QOB117" s="6"/>
      <c r="QOC117" s="6"/>
      <c r="QOD117" s="6"/>
      <c r="QOE117" s="6"/>
      <c r="QOF117" s="6"/>
      <c r="QOG117" s="6"/>
      <c r="QOH117" s="6"/>
      <c r="QOI117" s="6"/>
      <c r="QOJ117" s="6"/>
      <c r="QOK117" s="6"/>
      <c r="QOL117" s="6"/>
      <c r="QOM117" s="6"/>
      <c r="QON117" s="6"/>
      <c r="QOO117" s="6"/>
      <c r="QOP117" s="6"/>
      <c r="QOQ117" s="6"/>
      <c r="QOR117" s="6"/>
      <c r="QOS117" s="6"/>
      <c r="QOT117" s="6"/>
      <c r="QOU117" s="6"/>
      <c r="QOV117" s="6"/>
      <c r="QOW117" s="6"/>
      <c r="QOX117" s="6"/>
      <c r="QOY117" s="6"/>
      <c r="QOZ117" s="6"/>
      <c r="QPA117" s="6"/>
      <c r="QPB117" s="6"/>
      <c r="QPC117" s="6"/>
      <c r="QPD117" s="6"/>
      <c r="QPE117" s="6"/>
      <c r="QPF117" s="6"/>
      <c r="QPG117" s="6"/>
      <c r="QPH117" s="6"/>
      <c r="QPI117" s="6"/>
      <c r="QPJ117" s="6"/>
      <c r="QPK117" s="6"/>
      <c r="QPL117" s="6"/>
      <c r="QPM117" s="6"/>
      <c r="QPN117" s="6"/>
      <c r="QPO117" s="6"/>
      <c r="QPP117" s="6"/>
      <c r="QPQ117" s="6"/>
      <c r="QPR117" s="6"/>
      <c r="QPS117" s="6"/>
      <c r="QPT117" s="6"/>
      <c r="QPU117" s="6"/>
      <c r="QPV117" s="6"/>
      <c r="QPW117" s="6"/>
      <c r="QPX117" s="6"/>
      <c r="QPY117" s="6"/>
      <c r="QPZ117" s="6"/>
      <c r="QQA117" s="6"/>
      <c r="QQB117" s="6"/>
      <c r="QQC117" s="6"/>
      <c r="QQD117" s="6"/>
      <c r="QQE117" s="6"/>
      <c r="QQF117" s="6"/>
      <c r="QQG117" s="6"/>
      <c r="QQH117" s="6"/>
      <c r="QQI117" s="6"/>
      <c r="QQJ117" s="6"/>
      <c r="QQK117" s="6"/>
      <c r="QQL117" s="6"/>
      <c r="QQM117" s="6"/>
      <c r="QQN117" s="6"/>
      <c r="QQO117" s="6"/>
      <c r="QQP117" s="6"/>
      <c r="QQQ117" s="6"/>
      <c r="QQR117" s="6"/>
      <c r="QQS117" s="6"/>
      <c r="QQT117" s="6"/>
      <c r="QQU117" s="6"/>
      <c r="QQV117" s="6"/>
      <c r="QQW117" s="6"/>
      <c r="QQX117" s="6"/>
      <c r="QQY117" s="6"/>
      <c r="QQZ117" s="6"/>
      <c r="QRA117" s="6"/>
      <c r="QRB117" s="6"/>
      <c r="QRC117" s="6"/>
      <c r="QRD117" s="6"/>
      <c r="QRE117" s="6"/>
      <c r="QRF117" s="6"/>
      <c r="QRG117" s="6"/>
      <c r="QRH117" s="6"/>
      <c r="QRI117" s="6"/>
      <c r="QRJ117" s="6"/>
      <c r="QRK117" s="6"/>
      <c r="QRL117" s="6"/>
      <c r="QRM117" s="6"/>
      <c r="QRN117" s="6"/>
      <c r="QRO117" s="6"/>
      <c r="QRP117" s="6"/>
      <c r="QRQ117" s="6"/>
      <c r="QRR117" s="6"/>
      <c r="QRS117" s="6"/>
      <c r="QRT117" s="6"/>
      <c r="QRU117" s="6"/>
      <c r="QRV117" s="6"/>
      <c r="QRW117" s="6"/>
      <c r="QRX117" s="6"/>
      <c r="QRY117" s="6"/>
      <c r="QRZ117" s="6"/>
      <c r="QSA117" s="6"/>
      <c r="QSB117" s="6"/>
      <c r="QSC117" s="6"/>
      <c r="QSD117" s="6"/>
      <c r="QSE117" s="6"/>
      <c r="QSF117" s="6"/>
      <c r="QSG117" s="6"/>
      <c r="QSH117" s="6"/>
      <c r="QSI117" s="6"/>
      <c r="QSJ117" s="6"/>
      <c r="QSK117" s="6"/>
      <c r="QSL117" s="6"/>
      <c r="QSM117" s="6"/>
      <c r="QSN117" s="6"/>
      <c r="QSO117" s="6"/>
      <c r="QSP117" s="6"/>
      <c r="QSQ117" s="6"/>
      <c r="QSR117" s="6"/>
      <c r="QSS117" s="6"/>
      <c r="QST117" s="6"/>
      <c r="QSU117" s="6"/>
      <c r="QSV117" s="6"/>
      <c r="QSW117" s="6"/>
      <c r="QSX117" s="6"/>
      <c r="QSY117" s="6"/>
      <c r="QSZ117" s="6"/>
      <c r="QTA117" s="6"/>
      <c r="QTB117" s="6"/>
      <c r="QTC117" s="6"/>
      <c r="QTD117" s="6"/>
      <c r="QTE117" s="6"/>
      <c r="QTF117" s="6"/>
      <c r="QTG117" s="6"/>
      <c r="QTH117" s="6"/>
      <c r="QTI117" s="6"/>
      <c r="QTJ117" s="6"/>
      <c r="QTK117" s="6"/>
      <c r="QTL117" s="6"/>
      <c r="QTM117" s="6"/>
      <c r="QTN117" s="6"/>
      <c r="QTO117" s="6"/>
      <c r="QTP117" s="6"/>
      <c r="QTQ117" s="6"/>
      <c r="QTR117" s="6"/>
      <c r="QTS117" s="6"/>
      <c r="QTT117" s="6"/>
      <c r="QTU117" s="6"/>
      <c r="QTV117" s="6"/>
      <c r="QTW117" s="6"/>
      <c r="QTX117" s="6"/>
      <c r="QTY117" s="6"/>
      <c r="QTZ117" s="6"/>
      <c r="QUA117" s="6"/>
      <c r="QUB117" s="6"/>
      <c r="QUC117" s="6"/>
      <c r="QUD117" s="6"/>
      <c r="QUE117" s="6"/>
      <c r="QUF117" s="6"/>
      <c r="QUG117" s="6"/>
      <c r="QUH117" s="6"/>
      <c r="QUI117" s="6"/>
      <c r="QUJ117" s="6"/>
      <c r="QUK117" s="6"/>
      <c r="QUL117" s="6"/>
      <c r="QUM117" s="6"/>
      <c r="QUN117" s="6"/>
      <c r="QUO117" s="6"/>
      <c r="QUP117" s="6"/>
      <c r="QUQ117" s="6"/>
      <c r="QUR117" s="6"/>
      <c r="QUS117" s="6"/>
      <c r="QUT117" s="6"/>
      <c r="QUU117" s="6"/>
      <c r="QUV117" s="6"/>
      <c r="QUW117" s="6"/>
      <c r="QUX117" s="6"/>
      <c r="QUY117" s="6"/>
      <c r="QUZ117" s="6"/>
      <c r="QVA117" s="6"/>
      <c r="QVB117" s="6"/>
      <c r="QVC117" s="6"/>
      <c r="QVD117" s="6"/>
      <c r="QVE117" s="6"/>
      <c r="QVF117" s="6"/>
      <c r="QVG117" s="6"/>
      <c r="QVH117" s="6"/>
      <c r="QVI117" s="6"/>
      <c r="QVJ117" s="6"/>
      <c r="QVK117" s="6"/>
      <c r="QVL117" s="6"/>
      <c r="QVM117" s="6"/>
      <c r="QVN117" s="6"/>
      <c r="QVO117" s="6"/>
      <c r="QVP117" s="6"/>
      <c r="QVQ117" s="6"/>
      <c r="QVR117" s="6"/>
      <c r="QVS117" s="6"/>
      <c r="QVT117" s="6"/>
      <c r="QVU117" s="6"/>
      <c r="QVV117" s="6"/>
      <c r="QVW117" s="6"/>
      <c r="QVX117" s="6"/>
      <c r="QVY117" s="6"/>
      <c r="QVZ117" s="6"/>
      <c r="QWA117" s="6"/>
      <c r="QWB117" s="6"/>
      <c r="QWC117" s="6"/>
      <c r="QWD117" s="6"/>
      <c r="QWE117" s="6"/>
      <c r="QWF117" s="6"/>
      <c r="QWG117" s="6"/>
      <c r="QWH117" s="6"/>
      <c r="QWI117" s="6"/>
      <c r="QWJ117" s="6"/>
      <c r="QWK117" s="6"/>
      <c r="QWL117" s="6"/>
      <c r="QWM117" s="6"/>
      <c r="QWN117" s="6"/>
      <c r="QWO117" s="6"/>
      <c r="QWP117" s="6"/>
      <c r="QWQ117" s="6"/>
      <c r="QWR117" s="6"/>
      <c r="QWS117" s="6"/>
      <c r="QWT117" s="6"/>
      <c r="QWU117" s="6"/>
      <c r="QWV117" s="6"/>
      <c r="QWW117" s="6"/>
      <c r="QWX117" s="6"/>
      <c r="QWY117" s="6"/>
      <c r="QWZ117" s="6"/>
      <c r="QXA117" s="6"/>
      <c r="QXB117" s="6"/>
      <c r="QXC117" s="6"/>
      <c r="QXD117" s="6"/>
      <c r="QXE117" s="6"/>
      <c r="QXF117" s="6"/>
      <c r="QXG117" s="6"/>
      <c r="QXH117" s="6"/>
      <c r="QXI117" s="6"/>
      <c r="QXJ117" s="6"/>
      <c r="QXK117" s="6"/>
      <c r="QXL117" s="6"/>
      <c r="QXM117" s="6"/>
      <c r="QXN117" s="6"/>
      <c r="QXO117" s="6"/>
      <c r="QXP117" s="6"/>
      <c r="QXQ117" s="6"/>
      <c r="QXR117" s="6"/>
      <c r="QXS117" s="6"/>
      <c r="QXT117" s="6"/>
      <c r="QXU117" s="6"/>
      <c r="QXV117" s="6"/>
      <c r="QXW117" s="6"/>
      <c r="QXX117" s="6"/>
      <c r="QXY117" s="6"/>
      <c r="QXZ117" s="6"/>
      <c r="QYA117" s="6"/>
      <c r="QYB117" s="6"/>
      <c r="QYC117" s="6"/>
      <c r="QYD117" s="6"/>
      <c r="QYE117" s="6"/>
      <c r="QYF117" s="6"/>
      <c r="QYG117" s="6"/>
      <c r="QYH117" s="6"/>
      <c r="QYI117" s="6"/>
      <c r="QYJ117" s="6"/>
      <c r="QYK117" s="6"/>
      <c r="QYL117" s="6"/>
      <c r="QYM117" s="6"/>
      <c r="QYN117" s="6"/>
      <c r="QYO117" s="6"/>
      <c r="QYP117" s="6"/>
      <c r="QYQ117" s="6"/>
      <c r="QYR117" s="6"/>
      <c r="QYS117" s="6"/>
      <c r="QYT117" s="6"/>
      <c r="QYU117" s="6"/>
      <c r="QYV117" s="6"/>
      <c r="QYW117" s="6"/>
      <c r="QYX117" s="6"/>
      <c r="QYY117" s="6"/>
      <c r="QYZ117" s="6"/>
      <c r="QZA117" s="6"/>
      <c r="QZB117" s="6"/>
      <c r="QZC117" s="6"/>
      <c r="QZD117" s="6"/>
      <c r="QZE117" s="6"/>
      <c r="QZF117" s="6"/>
      <c r="QZG117" s="6"/>
      <c r="QZH117" s="6"/>
      <c r="QZI117" s="6"/>
      <c r="QZJ117" s="6"/>
      <c r="QZK117" s="6"/>
      <c r="QZL117" s="6"/>
      <c r="QZM117" s="6"/>
      <c r="QZN117" s="6"/>
      <c r="QZO117" s="6"/>
      <c r="QZP117" s="6"/>
      <c r="QZQ117" s="6"/>
      <c r="QZR117" s="6"/>
      <c r="QZS117" s="6"/>
      <c r="QZT117" s="6"/>
      <c r="QZU117" s="6"/>
      <c r="QZV117" s="6"/>
      <c r="QZW117" s="6"/>
      <c r="QZX117" s="6"/>
      <c r="QZY117" s="6"/>
      <c r="QZZ117" s="6"/>
      <c r="RAA117" s="6"/>
      <c r="RAB117" s="6"/>
      <c r="RAC117" s="6"/>
      <c r="RAD117" s="6"/>
      <c r="RAE117" s="6"/>
      <c r="RAF117" s="6"/>
      <c r="RAG117" s="6"/>
      <c r="RAH117" s="6"/>
      <c r="RAI117" s="6"/>
      <c r="RAJ117" s="6"/>
      <c r="RAK117" s="6"/>
      <c r="RAL117" s="6"/>
      <c r="RAM117" s="6"/>
      <c r="RAN117" s="6"/>
      <c r="RAO117" s="6"/>
      <c r="RAP117" s="6"/>
      <c r="RAQ117" s="6"/>
      <c r="RAR117" s="6"/>
      <c r="RAS117" s="6"/>
      <c r="RAT117" s="6"/>
      <c r="RAU117" s="6"/>
      <c r="RAV117" s="6"/>
      <c r="RAW117" s="6"/>
      <c r="RAX117" s="6"/>
      <c r="RAY117" s="6"/>
      <c r="RAZ117" s="6"/>
      <c r="RBA117" s="6"/>
      <c r="RBB117" s="6"/>
      <c r="RBC117" s="6"/>
      <c r="RBD117" s="6"/>
      <c r="RBE117" s="6"/>
      <c r="RBF117" s="6"/>
      <c r="RBG117" s="6"/>
      <c r="RBH117" s="6"/>
      <c r="RBI117" s="6"/>
      <c r="RBJ117" s="6"/>
      <c r="RBK117" s="6"/>
      <c r="RBL117" s="6"/>
      <c r="RBM117" s="6"/>
      <c r="RBN117" s="6"/>
      <c r="RBO117" s="6"/>
      <c r="RBP117" s="6"/>
      <c r="RBQ117" s="6"/>
      <c r="RBR117" s="6"/>
      <c r="RBS117" s="6"/>
      <c r="RBT117" s="6"/>
      <c r="RBU117" s="6"/>
      <c r="RBV117" s="6"/>
      <c r="RBW117" s="6"/>
      <c r="RBX117" s="6"/>
      <c r="RBY117" s="6"/>
      <c r="RBZ117" s="6"/>
      <c r="RCA117" s="6"/>
      <c r="RCB117" s="6"/>
      <c r="RCC117" s="6"/>
      <c r="RCD117" s="6"/>
      <c r="RCE117" s="6"/>
      <c r="RCF117" s="6"/>
      <c r="RCG117" s="6"/>
      <c r="RCH117" s="6"/>
      <c r="RCI117" s="6"/>
      <c r="RCJ117" s="6"/>
      <c r="RCK117" s="6"/>
      <c r="RCL117" s="6"/>
      <c r="RCM117" s="6"/>
      <c r="RCN117" s="6"/>
      <c r="RCO117" s="6"/>
      <c r="RCP117" s="6"/>
      <c r="RCQ117" s="6"/>
      <c r="RCR117" s="6"/>
      <c r="RCS117" s="6"/>
      <c r="RCT117" s="6"/>
      <c r="RCU117" s="6"/>
      <c r="RCV117" s="6"/>
      <c r="RCW117" s="6"/>
      <c r="RCX117" s="6"/>
      <c r="RCY117" s="6"/>
      <c r="RCZ117" s="6"/>
      <c r="RDA117" s="6"/>
      <c r="RDB117" s="6"/>
      <c r="RDC117" s="6"/>
      <c r="RDD117" s="6"/>
      <c r="RDE117" s="6"/>
      <c r="RDF117" s="6"/>
      <c r="RDG117" s="6"/>
      <c r="RDH117" s="6"/>
      <c r="RDI117" s="6"/>
      <c r="RDJ117" s="6"/>
      <c r="RDK117" s="6"/>
      <c r="RDL117" s="6"/>
      <c r="RDM117" s="6"/>
      <c r="RDN117" s="6"/>
      <c r="RDO117" s="6"/>
      <c r="RDP117" s="6"/>
      <c r="RDQ117" s="6"/>
      <c r="RDR117" s="6"/>
      <c r="RDS117" s="6"/>
      <c r="RDT117" s="6"/>
      <c r="RDU117" s="6"/>
      <c r="RDV117" s="6"/>
      <c r="RDW117" s="6"/>
      <c r="RDX117" s="6"/>
      <c r="RDY117" s="6"/>
      <c r="RDZ117" s="6"/>
      <c r="REA117" s="6"/>
      <c r="REB117" s="6"/>
      <c r="REC117" s="6"/>
      <c r="RED117" s="6"/>
      <c r="REE117" s="6"/>
      <c r="REF117" s="6"/>
      <c r="REG117" s="6"/>
      <c r="REH117" s="6"/>
      <c r="REI117" s="6"/>
      <c r="REJ117" s="6"/>
      <c r="REK117" s="6"/>
      <c r="REL117" s="6"/>
      <c r="REM117" s="6"/>
      <c r="REN117" s="6"/>
      <c r="REO117" s="6"/>
      <c r="REP117" s="6"/>
      <c r="REQ117" s="6"/>
      <c r="RER117" s="6"/>
      <c r="RES117" s="6"/>
      <c r="RET117" s="6"/>
      <c r="REU117" s="6"/>
      <c r="REV117" s="6"/>
      <c r="REW117" s="6"/>
      <c r="REX117" s="6"/>
      <c r="REY117" s="6"/>
      <c r="REZ117" s="6"/>
      <c r="RFA117" s="6"/>
      <c r="RFB117" s="6"/>
      <c r="RFC117" s="6"/>
      <c r="RFD117" s="6"/>
      <c r="RFE117" s="6"/>
      <c r="RFF117" s="6"/>
      <c r="RFG117" s="6"/>
      <c r="RFH117" s="6"/>
      <c r="RFI117" s="6"/>
      <c r="RFJ117" s="6"/>
      <c r="RFK117" s="6"/>
      <c r="RFL117" s="6"/>
      <c r="RFM117" s="6"/>
      <c r="RFN117" s="6"/>
      <c r="RFO117" s="6"/>
      <c r="RFP117" s="6"/>
      <c r="RFQ117" s="6"/>
      <c r="RFR117" s="6"/>
      <c r="RFS117" s="6"/>
      <c r="RFT117" s="6"/>
      <c r="RFU117" s="6"/>
      <c r="RFV117" s="6"/>
      <c r="RFW117" s="6"/>
      <c r="RFX117" s="6"/>
      <c r="RFY117" s="6"/>
      <c r="RFZ117" s="6"/>
      <c r="RGA117" s="6"/>
      <c r="RGB117" s="6"/>
      <c r="RGC117" s="6"/>
      <c r="RGD117" s="6"/>
      <c r="RGE117" s="6"/>
      <c r="RGF117" s="6"/>
      <c r="RGG117" s="6"/>
      <c r="RGH117" s="6"/>
      <c r="RGI117" s="6"/>
      <c r="RGJ117" s="6"/>
      <c r="RGK117" s="6"/>
      <c r="RGL117" s="6"/>
      <c r="RGM117" s="6"/>
      <c r="RGN117" s="6"/>
      <c r="RGO117" s="6"/>
      <c r="RGP117" s="6"/>
      <c r="RGQ117" s="6"/>
      <c r="RGR117" s="6"/>
      <c r="RGS117" s="6"/>
      <c r="RGT117" s="6"/>
      <c r="RGU117" s="6"/>
      <c r="RGV117" s="6"/>
      <c r="RGW117" s="6"/>
      <c r="RGX117" s="6"/>
      <c r="RGY117" s="6"/>
      <c r="RGZ117" s="6"/>
      <c r="RHA117" s="6"/>
      <c r="RHB117" s="6"/>
      <c r="RHC117" s="6"/>
      <c r="RHD117" s="6"/>
      <c r="RHE117" s="6"/>
      <c r="RHF117" s="6"/>
      <c r="RHG117" s="6"/>
      <c r="RHH117" s="6"/>
      <c r="RHI117" s="6"/>
      <c r="RHJ117" s="6"/>
      <c r="RHK117" s="6"/>
      <c r="RHL117" s="6"/>
      <c r="RHM117" s="6"/>
      <c r="RHN117" s="6"/>
      <c r="RHO117" s="6"/>
      <c r="RHP117" s="6"/>
      <c r="RHQ117" s="6"/>
      <c r="RHR117" s="6"/>
      <c r="RHS117" s="6"/>
      <c r="RHT117" s="6"/>
      <c r="RHU117" s="6"/>
      <c r="RHV117" s="6"/>
      <c r="RHW117" s="6"/>
      <c r="RHX117" s="6"/>
      <c r="RHY117" s="6"/>
      <c r="RHZ117" s="6"/>
      <c r="RIA117" s="6"/>
      <c r="RIB117" s="6"/>
      <c r="RIC117" s="6"/>
      <c r="RID117" s="6"/>
      <c r="RIE117" s="6"/>
      <c r="RIF117" s="6"/>
      <c r="RIG117" s="6"/>
      <c r="RIH117" s="6"/>
      <c r="RII117" s="6"/>
      <c r="RIJ117" s="6"/>
      <c r="RIK117" s="6"/>
      <c r="RIL117" s="6"/>
      <c r="RIM117" s="6"/>
      <c r="RIN117" s="6"/>
      <c r="RIO117" s="6"/>
      <c r="RIP117" s="6"/>
      <c r="RIQ117" s="6"/>
      <c r="RIR117" s="6"/>
      <c r="RIS117" s="6"/>
      <c r="RIT117" s="6"/>
      <c r="RIU117" s="6"/>
      <c r="RIV117" s="6"/>
      <c r="RIW117" s="6"/>
      <c r="RIX117" s="6"/>
      <c r="RIY117" s="6"/>
      <c r="RIZ117" s="6"/>
      <c r="RJA117" s="6"/>
      <c r="RJB117" s="6"/>
      <c r="RJC117" s="6"/>
      <c r="RJD117" s="6"/>
      <c r="RJE117" s="6"/>
      <c r="RJF117" s="6"/>
      <c r="RJG117" s="6"/>
      <c r="RJH117" s="6"/>
      <c r="RJI117" s="6"/>
      <c r="RJJ117" s="6"/>
      <c r="RJK117" s="6"/>
      <c r="RJL117" s="6"/>
      <c r="RJM117" s="6"/>
      <c r="RJN117" s="6"/>
      <c r="RJO117" s="6"/>
      <c r="RJP117" s="6"/>
      <c r="RJQ117" s="6"/>
      <c r="RJR117" s="6"/>
      <c r="RJS117" s="6"/>
      <c r="RJT117" s="6"/>
      <c r="RJU117" s="6"/>
      <c r="RJV117" s="6"/>
      <c r="RJW117" s="6"/>
      <c r="RJX117" s="6"/>
      <c r="RJY117" s="6"/>
      <c r="RJZ117" s="6"/>
      <c r="RKA117" s="6"/>
      <c r="RKB117" s="6"/>
      <c r="RKC117" s="6"/>
      <c r="RKD117" s="6"/>
      <c r="RKE117" s="6"/>
      <c r="RKF117" s="6"/>
      <c r="RKG117" s="6"/>
      <c r="RKH117" s="6"/>
      <c r="RKI117" s="6"/>
      <c r="RKJ117" s="6"/>
      <c r="RKK117" s="6"/>
      <c r="RKL117" s="6"/>
      <c r="RKM117" s="6"/>
      <c r="RKN117" s="6"/>
      <c r="RKO117" s="6"/>
      <c r="RKP117" s="6"/>
      <c r="RKQ117" s="6"/>
      <c r="RKR117" s="6"/>
      <c r="RKS117" s="6"/>
      <c r="RKT117" s="6"/>
      <c r="RKU117" s="6"/>
      <c r="RKV117" s="6"/>
      <c r="RKW117" s="6"/>
      <c r="RKX117" s="6"/>
      <c r="RKY117" s="6"/>
      <c r="RKZ117" s="6"/>
      <c r="RLA117" s="6"/>
      <c r="RLB117" s="6"/>
      <c r="RLC117" s="6"/>
      <c r="RLD117" s="6"/>
      <c r="RLE117" s="6"/>
      <c r="RLF117" s="6"/>
      <c r="RLG117" s="6"/>
      <c r="RLH117" s="6"/>
      <c r="RLI117" s="6"/>
      <c r="RLJ117" s="6"/>
      <c r="RLK117" s="6"/>
      <c r="RLL117" s="6"/>
      <c r="RLM117" s="6"/>
      <c r="RLN117" s="6"/>
      <c r="RLO117" s="6"/>
      <c r="RLP117" s="6"/>
      <c r="RLQ117" s="6"/>
      <c r="RLR117" s="6"/>
      <c r="RLS117" s="6"/>
      <c r="RLT117" s="6"/>
      <c r="RLU117" s="6"/>
      <c r="RLV117" s="6"/>
      <c r="RLW117" s="6"/>
      <c r="RLX117" s="6"/>
      <c r="RLY117" s="6"/>
      <c r="RLZ117" s="6"/>
      <c r="RMA117" s="6"/>
      <c r="RMB117" s="6"/>
      <c r="RMC117" s="6"/>
      <c r="RMD117" s="6"/>
      <c r="RME117" s="6"/>
      <c r="RMF117" s="6"/>
      <c r="RMG117" s="6"/>
      <c r="RMH117" s="6"/>
      <c r="RMI117" s="6"/>
      <c r="RMJ117" s="6"/>
      <c r="RMK117" s="6"/>
      <c r="RML117" s="6"/>
      <c r="RMM117" s="6"/>
      <c r="RMN117" s="6"/>
      <c r="RMO117" s="6"/>
      <c r="RMP117" s="6"/>
      <c r="RMQ117" s="6"/>
      <c r="RMR117" s="6"/>
      <c r="RMS117" s="6"/>
      <c r="RMT117" s="6"/>
      <c r="RMU117" s="6"/>
      <c r="RMV117" s="6"/>
      <c r="RMW117" s="6"/>
      <c r="RMX117" s="6"/>
      <c r="RMY117" s="6"/>
      <c r="RMZ117" s="6"/>
      <c r="RNA117" s="6"/>
      <c r="RNB117" s="6"/>
      <c r="RNC117" s="6"/>
      <c r="RND117" s="6"/>
      <c r="RNE117" s="6"/>
      <c r="RNF117" s="6"/>
      <c r="RNG117" s="6"/>
      <c r="RNH117" s="6"/>
      <c r="RNI117" s="6"/>
      <c r="RNJ117" s="6"/>
      <c r="RNK117" s="6"/>
      <c r="RNL117" s="6"/>
      <c r="RNM117" s="6"/>
      <c r="RNN117" s="6"/>
      <c r="RNO117" s="6"/>
      <c r="RNP117" s="6"/>
      <c r="RNQ117" s="6"/>
      <c r="RNR117" s="6"/>
      <c r="RNS117" s="6"/>
      <c r="RNT117" s="6"/>
      <c r="RNU117" s="6"/>
      <c r="RNV117" s="6"/>
      <c r="RNW117" s="6"/>
      <c r="RNX117" s="6"/>
      <c r="RNY117" s="6"/>
      <c r="RNZ117" s="6"/>
      <c r="ROA117" s="6"/>
      <c r="ROB117" s="6"/>
      <c r="ROC117" s="6"/>
      <c r="ROD117" s="6"/>
      <c r="ROE117" s="6"/>
      <c r="ROF117" s="6"/>
      <c r="ROG117" s="6"/>
      <c r="ROH117" s="6"/>
      <c r="ROI117" s="6"/>
      <c r="ROJ117" s="6"/>
      <c r="ROK117" s="6"/>
      <c r="ROL117" s="6"/>
      <c r="ROM117" s="6"/>
      <c r="RON117" s="6"/>
      <c r="ROO117" s="6"/>
      <c r="ROP117" s="6"/>
      <c r="ROQ117" s="6"/>
      <c r="ROR117" s="6"/>
      <c r="ROS117" s="6"/>
      <c r="ROT117" s="6"/>
      <c r="ROU117" s="6"/>
      <c r="ROV117" s="6"/>
      <c r="ROW117" s="6"/>
      <c r="ROX117" s="6"/>
      <c r="ROY117" s="6"/>
      <c r="ROZ117" s="6"/>
      <c r="RPA117" s="6"/>
      <c r="RPB117" s="6"/>
      <c r="RPC117" s="6"/>
      <c r="RPD117" s="6"/>
      <c r="RPE117" s="6"/>
      <c r="RPF117" s="6"/>
      <c r="RPG117" s="6"/>
      <c r="RPH117" s="6"/>
      <c r="RPI117" s="6"/>
      <c r="RPJ117" s="6"/>
      <c r="RPK117" s="6"/>
      <c r="RPL117" s="6"/>
      <c r="RPM117" s="6"/>
      <c r="RPN117" s="6"/>
      <c r="RPO117" s="6"/>
      <c r="RPP117" s="6"/>
      <c r="RPQ117" s="6"/>
      <c r="RPR117" s="6"/>
      <c r="RPS117" s="6"/>
      <c r="RPT117" s="6"/>
      <c r="RPU117" s="6"/>
      <c r="RPV117" s="6"/>
      <c r="RPW117" s="6"/>
      <c r="RPX117" s="6"/>
      <c r="RPY117" s="6"/>
      <c r="RPZ117" s="6"/>
      <c r="RQA117" s="6"/>
      <c r="RQB117" s="6"/>
      <c r="RQC117" s="6"/>
      <c r="RQD117" s="6"/>
      <c r="RQE117" s="6"/>
      <c r="RQF117" s="6"/>
      <c r="RQG117" s="6"/>
      <c r="RQH117" s="6"/>
      <c r="RQI117" s="6"/>
      <c r="RQJ117" s="6"/>
      <c r="RQK117" s="6"/>
      <c r="RQL117" s="6"/>
      <c r="RQM117" s="6"/>
      <c r="RQN117" s="6"/>
      <c r="RQO117" s="6"/>
      <c r="RQP117" s="6"/>
      <c r="RQQ117" s="6"/>
      <c r="RQR117" s="6"/>
      <c r="RQS117" s="6"/>
      <c r="RQT117" s="6"/>
      <c r="RQU117" s="6"/>
      <c r="RQV117" s="6"/>
      <c r="RQW117" s="6"/>
      <c r="RQX117" s="6"/>
      <c r="RQY117" s="6"/>
      <c r="RQZ117" s="6"/>
      <c r="RRA117" s="6"/>
      <c r="RRB117" s="6"/>
      <c r="RRC117" s="6"/>
      <c r="RRD117" s="6"/>
      <c r="RRE117" s="6"/>
      <c r="RRF117" s="6"/>
      <c r="RRG117" s="6"/>
      <c r="RRH117" s="6"/>
      <c r="RRI117" s="6"/>
      <c r="RRJ117" s="6"/>
      <c r="RRK117" s="6"/>
      <c r="RRL117" s="6"/>
      <c r="RRM117" s="6"/>
      <c r="RRN117" s="6"/>
      <c r="RRO117" s="6"/>
      <c r="RRP117" s="6"/>
      <c r="RRQ117" s="6"/>
      <c r="RRR117" s="6"/>
      <c r="RRS117" s="6"/>
      <c r="RRT117" s="6"/>
      <c r="RRU117" s="6"/>
      <c r="RRV117" s="6"/>
      <c r="RRW117" s="6"/>
      <c r="RRX117" s="6"/>
      <c r="RRY117" s="6"/>
      <c r="RRZ117" s="6"/>
      <c r="RSA117" s="6"/>
      <c r="RSB117" s="6"/>
      <c r="RSC117" s="6"/>
      <c r="RSD117" s="6"/>
      <c r="RSE117" s="6"/>
      <c r="RSF117" s="6"/>
      <c r="RSG117" s="6"/>
      <c r="RSH117" s="6"/>
      <c r="RSI117" s="6"/>
      <c r="RSJ117" s="6"/>
      <c r="RSK117" s="6"/>
      <c r="RSL117" s="6"/>
      <c r="RSM117" s="6"/>
      <c r="RSN117" s="6"/>
      <c r="RSO117" s="6"/>
      <c r="RSP117" s="6"/>
      <c r="RSQ117" s="6"/>
      <c r="RSR117" s="6"/>
      <c r="RSS117" s="6"/>
      <c r="RST117" s="6"/>
      <c r="RSU117" s="6"/>
      <c r="RSV117" s="6"/>
      <c r="RSW117" s="6"/>
      <c r="RSX117" s="6"/>
      <c r="RSY117" s="6"/>
      <c r="RSZ117" s="6"/>
      <c r="RTA117" s="6"/>
      <c r="RTB117" s="6"/>
      <c r="RTC117" s="6"/>
      <c r="RTD117" s="6"/>
      <c r="RTE117" s="6"/>
      <c r="RTF117" s="6"/>
      <c r="RTG117" s="6"/>
      <c r="RTH117" s="6"/>
      <c r="RTI117" s="6"/>
      <c r="RTJ117" s="6"/>
      <c r="RTK117" s="6"/>
      <c r="RTL117" s="6"/>
      <c r="RTM117" s="6"/>
      <c r="RTN117" s="6"/>
      <c r="RTO117" s="6"/>
      <c r="RTP117" s="6"/>
      <c r="RTQ117" s="6"/>
      <c r="RTR117" s="6"/>
      <c r="RTS117" s="6"/>
      <c r="RTT117" s="6"/>
      <c r="RTU117" s="6"/>
      <c r="RTV117" s="6"/>
      <c r="RTW117" s="6"/>
      <c r="RTX117" s="6"/>
      <c r="RTY117" s="6"/>
      <c r="RTZ117" s="6"/>
      <c r="RUA117" s="6"/>
      <c r="RUB117" s="6"/>
      <c r="RUC117" s="6"/>
      <c r="RUD117" s="6"/>
      <c r="RUE117" s="6"/>
      <c r="RUF117" s="6"/>
      <c r="RUG117" s="6"/>
      <c r="RUH117" s="6"/>
      <c r="RUI117" s="6"/>
      <c r="RUJ117" s="6"/>
      <c r="RUK117" s="6"/>
      <c r="RUL117" s="6"/>
      <c r="RUM117" s="6"/>
      <c r="RUN117" s="6"/>
      <c r="RUO117" s="6"/>
      <c r="RUP117" s="6"/>
      <c r="RUQ117" s="6"/>
      <c r="RUR117" s="6"/>
      <c r="RUS117" s="6"/>
      <c r="RUT117" s="6"/>
      <c r="RUU117" s="6"/>
      <c r="RUV117" s="6"/>
      <c r="RUW117" s="6"/>
      <c r="RUX117" s="6"/>
      <c r="RUY117" s="6"/>
      <c r="RUZ117" s="6"/>
      <c r="RVA117" s="6"/>
      <c r="RVB117" s="6"/>
      <c r="RVC117" s="6"/>
      <c r="RVD117" s="6"/>
      <c r="RVE117" s="6"/>
      <c r="RVF117" s="6"/>
      <c r="RVG117" s="6"/>
      <c r="RVH117" s="6"/>
      <c r="RVI117" s="6"/>
      <c r="RVJ117" s="6"/>
      <c r="RVK117" s="6"/>
      <c r="RVL117" s="6"/>
      <c r="RVM117" s="6"/>
      <c r="RVN117" s="6"/>
      <c r="RVO117" s="6"/>
      <c r="RVP117" s="6"/>
      <c r="RVQ117" s="6"/>
      <c r="RVR117" s="6"/>
      <c r="RVS117" s="6"/>
      <c r="RVT117" s="6"/>
      <c r="RVU117" s="6"/>
      <c r="RVV117" s="6"/>
      <c r="RVW117" s="6"/>
      <c r="RVX117" s="6"/>
      <c r="RVY117" s="6"/>
      <c r="RVZ117" s="6"/>
      <c r="RWA117" s="6"/>
      <c r="RWB117" s="6"/>
      <c r="RWC117" s="6"/>
      <c r="RWD117" s="6"/>
      <c r="RWE117" s="6"/>
      <c r="RWF117" s="6"/>
      <c r="RWG117" s="6"/>
      <c r="RWH117" s="6"/>
      <c r="RWI117" s="6"/>
      <c r="RWJ117" s="6"/>
      <c r="RWK117" s="6"/>
      <c r="RWL117" s="6"/>
      <c r="RWM117" s="6"/>
      <c r="RWN117" s="6"/>
      <c r="RWO117" s="6"/>
      <c r="RWP117" s="6"/>
      <c r="RWQ117" s="6"/>
      <c r="RWR117" s="6"/>
      <c r="RWS117" s="6"/>
      <c r="RWT117" s="6"/>
      <c r="RWU117" s="6"/>
      <c r="RWV117" s="6"/>
      <c r="RWW117" s="6"/>
      <c r="RWX117" s="6"/>
      <c r="RWY117" s="6"/>
      <c r="RWZ117" s="6"/>
      <c r="RXA117" s="6"/>
      <c r="RXB117" s="6"/>
      <c r="RXC117" s="6"/>
      <c r="RXD117" s="6"/>
      <c r="RXE117" s="6"/>
      <c r="RXF117" s="6"/>
      <c r="RXG117" s="6"/>
      <c r="RXH117" s="6"/>
      <c r="RXI117" s="6"/>
      <c r="RXJ117" s="6"/>
      <c r="RXK117" s="6"/>
      <c r="RXL117" s="6"/>
      <c r="RXM117" s="6"/>
      <c r="RXN117" s="6"/>
      <c r="RXO117" s="6"/>
      <c r="RXP117" s="6"/>
      <c r="RXQ117" s="6"/>
      <c r="RXR117" s="6"/>
      <c r="RXS117" s="6"/>
      <c r="RXT117" s="6"/>
      <c r="RXU117" s="6"/>
      <c r="RXV117" s="6"/>
      <c r="RXW117" s="6"/>
      <c r="RXX117" s="6"/>
      <c r="RXY117" s="6"/>
      <c r="RXZ117" s="6"/>
      <c r="RYA117" s="6"/>
      <c r="RYB117" s="6"/>
      <c r="RYC117" s="6"/>
      <c r="RYD117" s="6"/>
      <c r="RYE117" s="6"/>
      <c r="RYF117" s="6"/>
      <c r="RYG117" s="6"/>
      <c r="RYH117" s="6"/>
      <c r="RYI117" s="6"/>
      <c r="RYJ117" s="6"/>
      <c r="RYK117" s="6"/>
      <c r="RYL117" s="6"/>
      <c r="RYM117" s="6"/>
      <c r="RYN117" s="6"/>
      <c r="RYO117" s="6"/>
      <c r="RYP117" s="6"/>
      <c r="RYQ117" s="6"/>
      <c r="RYR117" s="6"/>
      <c r="RYS117" s="6"/>
      <c r="RYT117" s="6"/>
      <c r="RYU117" s="6"/>
      <c r="RYV117" s="6"/>
      <c r="RYW117" s="6"/>
      <c r="RYX117" s="6"/>
      <c r="RYY117" s="6"/>
      <c r="RYZ117" s="6"/>
      <c r="RZA117" s="6"/>
      <c r="RZB117" s="6"/>
      <c r="RZC117" s="6"/>
      <c r="RZD117" s="6"/>
      <c r="RZE117" s="6"/>
      <c r="RZF117" s="6"/>
      <c r="RZG117" s="6"/>
      <c r="RZH117" s="6"/>
      <c r="RZI117" s="6"/>
      <c r="RZJ117" s="6"/>
      <c r="RZK117" s="6"/>
      <c r="RZL117" s="6"/>
      <c r="RZM117" s="6"/>
      <c r="RZN117" s="6"/>
      <c r="RZO117" s="6"/>
      <c r="RZP117" s="6"/>
      <c r="RZQ117" s="6"/>
      <c r="RZR117" s="6"/>
      <c r="RZS117" s="6"/>
      <c r="RZT117" s="6"/>
      <c r="RZU117" s="6"/>
      <c r="RZV117" s="6"/>
      <c r="RZW117" s="6"/>
      <c r="RZX117" s="6"/>
      <c r="RZY117" s="6"/>
      <c r="RZZ117" s="6"/>
      <c r="SAA117" s="6"/>
      <c r="SAB117" s="6"/>
      <c r="SAC117" s="6"/>
      <c r="SAD117" s="6"/>
      <c r="SAE117" s="6"/>
      <c r="SAF117" s="6"/>
      <c r="SAG117" s="6"/>
      <c r="SAH117" s="6"/>
      <c r="SAI117" s="6"/>
      <c r="SAJ117" s="6"/>
      <c r="SAK117" s="6"/>
      <c r="SAL117" s="6"/>
      <c r="SAM117" s="6"/>
      <c r="SAN117" s="6"/>
      <c r="SAO117" s="6"/>
      <c r="SAP117" s="6"/>
      <c r="SAQ117" s="6"/>
      <c r="SAR117" s="6"/>
      <c r="SAS117" s="6"/>
      <c r="SAT117" s="6"/>
      <c r="SAU117" s="6"/>
      <c r="SAV117" s="6"/>
      <c r="SAW117" s="6"/>
      <c r="SAX117" s="6"/>
      <c r="SAY117" s="6"/>
      <c r="SAZ117" s="6"/>
      <c r="SBA117" s="6"/>
      <c r="SBB117" s="6"/>
      <c r="SBC117" s="6"/>
      <c r="SBD117" s="6"/>
      <c r="SBE117" s="6"/>
      <c r="SBF117" s="6"/>
      <c r="SBG117" s="6"/>
      <c r="SBH117" s="6"/>
      <c r="SBI117" s="6"/>
      <c r="SBJ117" s="6"/>
      <c r="SBK117" s="6"/>
      <c r="SBL117" s="6"/>
      <c r="SBM117" s="6"/>
      <c r="SBN117" s="6"/>
      <c r="SBO117" s="6"/>
      <c r="SBP117" s="6"/>
      <c r="SBQ117" s="6"/>
      <c r="SBR117" s="6"/>
      <c r="SBS117" s="6"/>
      <c r="SBT117" s="6"/>
      <c r="SBU117" s="6"/>
      <c r="SBV117" s="6"/>
      <c r="SBW117" s="6"/>
      <c r="SBX117" s="6"/>
      <c r="SBY117" s="6"/>
      <c r="SBZ117" s="6"/>
      <c r="SCA117" s="6"/>
      <c r="SCB117" s="6"/>
      <c r="SCC117" s="6"/>
      <c r="SCD117" s="6"/>
      <c r="SCE117" s="6"/>
      <c r="SCF117" s="6"/>
      <c r="SCG117" s="6"/>
      <c r="SCH117" s="6"/>
      <c r="SCI117" s="6"/>
      <c r="SCJ117" s="6"/>
      <c r="SCK117" s="6"/>
      <c r="SCL117" s="6"/>
      <c r="SCM117" s="6"/>
      <c r="SCN117" s="6"/>
      <c r="SCO117" s="6"/>
      <c r="SCP117" s="6"/>
      <c r="SCQ117" s="6"/>
      <c r="SCR117" s="6"/>
      <c r="SCS117" s="6"/>
      <c r="SCT117" s="6"/>
      <c r="SCU117" s="6"/>
      <c r="SCV117" s="6"/>
      <c r="SCW117" s="6"/>
      <c r="SCX117" s="6"/>
      <c r="SCY117" s="6"/>
      <c r="SCZ117" s="6"/>
      <c r="SDA117" s="6"/>
      <c r="SDB117" s="6"/>
      <c r="SDC117" s="6"/>
      <c r="SDD117" s="6"/>
      <c r="SDE117" s="6"/>
      <c r="SDF117" s="6"/>
      <c r="SDG117" s="6"/>
      <c r="SDH117" s="6"/>
      <c r="SDI117" s="6"/>
      <c r="SDJ117" s="6"/>
      <c r="SDK117" s="6"/>
      <c r="SDL117" s="6"/>
      <c r="SDM117" s="6"/>
      <c r="SDN117" s="6"/>
      <c r="SDO117" s="6"/>
      <c r="SDP117" s="6"/>
      <c r="SDQ117" s="6"/>
      <c r="SDR117" s="6"/>
      <c r="SDS117" s="6"/>
      <c r="SDT117" s="6"/>
      <c r="SDU117" s="6"/>
      <c r="SDV117" s="6"/>
      <c r="SDW117" s="6"/>
      <c r="SDX117" s="6"/>
      <c r="SDY117" s="6"/>
      <c r="SDZ117" s="6"/>
      <c r="SEA117" s="6"/>
      <c r="SEB117" s="6"/>
      <c r="SEC117" s="6"/>
      <c r="SED117" s="6"/>
      <c r="SEE117" s="6"/>
      <c r="SEF117" s="6"/>
      <c r="SEG117" s="6"/>
      <c r="SEH117" s="6"/>
      <c r="SEI117" s="6"/>
      <c r="SEJ117" s="6"/>
      <c r="SEK117" s="6"/>
      <c r="SEL117" s="6"/>
      <c r="SEM117" s="6"/>
      <c r="SEN117" s="6"/>
      <c r="SEO117" s="6"/>
      <c r="SEP117" s="6"/>
      <c r="SEQ117" s="6"/>
      <c r="SER117" s="6"/>
      <c r="SES117" s="6"/>
      <c r="SET117" s="6"/>
      <c r="SEU117" s="6"/>
      <c r="SEV117" s="6"/>
      <c r="SEW117" s="6"/>
      <c r="SEX117" s="6"/>
      <c r="SEY117" s="6"/>
      <c r="SEZ117" s="6"/>
      <c r="SFA117" s="6"/>
      <c r="SFB117" s="6"/>
      <c r="SFC117" s="6"/>
      <c r="SFD117" s="6"/>
      <c r="SFE117" s="6"/>
      <c r="SFF117" s="6"/>
      <c r="SFG117" s="6"/>
      <c r="SFH117" s="6"/>
      <c r="SFI117" s="6"/>
      <c r="SFJ117" s="6"/>
      <c r="SFK117" s="6"/>
      <c r="SFL117" s="6"/>
      <c r="SFM117" s="6"/>
      <c r="SFN117" s="6"/>
      <c r="SFO117" s="6"/>
      <c r="SFP117" s="6"/>
      <c r="SFQ117" s="6"/>
      <c r="SFR117" s="6"/>
      <c r="SFS117" s="6"/>
      <c r="SFT117" s="6"/>
      <c r="SFU117" s="6"/>
      <c r="SFV117" s="6"/>
      <c r="SFW117" s="6"/>
      <c r="SFX117" s="6"/>
      <c r="SFY117" s="6"/>
      <c r="SFZ117" s="6"/>
      <c r="SGA117" s="6"/>
      <c r="SGB117" s="6"/>
      <c r="SGC117" s="6"/>
      <c r="SGD117" s="6"/>
      <c r="SGE117" s="6"/>
      <c r="SGF117" s="6"/>
      <c r="SGG117" s="6"/>
      <c r="SGH117" s="6"/>
      <c r="SGI117" s="6"/>
      <c r="SGJ117" s="6"/>
      <c r="SGK117" s="6"/>
      <c r="SGL117" s="6"/>
      <c r="SGM117" s="6"/>
      <c r="SGN117" s="6"/>
      <c r="SGO117" s="6"/>
      <c r="SGP117" s="6"/>
      <c r="SGQ117" s="6"/>
      <c r="SGR117" s="6"/>
      <c r="SGS117" s="6"/>
      <c r="SGT117" s="6"/>
      <c r="SGU117" s="6"/>
      <c r="SGV117" s="6"/>
      <c r="SGW117" s="6"/>
      <c r="SGX117" s="6"/>
      <c r="SGY117" s="6"/>
      <c r="SGZ117" s="6"/>
      <c r="SHA117" s="6"/>
      <c r="SHB117" s="6"/>
      <c r="SHC117" s="6"/>
      <c r="SHD117" s="6"/>
      <c r="SHE117" s="6"/>
      <c r="SHF117" s="6"/>
      <c r="SHG117" s="6"/>
      <c r="SHH117" s="6"/>
      <c r="SHI117" s="6"/>
      <c r="SHJ117" s="6"/>
      <c r="SHK117" s="6"/>
      <c r="SHL117" s="6"/>
      <c r="SHM117" s="6"/>
      <c r="SHN117" s="6"/>
      <c r="SHO117" s="6"/>
      <c r="SHP117" s="6"/>
      <c r="SHQ117" s="6"/>
      <c r="SHR117" s="6"/>
      <c r="SHS117" s="6"/>
      <c r="SHT117" s="6"/>
      <c r="SHU117" s="6"/>
      <c r="SHV117" s="6"/>
      <c r="SHW117" s="6"/>
      <c r="SHX117" s="6"/>
      <c r="SHY117" s="6"/>
      <c r="SHZ117" s="6"/>
      <c r="SIA117" s="6"/>
      <c r="SIB117" s="6"/>
      <c r="SIC117" s="6"/>
      <c r="SID117" s="6"/>
      <c r="SIE117" s="6"/>
      <c r="SIF117" s="6"/>
      <c r="SIG117" s="6"/>
      <c r="SIH117" s="6"/>
      <c r="SII117" s="6"/>
      <c r="SIJ117" s="6"/>
      <c r="SIK117" s="6"/>
      <c r="SIL117" s="6"/>
      <c r="SIM117" s="6"/>
      <c r="SIN117" s="6"/>
      <c r="SIO117" s="6"/>
      <c r="SIP117" s="6"/>
      <c r="SIQ117" s="6"/>
      <c r="SIR117" s="6"/>
      <c r="SIS117" s="6"/>
      <c r="SIT117" s="6"/>
      <c r="SIU117" s="6"/>
      <c r="SIV117" s="6"/>
      <c r="SIW117" s="6"/>
      <c r="SIX117" s="6"/>
      <c r="SIY117" s="6"/>
      <c r="SIZ117" s="6"/>
      <c r="SJA117" s="6"/>
      <c r="SJB117" s="6"/>
      <c r="SJC117" s="6"/>
      <c r="SJD117" s="6"/>
      <c r="SJE117" s="6"/>
      <c r="SJF117" s="6"/>
      <c r="SJG117" s="6"/>
      <c r="SJH117" s="6"/>
      <c r="SJI117" s="6"/>
      <c r="SJJ117" s="6"/>
      <c r="SJK117" s="6"/>
      <c r="SJL117" s="6"/>
      <c r="SJM117" s="6"/>
      <c r="SJN117" s="6"/>
      <c r="SJO117" s="6"/>
      <c r="SJP117" s="6"/>
      <c r="SJQ117" s="6"/>
      <c r="SJR117" s="6"/>
      <c r="SJS117" s="6"/>
      <c r="SJT117" s="6"/>
      <c r="SJU117" s="6"/>
      <c r="SJV117" s="6"/>
      <c r="SJW117" s="6"/>
      <c r="SJX117" s="6"/>
      <c r="SJY117" s="6"/>
      <c r="SJZ117" s="6"/>
      <c r="SKA117" s="6"/>
      <c r="SKB117" s="6"/>
      <c r="SKC117" s="6"/>
      <c r="SKD117" s="6"/>
      <c r="SKE117" s="6"/>
      <c r="SKF117" s="6"/>
      <c r="SKG117" s="6"/>
      <c r="SKH117" s="6"/>
      <c r="SKI117" s="6"/>
      <c r="SKJ117" s="6"/>
      <c r="SKK117" s="6"/>
      <c r="SKL117" s="6"/>
      <c r="SKM117" s="6"/>
      <c r="SKN117" s="6"/>
      <c r="SKO117" s="6"/>
      <c r="SKP117" s="6"/>
      <c r="SKQ117" s="6"/>
      <c r="SKR117" s="6"/>
      <c r="SKS117" s="6"/>
      <c r="SKT117" s="6"/>
      <c r="SKU117" s="6"/>
      <c r="SKV117" s="6"/>
      <c r="SKW117" s="6"/>
      <c r="SKX117" s="6"/>
      <c r="SKY117" s="6"/>
      <c r="SKZ117" s="6"/>
      <c r="SLA117" s="6"/>
      <c r="SLB117" s="6"/>
      <c r="SLC117" s="6"/>
      <c r="SLD117" s="6"/>
      <c r="SLE117" s="6"/>
      <c r="SLF117" s="6"/>
      <c r="SLG117" s="6"/>
      <c r="SLH117" s="6"/>
      <c r="SLI117" s="6"/>
      <c r="SLJ117" s="6"/>
      <c r="SLK117" s="6"/>
      <c r="SLL117" s="6"/>
      <c r="SLM117" s="6"/>
      <c r="SLN117" s="6"/>
      <c r="SLO117" s="6"/>
      <c r="SLP117" s="6"/>
      <c r="SLQ117" s="6"/>
      <c r="SLR117" s="6"/>
      <c r="SLS117" s="6"/>
      <c r="SLT117" s="6"/>
      <c r="SLU117" s="6"/>
      <c r="SLV117" s="6"/>
      <c r="SLW117" s="6"/>
      <c r="SLX117" s="6"/>
      <c r="SLY117" s="6"/>
      <c r="SLZ117" s="6"/>
      <c r="SMA117" s="6"/>
      <c r="SMB117" s="6"/>
      <c r="SMC117" s="6"/>
      <c r="SMD117" s="6"/>
      <c r="SME117" s="6"/>
      <c r="SMF117" s="6"/>
      <c r="SMG117" s="6"/>
      <c r="SMH117" s="6"/>
      <c r="SMI117" s="6"/>
      <c r="SMJ117" s="6"/>
      <c r="SMK117" s="6"/>
      <c r="SML117" s="6"/>
      <c r="SMM117" s="6"/>
      <c r="SMN117" s="6"/>
      <c r="SMO117" s="6"/>
      <c r="SMP117" s="6"/>
      <c r="SMQ117" s="6"/>
      <c r="SMR117" s="6"/>
      <c r="SMS117" s="6"/>
      <c r="SMT117" s="6"/>
      <c r="SMU117" s="6"/>
      <c r="SMV117" s="6"/>
      <c r="SMW117" s="6"/>
      <c r="SMX117" s="6"/>
      <c r="SMY117" s="6"/>
      <c r="SMZ117" s="6"/>
      <c r="SNA117" s="6"/>
      <c r="SNB117" s="6"/>
      <c r="SNC117" s="6"/>
      <c r="SND117" s="6"/>
      <c r="SNE117" s="6"/>
      <c r="SNF117" s="6"/>
      <c r="SNG117" s="6"/>
      <c r="SNH117" s="6"/>
      <c r="SNI117" s="6"/>
      <c r="SNJ117" s="6"/>
      <c r="SNK117" s="6"/>
      <c r="SNL117" s="6"/>
      <c r="SNM117" s="6"/>
      <c r="SNN117" s="6"/>
      <c r="SNO117" s="6"/>
      <c r="SNP117" s="6"/>
      <c r="SNQ117" s="6"/>
      <c r="SNR117" s="6"/>
      <c r="SNS117" s="6"/>
      <c r="SNT117" s="6"/>
      <c r="SNU117" s="6"/>
      <c r="SNV117" s="6"/>
      <c r="SNW117" s="6"/>
      <c r="SNX117" s="6"/>
      <c r="SNY117" s="6"/>
      <c r="SNZ117" s="6"/>
      <c r="SOA117" s="6"/>
      <c r="SOB117" s="6"/>
      <c r="SOC117" s="6"/>
      <c r="SOD117" s="6"/>
      <c r="SOE117" s="6"/>
      <c r="SOF117" s="6"/>
      <c r="SOG117" s="6"/>
      <c r="SOH117" s="6"/>
      <c r="SOI117" s="6"/>
      <c r="SOJ117" s="6"/>
      <c r="SOK117" s="6"/>
      <c r="SOL117" s="6"/>
      <c r="SOM117" s="6"/>
      <c r="SON117" s="6"/>
      <c r="SOO117" s="6"/>
      <c r="SOP117" s="6"/>
      <c r="SOQ117" s="6"/>
      <c r="SOR117" s="6"/>
      <c r="SOS117" s="6"/>
      <c r="SOT117" s="6"/>
      <c r="SOU117" s="6"/>
      <c r="SOV117" s="6"/>
      <c r="SOW117" s="6"/>
      <c r="SOX117" s="6"/>
      <c r="SOY117" s="6"/>
      <c r="SOZ117" s="6"/>
      <c r="SPA117" s="6"/>
      <c r="SPB117" s="6"/>
      <c r="SPC117" s="6"/>
      <c r="SPD117" s="6"/>
      <c r="SPE117" s="6"/>
      <c r="SPF117" s="6"/>
      <c r="SPG117" s="6"/>
      <c r="SPH117" s="6"/>
      <c r="SPI117" s="6"/>
      <c r="SPJ117" s="6"/>
      <c r="SPK117" s="6"/>
      <c r="SPL117" s="6"/>
      <c r="SPM117" s="6"/>
      <c r="SPN117" s="6"/>
      <c r="SPO117" s="6"/>
      <c r="SPP117" s="6"/>
      <c r="SPQ117" s="6"/>
      <c r="SPR117" s="6"/>
      <c r="SPS117" s="6"/>
      <c r="SPT117" s="6"/>
      <c r="SPU117" s="6"/>
      <c r="SPV117" s="6"/>
      <c r="SPW117" s="6"/>
      <c r="SPX117" s="6"/>
      <c r="SPY117" s="6"/>
      <c r="SPZ117" s="6"/>
      <c r="SQA117" s="6"/>
      <c r="SQB117" s="6"/>
      <c r="SQC117" s="6"/>
      <c r="SQD117" s="6"/>
      <c r="SQE117" s="6"/>
      <c r="SQF117" s="6"/>
      <c r="SQG117" s="6"/>
      <c r="SQH117" s="6"/>
      <c r="SQI117" s="6"/>
      <c r="SQJ117" s="6"/>
      <c r="SQK117" s="6"/>
      <c r="SQL117" s="6"/>
      <c r="SQM117" s="6"/>
      <c r="SQN117" s="6"/>
      <c r="SQO117" s="6"/>
      <c r="SQP117" s="6"/>
      <c r="SQQ117" s="6"/>
      <c r="SQR117" s="6"/>
      <c r="SQS117" s="6"/>
      <c r="SQT117" s="6"/>
      <c r="SQU117" s="6"/>
      <c r="SQV117" s="6"/>
      <c r="SQW117" s="6"/>
      <c r="SQX117" s="6"/>
      <c r="SQY117" s="6"/>
      <c r="SQZ117" s="6"/>
      <c r="SRA117" s="6"/>
      <c r="SRB117" s="6"/>
      <c r="SRC117" s="6"/>
      <c r="SRD117" s="6"/>
      <c r="SRE117" s="6"/>
      <c r="SRF117" s="6"/>
      <c r="SRG117" s="6"/>
      <c r="SRH117" s="6"/>
      <c r="SRI117" s="6"/>
      <c r="SRJ117" s="6"/>
      <c r="SRK117" s="6"/>
      <c r="SRL117" s="6"/>
      <c r="SRM117" s="6"/>
      <c r="SRN117" s="6"/>
      <c r="SRO117" s="6"/>
      <c r="SRP117" s="6"/>
      <c r="SRQ117" s="6"/>
      <c r="SRR117" s="6"/>
      <c r="SRS117" s="6"/>
      <c r="SRT117" s="6"/>
      <c r="SRU117" s="6"/>
      <c r="SRV117" s="6"/>
      <c r="SRW117" s="6"/>
      <c r="SRX117" s="6"/>
      <c r="SRY117" s="6"/>
      <c r="SRZ117" s="6"/>
      <c r="SSA117" s="6"/>
      <c r="SSB117" s="6"/>
      <c r="SSC117" s="6"/>
      <c r="SSD117" s="6"/>
      <c r="SSE117" s="6"/>
      <c r="SSF117" s="6"/>
      <c r="SSG117" s="6"/>
      <c r="SSH117" s="6"/>
      <c r="SSI117" s="6"/>
      <c r="SSJ117" s="6"/>
      <c r="SSK117" s="6"/>
      <c r="SSL117" s="6"/>
      <c r="SSM117" s="6"/>
      <c r="SSN117" s="6"/>
      <c r="SSO117" s="6"/>
      <c r="SSP117" s="6"/>
      <c r="SSQ117" s="6"/>
      <c r="SSR117" s="6"/>
      <c r="SSS117" s="6"/>
      <c r="SST117" s="6"/>
      <c r="SSU117" s="6"/>
      <c r="SSV117" s="6"/>
      <c r="SSW117" s="6"/>
      <c r="SSX117" s="6"/>
      <c r="SSY117" s="6"/>
      <c r="SSZ117" s="6"/>
      <c r="STA117" s="6"/>
      <c r="STB117" s="6"/>
      <c r="STC117" s="6"/>
      <c r="STD117" s="6"/>
      <c r="STE117" s="6"/>
      <c r="STF117" s="6"/>
      <c r="STG117" s="6"/>
      <c r="STH117" s="6"/>
      <c r="STI117" s="6"/>
      <c r="STJ117" s="6"/>
      <c r="STK117" s="6"/>
      <c r="STL117" s="6"/>
      <c r="STM117" s="6"/>
      <c r="STN117" s="6"/>
      <c r="STO117" s="6"/>
      <c r="STP117" s="6"/>
      <c r="STQ117" s="6"/>
      <c r="STR117" s="6"/>
      <c r="STS117" s="6"/>
      <c r="STT117" s="6"/>
      <c r="STU117" s="6"/>
      <c r="STV117" s="6"/>
      <c r="STW117" s="6"/>
      <c r="STX117" s="6"/>
      <c r="STY117" s="6"/>
      <c r="STZ117" s="6"/>
      <c r="SUA117" s="6"/>
      <c r="SUB117" s="6"/>
      <c r="SUC117" s="6"/>
      <c r="SUD117" s="6"/>
      <c r="SUE117" s="6"/>
      <c r="SUF117" s="6"/>
      <c r="SUG117" s="6"/>
      <c r="SUH117" s="6"/>
      <c r="SUI117" s="6"/>
      <c r="SUJ117" s="6"/>
      <c r="SUK117" s="6"/>
      <c r="SUL117" s="6"/>
      <c r="SUM117" s="6"/>
      <c r="SUN117" s="6"/>
      <c r="SUO117" s="6"/>
      <c r="SUP117" s="6"/>
      <c r="SUQ117" s="6"/>
      <c r="SUR117" s="6"/>
      <c r="SUS117" s="6"/>
      <c r="SUT117" s="6"/>
      <c r="SUU117" s="6"/>
      <c r="SUV117" s="6"/>
      <c r="SUW117" s="6"/>
      <c r="SUX117" s="6"/>
      <c r="SUY117" s="6"/>
      <c r="SUZ117" s="6"/>
      <c r="SVA117" s="6"/>
      <c r="SVB117" s="6"/>
      <c r="SVC117" s="6"/>
      <c r="SVD117" s="6"/>
      <c r="SVE117" s="6"/>
      <c r="SVF117" s="6"/>
      <c r="SVG117" s="6"/>
      <c r="SVH117" s="6"/>
      <c r="SVI117" s="6"/>
      <c r="SVJ117" s="6"/>
      <c r="SVK117" s="6"/>
      <c r="SVL117" s="6"/>
      <c r="SVM117" s="6"/>
      <c r="SVN117" s="6"/>
      <c r="SVO117" s="6"/>
      <c r="SVP117" s="6"/>
      <c r="SVQ117" s="6"/>
      <c r="SVR117" s="6"/>
      <c r="SVS117" s="6"/>
      <c r="SVT117" s="6"/>
      <c r="SVU117" s="6"/>
      <c r="SVV117" s="6"/>
      <c r="SVW117" s="6"/>
      <c r="SVX117" s="6"/>
      <c r="SVY117" s="6"/>
      <c r="SVZ117" s="6"/>
      <c r="SWA117" s="6"/>
      <c r="SWB117" s="6"/>
      <c r="SWC117" s="6"/>
      <c r="SWD117" s="6"/>
      <c r="SWE117" s="6"/>
      <c r="SWF117" s="6"/>
      <c r="SWG117" s="6"/>
      <c r="SWH117" s="6"/>
      <c r="SWI117" s="6"/>
      <c r="SWJ117" s="6"/>
      <c r="SWK117" s="6"/>
      <c r="SWL117" s="6"/>
      <c r="SWM117" s="6"/>
      <c r="SWN117" s="6"/>
      <c r="SWO117" s="6"/>
      <c r="SWP117" s="6"/>
      <c r="SWQ117" s="6"/>
      <c r="SWR117" s="6"/>
      <c r="SWS117" s="6"/>
      <c r="SWT117" s="6"/>
      <c r="SWU117" s="6"/>
      <c r="SWV117" s="6"/>
      <c r="SWW117" s="6"/>
      <c r="SWX117" s="6"/>
      <c r="SWY117" s="6"/>
      <c r="SWZ117" s="6"/>
      <c r="SXA117" s="6"/>
      <c r="SXB117" s="6"/>
      <c r="SXC117" s="6"/>
      <c r="SXD117" s="6"/>
      <c r="SXE117" s="6"/>
      <c r="SXF117" s="6"/>
      <c r="SXG117" s="6"/>
      <c r="SXH117" s="6"/>
      <c r="SXI117" s="6"/>
      <c r="SXJ117" s="6"/>
      <c r="SXK117" s="6"/>
      <c r="SXL117" s="6"/>
      <c r="SXM117" s="6"/>
      <c r="SXN117" s="6"/>
      <c r="SXO117" s="6"/>
      <c r="SXP117" s="6"/>
      <c r="SXQ117" s="6"/>
      <c r="SXR117" s="6"/>
      <c r="SXS117" s="6"/>
      <c r="SXT117" s="6"/>
      <c r="SXU117" s="6"/>
      <c r="SXV117" s="6"/>
      <c r="SXW117" s="6"/>
      <c r="SXX117" s="6"/>
      <c r="SXY117" s="6"/>
      <c r="SXZ117" s="6"/>
      <c r="SYA117" s="6"/>
      <c r="SYB117" s="6"/>
      <c r="SYC117" s="6"/>
      <c r="SYD117" s="6"/>
      <c r="SYE117" s="6"/>
      <c r="SYF117" s="6"/>
      <c r="SYG117" s="6"/>
      <c r="SYH117" s="6"/>
      <c r="SYI117" s="6"/>
      <c r="SYJ117" s="6"/>
      <c r="SYK117" s="6"/>
      <c r="SYL117" s="6"/>
      <c r="SYM117" s="6"/>
      <c r="SYN117" s="6"/>
      <c r="SYO117" s="6"/>
      <c r="SYP117" s="6"/>
      <c r="SYQ117" s="6"/>
      <c r="SYR117" s="6"/>
      <c r="SYS117" s="6"/>
      <c r="SYT117" s="6"/>
      <c r="SYU117" s="6"/>
      <c r="SYV117" s="6"/>
      <c r="SYW117" s="6"/>
      <c r="SYX117" s="6"/>
      <c r="SYY117" s="6"/>
      <c r="SYZ117" s="6"/>
      <c r="SZA117" s="6"/>
      <c r="SZB117" s="6"/>
      <c r="SZC117" s="6"/>
      <c r="SZD117" s="6"/>
      <c r="SZE117" s="6"/>
      <c r="SZF117" s="6"/>
      <c r="SZG117" s="6"/>
      <c r="SZH117" s="6"/>
      <c r="SZI117" s="6"/>
      <c r="SZJ117" s="6"/>
      <c r="SZK117" s="6"/>
      <c r="SZL117" s="6"/>
      <c r="SZM117" s="6"/>
      <c r="SZN117" s="6"/>
      <c r="SZO117" s="6"/>
      <c r="SZP117" s="6"/>
      <c r="SZQ117" s="6"/>
      <c r="SZR117" s="6"/>
      <c r="SZS117" s="6"/>
      <c r="SZT117" s="6"/>
      <c r="SZU117" s="6"/>
      <c r="SZV117" s="6"/>
      <c r="SZW117" s="6"/>
      <c r="SZX117" s="6"/>
      <c r="SZY117" s="6"/>
      <c r="SZZ117" s="6"/>
      <c r="TAA117" s="6"/>
      <c r="TAB117" s="6"/>
      <c r="TAC117" s="6"/>
      <c r="TAD117" s="6"/>
      <c r="TAE117" s="6"/>
      <c r="TAF117" s="6"/>
      <c r="TAG117" s="6"/>
      <c r="TAH117" s="6"/>
      <c r="TAI117" s="6"/>
      <c r="TAJ117" s="6"/>
      <c r="TAK117" s="6"/>
      <c r="TAL117" s="6"/>
      <c r="TAM117" s="6"/>
      <c r="TAN117" s="6"/>
      <c r="TAO117" s="6"/>
      <c r="TAP117" s="6"/>
      <c r="TAQ117" s="6"/>
      <c r="TAR117" s="6"/>
      <c r="TAS117" s="6"/>
      <c r="TAT117" s="6"/>
      <c r="TAU117" s="6"/>
      <c r="TAV117" s="6"/>
      <c r="TAW117" s="6"/>
      <c r="TAX117" s="6"/>
      <c r="TAY117" s="6"/>
      <c r="TAZ117" s="6"/>
      <c r="TBA117" s="6"/>
      <c r="TBB117" s="6"/>
      <c r="TBC117" s="6"/>
      <c r="TBD117" s="6"/>
      <c r="TBE117" s="6"/>
      <c r="TBF117" s="6"/>
      <c r="TBG117" s="6"/>
      <c r="TBH117" s="6"/>
      <c r="TBI117" s="6"/>
      <c r="TBJ117" s="6"/>
      <c r="TBK117" s="6"/>
      <c r="TBL117" s="6"/>
      <c r="TBM117" s="6"/>
      <c r="TBN117" s="6"/>
      <c r="TBO117" s="6"/>
      <c r="TBP117" s="6"/>
      <c r="TBQ117" s="6"/>
      <c r="TBR117" s="6"/>
      <c r="TBS117" s="6"/>
      <c r="TBT117" s="6"/>
      <c r="TBU117" s="6"/>
      <c r="TBV117" s="6"/>
      <c r="TBW117" s="6"/>
      <c r="TBX117" s="6"/>
      <c r="TBY117" s="6"/>
      <c r="TBZ117" s="6"/>
      <c r="TCA117" s="6"/>
      <c r="TCB117" s="6"/>
      <c r="TCC117" s="6"/>
      <c r="TCD117" s="6"/>
      <c r="TCE117" s="6"/>
      <c r="TCF117" s="6"/>
      <c r="TCG117" s="6"/>
      <c r="TCH117" s="6"/>
      <c r="TCI117" s="6"/>
      <c r="TCJ117" s="6"/>
      <c r="TCK117" s="6"/>
      <c r="TCL117" s="6"/>
      <c r="TCM117" s="6"/>
      <c r="TCN117" s="6"/>
      <c r="TCO117" s="6"/>
      <c r="TCP117" s="6"/>
      <c r="TCQ117" s="6"/>
      <c r="TCR117" s="6"/>
      <c r="TCS117" s="6"/>
      <c r="TCT117" s="6"/>
      <c r="TCU117" s="6"/>
      <c r="TCV117" s="6"/>
      <c r="TCW117" s="6"/>
      <c r="TCX117" s="6"/>
      <c r="TCY117" s="6"/>
      <c r="TCZ117" s="6"/>
      <c r="TDA117" s="6"/>
      <c r="TDB117" s="6"/>
      <c r="TDC117" s="6"/>
      <c r="TDD117" s="6"/>
      <c r="TDE117" s="6"/>
      <c r="TDF117" s="6"/>
      <c r="TDG117" s="6"/>
      <c r="TDH117" s="6"/>
      <c r="TDI117" s="6"/>
      <c r="TDJ117" s="6"/>
      <c r="TDK117" s="6"/>
      <c r="TDL117" s="6"/>
      <c r="TDM117" s="6"/>
      <c r="TDN117" s="6"/>
      <c r="TDO117" s="6"/>
      <c r="TDP117" s="6"/>
      <c r="TDQ117" s="6"/>
      <c r="TDR117" s="6"/>
      <c r="TDS117" s="6"/>
      <c r="TDT117" s="6"/>
      <c r="TDU117" s="6"/>
      <c r="TDV117" s="6"/>
      <c r="TDW117" s="6"/>
      <c r="TDX117" s="6"/>
      <c r="TDY117" s="6"/>
      <c r="TDZ117" s="6"/>
      <c r="TEA117" s="6"/>
      <c r="TEB117" s="6"/>
      <c r="TEC117" s="6"/>
      <c r="TED117" s="6"/>
      <c r="TEE117" s="6"/>
      <c r="TEF117" s="6"/>
      <c r="TEG117" s="6"/>
      <c r="TEH117" s="6"/>
      <c r="TEI117" s="6"/>
      <c r="TEJ117" s="6"/>
      <c r="TEK117" s="6"/>
      <c r="TEL117" s="6"/>
      <c r="TEM117" s="6"/>
      <c r="TEN117" s="6"/>
      <c r="TEO117" s="6"/>
      <c r="TEP117" s="6"/>
      <c r="TEQ117" s="6"/>
      <c r="TER117" s="6"/>
      <c r="TES117" s="6"/>
      <c r="TET117" s="6"/>
      <c r="TEU117" s="6"/>
      <c r="TEV117" s="6"/>
      <c r="TEW117" s="6"/>
      <c r="TEX117" s="6"/>
      <c r="TEY117" s="6"/>
      <c r="TEZ117" s="6"/>
      <c r="TFA117" s="6"/>
      <c r="TFB117" s="6"/>
      <c r="TFC117" s="6"/>
      <c r="TFD117" s="6"/>
      <c r="TFE117" s="6"/>
      <c r="TFF117" s="6"/>
      <c r="TFG117" s="6"/>
      <c r="TFH117" s="6"/>
      <c r="TFI117" s="6"/>
      <c r="TFJ117" s="6"/>
      <c r="TFK117" s="6"/>
      <c r="TFL117" s="6"/>
      <c r="TFM117" s="6"/>
      <c r="TFN117" s="6"/>
      <c r="TFO117" s="6"/>
      <c r="TFP117" s="6"/>
      <c r="TFQ117" s="6"/>
      <c r="TFR117" s="6"/>
      <c r="TFS117" s="6"/>
      <c r="TFT117" s="6"/>
      <c r="TFU117" s="6"/>
      <c r="TFV117" s="6"/>
      <c r="TFW117" s="6"/>
      <c r="TFX117" s="6"/>
      <c r="TFY117" s="6"/>
      <c r="TFZ117" s="6"/>
      <c r="TGA117" s="6"/>
      <c r="TGB117" s="6"/>
      <c r="TGC117" s="6"/>
      <c r="TGD117" s="6"/>
      <c r="TGE117" s="6"/>
      <c r="TGF117" s="6"/>
      <c r="TGG117" s="6"/>
      <c r="TGH117" s="6"/>
      <c r="TGI117" s="6"/>
      <c r="TGJ117" s="6"/>
      <c r="TGK117" s="6"/>
      <c r="TGL117" s="6"/>
      <c r="TGM117" s="6"/>
      <c r="TGN117" s="6"/>
      <c r="TGO117" s="6"/>
      <c r="TGP117" s="6"/>
      <c r="TGQ117" s="6"/>
      <c r="TGR117" s="6"/>
      <c r="TGS117" s="6"/>
      <c r="TGT117" s="6"/>
      <c r="TGU117" s="6"/>
      <c r="TGV117" s="6"/>
      <c r="TGW117" s="6"/>
      <c r="TGX117" s="6"/>
      <c r="TGY117" s="6"/>
      <c r="TGZ117" s="6"/>
      <c r="THA117" s="6"/>
      <c r="THB117" s="6"/>
      <c r="THC117" s="6"/>
      <c r="THD117" s="6"/>
      <c r="THE117" s="6"/>
      <c r="THF117" s="6"/>
      <c r="THG117" s="6"/>
      <c r="THH117" s="6"/>
      <c r="THI117" s="6"/>
      <c r="THJ117" s="6"/>
      <c r="THK117" s="6"/>
      <c r="THL117" s="6"/>
      <c r="THM117" s="6"/>
      <c r="THN117" s="6"/>
      <c r="THO117" s="6"/>
      <c r="THP117" s="6"/>
      <c r="THQ117" s="6"/>
      <c r="THR117" s="6"/>
      <c r="THS117" s="6"/>
      <c r="THT117" s="6"/>
      <c r="THU117" s="6"/>
      <c r="THV117" s="6"/>
      <c r="THW117" s="6"/>
      <c r="THX117" s="6"/>
      <c r="THY117" s="6"/>
      <c r="THZ117" s="6"/>
      <c r="TIA117" s="6"/>
      <c r="TIB117" s="6"/>
      <c r="TIC117" s="6"/>
      <c r="TID117" s="6"/>
      <c r="TIE117" s="6"/>
      <c r="TIF117" s="6"/>
      <c r="TIG117" s="6"/>
      <c r="TIH117" s="6"/>
      <c r="TII117" s="6"/>
      <c r="TIJ117" s="6"/>
      <c r="TIK117" s="6"/>
      <c r="TIL117" s="6"/>
      <c r="TIM117" s="6"/>
      <c r="TIN117" s="6"/>
      <c r="TIO117" s="6"/>
      <c r="TIP117" s="6"/>
      <c r="TIQ117" s="6"/>
      <c r="TIR117" s="6"/>
      <c r="TIS117" s="6"/>
      <c r="TIT117" s="6"/>
      <c r="TIU117" s="6"/>
      <c r="TIV117" s="6"/>
      <c r="TIW117" s="6"/>
      <c r="TIX117" s="6"/>
      <c r="TIY117" s="6"/>
      <c r="TIZ117" s="6"/>
      <c r="TJA117" s="6"/>
      <c r="TJB117" s="6"/>
      <c r="TJC117" s="6"/>
      <c r="TJD117" s="6"/>
      <c r="TJE117" s="6"/>
      <c r="TJF117" s="6"/>
      <c r="TJG117" s="6"/>
      <c r="TJH117" s="6"/>
      <c r="TJI117" s="6"/>
      <c r="TJJ117" s="6"/>
      <c r="TJK117" s="6"/>
      <c r="TJL117" s="6"/>
      <c r="TJM117" s="6"/>
      <c r="TJN117" s="6"/>
      <c r="TJO117" s="6"/>
      <c r="TJP117" s="6"/>
      <c r="TJQ117" s="6"/>
      <c r="TJR117" s="6"/>
      <c r="TJS117" s="6"/>
      <c r="TJT117" s="6"/>
      <c r="TJU117" s="6"/>
      <c r="TJV117" s="6"/>
      <c r="TJW117" s="6"/>
      <c r="TJX117" s="6"/>
      <c r="TJY117" s="6"/>
      <c r="TJZ117" s="6"/>
      <c r="TKA117" s="6"/>
      <c r="TKB117" s="6"/>
      <c r="TKC117" s="6"/>
      <c r="TKD117" s="6"/>
      <c r="TKE117" s="6"/>
      <c r="TKF117" s="6"/>
      <c r="TKG117" s="6"/>
      <c r="TKH117" s="6"/>
      <c r="TKI117" s="6"/>
      <c r="TKJ117" s="6"/>
      <c r="TKK117" s="6"/>
      <c r="TKL117" s="6"/>
      <c r="TKM117" s="6"/>
      <c r="TKN117" s="6"/>
      <c r="TKO117" s="6"/>
      <c r="TKP117" s="6"/>
      <c r="TKQ117" s="6"/>
      <c r="TKR117" s="6"/>
      <c r="TKS117" s="6"/>
      <c r="TKT117" s="6"/>
      <c r="TKU117" s="6"/>
      <c r="TKV117" s="6"/>
      <c r="TKW117" s="6"/>
      <c r="TKX117" s="6"/>
      <c r="TKY117" s="6"/>
      <c r="TKZ117" s="6"/>
      <c r="TLA117" s="6"/>
      <c r="TLB117" s="6"/>
      <c r="TLC117" s="6"/>
      <c r="TLD117" s="6"/>
      <c r="TLE117" s="6"/>
      <c r="TLF117" s="6"/>
      <c r="TLG117" s="6"/>
      <c r="TLH117" s="6"/>
      <c r="TLI117" s="6"/>
      <c r="TLJ117" s="6"/>
      <c r="TLK117" s="6"/>
      <c r="TLL117" s="6"/>
      <c r="TLM117" s="6"/>
      <c r="TLN117" s="6"/>
      <c r="TLO117" s="6"/>
      <c r="TLP117" s="6"/>
      <c r="TLQ117" s="6"/>
      <c r="TLR117" s="6"/>
      <c r="TLS117" s="6"/>
      <c r="TLT117" s="6"/>
      <c r="TLU117" s="6"/>
      <c r="TLV117" s="6"/>
      <c r="TLW117" s="6"/>
      <c r="TLX117" s="6"/>
      <c r="TLY117" s="6"/>
      <c r="TLZ117" s="6"/>
      <c r="TMA117" s="6"/>
      <c r="TMB117" s="6"/>
      <c r="TMC117" s="6"/>
      <c r="TMD117" s="6"/>
      <c r="TME117" s="6"/>
      <c r="TMF117" s="6"/>
      <c r="TMG117" s="6"/>
      <c r="TMH117" s="6"/>
      <c r="TMI117" s="6"/>
      <c r="TMJ117" s="6"/>
      <c r="TMK117" s="6"/>
      <c r="TML117" s="6"/>
      <c r="TMM117" s="6"/>
      <c r="TMN117" s="6"/>
      <c r="TMO117" s="6"/>
      <c r="TMP117" s="6"/>
      <c r="TMQ117" s="6"/>
      <c r="TMR117" s="6"/>
      <c r="TMS117" s="6"/>
      <c r="TMT117" s="6"/>
      <c r="TMU117" s="6"/>
      <c r="TMV117" s="6"/>
      <c r="TMW117" s="6"/>
      <c r="TMX117" s="6"/>
      <c r="TMY117" s="6"/>
      <c r="TMZ117" s="6"/>
      <c r="TNA117" s="6"/>
      <c r="TNB117" s="6"/>
      <c r="TNC117" s="6"/>
      <c r="TND117" s="6"/>
      <c r="TNE117" s="6"/>
      <c r="TNF117" s="6"/>
      <c r="TNG117" s="6"/>
      <c r="TNH117" s="6"/>
      <c r="TNI117" s="6"/>
      <c r="TNJ117" s="6"/>
      <c r="TNK117" s="6"/>
      <c r="TNL117" s="6"/>
      <c r="TNM117" s="6"/>
      <c r="TNN117" s="6"/>
      <c r="TNO117" s="6"/>
      <c r="TNP117" s="6"/>
      <c r="TNQ117" s="6"/>
      <c r="TNR117" s="6"/>
      <c r="TNS117" s="6"/>
      <c r="TNT117" s="6"/>
      <c r="TNU117" s="6"/>
      <c r="TNV117" s="6"/>
      <c r="TNW117" s="6"/>
      <c r="TNX117" s="6"/>
      <c r="TNY117" s="6"/>
      <c r="TNZ117" s="6"/>
      <c r="TOA117" s="6"/>
      <c r="TOB117" s="6"/>
      <c r="TOC117" s="6"/>
      <c r="TOD117" s="6"/>
      <c r="TOE117" s="6"/>
      <c r="TOF117" s="6"/>
      <c r="TOG117" s="6"/>
      <c r="TOH117" s="6"/>
      <c r="TOI117" s="6"/>
      <c r="TOJ117" s="6"/>
      <c r="TOK117" s="6"/>
      <c r="TOL117" s="6"/>
      <c r="TOM117" s="6"/>
      <c r="TON117" s="6"/>
      <c r="TOO117" s="6"/>
      <c r="TOP117" s="6"/>
      <c r="TOQ117" s="6"/>
      <c r="TOR117" s="6"/>
      <c r="TOS117" s="6"/>
      <c r="TOT117" s="6"/>
      <c r="TOU117" s="6"/>
      <c r="TOV117" s="6"/>
      <c r="TOW117" s="6"/>
      <c r="TOX117" s="6"/>
      <c r="TOY117" s="6"/>
      <c r="TOZ117" s="6"/>
      <c r="TPA117" s="6"/>
      <c r="TPB117" s="6"/>
      <c r="TPC117" s="6"/>
      <c r="TPD117" s="6"/>
      <c r="TPE117" s="6"/>
      <c r="TPF117" s="6"/>
      <c r="TPG117" s="6"/>
      <c r="TPH117" s="6"/>
      <c r="TPI117" s="6"/>
      <c r="TPJ117" s="6"/>
      <c r="TPK117" s="6"/>
      <c r="TPL117" s="6"/>
      <c r="TPM117" s="6"/>
      <c r="TPN117" s="6"/>
      <c r="TPO117" s="6"/>
      <c r="TPP117" s="6"/>
      <c r="TPQ117" s="6"/>
      <c r="TPR117" s="6"/>
      <c r="TPS117" s="6"/>
      <c r="TPT117" s="6"/>
      <c r="TPU117" s="6"/>
      <c r="TPV117" s="6"/>
      <c r="TPW117" s="6"/>
      <c r="TPX117" s="6"/>
      <c r="TPY117" s="6"/>
      <c r="TPZ117" s="6"/>
      <c r="TQA117" s="6"/>
      <c r="TQB117" s="6"/>
      <c r="TQC117" s="6"/>
      <c r="TQD117" s="6"/>
      <c r="TQE117" s="6"/>
      <c r="TQF117" s="6"/>
      <c r="TQG117" s="6"/>
      <c r="TQH117" s="6"/>
      <c r="TQI117" s="6"/>
      <c r="TQJ117" s="6"/>
      <c r="TQK117" s="6"/>
      <c r="TQL117" s="6"/>
      <c r="TQM117" s="6"/>
      <c r="TQN117" s="6"/>
      <c r="TQO117" s="6"/>
      <c r="TQP117" s="6"/>
      <c r="TQQ117" s="6"/>
      <c r="TQR117" s="6"/>
      <c r="TQS117" s="6"/>
      <c r="TQT117" s="6"/>
      <c r="TQU117" s="6"/>
      <c r="TQV117" s="6"/>
      <c r="TQW117" s="6"/>
      <c r="TQX117" s="6"/>
      <c r="TQY117" s="6"/>
      <c r="TQZ117" s="6"/>
      <c r="TRA117" s="6"/>
      <c r="TRB117" s="6"/>
      <c r="TRC117" s="6"/>
      <c r="TRD117" s="6"/>
      <c r="TRE117" s="6"/>
      <c r="TRF117" s="6"/>
      <c r="TRG117" s="6"/>
      <c r="TRH117" s="6"/>
      <c r="TRI117" s="6"/>
      <c r="TRJ117" s="6"/>
      <c r="TRK117" s="6"/>
      <c r="TRL117" s="6"/>
      <c r="TRM117" s="6"/>
      <c r="TRN117" s="6"/>
      <c r="TRO117" s="6"/>
      <c r="TRP117" s="6"/>
      <c r="TRQ117" s="6"/>
      <c r="TRR117" s="6"/>
      <c r="TRS117" s="6"/>
      <c r="TRT117" s="6"/>
      <c r="TRU117" s="6"/>
      <c r="TRV117" s="6"/>
      <c r="TRW117" s="6"/>
      <c r="TRX117" s="6"/>
      <c r="TRY117" s="6"/>
      <c r="TRZ117" s="6"/>
      <c r="TSA117" s="6"/>
      <c r="TSB117" s="6"/>
      <c r="TSC117" s="6"/>
      <c r="TSD117" s="6"/>
      <c r="TSE117" s="6"/>
      <c r="TSF117" s="6"/>
      <c r="TSG117" s="6"/>
      <c r="TSH117" s="6"/>
      <c r="TSI117" s="6"/>
      <c r="TSJ117" s="6"/>
      <c r="TSK117" s="6"/>
      <c r="TSL117" s="6"/>
      <c r="TSM117" s="6"/>
      <c r="TSN117" s="6"/>
      <c r="TSO117" s="6"/>
      <c r="TSP117" s="6"/>
      <c r="TSQ117" s="6"/>
      <c r="TSR117" s="6"/>
      <c r="TSS117" s="6"/>
      <c r="TST117" s="6"/>
      <c r="TSU117" s="6"/>
      <c r="TSV117" s="6"/>
      <c r="TSW117" s="6"/>
      <c r="TSX117" s="6"/>
      <c r="TSY117" s="6"/>
      <c r="TSZ117" s="6"/>
      <c r="TTA117" s="6"/>
      <c r="TTB117" s="6"/>
      <c r="TTC117" s="6"/>
      <c r="TTD117" s="6"/>
      <c r="TTE117" s="6"/>
      <c r="TTF117" s="6"/>
      <c r="TTG117" s="6"/>
      <c r="TTH117" s="6"/>
      <c r="TTI117" s="6"/>
      <c r="TTJ117" s="6"/>
      <c r="TTK117" s="6"/>
      <c r="TTL117" s="6"/>
      <c r="TTM117" s="6"/>
      <c r="TTN117" s="6"/>
      <c r="TTO117" s="6"/>
      <c r="TTP117" s="6"/>
      <c r="TTQ117" s="6"/>
      <c r="TTR117" s="6"/>
      <c r="TTS117" s="6"/>
      <c r="TTT117" s="6"/>
      <c r="TTU117" s="6"/>
      <c r="TTV117" s="6"/>
      <c r="TTW117" s="6"/>
      <c r="TTX117" s="6"/>
      <c r="TTY117" s="6"/>
      <c r="TTZ117" s="6"/>
      <c r="TUA117" s="6"/>
      <c r="TUB117" s="6"/>
      <c r="TUC117" s="6"/>
      <c r="TUD117" s="6"/>
      <c r="TUE117" s="6"/>
      <c r="TUF117" s="6"/>
      <c r="TUG117" s="6"/>
      <c r="TUH117" s="6"/>
      <c r="TUI117" s="6"/>
      <c r="TUJ117" s="6"/>
      <c r="TUK117" s="6"/>
      <c r="TUL117" s="6"/>
      <c r="TUM117" s="6"/>
      <c r="TUN117" s="6"/>
      <c r="TUO117" s="6"/>
      <c r="TUP117" s="6"/>
      <c r="TUQ117" s="6"/>
      <c r="TUR117" s="6"/>
      <c r="TUS117" s="6"/>
      <c r="TUT117" s="6"/>
      <c r="TUU117" s="6"/>
      <c r="TUV117" s="6"/>
      <c r="TUW117" s="6"/>
      <c r="TUX117" s="6"/>
      <c r="TUY117" s="6"/>
      <c r="TUZ117" s="6"/>
      <c r="TVA117" s="6"/>
      <c r="TVB117" s="6"/>
      <c r="TVC117" s="6"/>
      <c r="TVD117" s="6"/>
      <c r="TVE117" s="6"/>
      <c r="TVF117" s="6"/>
      <c r="TVG117" s="6"/>
      <c r="TVH117" s="6"/>
      <c r="TVI117" s="6"/>
      <c r="TVJ117" s="6"/>
      <c r="TVK117" s="6"/>
      <c r="TVL117" s="6"/>
      <c r="TVM117" s="6"/>
      <c r="TVN117" s="6"/>
      <c r="TVO117" s="6"/>
      <c r="TVP117" s="6"/>
      <c r="TVQ117" s="6"/>
      <c r="TVR117" s="6"/>
      <c r="TVS117" s="6"/>
      <c r="TVT117" s="6"/>
      <c r="TVU117" s="6"/>
      <c r="TVV117" s="6"/>
      <c r="TVW117" s="6"/>
      <c r="TVX117" s="6"/>
      <c r="TVY117" s="6"/>
      <c r="TVZ117" s="6"/>
      <c r="TWA117" s="6"/>
      <c r="TWB117" s="6"/>
      <c r="TWC117" s="6"/>
      <c r="TWD117" s="6"/>
      <c r="TWE117" s="6"/>
      <c r="TWF117" s="6"/>
      <c r="TWG117" s="6"/>
      <c r="TWH117" s="6"/>
      <c r="TWI117" s="6"/>
      <c r="TWJ117" s="6"/>
      <c r="TWK117" s="6"/>
      <c r="TWL117" s="6"/>
      <c r="TWM117" s="6"/>
      <c r="TWN117" s="6"/>
      <c r="TWO117" s="6"/>
      <c r="TWP117" s="6"/>
      <c r="TWQ117" s="6"/>
      <c r="TWR117" s="6"/>
      <c r="TWS117" s="6"/>
      <c r="TWT117" s="6"/>
      <c r="TWU117" s="6"/>
      <c r="TWV117" s="6"/>
      <c r="TWW117" s="6"/>
      <c r="TWX117" s="6"/>
      <c r="TWY117" s="6"/>
      <c r="TWZ117" s="6"/>
      <c r="TXA117" s="6"/>
      <c r="TXB117" s="6"/>
      <c r="TXC117" s="6"/>
      <c r="TXD117" s="6"/>
      <c r="TXE117" s="6"/>
      <c r="TXF117" s="6"/>
      <c r="TXG117" s="6"/>
      <c r="TXH117" s="6"/>
      <c r="TXI117" s="6"/>
      <c r="TXJ117" s="6"/>
      <c r="TXK117" s="6"/>
      <c r="TXL117" s="6"/>
      <c r="TXM117" s="6"/>
      <c r="TXN117" s="6"/>
      <c r="TXO117" s="6"/>
      <c r="TXP117" s="6"/>
      <c r="TXQ117" s="6"/>
      <c r="TXR117" s="6"/>
      <c r="TXS117" s="6"/>
      <c r="TXT117" s="6"/>
      <c r="TXU117" s="6"/>
      <c r="TXV117" s="6"/>
      <c r="TXW117" s="6"/>
      <c r="TXX117" s="6"/>
      <c r="TXY117" s="6"/>
      <c r="TXZ117" s="6"/>
      <c r="TYA117" s="6"/>
      <c r="TYB117" s="6"/>
      <c r="TYC117" s="6"/>
      <c r="TYD117" s="6"/>
      <c r="TYE117" s="6"/>
      <c r="TYF117" s="6"/>
      <c r="TYG117" s="6"/>
      <c r="TYH117" s="6"/>
      <c r="TYI117" s="6"/>
      <c r="TYJ117" s="6"/>
      <c r="TYK117" s="6"/>
      <c r="TYL117" s="6"/>
      <c r="TYM117" s="6"/>
      <c r="TYN117" s="6"/>
      <c r="TYO117" s="6"/>
      <c r="TYP117" s="6"/>
      <c r="TYQ117" s="6"/>
      <c r="TYR117" s="6"/>
      <c r="TYS117" s="6"/>
      <c r="TYT117" s="6"/>
      <c r="TYU117" s="6"/>
      <c r="TYV117" s="6"/>
      <c r="TYW117" s="6"/>
      <c r="TYX117" s="6"/>
      <c r="TYY117" s="6"/>
      <c r="TYZ117" s="6"/>
      <c r="TZA117" s="6"/>
      <c r="TZB117" s="6"/>
      <c r="TZC117" s="6"/>
      <c r="TZD117" s="6"/>
      <c r="TZE117" s="6"/>
      <c r="TZF117" s="6"/>
      <c r="TZG117" s="6"/>
      <c r="TZH117" s="6"/>
      <c r="TZI117" s="6"/>
      <c r="TZJ117" s="6"/>
      <c r="TZK117" s="6"/>
      <c r="TZL117" s="6"/>
      <c r="TZM117" s="6"/>
      <c r="TZN117" s="6"/>
      <c r="TZO117" s="6"/>
      <c r="TZP117" s="6"/>
      <c r="TZQ117" s="6"/>
      <c r="TZR117" s="6"/>
      <c r="TZS117" s="6"/>
      <c r="TZT117" s="6"/>
      <c r="TZU117" s="6"/>
      <c r="TZV117" s="6"/>
      <c r="TZW117" s="6"/>
      <c r="TZX117" s="6"/>
      <c r="TZY117" s="6"/>
      <c r="TZZ117" s="6"/>
      <c r="UAA117" s="6"/>
      <c r="UAB117" s="6"/>
      <c r="UAC117" s="6"/>
      <c r="UAD117" s="6"/>
      <c r="UAE117" s="6"/>
      <c r="UAF117" s="6"/>
      <c r="UAG117" s="6"/>
      <c r="UAH117" s="6"/>
      <c r="UAI117" s="6"/>
      <c r="UAJ117" s="6"/>
      <c r="UAK117" s="6"/>
      <c r="UAL117" s="6"/>
      <c r="UAM117" s="6"/>
      <c r="UAN117" s="6"/>
      <c r="UAO117" s="6"/>
      <c r="UAP117" s="6"/>
      <c r="UAQ117" s="6"/>
      <c r="UAR117" s="6"/>
      <c r="UAS117" s="6"/>
      <c r="UAT117" s="6"/>
      <c r="UAU117" s="6"/>
      <c r="UAV117" s="6"/>
      <c r="UAW117" s="6"/>
      <c r="UAX117" s="6"/>
      <c r="UAY117" s="6"/>
      <c r="UAZ117" s="6"/>
      <c r="UBA117" s="6"/>
      <c r="UBB117" s="6"/>
      <c r="UBC117" s="6"/>
      <c r="UBD117" s="6"/>
      <c r="UBE117" s="6"/>
      <c r="UBF117" s="6"/>
      <c r="UBG117" s="6"/>
      <c r="UBH117" s="6"/>
      <c r="UBI117" s="6"/>
      <c r="UBJ117" s="6"/>
      <c r="UBK117" s="6"/>
      <c r="UBL117" s="6"/>
      <c r="UBM117" s="6"/>
      <c r="UBN117" s="6"/>
      <c r="UBO117" s="6"/>
      <c r="UBP117" s="6"/>
      <c r="UBQ117" s="6"/>
      <c r="UBR117" s="6"/>
      <c r="UBS117" s="6"/>
      <c r="UBT117" s="6"/>
      <c r="UBU117" s="6"/>
      <c r="UBV117" s="6"/>
      <c r="UBW117" s="6"/>
      <c r="UBX117" s="6"/>
      <c r="UBY117" s="6"/>
      <c r="UBZ117" s="6"/>
      <c r="UCA117" s="6"/>
      <c r="UCB117" s="6"/>
      <c r="UCC117" s="6"/>
      <c r="UCD117" s="6"/>
      <c r="UCE117" s="6"/>
      <c r="UCF117" s="6"/>
      <c r="UCG117" s="6"/>
      <c r="UCH117" s="6"/>
      <c r="UCI117" s="6"/>
      <c r="UCJ117" s="6"/>
      <c r="UCK117" s="6"/>
      <c r="UCL117" s="6"/>
      <c r="UCM117" s="6"/>
      <c r="UCN117" s="6"/>
      <c r="UCO117" s="6"/>
      <c r="UCP117" s="6"/>
      <c r="UCQ117" s="6"/>
      <c r="UCR117" s="6"/>
      <c r="UCS117" s="6"/>
      <c r="UCT117" s="6"/>
      <c r="UCU117" s="6"/>
      <c r="UCV117" s="6"/>
      <c r="UCW117" s="6"/>
      <c r="UCX117" s="6"/>
      <c r="UCY117" s="6"/>
      <c r="UCZ117" s="6"/>
      <c r="UDA117" s="6"/>
      <c r="UDB117" s="6"/>
      <c r="UDC117" s="6"/>
      <c r="UDD117" s="6"/>
      <c r="UDE117" s="6"/>
      <c r="UDF117" s="6"/>
      <c r="UDG117" s="6"/>
      <c r="UDH117" s="6"/>
      <c r="UDI117" s="6"/>
      <c r="UDJ117" s="6"/>
      <c r="UDK117" s="6"/>
      <c r="UDL117" s="6"/>
      <c r="UDM117" s="6"/>
      <c r="UDN117" s="6"/>
      <c r="UDO117" s="6"/>
      <c r="UDP117" s="6"/>
      <c r="UDQ117" s="6"/>
      <c r="UDR117" s="6"/>
      <c r="UDS117" s="6"/>
      <c r="UDT117" s="6"/>
      <c r="UDU117" s="6"/>
      <c r="UDV117" s="6"/>
      <c r="UDW117" s="6"/>
      <c r="UDX117" s="6"/>
      <c r="UDY117" s="6"/>
      <c r="UDZ117" s="6"/>
      <c r="UEA117" s="6"/>
      <c r="UEB117" s="6"/>
      <c r="UEC117" s="6"/>
      <c r="UED117" s="6"/>
      <c r="UEE117" s="6"/>
      <c r="UEF117" s="6"/>
      <c r="UEG117" s="6"/>
      <c r="UEH117" s="6"/>
      <c r="UEI117" s="6"/>
      <c r="UEJ117" s="6"/>
      <c r="UEK117" s="6"/>
      <c r="UEL117" s="6"/>
      <c r="UEM117" s="6"/>
      <c r="UEN117" s="6"/>
      <c r="UEO117" s="6"/>
      <c r="UEP117" s="6"/>
      <c r="UEQ117" s="6"/>
      <c r="UER117" s="6"/>
      <c r="UES117" s="6"/>
      <c r="UET117" s="6"/>
      <c r="UEU117" s="6"/>
      <c r="UEV117" s="6"/>
      <c r="UEW117" s="6"/>
      <c r="UEX117" s="6"/>
      <c r="UEY117" s="6"/>
      <c r="UEZ117" s="6"/>
      <c r="UFA117" s="6"/>
      <c r="UFB117" s="6"/>
      <c r="UFC117" s="6"/>
      <c r="UFD117" s="6"/>
      <c r="UFE117" s="6"/>
      <c r="UFF117" s="6"/>
      <c r="UFG117" s="6"/>
      <c r="UFH117" s="6"/>
      <c r="UFI117" s="6"/>
      <c r="UFJ117" s="6"/>
      <c r="UFK117" s="6"/>
      <c r="UFL117" s="6"/>
      <c r="UFM117" s="6"/>
      <c r="UFN117" s="6"/>
      <c r="UFO117" s="6"/>
      <c r="UFP117" s="6"/>
      <c r="UFQ117" s="6"/>
      <c r="UFR117" s="6"/>
      <c r="UFS117" s="6"/>
      <c r="UFT117" s="6"/>
      <c r="UFU117" s="6"/>
      <c r="UFV117" s="6"/>
      <c r="UFW117" s="6"/>
      <c r="UFX117" s="6"/>
      <c r="UFY117" s="6"/>
      <c r="UFZ117" s="6"/>
      <c r="UGA117" s="6"/>
      <c r="UGB117" s="6"/>
      <c r="UGC117" s="6"/>
      <c r="UGD117" s="6"/>
      <c r="UGE117" s="6"/>
      <c r="UGF117" s="6"/>
      <c r="UGG117" s="6"/>
      <c r="UGH117" s="6"/>
      <c r="UGI117" s="6"/>
      <c r="UGJ117" s="6"/>
      <c r="UGK117" s="6"/>
      <c r="UGL117" s="6"/>
      <c r="UGM117" s="6"/>
      <c r="UGN117" s="6"/>
      <c r="UGO117" s="6"/>
      <c r="UGP117" s="6"/>
      <c r="UGQ117" s="6"/>
      <c r="UGR117" s="6"/>
      <c r="UGS117" s="6"/>
      <c r="UGT117" s="6"/>
      <c r="UGU117" s="6"/>
      <c r="UGV117" s="6"/>
      <c r="UGW117" s="6"/>
      <c r="UGX117" s="6"/>
      <c r="UGY117" s="6"/>
      <c r="UGZ117" s="6"/>
      <c r="UHA117" s="6"/>
      <c r="UHB117" s="6"/>
      <c r="UHC117" s="6"/>
      <c r="UHD117" s="6"/>
      <c r="UHE117" s="6"/>
      <c r="UHF117" s="6"/>
      <c r="UHG117" s="6"/>
      <c r="UHH117" s="6"/>
      <c r="UHI117" s="6"/>
      <c r="UHJ117" s="6"/>
      <c r="UHK117" s="6"/>
      <c r="UHL117" s="6"/>
      <c r="UHM117" s="6"/>
      <c r="UHN117" s="6"/>
      <c r="UHO117" s="6"/>
      <c r="UHP117" s="6"/>
      <c r="UHQ117" s="6"/>
      <c r="UHR117" s="6"/>
      <c r="UHS117" s="6"/>
      <c r="UHT117" s="6"/>
      <c r="UHU117" s="6"/>
      <c r="UHV117" s="6"/>
      <c r="UHW117" s="6"/>
      <c r="UHX117" s="6"/>
      <c r="UHY117" s="6"/>
      <c r="UHZ117" s="6"/>
      <c r="UIA117" s="6"/>
      <c r="UIB117" s="6"/>
      <c r="UIC117" s="6"/>
      <c r="UID117" s="6"/>
      <c r="UIE117" s="6"/>
      <c r="UIF117" s="6"/>
      <c r="UIG117" s="6"/>
      <c r="UIH117" s="6"/>
      <c r="UII117" s="6"/>
      <c r="UIJ117" s="6"/>
      <c r="UIK117" s="6"/>
      <c r="UIL117" s="6"/>
      <c r="UIM117" s="6"/>
      <c r="UIN117" s="6"/>
      <c r="UIO117" s="6"/>
      <c r="UIP117" s="6"/>
      <c r="UIQ117" s="6"/>
      <c r="UIR117" s="6"/>
      <c r="UIS117" s="6"/>
      <c r="UIT117" s="6"/>
      <c r="UIU117" s="6"/>
      <c r="UIV117" s="6"/>
      <c r="UIW117" s="6"/>
      <c r="UIX117" s="6"/>
      <c r="UIY117" s="6"/>
      <c r="UIZ117" s="6"/>
      <c r="UJA117" s="6"/>
      <c r="UJB117" s="6"/>
      <c r="UJC117" s="6"/>
      <c r="UJD117" s="6"/>
      <c r="UJE117" s="6"/>
      <c r="UJF117" s="6"/>
      <c r="UJG117" s="6"/>
      <c r="UJH117" s="6"/>
      <c r="UJI117" s="6"/>
      <c r="UJJ117" s="6"/>
      <c r="UJK117" s="6"/>
      <c r="UJL117" s="6"/>
      <c r="UJM117" s="6"/>
      <c r="UJN117" s="6"/>
      <c r="UJO117" s="6"/>
      <c r="UJP117" s="6"/>
      <c r="UJQ117" s="6"/>
      <c r="UJR117" s="6"/>
      <c r="UJS117" s="6"/>
      <c r="UJT117" s="6"/>
      <c r="UJU117" s="6"/>
      <c r="UJV117" s="6"/>
      <c r="UJW117" s="6"/>
      <c r="UJX117" s="6"/>
      <c r="UJY117" s="6"/>
      <c r="UJZ117" s="6"/>
      <c r="UKA117" s="6"/>
      <c r="UKB117" s="6"/>
      <c r="UKC117" s="6"/>
      <c r="UKD117" s="6"/>
      <c r="UKE117" s="6"/>
      <c r="UKF117" s="6"/>
      <c r="UKG117" s="6"/>
      <c r="UKH117" s="6"/>
      <c r="UKI117" s="6"/>
      <c r="UKJ117" s="6"/>
      <c r="UKK117" s="6"/>
      <c r="UKL117" s="6"/>
      <c r="UKM117" s="6"/>
      <c r="UKN117" s="6"/>
      <c r="UKO117" s="6"/>
      <c r="UKP117" s="6"/>
      <c r="UKQ117" s="6"/>
      <c r="UKR117" s="6"/>
      <c r="UKS117" s="6"/>
      <c r="UKT117" s="6"/>
      <c r="UKU117" s="6"/>
      <c r="UKV117" s="6"/>
      <c r="UKW117" s="6"/>
      <c r="UKX117" s="6"/>
      <c r="UKY117" s="6"/>
      <c r="UKZ117" s="6"/>
      <c r="ULA117" s="6"/>
      <c r="ULB117" s="6"/>
      <c r="ULC117" s="6"/>
      <c r="ULD117" s="6"/>
      <c r="ULE117" s="6"/>
      <c r="ULF117" s="6"/>
      <c r="ULG117" s="6"/>
      <c r="ULH117" s="6"/>
      <c r="ULI117" s="6"/>
      <c r="ULJ117" s="6"/>
      <c r="ULK117" s="6"/>
      <c r="ULL117" s="6"/>
      <c r="ULM117" s="6"/>
      <c r="ULN117" s="6"/>
      <c r="ULO117" s="6"/>
      <c r="ULP117" s="6"/>
      <c r="ULQ117" s="6"/>
      <c r="ULR117" s="6"/>
      <c r="ULS117" s="6"/>
      <c r="ULT117" s="6"/>
      <c r="ULU117" s="6"/>
      <c r="ULV117" s="6"/>
      <c r="ULW117" s="6"/>
      <c r="ULX117" s="6"/>
      <c r="ULY117" s="6"/>
      <c r="ULZ117" s="6"/>
      <c r="UMA117" s="6"/>
      <c r="UMB117" s="6"/>
      <c r="UMC117" s="6"/>
      <c r="UMD117" s="6"/>
      <c r="UME117" s="6"/>
      <c r="UMF117" s="6"/>
      <c r="UMG117" s="6"/>
      <c r="UMH117" s="6"/>
      <c r="UMI117" s="6"/>
      <c r="UMJ117" s="6"/>
      <c r="UMK117" s="6"/>
      <c r="UML117" s="6"/>
      <c r="UMM117" s="6"/>
      <c r="UMN117" s="6"/>
      <c r="UMO117" s="6"/>
      <c r="UMP117" s="6"/>
      <c r="UMQ117" s="6"/>
      <c r="UMR117" s="6"/>
      <c r="UMS117" s="6"/>
      <c r="UMT117" s="6"/>
      <c r="UMU117" s="6"/>
      <c r="UMV117" s="6"/>
      <c r="UMW117" s="6"/>
      <c r="UMX117" s="6"/>
      <c r="UMY117" s="6"/>
      <c r="UMZ117" s="6"/>
      <c r="UNA117" s="6"/>
      <c r="UNB117" s="6"/>
      <c r="UNC117" s="6"/>
      <c r="UND117" s="6"/>
      <c r="UNE117" s="6"/>
      <c r="UNF117" s="6"/>
      <c r="UNG117" s="6"/>
      <c r="UNH117" s="6"/>
      <c r="UNI117" s="6"/>
      <c r="UNJ117" s="6"/>
      <c r="UNK117" s="6"/>
      <c r="UNL117" s="6"/>
      <c r="UNM117" s="6"/>
      <c r="UNN117" s="6"/>
      <c r="UNO117" s="6"/>
      <c r="UNP117" s="6"/>
      <c r="UNQ117" s="6"/>
      <c r="UNR117" s="6"/>
      <c r="UNS117" s="6"/>
      <c r="UNT117" s="6"/>
      <c r="UNU117" s="6"/>
      <c r="UNV117" s="6"/>
      <c r="UNW117" s="6"/>
      <c r="UNX117" s="6"/>
      <c r="UNY117" s="6"/>
      <c r="UNZ117" s="6"/>
      <c r="UOA117" s="6"/>
      <c r="UOB117" s="6"/>
      <c r="UOC117" s="6"/>
      <c r="UOD117" s="6"/>
      <c r="UOE117" s="6"/>
      <c r="UOF117" s="6"/>
      <c r="UOG117" s="6"/>
      <c r="UOH117" s="6"/>
      <c r="UOI117" s="6"/>
      <c r="UOJ117" s="6"/>
      <c r="UOK117" s="6"/>
      <c r="UOL117" s="6"/>
      <c r="UOM117" s="6"/>
      <c r="UON117" s="6"/>
      <c r="UOO117" s="6"/>
      <c r="UOP117" s="6"/>
      <c r="UOQ117" s="6"/>
      <c r="UOR117" s="6"/>
      <c r="UOS117" s="6"/>
      <c r="UOT117" s="6"/>
      <c r="UOU117" s="6"/>
      <c r="UOV117" s="6"/>
      <c r="UOW117" s="6"/>
      <c r="UOX117" s="6"/>
      <c r="UOY117" s="6"/>
      <c r="UOZ117" s="6"/>
      <c r="UPA117" s="6"/>
      <c r="UPB117" s="6"/>
      <c r="UPC117" s="6"/>
      <c r="UPD117" s="6"/>
      <c r="UPE117" s="6"/>
      <c r="UPF117" s="6"/>
      <c r="UPG117" s="6"/>
      <c r="UPH117" s="6"/>
      <c r="UPI117" s="6"/>
      <c r="UPJ117" s="6"/>
      <c r="UPK117" s="6"/>
      <c r="UPL117" s="6"/>
      <c r="UPM117" s="6"/>
      <c r="UPN117" s="6"/>
      <c r="UPO117" s="6"/>
      <c r="UPP117" s="6"/>
      <c r="UPQ117" s="6"/>
      <c r="UPR117" s="6"/>
      <c r="UPS117" s="6"/>
      <c r="UPT117" s="6"/>
      <c r="UPU117" s="6"/>
      <c r="UPV117" s="6"/>
      <c r="UPW117" s="6"/>
      <c r="UPX117" s="6"/>
      <c r="UPY117" s="6"/>
      <c r="UPZ117" s="6"/>
      <c r="UQA117" s="6"/>
      <c r="UQB117" s="6"/>
      <c r="UQC117" s="6"/>
      <c r="UQD117" s="6"/>
      <c r="UQE117" s="6"/>
      <c r="UQF117" s="6"/>
      <c r="UQG117" s="6"/>
      <c r="UQH117" s="6"/>
      <c r="UQI117" s="6"/>
      <c r="UQJ117" s="6"/>
      <c r="UQK117" s="6"/>
      <c r="UQL117" s="6"/>
      <c r="UQM117" s="6"/>
      <c r="UQN117" s="6"/>
      <c r="UQO117" s="6"/>
      <c r="UQP117" s="6"/>
      <c r="UQQ117" s="6"/>
      <c r="UQR117" s="6"/>
      <c r="UQS117" s="6"/>
      <c r="UQT117" s="6"/>
      <c r="UQU117" s="6"/>
      <c r="UQV117" s="6"/>
      <c r="UQW117" s="6"/>
      <c r="UQX117" s="6"/>
      <c r="UQY117" s="6"/>
      <c r="UQZ117" s="6"/>
      <c r="URA117" s="6"/>
      <c r="URB117" s="6"/>
      <c r="URC117" s="6"/>
      <c r="URD117" s="6"/>
      <c r="URE117" s="6"/>
      <c r="URF117" s="6"/>
      <c r="URG117" s="6"/>
      <c r="URH117" s="6"/>
      <c r="URI117" s="6"/>
      <c r="URJ117" s="6"/>
      <c r="URK117" s="6"/>
      <c r="URL117" s="6"/>
      <c r="URM117" s="6"/>
      <c r="URN117" s="6"/>
      <c r="URO117" s="6"/>
      <c r="URP117" s="6"/>
      <c r="URQ117" s="6"/>
      <c r="URR117" s="6"/>
      <c r="URS117" s="6"/>
      <c r="URT117" s="6"/>
      <c r="URU117" s="6"/>
      <c r="URV117" s="6"/>
      <c r="URW117" s="6"/>
      <c r="URX117" s="6"/>
      <c r="URY117" s="6"/>
      <c r="URZ117" s="6"/>
      <c r="USA117" s="6"/>
      <c r="USB117" s="6"/>
      <c r="USC117" s="6"/>
      <c r="USD117" s="6"/>
      <c r="USE117" s="6"/>
      <c r="USF117" s="6"/>
      <c r="USG117" s="6"/>
      <c r="USH117" s="6"/>
      <c r="USI117" s="6"/>
      <c r="USJ117" s="6"/>
      <c r="USK117" s="6"/>
      <c r="USL117" s="6"/>
      <c r="USM117" s="6"/>
      <c r="USN117" s="6"/>
      <c r="USO117" s="6"/>
      <c r="USP117" s="6"/>
      <c r="USQ117" s="6"/>
      <c r="USR117" s="6"/>
      <c r="USS117" s="6"/>
      <c r="UST117" s="6"/>
      <c r="USU117" s="6"/>
      <c r="USV117" s="6"/>
      <c r="USW117" s="6"/>
      <c r="USX117" s="6"/>
      <c r="USY117" s="6"/>
      <c r="USZ117" s="6"/>
      <c r="UTA117" s="6"/>
      <c r="UTB117" s="6"/>
      <c r="UTC117" s="6"/>
      <c r="UTD117" s="6"/>
      <c r="UTE117" s="6"/>
      <c r="UTF117" s="6"/>
      <c r="UTG117" s="6"/>
      <c r="UTH117" s="6"/>
      <c r="UTI117" s="6"/>
      <c r="UTJ117" s="6"/>
      <c r="UTK117" s="6"/>
      <c r="UTL117" s="6"/>
      <c r="UTM117" s="6"/>
      <c r="UTN117" s="6"/>
      <c r="UTO117" s="6"/>
      <c r="UTP117" s="6"/>
      <c r="UTQ117" s="6"/>
      <c r="UTR117" s="6"/>
      <c r="UTS117" s="6"/>
      <c r="UTT117" s="6"/>
      <c r="UTU117" s="6"/>
      <c r="UTV117" s="6"/>
      <c r="UTW117" s="6"/>
      <c r="UTX117" s="6"/>
      <c r="UTY117" s="6"/>
      <c r="UTZ117" s="6"/>
      <c r="UUA117" s="6"/>
      <c r="UUB117" s="6"/>
      <c r="UUC117" s="6"/>
      <c r="UUD117" s="6"/>
      <c r="UUE117" s="6"/>
      <c r="UUF117" s="6"/>
      <c r="UUG117" s="6"/>
      <c r="UUH117" s="6"/>
      <c r="UUI117" s="6"/>
      <c r="UUJ117" s="6"/>
      <c r="UUK117" s="6"/>
      <c r="UUL117" s="6"/>
      <c r="UUM117" s="6"/>
      <c r="UUN117" s="6"/>
      <c r="UUO117" s="6"/>
      <c r="UUP117" s="6"/>
      <c r="UUQ117" s="6"/>
      <c r="UUR117" s="6"/>
      <c r="UUS117" s="6"/>
      <c r="UUT117" s="6"/>
      <c r="UUU117" s="6"/>
      <c r="UUV117" s="6"/>
      <c r="UUW117" s="6"/>
      <c r="UUX117" s="6"/>
      <c r="UUY117" s="6"/>
      <c r="UUZ117" s="6"/>
      <c r="UVA117" s="6"/>
      <c r="UVB117" s="6"/>
      <c r="UVC117" s="6"/>
      <c r="UVD117" s="6"/>
      <c r="UVE117" s="6"/>
      <c r="UVF117" s="6"/>
      <c r="UVG117" s="6"/>
      <c r="UVH117" s="6"/>
      <c r="UVI117" s="6"/>
      <c r="UVJ117" s="6"/>
      <c r="UVK117" s="6"/>
      <c r="UVL117" s="6"/>
      <c r="UVM117" s="6"/>
      <c r="UVN117" s="6"/>
      <c r="UVO117" s="6"/>
      <c r="UVP117" s="6"/>
      <c r="UVQ117" s="6"/>
      <c r="UVR117" s="6"/>
      <c r="UVS117" s="6"/>
      <c r="UVT117" s="6"/>
      <c r="UVU117" s="6"/>
      <c r="UVV117" s="6"/>
      <c r="UVW117" s="6"/>
      <c r="UVX117" s="6"/>
      <c r="UVY117" s="6"/>
      <c r="UVZ117" s="6"/>
      <c r="UWA117" s="6"/>
      <c r="UWB117" s="6"/>
      <c r="UWC117" s="6"/>
      <c r="UWD117" s="6"/>
      <c r="UWE117" s="6"/>
      <c r="UWF117" s="6"/>
      <c r="UWG117" s="6"/>
      <c r="UWH117" s="6"/>
      <c r="UWI117" s="6"/>
      <c r="UWJ117" s="6"/>
      <c r="UWK117" s="6"/>
      <c r="UWL117" s="6"/>
      <c r="UWM117" s="6"/>
      <c r="UWN117" s="6"/>
      <c r="UWO117" s="6"/>
      <c r="UWP117" s="6"/>
      <c r="UWQ117" s="6"/>
      <c r="UWR117" s="6"/>
      <c r="UWS117" s="6"/>
      <c r="UWT117" s="6"/>
      <c r="UWU117" s="6"/>
      <c r="UWV117" s="6"/>
      <c r="UWW117" s="6"/>
      <c r="UWX117" s="6"/>
      <c r="UWY117" s="6"/>
      <c r="UWZ117" s="6"/>
      <c r="UXA117" s="6"/>
      <c r="UXB117" s="6"/>
      <c r="UXC117" s="6"/>
      <c r="UXD117" s="6"/>
      <c r="UXE117" s="6"/>
      <c r="UXF117" s="6"/>
      <c r="UXG117" s="6"/>
      <c r="UXH117" s="6"/>
      <c r="UXI117" s="6"/>
      <c r="UXJ117" s="6"/>
      <c r="UXK117" s="6"/>
      <c r="UXL117" s="6"/>
      <c r="UXM117" s="6"/>
      <c r="UXN117" s="6"/>
      <c r="UXO117" s="6"/>
      <c r="UXP117" s="6"/>
      <c r="UXQ117" s="6"/>
      <c r="UXR117" s="6"/>
      <c r="UXS117" s="6"/>
      <c r="UXT117" s="6"/>
      <c r="UXU117" s="6"/>
      <c r="UXV117" s="6"/>
      <c r="UXW117" s="6"/>
      <c r="UXX117" s="6"/>
      <c r="UXY117" s="6"/>
      <c r="UXZ117" s="6"/>
      <c r="UYA117" s="6"/>
      <c r="UYB117" s="6"/>
      <c r="UYC117" s="6"/>
      <c r="UYD117" s="6"/>
      <c r="UYE117" s="6"/>
      <c r="UYF117" s="6"/>
      <c r="UYG117" s="6"/>
      <c r="UYH117" s="6"/>
      <c r="UYI117" s="6"/>
      <c r="UYJ117" s="6"/>
      <c r="UYK117" s="6"/>
      <c r="UYL117" s="6"/>
      <c r="UYM117" s="6"/>
      <c r="UYN117" s="6"/>
      <c r="UYO117" s="6"/>
      <c r="UYP117" s="6"/>
      <c r="UYQ117" s="6"/>
      <c r="UYR117" s="6"/>
      <c r="UYS117" s="6"/>
      <c r="UYT117" s="6"/>
      <c r="UYU117" s="6"/>
      <c r="UYV117" s="6"/>
      <c r="UYW117" s="6"/>
      <c r="UYX117" s="6"/>
      <c r="UYY117" s="6"/>
      <c r="UYZ117" s="6"/>
      <c r="UZA117" s="6"/>
      <c r="UZB117" s="6"/>
      <c r="UZC117" s="6"/>
      <c r="UZD117" s="6"/>
      <c r="UZE117" s="6"/>
      <c r="UZF117" s="6"/>
      <c r="UZG117" s="6"/>
      <c r="UZH117" s="6"/>
      <c r="UZI117" s="6"/>
      <c r="UZJ117" s="6"/>
      <c r="UZK117" s="6"/>
      <c r="UZL117" s="6"/>
      <c r="UZM117" s="6"/>
      <c r="UZN117" s="6"/>
      <c r="UZO117" s="6"/>
      <c r="UZP117" s="6"/>
      <c r="UZQ117" s="6"/>
      <c r="UZR117" s="6"/>
      <c r="UZS117" s="6"/>
      <c r="UZT117" s="6"/>
      <c r="UZU117" s="6"/>
      <c r="UZV117" s="6"/>
      <c r="UZW117" s="6"/>
      <c r="UZX117" s="6"/>
      <c r="UZY117" s="6"/>
      <c r="UZZ117" s="6"/>
      <c r="VAA117" s="6"/>
      <c r="VAB117" s="6"/>
      <c r="VAC117" s="6"/>
      <c r="VAD117" s="6"/>
      <c r="VAE117" s="6"/>
      <c r="VAF117" s="6"/>
      <c r="VAG117" s="6"/>
      <c r="VAH117" s="6"/>
      <c r="VAI117" s="6"/>
      <c r="VAJ117" s="6"/>
      <c r="VAK117" s="6"/>
      <c r="VAL117" s="6"/>
      <c r="VAM117" s="6"/>
      <c r="VAN117" s="6"/>
      <c r="VAO117" s="6"/>
      <c r="VAP117" s="6"/>
      <c r="VAQ117" s="6"/>
      <c r="VAR117" s="6"/>
      <c r="VAS117" s="6"/>
      <c r="VAT117" s="6"/>
      <c r="VAU117" s="6"/>
      <c r="VAV117" s="6"/>
      <c r="VAW117" s="6"/>
      <c r="VAX117" s="6"/>
      <c r="VAY117" s="6"/>
      <c r="VAZ117" s="6"/>
      <c r="VBA117" s="6"/>
      <c r="VBB117" s="6"/>
      <c r="VBC117" s="6"/>
      <c r="VBD117" s="6"/>
      <c r="VBE117" s="6"/>
      <c r="VBF117" s="6"/>
      <c r="VBG117" s="6"/>
      <c r="VBH117" s="6"/>
      <c r="VBI117" s="6"/>
      <c r="VBJ117" s="6"/>
      <c r="VBK117" s="6"/>
      <c r="VBL117" s="6"/>
      <c r="VBM117" s="6"/>
      <c r="VBN117" s="6"/>
      <c r="VBO117" s="6"/>
      <c r="VBP117" s="6"/>
      <c r="VBQ117" s="6"/>
      <c r="VBR117" s="6"/>
      <c r="VBS117" s="6"/>
      <c r="VBT117" s="6"/>
      <c r="VBU117" s="6"/>
      <c r="VBV117" s="6"/>
      <c r="VBW117" s="6"/>
      <c r="VBX117" s="6"/>
      <c r="VBY117" s="6"/>
      <c r="VBZ117" s="6"/>
      <c r="VCA117" s="6"/>
      <c r="VCB117" s="6"/>
      <c r="VCC117" s="6"/>
      <c r="VCD117" s="6"/>
      <c r="VCE117" s="6"/>
      <c r="VCF117" s="6"/>
      <c r="VCG117" s="6"/>
      <c r="VCH117" s="6"/>
      <c r="VCI117" s="6"/>
      <c r="VCJ117" s="6"/>
      <c r="VCK117" s="6"/>
      <c r="VCL117" s="6"/>
      <c r="VCM117" s="6"/>
      <c r="VCN117" s="6"/>
      <c r="VCO117" s="6"/>
      <c r="VCP117" s="6"/>
      <c r="VCQ117" s="6"/>
      <c r="VCR117" s="6"/>
      <c r="VCS117" s="6"/>
      <c r="VCT117" s="6"/>
      <c r="VCU117" s="6"/>
      <c r="VCV117" s="6"/>
      <c r="VCW117" s="6"/>
      <c r="VCX117" s="6"/>
      <c r="VCY117" s="6"/>
      <c r="VCZ117" s="6"/>
      <c r="VDA117" s="6"/>
      <c r="VDB117" s="6"/>
      <c r="VDC117" s="6"/>
      <c r="VDD117" s="6"/>
      <c r="VDE117" s="6"/>
      <c r="VDF117" s="6"/>
      <c r="VDG117" s="6"/>
      <c r="VDH117" s="6"/>
      <c r="VDI117" s="6"/>
      <c r="VDJ117" s="6"/>
      <c r="VDK117" s="6"/>
      <c r="VDL117" s="6"/>
      <c r="VDM117" s="6"/>
      <c r="VDN117" s="6"/>
      <c r="VDO117" s="6"/>
      <c r="VDP117" s="6"/>
      <c r="VDQ117" s="6"/>
      <c r="VDR117" s="6"/>
      <c r="VDS117" s="6"/>
      <c r="VDT117" s="6"/>
      <c r="VDU117" s="6"/>
      <c r="VDV117" s="6"/>
      <c r="VDW117" s="6"/>
      <c r="VDX117" s="6"/>
      <c r="VDY117" s="6"/>
      <c r="VDZ117" s="6"/>
      <c r="VEA117" s="6"/>
      <c r="VEB117" s="6"/>
      <c r="VEC117" s="6"/>
      <c r="VED117" s="6"/>
      <c r="VEE117" s="6"/>
      <c r="VEF117" s="6"/>
      <c r="VEG117" s="6"/>
      <c r="VEH117" s="6"/>
      <c r="VEI117" s="6"/>
      <c r="VEJ117" s="6"/>
      <c r="VEK117" s="6"/>
      <c r="VEL117" s="6"/>
      <c r="VEM117" s="6"/>
      <c r="VEN117" s="6"/>
      <c r="VEO117" s="6"/>
      <c r="VEP117" s="6"/>
      <c r="VEQ117" s="6"/>
      <c r="VER117" s="6"/>
      <c r="VES117" s="6"/>
      <c r="VET117" s="6"/>
      <c r="VEU117" s="6"/>
      <c r="VEV117" s="6"/>
      <c r="VEW117" s="6"/>
      <c r="VEX117" s="6"/>
      <c r="VEY117" s="6"/>
      <c r="VEZ117" s="6"/>
      <c r="VFA117" s="6"/>
      <c r="VFB117" s="6"/>
      <c r="VFC117" s="6"/>
      <c r="VFD117" s="6"/>
      <c r="VFE117" s="6"/>
      <c r="VFF117" s="6"/>
      <c r="VFG117" s="6"/>
      <c r="VFH117" s="6"/>
      <c r="VFI117" s="6"/>
      <c r="VFJ117" s="6"/>
      <c r="VFK117" s="6"/>
      <c r="VFL117" s="6"/>
      <c r="VFM117" s="6"/>
      <c r="VFN117" s="6"/>
      <c r="VFO117" s="6"/>
      <c r="VFP117" s="6"/>
      <c r="VFQ117" s="6"/>
      <c r="VFR117" s="6"/>
      <c r="VFS117" s="6"/>
      <c r="VFT117" s="6"/>
      <c r="VFU117" s="6"/>
      <c r="VFV117" s="6"/>
      <c r="VFW117" s="6"/>
      <c r="VFX117" s="6"/>
      <c r="VFY117" s="6"/>
      <c r="VFZ117" s="6"/>
      <c r="VGA117" s="6"/>
      <c r="VGB117" s="6"/>
      <c r="VGC117" s="6"/>
      <c r="VGD117" s="6"/>
      <c r="VGE117" s="6"/>
      <c r="VGF117" s="6"/>
      <c r="VGG117" s="6"/>
      <c r="VGH117" s="6"/>
      <c r="VGI117" s="6"/>
      <c r="VGJ117" s="6"/>
      <c r="VGK117" s="6"/>
      <c r="VGL117" s="6"/>
      <c r="VGM117" s="6"/>
      <c r="VGN117" s="6"/>
      <c r="VGO117" s="6"/>
      <c r="VGP117" s="6"/>
      <c r="VGQ117" s="6"/>
      <c r="VGR117" s="6"/>
      <c r="VGS117" s="6"/>
      <c r="VGT117" s="6"/>
      <c r="VGU117" s="6"/>
      <c r="VGV117" s="6"/>
      <c r="VGW117" s="6"/>
      <c r="VGX117" s="6"/>
      <c r="VGY117" s="6"/>
      <c r="VGZ117" s="6"/>
      <c r="VHA117" s="6"/>
      <c r="VHB117" s="6"/>
      <c r="VHC117" s="6"/>
      <c r="VHD117" s="6"/>
      <c r="VHE117" s="6"/>
      <c r="VHF117" s="6"/>
      <c r="VHG117" s="6"/>
      <c r="VHH117" s="6"/>
      <c r="VHI117" s="6"/>
      <c r="VHJ117" s="6"/>
      <c r="VHK117" s="6"/>
      <c r="VHL117" s="6"/>
      <c r="VHM117" s="6"/>
      <c r="VHN117" s="6"/>
      <c r="VHO117" s="6"/>
      <c r="VHP117" s="6"/>
      <c r="VHQ117" s="6"/>
      <c r="VHR117" s="6"/>
      <c r="VHS117" s="6"/>
      <c r="VHT117" s="6"/>
      <c r="VHU117" s="6"/>
      <c r="VHV117" s="6"/>
      <c r="VHW117" s="6"/>
      <c r="VHX117" s="6"/>
      <c r="VHY117" s="6"/>
      <c r="VHZ117" s="6"/>
      <c r="VIA117" s="6"/>
      <c r="VIB117" s="6"/>
      <c r="VIC117" s="6"/>
      <c r="VID117" s="6"/>
      <c r="VIE117" s="6"/>
      <c r="VIF117" s="6"/>
      <c r="VIG117" s="6"/>
      <c r="VIH117" s="6"/>
      <c r="VII117" s="6"/>
      <c r="VIJ117" s="6"/>
      <c r="VIK117" s="6"/>
      <c r="VIL117" s="6"/>
      <c r="VIM117" s="6"/>
      <c r="VIN117" s="6"/>
      <c r="VIO117" s="6"/>
      <c r="VIP117" s="6"/>
      <c r="VIQ117" s="6"/>
      <c r="VIR117" s="6"/>
      <c r="VIS117" s="6"/>
      <c r="VIT117" s="6"/>
      <c r="VIU117" s="6"/>
      <c r="VIV117" s="6"/>
      <c r="VIW117" s="6"/>
      <c r="VIX117" s="6"/>
      <c r="VIY117" s="6"/>
      <c r="VIZ117" s="6"/>
      <c r="VJA117" s="6"/>
      <c r="VJB117" s="6"/>
      <c r="VJC117" s="6"/>
      <c r="VJD117" s="6"/>
      <c r="VJE117" s="6"/>
      <c r="VJF117" s="6"/>
      <c r="VJG117" s="6"/>
      <c r="VJH117" s="6"/>
      <c r="VJI117" s="6"/>
      <c r="VJJ117" s="6"/>
      <c r="VJK117" s="6"/>
      <c r="VJL117" s="6"/>
      <c r="VJM117" s="6"/>
      <c r="VJN117" s="6"/>
      <c r="VJO117" s="6"/>
      <c r="VJP117" s="6"/>
      <c r="VJQ117" s="6"/>
      <c r="VJR117" s="6"/>
      <c r="VJS117" s="6"/>
      <c r="VJT117" s="6"/>
      <c r="VJU117" s="6"/>
      <c r="VJV117" s="6"/>
      <c r="VJW117" s="6"/>
      <c r="VJX117" s="6"/>
      <c r="VJY117" s="6"/>
      <c r="VJZ117" s="6"/>
      <c r="VKA117" s="6"/>
      <c r="VKB117" s="6"/>
      <c r="VKC117" s="6"/>
      <c r="VKD117" s="6"/>
      <c r="VKE117" s="6"/>
      <c r="VKF117" s="6"/>
      <c r="VKG117" s="6"/>
      <c r="VKH117" s="6"/>
      <c r="VKI117" s="6"/>
      <c r="VKJ117" s="6"/>
      <c r="VKK117" s="6"/>
      <c r="VKL117" s="6"/>
      <c r="VKM117" s="6"/>
      <c r="VKN117" s="6"/>
      <c r="VKO117" s="6"/>
      <c r="VKP117" s="6"/>
      <c r="VKQ117" s="6"/>
      <c r="VKR117" s="6"/>
      <c r="VKS117" s="6"/>
      <c r="VKT117" s="6"/>
      <c r="VKU117" s="6"/>
      <c r="VKV117" s="6"/>
      <c r="VKW117" s="6"/>
      <c r="VKX117" s="6"/>
      <c r="VKY117" s="6"/>
      <c r="VKZ117" s="6"/>
      <c r="VLA117" s="6"/>
      <c r="VLB117" s="6"/>
      <c r="VLC117" s="6"/>
      <c r="VLD117" s="6"/>
      <c r="VLE117" s="6"/>
      <c r="VLF117" s="6"/>
      <c r="VLG117" s="6"/>
      <c r="VLH117" s="6"/>
      <c r="VLI117" s="6"/>
      <c r="VLJ117" s="6"/>
      <c r="VLK117" s="6"/>
      <c r="VLL117" s="6"/>
      <c r="VLM117" s="6"/>
      <c r="VLN117" s="6"/>
      <c r="VLO117" s="6"/>
      <c r="VLP117" s="6"/>
      <c r="VLQ117" s="6"/>
      <c r="VLR117" s="6"/>
      <c r="VLS117" s="6"/>
      <c r="VLT117" s="6"/>
      <c r="VLU117" s="6"/>
      <c r="VLV117" s="6"/>
      <c r="VLW117" s="6"/>
      <c r="VLX117" s="6"/>
      <c r="VLY117" s="6"/>
      <c r="VLZ117" s="6"/>
      <c r="VMA117" s="6"/>
      <c r="VMB117" s="6"/>
      <c r="VMC117" s="6"/>
      <c r="VMD117" s="6"/>
      <c r="VME117" s="6"/>
      <c r="VMF117" s="6"/>
      <c r="VMG117" s="6"/>
      <c r="VMH117" s="6"/>
      <c r="VMI117" s="6"/>
      <c r="VMJ117" s="6"/>
      <c r="VMK117" s="6"/>
      <c r="VML117" s="6"/>
      <c r="VMM117" s="6"/>
      <c r="VMN117" s="6"/>
      <c r="VMO117" s="6"/>
      <c r="VMP117" s="6"/>
      <c r="VMQ117" s="6"/>
      <c r="VMR117" s="6"/>
      <c r="VMS117" s="6"/>
      <c r="VMT117" s="6"/>
      <c r="VMU117" s="6"/>
      <c r="VMV117" s="6"/>
      <c r="VMW117" s="6"/>
      <c r="VMX117" s="6"/>
      <c r="VMY117" s="6"/>
      <c r="VMZ117" s="6"/>
      <c r="VNA117" s="6"/>
      <c r="VNB117" s="6"/>
      <c r="VNC117" s="6"/>
      <c r="VND117" s="6"/>
      <c r="VNE117" s="6"/>
      <c r="VNF117" s="6"/>
      <c r="VNG117" s="6"/>
      <c r="VNH117" s="6"/>
      <c r="VNI117" s="6"/>
      <c r="VNJ117" s="6"/>
      <c r="VNK117" s="6"/>
      <c r="VNL117" s="6"/>
      <c r="VNM117" s="6"/>
      <c r="VNN117" s="6"/>
      <c r="VNO117" s="6"/>
      <c r="VNP117" s="6"/>
      <c r="VNQ117" s="6"/>
      <c r="VNR117" s="6"/>
      <c r="VNS117" s="6"/>
      <c r="VNT117" s="6"/>
      <c r="VNU117" s="6"/>
      <c r="VNV117" s="6"/>
      <c r="VNW117" s="6"/>
      <c r="VNX117" s="6"/>
      <c r="VNY117" s="6"/>
      <c r="VNZ117" s="6"/>
      <c r="VOA117" s="6"/>
      <c r="VOB117" s="6"/>
      <c r="VOC117" s="6"/>
      <c r="VOD117" s="6"/>
      <c r="VOE117" s="6"/>
      <c r="VOF117" s="6"/>
      <c r="VOG117" s="6"/>
      <c r="VOH117" s="6"/>
      <c r="VOI117" s="6"/>
      <c r="VOJ117" s="6"/>
      <c r="VOK117" s="6"/>
      <c r="VOL117" s="6"/>
      <c r="VOM117" s="6"/>
      <c r="VON117" s="6"/>
      <c r="VOO117" s="6"/>
      <c r="VOP117" s="6"/>
      <c r="VOQ117" s="6"/>
      <c r="VOR117" s="6"/>
      <c r="VOS117" s="6"/>
      <c r="VOT117" s="6"/>
      <c r="VOU117" s="6"/>
      <c r="VOV117" s="6"/>
      <c r="VOW117" s="6"/>
      <c r="VOX117" s="6"/>
      <c r="VOY117" s="6"/>
      <c r="VOZ117" s="6"/>
      <c r="VPA117" s="6"/>
      <c r="VPB117" s="6"/>
      <c r="VPC117" s="6"/>
      <c r="VPD117" s="6"/>
      <c r="VPE117" s="6"/>
      <c r="VPF117" s="6"/>
      <c r="VPG117" s="6"/>
      <c r="VPH117" s="6"/>
      <c r="VPI117" s="6"/>
      <c r="VPJ117" s="6"/>
      <c r="VPK117" s="6"/>
      <c r="VPL117" s="6"/>
      <c r="VPM117" s="6"/>
      <c r="VPN117" s="6"/>
      <c r="VPO117" s="6"/>
      <c r="VPP117" s="6"/>
      <c r="VPQ117" s="6"/>
      <c r="VPR117" s="6"/>
      <c r="VPS117" s="6"/>
      <c r="VPT117" s="6"/>
      <c r="VPU117" s="6"/>
      <c r="VPV117" s="6"/>
      <c r="VPW117" s="6"/>
      <c r="VPX117" s="6"/>
      <c r="VPY117" s="6"/>
      <c r="VPZ117" s="6"/>
      <c r="VQA117" s="6"/>
      <c r="VQB117" s="6"/>
      <c r="VQC117" s="6"/>
      <c r="VQD117" s="6"/>
      <c r="VQE117" s="6"/>
      <c r="VQF117" s="6"/>
      <c r="VQG117" s="6"/>
      <c r="VQH117" s="6"/>
      <c r="VQI117" s="6"/>
      <c r="VQJ117" s="6"/>
      <c r="VQK117" s="6"/>
      <c r="VQL117" s="6"/>
      <c r="VQM117" s="6"/>
      <c r="VQN117" s="6"/>
      <c r="VQO117" s="6"/>
      <c r="VQP117" s="6"/>
      <c r="VQQ117" s="6"/>
      <c r="VQR117" s="6"/>
      <c r="VQS117" s="6"/>
      <c r="VQT117" s="6"/>
      <c r="VQU117" s="6"/>
      <c r="VQV117" s="6"/>
      <c r="VQW117" s="6"/>
      <c r="VQX117" s="6"/>
      <c r="VQY117" s="6"/>
      <c r="VQZ117" s="6"/>
      <c r="VRA117" s="6"/>
      <c r="VRB117" s="6"/>
      <c r="VRC117" s="6"/>
      <c r="VRD117" s="6"/>
      <c r="VRE117" s="6"/>
      <c r="VRF117" s="6"/>
      <c r="VRG117" s="6"/>
      <c r="VRH117" s="6"/>
      <c r="VRI117" s="6"/>
      <c r="VRJ117" s="6"/>
      <c r="VRK117" s="6"/>
      <c r="VRL117" s="6"/>
      <c r="VRM117" s="6"/>
      <c r="VRN117" s="6"/>
      <c r="VRO117" s="6"/>
      <c r="VRP117" s="6"/>
      <c r="VRQ117" s="6"/>
      <c r="VRR117" s="6"/>
      <c r="VRS117" s="6"/>
      <c r="VRT117" s="6"/>
      <c r="VRU117" s="6"/>
      <c r="VRV117" s="6"/>
      <c r="VRW117" s="6"/>
      <c r="VRX117" s="6"/>
      <c r="VRY117" s="6"/>
      <c r="VRZ117" s="6"/>
      <c r="VSA117" s="6"/>
      <c r="VSB117" s="6"/>
      <c r="VSC117" s="6"/>
      <c r="VSD117" s="6"/>
      <c r="VSE117" s="6"/>
      <c r="VSF117" s="6"/>
      <c r="VSG117" s="6"/>
      <c r="VSH117" s="6"/>
      <c r="VSI117" s="6"/>
      <c r="VSJ117" s="6"/>
      <c r="VSK117" s="6"/>
      <c r="VSL117" s="6"/>
      <c r="VSM117" s="6"/>
      <c r="VSN117" s="6"/>
      <c r="VSO117" s="6"/>
      <c r="VSP117" s="6"/>
      <c r="VSQ117" s="6"/>
      <c r="VSR117" s="6"/>
      <c r="VSS117" s="6"/>
      <c r="VST117" s="6"/>
      <c r="VSU117" s="6"/>
      <c r="VSV117" s="6"/>
      <c r="VSW117" s="6"/>
      <c r="VSX117" s="6"/>
      <c r="VSY117" s="6"/>
      <c r="VSZ117" s="6"/>
      <c r="VTA117" s="6"/>
      <c r="VTB117" s="6"/>
      <c r="VTC117" s="6"/>
      <c r="VTD117" s="6"/>
      <c r="VTE117" s="6"/>
      <c r="VTF117" s="6"/>
      <c r="VTG117" s="6"/>
      <c r="VTH117" s="6"/>
      <c r="VTI117" s="6"/>
      <c r="VTJ117" s="6"/>
      <c r="VTK117" s="6"/>
      <c r="VTL117" s="6"/>
      <c r="VTM117" s="6"/>
      <c r="VTN117" s="6"/>
      <c r="VTO117" s="6"/>
      <c r="VTP117" s="6"/>
      <c r="VTQ117" s="6"/>
      <c r="VTR117" s="6"/>
      <c r="VTS117" s="6"/>
      <c r="VTT117" s="6"/>
      <c r="VTU117" s="6"/>
      <c r="VTV117" s="6"/>
      <c r="VTW117" s="6"/>
      <c r="VTX117" s="6"/>
      <c r="VTY117" s="6"/>
      <c r="VTZ117" s="6"/>
      <c r="VUA117" s="6"/>
      <c r="VUB117" s="6"/>
      <c r="VUC117" s="6"/>
      <c r="VUD117" s="6"/>
      <c r="VUE117" s="6"/>
      <c r="VUF117" s="6"/>
      <c r="VUG117" s="6"/>
      <c r="VUH117" s="6"/>
      <c r="VUI117" s="6"/>
      <c r="VUJ117" s="6"/>
      <c r="VUK117" s="6"/>
      <c r="VUL117" s="6"/>
      <c r="VUM117" s="6"/>
      <c r="VUN117" s="6"/>
      <c r="VUO117" s="6"/>
      <c r="VUP117" s="6"/>
      <c r="VUQ117" s="6"/>
      <c r="VUR117" s="6"/>
      <c r="VUS117" s="6"/>
      <c r="VUT117" s="6"/>
      <c r="VUU117" s="6"/>
      <c r="VUV117" s="6"/>
      <c r="VUW117" s="6"/>
      <c r="VUX117" s="6"/>
      <c r="VUY117" s="6"/>
      <c r="VUZ117" s="6"/>
      <c r="VVA117" s="6"/>
      <c r="VVB117" s="6"/>
      <c r="VVC117" s="6"/>
      <c r="VVD117" s="6"/>
      <c r="VVE117" s="6"/>
      <c r="VVF117" s="6"/>
      <c r="VVG117" s="6"/>
      <c r="VVH117" s="6"/>
      <c r="VVI117" s="6"/>
      <c r="VVJ117" s="6"/>
      <c r="VVK117" s="6"/>
      <c r="VVL117" s="6"/>
      <c r="VVM117" s="6"/>
      <c r="VVN117" s="6"/>
      <c r="VVO117" s="6"/>
      <c r="VVP117" s="6"/>
      <c r="VVQ117" s="6"/>
      <c r="VVR117" s="6"/>
      <c r="VVS117" s="6"/>
      <c r="VVT117" s="6"/>
      <c r="VVU117" s="6"/>
      <c r="VVV117" s="6"/>
      <c r="VVW117" s="6"/>
      <c r="VVX117" s="6"/>
      <c r="VVY117" s="6"/>
      <c r="VVZ117" s="6"/>
      <c r="VWA117" s="6"/>
      <c r="VWB117" s="6"/>
      <c r="VWC117" s="6"/>
      <c r="VWD117" s="6"/>
      <c r="VWE117" s="6"/>
      <c r="VWF117" s="6"/>
      <c r="VWG117" s="6"/>
      <c r="VWH117" s="6"/>
      <c r="VWI117" s="6"/>
      <c r="VWJ117" s="6"/>
      <c r="VWK117" s="6"/>
      <c r="VWL117" s="6"/>
      <c r="VWM117" s="6"/>
      <c r="VWN117" s="6"/>
      <c r="VWO117" s="6"/>
      <c r="VWP117" s="6"/>
      <c r="VWQ117" s="6"/>
      <c r="VWR117" s="6"/>
      <c r="VWS117" s="6"/>
      <c r="VWT117" s="6"/>
      <c r="VWU117" s="6"/>
      <c r="VWV117" s="6"/>
      <c r="VWW117" s="6"/>
      <c r="VWX117" s="6"/>
      <c r="VWY117" s="6"/>
      <c r="VWZ117" s="6"/>
      <c r="VXA117" s="6"/>
      <c r="VXB117" s="6"/>
      <c r="VXC117" s="6"/>
      <c r="VXD117" s="6"/>
      <c r="VXE117" s="6"/>
      <c r="VXF117" s="6"/>
      <c r="VXG117" s="6"/>
      <c r="VXH117" s="6"/>
      <c r="VXI117" s="6"/>
      <c r="VXJ117" s="6"/>
      <c r="VXK117" s="6"/>
      <c r="VXL117" s="6"/>
      <c r="VXM117" s="6"/>
      <c r="VXN117" s="6"/>
      <c r="VXO117" s="6"/>
      <c r="VXP117" s="6"/>
      <c r="VXQ117" s="6"/>
      <c r="VXR117" s="6"/>
      <c r="VXS117" s="6"/>
      <c r="VXT117" s="6"/>
      <c r="VXU117" s="6"/>
      <c r="VXV117" s="6"/>
      <c r="VXW117" s="6"/>
      <c r="VXX117" s="6"/>
      <c r="VXY117" s="6"/>
      <c r="VXZ117" s="6"/>
      <c r="VYA117" s="6"/>
      <c r="VYB117" s="6"/>
      <c r="VYC117" s="6"/>
      <c r="VYD117" s="6"/>
      <c r="VYE117" s="6"/>
      <c r="VYF117" s="6"/>
      <c r="VYG117" s="6"/>
      <c r="VYH117" s="6"/>
      <c r="VYI117" s="6"/>
      <c r="VYJ117" s="6"/>
      <c r="VYK117" s="6"/>
      <c r="VYL117" s="6"/>
      <c r="VYM117" s="6"/>
      <c r="VYN117" s="6"/>
      <c r="VYO117" s="6"/>
      <c r="VYP117" s="6"/>
      <c r="VYQ117" s="6"/>
      <c r="VYR117" s="6"/>
      <c r="VYS117" s="6"/>
      <c r="VYT117" s="6"/>
      <c r="VYU117" s="6"/>
      <c r="VYV117" s="6"/>
      <c r="VYW117" s="6"/>
      <c r="VYX117" s="6"/>
      <c r="VYY117" s="6"/>
      <c r="VYZ117" s="6"/>
      <c r="VZA117" s="6"/>
      <c r="VZB117" s="6"/>
      <c r="VZC117" s="6"/>
      <c r="VZD117" s="6"/>
      <c r="VZE117" s="6"/>
      <c r="VZF117" s="6"/>
      <c r="VZG117" s="6"/>
      <c r="VZH117" s="6"/>
      <c r="VZI117" s="6"/>
      <c r="VZJ117" s="6"/>
      <c r="VZK117" s="6"/>
      <c r="VZL117" s="6"/>
      <c r="VZM117" s="6"/>
      <c r="VZN117" s="6"/>
      <c r="VZO117" s="6"/>
      <c r="VZP117" s="6"/>
      <c r="VZQ117" s="6"/>
      <c r="VZR117" s="6"/>
      <c r="VZS117" s="6"/>
      <c r="VZT117" s="6"/>
      <c r="VZU117" s="6"/>
      <c r="VZV117" s="6"/>
      <c r="VZW117" s="6"/>
      <c r="VZX117" s="6"/>
      <c r="VZY117" s="6"/>
      <c r="VZZ117" s="6"/>
      <c r="WAA117" s="6"/>
      <c r="WAB117" s="6"/>
      <c r="WAC117" s="6"/>
      <c r="WAD117" s="6"/>
      <c r="WAE117" s="6"/>
      <c r="WAF117" s="6"/>
      <c r="WAG117" s="6"/>
      <c r="WAH117" s="6"/>
      <c r="WAI117" s="6"/>
      <c r="WAJ117" s="6"/>
      <c r="WAK117" s="6"/>
      <c r="WAL117" s="6"/>
      <c r="WAM117" s="6"/>
      <c r="WAN117" s="6"/>
      <c r="WAO117" s="6"/>
      <c r="WAP117" s="6"/>
      <c r="WAQ117" s="6"/>
      <c r="WAR117" s="6"/>
      <c r="WAS117" s="6"/>
      <c r="WAT117" s="6"/>
      <c r="WAU117" s="6"/>
      <c r="WAV117" s="6"/>
      <c r="WAW117" s="6"/>
      <c r="WAX117" s="6"/>
      <c r="WAY117" s="6"/>
      <c r="WAZ117" s="6"/>
      <c r="WBA117" s="6"/>
      <c r="WBB117" s="6"/>
      <c r="WBC117" s="6"/>
      <c r="WBD117" s="6"/>
      <c r="WBE117" s="6"/>
      <c r="WBF117" s="6"/>
      <c r="WBG117" s="6"/>
      <c r="WBH117" s="6"/>
      <c r="WBI117" s="6"/>
      <c r="WBJ117" s="6"/>
      <c r="WBK117" s="6"/>
      <c r="WBL117" s="6"/>
      <c r="WBM117" s="6"/>
      <c r="WBN117" s="6"/>
      <c r="WBO117" s="6"/>
      <c r="WBP117" s="6"/>
      <c r="WBQ117" s="6"/>
      <c r="WBR117" s="6"/>
      <c r="WBS117" s="6"/>
      <c r="WBT117" s="6"/>
      <c r="WBU117" s="6"/>
      <c r="WBV117" s="6"/>
      <c r="WBW117" s="6"/>
      <c r="WBX117" s="6"/>
      <c r="WBY117" s="6"/>
      <c r="WBZ117" s="6"/>
      <c r="WCA117" s="6"/>
      <c r="WCB117" s="6"/>
      <c r="WCC117" s="6"/>
      <c r="WCD117" s="6"/>
      <c r="WCE117" s="6"/>
      <c r="WCF117" s="6"/>
      <c r="WCG117" s="6"/>
      <c r="WCH117" s="6"/>
      <c r="WCI117" s="6"/>
      <c r="WCJ117" s="6"/>
      <c r="WCK117" s="6"/>
      <c r="WCL117" s="6"/>
      <c r="WCM117" s="6"/>
      <c r="WCN117" s="6"/>
      <c r="WCO117" s="6"/>
      <c r="WCP117" s="6"/>
      <c r="WCQ117" s="6"/>
      <c r="WCR117" s="6"/>
      <c r="WCS117" s="6"/>
      <c r="WCT117" s="6"/>
      <c r="WCU117" s="6"/>
      <c r="WCV117" s="6"/>
      <c r="WCW117" s="6"/>
      <c r="WCX117" s="6"/>
      <c r="WCY117" s="6"/>
      <c r="WCZ117" s="6"/>
      <c r="WDA117" s="6"/>
      <c r="WDB117" s="6"/>
      <c r="WDC117" s="6"/>
      <c r="WDD117" s="6"/>
      <c r="WDE117" s="6"/>
      <c r="WDF117" s="6"/>
      <c r="WDG117" s="6"/>
      <c r="WDH117" s="6"/>
      <c r="WDI117" s="6"/>
      <c r="WDJ117" s="6"/>
      <c r="WDK117" s="6"/>
      <c r="WDL117" s="6"/>
      <c r="WDM117" s="6"/>
      <c r="WDN117" s="6"/>
      <c r="WDO117" s="6"/>
      <c r="WDP117" s="6"/>
      <c r="WDQ117" s="6"/>
      <c r="WDR117" s="6"/>
      <c r="WDS117" s="6"/>
      <c r="WDT117" s="6"/>
      <c r="WDU117" s="6"/>
      <c r="WDV117" s="6"/>
      <c r="WDW117" s="6"/>
      <c r="WDX117" s="6"/>
      <c r="WDY117" s="6"/>
      <c r="WDZ117" s="6"/>
      <c r="WEA117" s="6"/>
      <c r="WEB117" s="6"/>
      <c r="WEC117" s="6"/>
      <c r="WED117" s="6"/>
      <c r="WEE117" s="6"/>
      <c r="WEF117" s="6"/>
      <c r="WEG117" s="6"/>
      <c r="WEH117" s="6"/>
      <c r="WEI117" s="6"/>
      <c r="WEJ117" s="6"/>
      <c r="WEK117" s="6"/>
      <c r="WEL117" s="6"/>
      <c r="WEM117" s="6"/>
      <c r="WEN117" s="6"/>
      <c r="WEO117" s="6"/>
      <c r="WEP117" s="6"/>
      <c r="WEQ117" s="6"/>
      <c r="WER117" s="6"/>
      <c r="WES117" s="6"/>
      <c r="WET117" s="6"/>
      <c r="WEU117" s="6"/>
      <c r="WEV117" s="6"/>
      <c r="WEW117" s="6"/>
      <c r="WEX117" s="6"/>
      <c r="WEY117" s="6"/>
      <c r="WEZ117" s="6"/>
      <c r="WFA117" s="6"/>
      <c r="WFB117" s="6"/>
      <c r="WFC117" s="6"/>
      <c r="WFD117" s="6"/>
      <c r="WFE117" s="6"/>
      <c r="WFF117" s="6"/>
      <c r="WFG117" s="6"/>
      <c r="WFH117" s="6"/>
      <c r="WFI117" s="6"/>
      <c r="WFJ117" s="6"/>
      <c r="WFK117" s="6"/>
      <c r="WFL117" s="6"/>
      <c r="WFM117" s="6"/>
      <c r="WFN117" s="6"/>
      <c r="WFO117" s="6"/>
      <c r="WFP117" s="6"/>
      <c r="WFQ117" s="6"/>
      <c r="WFR117" s="6"/>
      <c r="WFS117" s="6"/>
      <c r="WFT117" s="6"/>
      <c r="WFU117" s="6"/>
      <c r="WFV117" s="6"/>
      <c r="WFW117" s="6"/>
      <c r="WFX117" s="6"/>
      <c r="WFY117" s="6"/>
      <c r="WFZ117" s="6"/>
      <c r="WGA117" s="6"/>
      <c r="WGB117" s="6"/>
      <c r="WGC117" s="6"/>
      <c r="WGD117" s="6"/>
      <c r="WGE117" s="6"/>
      <c r="WGF117" s="6"/>
      <c r="WGG117" s="6"/>
      <c r="WGH117" s="6"/>
      <c r="WGI117" s="6"/>
      <c r="WGJ117" s="6"/>
      <c r="WGK117" s="6"/>
      <c r="WGL117" s="6"/>
      <c r="WGM117" s="6"/>
      <c r="WGN117" s="6"/>
      <c r="WGO117" s="6"/>
      <c r="WGP117" s="6"/>
      <c r="WGQ117" s="6"/>
      <c r="WGR117" s="6"/>
      <c r="WGS117" s="6"/>
      <c r="WGT117" s="6"/>
      <c r="WGU117" s="6"/>
      <c r="WGV117" s="6"/>
      <c r="WGW117" s="6"/>
      <c r="WGX117" s="6"/>
      <c r="WGY117" s="6"/>
      <c r="WGZ117" s="6"/>
      <c r="WHA117" s="6"/>
      <c r="WHB117" s="6"/>
      <c r="WHC117" s="6"/>
      <c r="WHD117" s="6"/>
      <c r="WHE117" s="6"/>
      <c r="WHF117" s="6"/>
      <c r="WHG117" s="6"/>
      <c r="WHH117" s="6"/>
      <c r="WHI117" s="6"/>
      <c r="WHJ117" s="6"/>
      <c r="WHK117" s="6"/>
      <c r="WHL117" s="6"/>
      <c r="WHM117" s="6"/>
      <c r="WHN117" s="6"/>
      <c r="WHO117" s="6"/>
      <c r="WHP117" s="6"/>
      <c r="WHQ117" s="6"/>
      <c r="WHR117" s="6"/>
      <c r="WHS117" s="6"/>
      <c r="WHT117" s="6"/>
      <c r="WHU117" s="6"/>
      <c r="WHV117" s="6"/>
      <c r="WHW117" s="6"/>
      <c r="WHX117" s="6"/>
      <c r="WHY117" s="6"/>
      <c r="WHZ117" s="6"/>
      <c r="WIA117" s="6"/>
      <c r="WIB117" s="6"/>
      <c r="WIC117" s="6"/>
      <c r="WID117" s="6"/>
      <c r="WIE117" s="6"/>
      <c r="WIF117" s="6"/>
      <c r="WIG117" s="6"/>
      <c r="WIH117" s="6"/>
      <c r="WII117" s="6"/>
      <c r="WIJ117" s="6"/>
      <c r="WIK117" s="6"/>
      <c r="WIL117" s="6"/>
      <c r="WIM117" s="6"/>
      <c r="WIN117" s="6"/>
      <c r="WIO117" s="6"/>
      <c r="WIP117" s="6"/>
      <c r="WIQ117" s="6"/>
      <c r="WIR117" s="6"/>
      <c r="WIS117" s="6"/>
      <c r="WIT117" s="6"/>
      <c r="WIU117" s="6"/>
      <c r="WIV117" s="6"/>
      <c r="WIW117" s="6"/>
      <c r="WIX117" s="6"/>
      <c r="WIY117" s="6"/>
      <c r="WIZ117" s="6"/>
      <c r="WJA117" s="6"/>
      <c r="WJB117" s="6"/>
      <c r="WJC117" s="6"/>
      <c r="WJD117" s="6"/>
      <c r="WJE117" s="6"/>
      <c r="WJF117" s="6"/>
      <c r="WJG117" s="6"/>
      <c r="WJH117" s="6"/>
      <c r="WJI117" s="6"/>
      <c r="WJJ117" s="6"/>
      <c r="WJK117" s="6"/>
      <c r="WJL117" s="6"/>
      <c r="WJM117" s="6"/>
      <c r="WJN117" s="6"/>
      <c r="WJO117" s="6"/>
      <c r="WJP117" s="6"/>
      <c r="WJQ117" s="6"/>
      <c r="WJR117" s="6"/>
      <c r="WJS117" s="6"/>
      <c r="WJT117" s="6"/>
      <c r="WJU117" s="6"/>
      <c r="WJV117" s="6"/>
      <c r="WJW117" s="6"/>
      <c r="WJX117" s="6"/>
      <c r="WJY117" s="6"/>
      <c r="WJZ117" s="6"/>
      <c r="WKA117" s="6"/>
      <c r="WKB117" s="6"/>
      <c r="WKC117" s="6"/>
      <c r="WKD117" s="6"/>
      <c r="WKE117" s="6"/>
      <c r="WKF117" s="6"/>
      <c r="WKG117" s="6"/>
      <c r="WKH117" s="6"/>
      <c r="WKI117" s="6"/>
      <c r="WKJ117" s="6"/>
      <c r="WKK117" s="6"/>
      <c r="WKL117" s="6"/>
      <c r="WKM117" s="6"/>
      <c r="WKN117" s="6"/>
      <c r="WKO117" s="6"/>
      <c r="WKP117" s="6"/>
      <c r="WKQ117" s="6"/>
      <c r="WKR117" s="6"/>
      <c r="WKS117" s="6"/>
      <c r="WKT117" s="6"/>
      <c r="WKU117" s="6"/>
      <c r="WKV117" s="6"/>
      <c r="WKW117" s="6"/>
      <c r="WKX117" s="6"/>
      <c r="WKY117" s="6"/>
      <c r="WKZ117" s="6"/>
      <c r="WLA117" s="6"/>
      <c r="WLB117" s="6"/>
      <c r="WLC117" s="6"/>
      <c r="WLD117" s="6"/>
      <c r="WLE117" s="6"/>
      <c r="WLF117" s="6"/>
      <c r="WLG117" s="6"/>
      <c r="WLH117" s="6"/>
      <c r="WLI117" s="6"/>
      <c r="WLJ117" s="6"/>
      <c r="WLK117" s="6"/>
      <c r="WLL117" s="6"/>
      <c r="WLM117" s="6"/>
      <c r="WLN117" s="6"/>
      <c r="WLO117" s="6"/>
      <c r="WLP117" s="6"/>
      <c r="WLQ117" s="6"/>
      <c r="WLR117" s="6"/>
      <c r="WLS117" s="6"/>
      <c r="WLT117" s="6"/>
      <c r="WLU117" s="6"/>
      <c r="WLV117" s="6"/>
      <c r="WLW117" s="6"/>
      <c r="WLX117" s="6"/>
      <c r="WLY117" s="6"/>
      <c r="WLZ117" s="6"/>
      <c r="WMA117" s="6"/>
      <c r="WMB117" s="6"/>
      <c r="WMC117" s="6"/>
      <c r="WMD117" s="6"/>
      <c r="WME117" s="6"/>
      <c r="WMF117" s="6"/>
      <c r="WMG117" s="6"/>
      <c r="WMH117" s="6"/>
      <c r="WMI117" s="6"/>
      <c r="WMJ117" s="6"/>
      <c r="WMK117" s="6"/>
      <c r="WML117" s="6"/>
      <c r="WMM117" s="6"/>
      <c r="WMN117" s="6"/>
      <c r="WMO117" s="6"/>
      <c r="WMP117" s="6"/>
      <c r="WMQ117" s="6"/>
      <c r="WMR117" s="6"/>
      <c r="WMS117" s="6"/>
      <c r="WMT117" s="6"/>
      <c r="WMU117" s="6"/>
      <c r="WMV117" s="6"/>
      <c r="WMW117" s="6"/>
      <c r="WMX117" s="6"/>
      <c r="WMY117" s="6"/>
      <c r="WMZ117" s="6"/>
      <c r="WNA117" s="6"/>
      <c r="WNB117" s="6"/>
      <c r="WNC117" s="6"/>
      <c r="WND117" s="6"/>
      <c r="WNE117" s="6"/>
      <c r="WNF117" s="6"/>
      <c r="WNG117" s="6"/>
      <c r="WNH117" s="6"/>
      <c r="WNI117" s="6"/>
      <c r="WNJ117" s="6"/>
      <c r="WNK117" s="6"/>
      <c r="WNL117" s="6"/>
      <c r="WNM117" s="6"/>
      <c r="WNN117" s="6"/>
      <c r="WNO117" s="6"/>
      <c r="WNP117" s="6"/>
      <c r="WNQ117" s="6"/>
      <c r="WNR117" s="6"/>
      <c r="WNS117" s="6"/>
      <c r="WNT117" s="6"/>
      <c r="WNU117" s="6"/>
      <c r="WNV117" s="6"/>
      <c r="WNW117" s="6"/>
      <c r="WNX117" s="6"/>
      <c r="WNY117" s="6"/>
      <c r="WNZ117" s="6"/>
      <c r="WOA117" s="6"/>
      <c r="WOB117" s="6"/>
      <c r="WOC117" s="6"/>
      <c r="WOD117" s="6"/>
      <c r="WOE117" s="6"/>
      <c r="WOF117" s="6"/>
      <c r="WOG117" s="6"/>
      <c r="WOH117" s="6"/>
      <c r="WOI117" s="6"/>
      <c r="WOJ117" s="6"/>
      <c r="WOK117" s="6"/>
      <c r="WOL117" s="6"/>
      <c r="WOM117" s="6"/>
      <c r="WON117" s="6"/>
      <c r="WOO117" s="6"/>
      <c r="WOP117" s="6"/>
      <c r="WOQ117" s="6"/>
      <c r="WOR117" s="6"/>
      <c r="WOS117" s="6"/>
      <c r="WOT117" s="6"/>
      <c r="WOU117" s="6"/>
      <c r="WOV117" s="6"/>
      <c r="WOW117" s="6"/>
      <c r="WOX117" s="6"/>
      <c r="WOY117" s="6"/>
      <c r="WOZ117" s="6"/>
      <c r="WPA117" s="6"/>
      <c r="WPB117" s="6"/>
      <c r="WPC117" s="6"/>
      <c r="WPD117" s="6"/>
      <c r="WPE117" s="6"/>
      <c r="WPF117" s="6"/>
      <c r="WPG117" s="6"/>
      <c r="WPH117" s="6"/>
      <c r="WPI117" s="6"/>
      <c r="WPJ117" s="6"/>
      <c r="WPK117" s="6"/>
      <c r="WPL117" s="6"/>
      <c r="WPM117" s="6"/>
      <c r="WPN117" s="6"/>
      <c r="WPO117" s="6"/>
      <c r="WPP117" s="6"/>
      <c r="WPQ117" s="6"/>
      <c r="WPR117" s="6"/>
      <c r="WPS117" s="6"/>
      <c r="WPT117" s="6"/>
      <c r="WPU117" s="6"/>
      <c r="WPV117" s="6"/>
      <c r="WPW117" s="6"/>
      <c r="WPX117" s="6"/>
      <c r="WPY117" s="6"/>
      <c r="WPZ117" s="6"/>
      <c r="WQA117" s="6"/>
      <c r="WQB117" s="6"/>
      <c r="WQC117" s="6"/>
      <c r="WQD117" s="6"/>
      <c r="WQE117" s="6"/>
      <c r="WQF117" s="6"/>
      <c r="WQG117" s="6"/>
      <c r="WQH117" s="6"/>
      <c r="WQI117" s="6"/>
      <c r="WQJ117" s="6"/>
      <c r="WQK117" s="6"/>
      <c r="WQL117" s="6"/>
      <c r="WQM117" s="6"/>
      <c r="WQN117" s="6"/>
      <c r="WQO117" s="6"/>
      <c r="WQP117" s="6"/>
      <c r="WQQ117" s="6"/>
      <c r="WQR117" s="6"/>
      <c r="WQS117" s="6"/>
      <c r="WQT117" s="6"/>
      <c r="WQU117" s="6"/>
      <c r="WQV117" s="6"/>
      <c r="WQW117" s="6"/>
      <c r="WQX117" s="6"/>
      <c r="WQY117" s="6"/>
      <c r="WQZ117" s="6"/>
      <c r="WRA117" s="6"/>
      <c r="WRB117" s="6"/>
      <c r="WRC117" s="6"/>
      <c r="WRD117" s="6"/>
      <c r="WRE117" s="6"/>
      <c r="WRF117" s="6"/>
      <c r="WRG117" s="6"/>
      <c r="WRH117" s="6"/>
      <c r="WRI117" s="6"/>
      <c r="WRJ117" s="6"/>
      <c r="WRK117" s="6"/>
      <c r="WRL117" s="6"/>
      <c r="WRM117" s="6"/>
      <c r="WRN117" s="6"/>
      <c r="WRO117" s="6"/>
      <c r="WRP117" s="6"/>
      <c r="WRQ117" s="6"/>
      <c r="WRR117" s="6"/>
      <c r="WRS117" s="6"/>
      <c r="WRT117" s="6"/>
      <c r="WRU117" s="6"/>
      <c r="WRV117" s="6"/>
      <c r="WRW117" s="6"/>
      <c r="WRX117" s="6"/>
      <c r="WRY117" s="6"/>
      <c r="WRZ117" s="6"/>
      <c r="WSA117" s="6"/>
      <c r="WSB117" s="6"/>
      <c r="WSC117" s="6"/>
      <c r="WSD117" s="6"/>
      <c r="WSE117" s="6"/>
      <c r="WSF117" s="6"/>
      <c r="WSG117" s="6"/>
      <c r="WSH117" s="6"/>
      <c r="WSI117" s="6"/>
      <c r="WSJ117" s="6"/>
      <c r="WSK117" s="6"/>
      <c r="WSL117" s="6"/>
      <c r="WSM117" s="6"/>
      <c r="WSN117" s="6"/>
      <c r="WSO117" s="6"/>
      <c r="WSP117" s="6"/>
      <c r="WSQ117" s="6"/>
      <c r="WSR117" s="6"/>
      <c r="WSS117" s="6"/>
      <c r="WST117" s="6"/>
      <c r="WSU117" s="6"/>
      <c r="WSV117" s="6"/>
      <c r="WSW117" s="6"/>
      <c r="WSX117" s="6"/>
      <c r="WSY117" s="6"/>
      <c r="WSZ117" s="6"/>
      <c r="WTA117" s="6"/>
      <c r="WTB117" s="6"/>
      <c r="WTC117" s="6"/>
      <c r="WTD117" s="6"/>
      <c r="WTE117" s="6"/>
      <c r="WTF117" s="6"/>
      <c r="WTG117" s="6"/>
      <c r="WTH117" s="6"/>
      <c r="WTI117" s="6"/>
      <c r="WTJ117" s="6"/>
      <c r="WTK117" s="6"/>
      <c r="WTL117" s="6"/>
      <c r="WTM117" s="6"/>
      <c r="WTN117" s="6"/>
      <c r="WTO117" s="6"/>
      <c r="WTP117" s="6"/>
      <c r="WTQ117" s="6"/>
      <c r="WTR117" s="6"/>
      <c r="WTS117" s="6"/>
      <c r="WTT117" s="6"/>
      <c r="WTU117" s="6"/>
      <c r="WTV117" s="6"/>
      <c r="WTW117" s="6"/>
      <c r="WTX117" s="6"/>
      <c r="WTY117" s="6"/>
      <c r="WTZ117" s="6"/>
      <c r="WUA117" s="6"/>
      <c r="WUB117" s="6"/>
      <c r="WUC117" s="6"/>
      <c r="WUD117" s="6"/>
      <c r="WUE117" s="6"/>
      <c r="WUF117" s="6"/>
      <c r="WUG117" s="6"/>
      <c r="WUH117" s="6"/>
      <c r="WUI117" s="6"/>
      <c r="WUJ117" s="6"/>
      <c r="WUK117" s="6"/>
      <c r="WUL117" s="6"/>
      <c r="WUM117" s="6"/>
      <c r="WUN117" s="6"/>
      <c r="WUO117" s="6"/>
      <c r="WUP117" s="6"/>
      <c r="WUQ117" s="6"/>
      <c r="WUR117" s="6"/>
      <c r="WUS117" s="6"/>
      <c r="WUT117" s="6"/>
      <c r="WUU117" s="6"/>
      <c r="WUV117" s="6"/>
      <c r="WUW117" s="6"/>
      <c r="WUX117" s="6"/>
      <c r="WUY117" s="6"/>
      <c r="WUZ117" s="6"/>
      <c r="WVA117" s="6"/>
      <c r="WVB117" s="6"/>
      <c r="WVC117" s="6"/>
      <c r="WVD117" s="6"/>
      <c r="WVE117" s="6"/>
      <c r="WVF117" s="6"/>
      <c r="WVG117" s="6"/>
      <c r="WVH117" s="6"/>
      <c r="WVI117" s="6"/>
    </row>
    <row r="118" spans="1:16129" s="25" customFormat="1">
      <c r="A118" s="23"/>
      <c r="B118" s="24"/>
      <c r="D118" s="24"/>
      <c r="F118" s="24"/>
      <c r="H118" s="24"/>
      <c r="J118" s="24"/>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6"/>
      <c r="JN118" s="6"/>
      <c r="JO118" s="6"/>
      <c r="JP118" s="6"/>
      <c r="JQ118" s="6"/>
      <c r="JR118" s="6"/>
      <c r="JS118" s="6"/>
      <c r="JT118" s="6"/>
      <c r="JU118" s="6"/>
      <c r="JV118" s="6"/>
      <c r="JW118" s="6"/>
      <c r="JX118" s="6"/>
      <c r="JY118" s="6"/>
      <c r="JZ118" s="6"/>
      <c r="KA118" s="6"/>
      <c r="KB118" s="6"/>
      <c r="KC118" s="6"/>
      <c r="KD118" s="6"/>
      <c r="KE118" s="6"/>
      <c r="KF118" s="6"/>
      <c r="KG118" s="6"/>
      <c r="KH118" s="6"/>
      <c r="KI118" s="6"/>
      <c r="KJ118" s="6"/>
      <c r="KK118" s="6"/>
      <c r="KL118" s="6"/>
      <c r="KM118" s="6"/>
      <c r="KN118" s="6"/>
      <c r="KO118" s="6"/>
      <c r="KP118" s="6"/>
      <c r="KQ118" s="6"/>
      <c r="KR118" s="6"/>
      <c r="KS118" s="6"/>
      <c r="KT118" s="6"/>
      <c r="KU118" s="6"/>
      <c r="KV118" s="6"/>
      <c r="KW118" s="6"/>
      <c r="KX118" s="6"/>
      <c r="KY118" s="6"/>
      <c r="KZ118" s="6"/>
      <c r="LA118" s="6"/>
      <c r="LB118" s="6"/>
      <c r="LC118" s="6"/>
      <c r="LD118" s="6"/>
      <c r="LE118" s="6"/>
      <c r="LF118" s="6"/>
      <c r="LG118" s="6"/>
      <c r="LH118" s="6"/>
      <c r="LI118" s="6"/>
      <c r="LJ118" s="6"/>
      <c r="LK118" s="6"/>
      <c r="LL118" s="6"/>
      <c r="LM118" s="6"/>
      <c r="LN118" s="6"/>
      <c r="LO118" s="6"/>
      <c r="LP118" s="6"/>
      <c r="LQ118" s="6"/>
      <c r="LR118" s="6"/>
      <c r="LS118" s="6"/>
      <c r="LT118" s="6"/>
      <c r="LU118" s="6"/>
      <c r="LV118" s="6"/>
      <c r="LW118" s="6"/>
      <c r="LX118" s="6"/>
      <c r="LY118" s="6"/>
      <c r="LZ118" s="6"/>
      <c r="MA118" s="6"/>
      <c r="MB118" s="6"/>
      <c r="MC118" s="6"/>
      <c r="MD118" s="6"/>
      <c r="ME118" s="6"/>
      <c r="MF118" s="6"/>
      <c r="MG118" s="6"/>
      <c r="MH118" s="6"/>
      <c r="MI118" s="6"/>
      <c r="MJ118" s="6"/>
      <c r="MK118" s="6"/>
      <c r="ML118" s="6"/>
      <c r="MM118" s="6"/>
      <c r="MN118" s="6"/>
      <c r="MO118" s="6"/>
      <c r="MP118" s="6"/>
      <c r="MQ118" s="6"/>
      <c r="MR118" s="6"/>
      <c r="MS118" s="6"/>
      <c r="MT118" s="6"/>
      <c r="MU118" s="6"/>
      <c r="MV118" s="6"/>
      <c r="MW118" s="6"/>
      <c r="MX118" s="6"/>
      <c r="MY118" s="6"/>
      <c r="MZ118" s="6"/>
      <c r="NA118" s="6"/>
      <c r="NB118" s="6"/>
      <c r="NC118" s="6"/>
      <c r="ND118" s="6"/>
      <c r="NE118" s="6"/>
      <c r="NF118" s="6"/>
      <c r="NG118" s="6"/>
      <c r="NH118" s="6"/>
      <c r="NI118" s="6"/>
      <c r="NJ118" s="6"/>
      <c r="NK118" s="6"/>
      <c r="NL118" s="6"/>
      <c r="NM118" s="6"/>
      <c r="NN118" s="6"/>
      <c r="NO118" s="6"/>
      <c r="NP118" s="6"/>
      <c r="NQ118" s="6"/>
      <c r="NR118" s="6"/>
      <c r="NS118" s="6"/>
      <c r="NT118" s="6"/>
      <c r="NU118" s="6"/>
      <c r="NV118" s="6"/>
      <c r="NW118" s="6"/>
      <c r="NX118" s="6"/>
      <c r="NY118" s="6"/>
      <c r="NZ118" s="6"/>
      <c r="OA118" s="6"/>
      <c r="OB118" s="6"/>
      <c r="OC118" s="6"/>
      <c r="OD118" s="6"/>
      <c r="OE118" s="6"/>
      <c r="OF118" s="6"/>
      <c r="OG118" s="6"/>
      <c r="OH118" s="6"/>
      <c r="OI118" s="6"/>
      <c r="OJ118" s="6"/>
      <c r="OK118" s="6"/>
      <c r="OL118" s="6"/>
      <c r="OM118" s="6"/>
      <c r="ON118" s="6"/>
      <c r="OO118" s="6"/>
      <c r="OP118" s="6"/>
      <c r="OQ118" s="6"/>
      <c r="OR118" s="6"/>
      <c r="OS118" s="6"/>
      <c r="OT118" s="6"/>
      <c r="OU118" s="6"/>
      <c r="OV118" s="6"/>
      <c r="OW118" s="6"/>
      <c r="OX118" s="6"/>
      <c r="OY118" s="6"/>
      <c r="OZ118" s="6"/>
      <c r="PA118" s="6"/>
      <c r="PB118" s="6"/>
      <c r="PC118" s="6"/>
      <c r="PD118" s="6"/>
      <c r="PE118" s="6"/>
      <c r="PF118" s="6"/>
      <c r="PG118" s="6"/>
      <c r="PH118" s="6"/>
      <c r="PI118" s="6"/>
      <c r="PJ118" s="6"/>
      <c r="PK118" s="6"/>
      <c r="PL118" s="6"/>
      <c r="PM118" s="6"/>
      <c r="PN118" s="6"/>
      <c r="PO118" s="6"/>
      <c r="PP118" s="6"/>
      <c r="PQ118" s="6"/>
      <c r="PR118" s="6"/>
      <c r="PS118" s="6"/>
      <c r="PT118" s="6"/>
      <c r="PU118" s="6"/>
      <c r="PV118" s="6"/>
      <c r="PW118" s="6"/>
      <c r="PX118" s="6"/>
      <c r="PY118" s="6"/>
      <c r="PZ118" s="6"/>
      <c r="QA118" s="6"/>
      <c r="QB118" s="6"/>
      <c r="QC118" s="6"/>
      <c r="QD118" s="6"/>
      <c r="QE118" s="6"/>
      <c r="QF118" s="6"/>
      <c r="QG118" s="6"/>
      <c r="QH118" s="6"/>
      <c r="QI118" s="6"/>
      <c r="QJ118" s="6"/>
      <c r="QK118" s="6"/>
      <c r="QL118" s="6"/>
      <c r="QM118" s="6"/>
      <c r="QN118" s="6"/>
      <c r="QO118" s="6"/>
      <c r="QP118" s="6"/>
      <c r="QQ118" s="6"/>
      <c r="QR118" s="6"/>
      <c r="QS118" s="6"/>
      <c r="QT118" s="6"/>
      <c r="QU118" s="6"/>
      <c r="QV118" s="6"/>
      <c r="QW118" s="6"/>
      <c r="QX118" s="6"/>
      <c r="QY118" s="6"/>
      <c r="QZ118" s="6"/>
      <c r="RA118" s="6"/>
      <c r="RB118" s="6"/>
      <c r="RC118" s="6"/>
      <c r="RD118" s="6"/>
      <c r="RE118" s="6"/>
      <c r="RF118" s="6"/>
      <c r="RG118" s="6"/>
      <c r="RH118" s="6"/>
      <c r="RI118" s="6"/>
      <c r="RJ118" s="6"/>
      <c r="RK118" s="6"/>
      <c r="RL118" s="6"/>
      <c r="RM118" s="6"/>
      <c r="RN118" s="6"/>
      <c r="RO118" s="6"/>
      <c r="RP118" s="6"/>
      <c r="RQ118" s="6"/>
      <c r="RR118" s="6"/>
      <c r="RS118" s="6"/>
      <c r="RT118" s="6"/>
      <c r="RU118" s="6"/>
      <c r="RV118" s="6"/>
      <c r="RW118" s="6"/>
      <c r="RX118" s="6"/>
      <c r="RY118" s="6"/>
      <c r="RZ118" s="6"/>
      <c r="SA118" s="6"/>
      <c r="SB118" s="6"/>
      <c r="SC118" s="6"/>
      <c r="SD118" s="6"/>
      <c r="SE118" s="6"/>
      <c r="SF118" s="6"/>
      <c r="SG118" s="6"/>
      <c r="SH118" s="6"/>
      <c r="SI118" s="6"/>
      <c r="SJ118" s="6"/>
      <c r="SK118" s="6"/>
      <c r="SL118" s="6"/>
      <c r="SM118" s="6"/>
      <c r="SN118" s="6"/>
      <c r="SO118" s="6"/>
      <c r="SP118" s="6"/>
      <c r="SQ118" s="6"/>
      <c r="SR118" s="6"/>
      <c r="SS118" s="6"/>
      <c r="ST118" s="6"/>
      <c r="SU118" s="6"/>
      <c r="SV118" s="6"/>
      <c r="SW118" s="6"/>
      <c r="SX118" s="6"/>
      <c r="SY118" s="6"/>
      <c r="SZ118" s="6"/>
      <c r="TA118" s="6"/>
      <c r="TB118" s="6"/>
      <c r="TC118" s="6"/>
      <c r="TD118" s="6"/>
      <c r="TE118" s="6"/>
      <c r="TF118" s="6"/>
      <c r="TG118" s="6"/>
      <c r="TH118" s="6"/>
      <c r="TI118" s="6"/>
      <c r="TJ118" s="6"/>
      <c r="TK118" s="6"/>
      <c r="TL118" s="6"/>
      <c r="TM118" s="6"/>
      <c r="TN118" s="6"/>
      <c r="TO118" s="6"/>
      <c r="TP118" s="6"/>
      <c r="TQ118" s="6"/>
      <c r="TR118" s="6"/>
      <c r="TS118" s="6"/>
      <c r="TT118" s="6"/>
      <c r="TU118" s="6"/>
      <c r="TV118" s="6"/>
      <c r="TW118" s="6"/>
      <c r="TX118" s="6"/>
      <c r="TY118" s="6"/>
      <c r="TZ118" s="6"/>
      <c r="UA118" s="6"/>
      <c r="UB118" s="6"/>
      <c r="UC118" s="6"/>
      <c r="UD118" s="6"/>
      <c r="UE118" s="6"/>
      <c r="UF118" s="6"/>
      <c r="UG118" s="6"/>
      <c r="UH118" s="6"/>
      <c r="UI118" s="6"/>
      <c r="UJ118" s="6"/>
      <c r="UK118" s="6"/>
      <c r="UL118" s="6"/>
      <c r="UM118" s="6"/>
      <c r="UN118" s="6"/>
      <c r="UO118" s="6"/>
      <c r="UP118" s="6"/>
      <c r="UQ118" s="6"/>
      <c r="UR118" s="6"/>
      <c r="US118" s="6"/>
      <c r="UT118" s="6"/>
      <c r="UU118" s="6"/>
      <c r="UV118" s="6"/>
      <c r="UW118" s="6"/>
      <c r="UX118" s="6"/>
      <c r="UY118" s="6"/>
      <c r="UZ118" s="6"/>
      <c r="VA118" s="6"/>
      <c r="VB118" s="6"/>
      <c r="VC118" s="6"/>
      <c r="VD118" s="6"/>
      <c r="VE118" s="6"/>
      <c r="VF118" s="6"/>
      <c r="VG118" s="6"/>
      <c r="VH118" s="6"/>
      <c r="VI118" s="6"/>
      <c r="VJ118" s="6"/>
      <c r="VK118" s="6"/>
      <c r="VL118" s="6"/>
      <c r="VM118" s="6"/>
      <c r="VN118" s="6"/>
      <c r="VO118" s="6"/>
      <c r="VP118" s="6"/>
      <c r="VQ118" s="6"/>
      <c r="VR118" s="6"/>
      <c r="VS118" s="6"/>
      <c r="VT118" s="6"/>
      <c r="VU118" s="6"/>
      <c r="VV118" s="6"/>
      <c r="VW118" s="6"/>
      <c r="VX118" s="6"/>
      <c r="VY118" s="6"/>
      <c r="VZ118" s="6"/>
      <c r="WA118" s="6"/>
      <c r="WB118" s="6"/>
      <c r="WC118" s="6"/>
      <c r="WD118" s="6"/>
      <c r="WE118" s="6"/>
      <c r="WF118" s="6"/>
      <c r="WG118" s="6"/>
      <c r="WH118" s="6"/>
      <c r="WI118" s="6"/>
      <c r="WJ118" s="6"/>
      <c r="WK118" s="6"/>
      <c r="WL118" s="6"/>
      <c r="WM118" s="6"/>
      <c r="WN118" s="6"/>
      <c r="WO118" s="6"/>
      <c r="WP118" s="6"/>
      <c r="WQ118" s="6"/>
      <c r="WR118" s="6"/>
      <c r="WS118" s="6"/>
      <c r="WT118" s="6"/>
      <c r="WU118" s="6"/>
      <c r="WV118" s="6"/>
      <c r="WW118" s="6"/>
      <c r="WX118" s="6"/>
      <c r="WY118" s="6"/>
      <c r="WZ118" s="6"/>
      <c r="XA118" s="6"/>
      <c r="XB118" s="6"/>
      <c r="XC118" s="6"/>
      <c r="XD118" s="6"/>
      <c r="XE118" s="6"/>
      <c r="XF118" s="6"/>
      <c r="XG118" s="6"/>
      <c r="XH118" s="6"/>
      <c r="XI118" s="6"/>
      <c r="XJ118" s="6"/>
      <c r="XK118" s="6"/>
      <c r="XL118" s="6"/>
      <c r="XM118" s="6"/>
      <c r="XN118" s="6"/>
      <c r="XO118" s="6"/>
      <c r="XP118" s="6"/>
      <c r="XQ118" s="6"/>
      <c r="XR118" s="6"/>
      <c r="XS118" s="6"/>
      <c r="XT118" s="6"/>
      <c r="XU118" s="6"/>
      <c r="XV118" s="6"/>
      <c r="XW118" s="6"/>
      <c r="XX118" s="6"/>
      <c r="XY118" s="6"/>
      <c r="XZ118" s="6"/>
      <c r="YA118" s="6"/>
      <c r="YB118" s="6"/>
      <c r="YC118" s="6"/>
      <c r="YD118" s="6"/>
      <c r="YE118" s="6"/>
      <c r="YF118" s="6"/>
      <c r="YG118" s="6"/>
      <c r="YH118" s="6"/>
      <c r="YI118" s="6"/>
      <c r="YJ118" s="6"/>
      <c r="YK118" s="6"/>
      <c r="YL118" s="6"/>
      <c r="YM118" s="6"/>
      <c r="YN118" s="6"/>
      <c r="YO118" s="6"/>
      <c r="YP118" s="6"/>
      <c r="YQ118" s="6"/>
      <c r="YR118" s="6"/>
      <c r="YS118" s="6"/>
      <c r="YT118" s="6"/>
      <c r="YU118" s="6"/>
      <c r="YV118" s="6"/>
      <c r="YW118" s="6"/>
      <c r="YX118" s="6"/>
      <c r="YY118" s="6"/>
      <c r="YZ118" s="6"/>
      <c r="ZA118" s="6"/>
      <c r="ZB118" s="6"/>
      <c r="ZC118" s="6"/>
      <c r="ZD118" s="6"/>
      <c r="ZE118" s="6"/>
      <c r="ZF118" s="6"/>
      <c r="ZG118" s="6"/>
      <c r="ZH118" s="6"/>
      <c r="ZI118" s="6"/>
      <c r="ZJ118" s="6"/>
      <c r="ZK118" s="6"/>
      <c r="ZL118" s="6"/>
      <c r="ZM118" s="6"/>
      <c r="ZN118" s="6"/>
      <c r="ZO118" s="6"/>
      <c r="ZP118" s="6"/>
      <c r="ZQ118" s="6"/>
      <c r="ZR118" s="6"/>
      <c r="ZS118" s="6"/>
      <c r="ZT118" s="6"/>
      <c r="ZU118" s="6"/>
      <c r="ZV118" s="6"/>
      <c r="ZW118" s="6"/>
      <c r="ZX118" s="6"/>
      <c r="ZY118" s="6"/>
      <c r="ZZ118" s="6"/>
      <c r="AAA118" s="6"/>
      <c r="AAB118" s="6"/>
      <c r="AAC118" s="6"/>
      <c r="AAD118" s="6"/>
      <c r="AAE118" s="6"/>
      <c r="AAF118" s="6"/>
      <c r="AAG118" s="6"/>
      <c r="AAH118" s="6"/>
      <c r="AAI118" s="6"/>
      <c r="AAJ118" s="6"/>
      <c r="AAK118" s="6"/>
      <c r="AAL118" s="6"/>
      <c r="AAM118" s="6"/>
      <c r="AAN118" s="6"/>
      <c r="AAO118" s="6"/>
      <c r="AAP118" s="6"/>
      <c r="AAQ118" s="6"/>
      <c r="AAR118" s="6"/>
      <c r="AAS118" s="6"/>
      <c r="AAT118" s="6"/>
      <c r="AAU118" s="6"/>
      <c r="AAV118" s="6"/>
      <c r="AAW118" s="6"/>
      <c r="AAX118" s="6"/>
      <c r="AAY118" s="6"/>
      <c r="AAZ118" s="6"/>
      <c r="ABA118" s="6"/>
      <c r="ABB118" s="6"/>
      <c r="ABC118" s="6"/>
      <c r="ABD118" s="6"/>
      <c r="ABE118" s="6"/>
      <c r="ABF118" s="6"/>
      <c r="ABG118" s="6"/>
      <c r="ABH118" s="6"/>
      <c r="ABI118" s="6"/>
      <c r="ABJ118" s="6"/>
      <c r="ABK118" s="6"/>
      <c r="ABL118" s="6"/>
      <c r="ABM118" s="6"/>
      <c r="ABN118" s="6"/>
      <c r="ABO118" s="6"/>
      <c r="ABP118" s="6"/>
      <c r="ABQ118" s="6"/>
      <c r="ABR118" s="6"/>
      <c r="ABS118" s="6"/>
      <c r="ABT118" s="6"/>
      <c r="ABU118" s="6"/>
      <c r="ABV118" s="6"/>
      <c r="ABW118" s="6"/>
      <c r="ABX118" s="6"/>
      <c r="ABY118" s="6"/>
      <c r="ABZ118" s="6"/>
      <c r="ACA118" s="6"/>
      <c r="ACB118" s="6"/>
      <c r="ACC118" s="6"/>
      <c r="ACD118" s="6"/>
      <c r="ACE118" s="6"/>
      <c r="ACF118" s="6"/>
      <c r="ACG118" s="6"/>
      <c r="ACH118" s="6"/>
      <c r="ACI118" s="6"/>
      <c r="ACJ118" s="6"/>
      <c r="ACK118" s="6"/>
      <c r="ACL118" s="6"/>
      <c r="ACM118" s="6"/>
      <c r="ACN118" s="6"/>
      <c r="ACO118" s="6"/>
      <c r="ACP118" s="6"/>
      <c r="ACQ118" s="6"/>
      <c r="ACR118" s="6"/>
      <c r="ACS118" s="6"/>
      <c r="ACT118" s="6"/>
      <c r="ACU118" s="6"/>
      <c r="ACV118" s="6"/>
      <c r="ACW118" s="6"/>
      <c r="ACX118" s="6"/>
      <c r="ACY118" s="6"/>
      <c r="ACZ118" s="6"/>
      <c r="ADA118" s="6"/>
      <c r="ADB118" s="6"/>
      <c r="ADC118" s="6"/>
      <c r="ADD118" s="6"/>
      <c r="ADE118" s="6"/>
      <c r="ADF118" s="6"/>
      <c r="ADG118" s="6"/>
      <c r="ADH118" s="6"/>
      <c r="ADI118" s="6"/>
      <c r="ADJ118" s="6"/>
      <c r="ADK118" s="6"/>
      <c r="ADL118" s="6"/>
      <c r="ADM118" s="6"/>
      <c r="ADN118" s="6"/>
      <c r="ADO118" s="6"/>
      <c r="ADP118" s="6"/>
      <c r="ADQ118" s="6"/>
      <c r="ADR118" s="6"/>
      <c r="ADS118" s="6"/>
      <c r="ADT118" s="6"/>
      <c r="ADU118" s="6"/>
      <c r="ADV118" s="6"/>
      <c r="ADW118" s="6"/>
      <c r="ADX118" s="6"/>
      <c r="ADY118" s="6"/>
      <c r="ADZ118" s="6"/>
      <c r="AEA118" s="6"/>
      <c r="AEB118" s="6"/>
      <c r="AEC118" s="6"/>
      <c r="AED118" s="6"/>
      <c r="AEE118" s="6"/>
      <c r="AEF118" s="6"/>
      <c r="AEG118" s="6"/>
      <c r="AEH118" s="6"/>
      <c r="AEI118" s="6"/>
      <c r="AEJ118" s="6"/>
      <c r="AEK118" s="6"/>
      <c r="AEL118" s="6"/>
      <c r="AEM118" s="6"/>
      <c r="AEN118" s="6"/>
      <c r="AEO118" s="6"/>
      <c r="AEP118" s="6"/>
      <c r="AEQ118" s="6"/>
      <c r="AER118" s="6"/>
      <c r="AES118" s="6"/>
      <c r="AET118" s="6"/>
      <c r="AEU118" s="6"/>
      <c r="AEV118" s="6"/>
      <c r="AEW118" s="6"/>
      <c r="AEX118" s="6"/>
      <c r="AEY118" s="6"/>
      <c r="AEZ118" s="6"/>
      <c r="AFA118" s="6"/>
      <c r="AFB118" s="6"/>
      <c r="AFC118" s="6"/>
      <c r="AFD118" s="6"/>
      <c r="AFE118" s="6"/>
      <c r="AFF118" s="6"/>
      <c r="AFG118" s="6"/>
      <c r="AFH118" s="6"/>
      <c r="AFI118" s="6"/>
      <c r="AFJ118" s="6"/>
      <c r="AFK118" s="6"/>
      <c r="AFL118" s="6"/>
      <c r="AFM118" s="6"/>
      <c r="AFN118" s="6"/>
      <c r="AFO118" s="6"/>
      <c r="AFP118" s="6"/>
      <c r="AFQ118" s="6"/>
      <c r="AFR118" s="6"/>
      <c r="AFS118" s="6"/>
      <c r="AFT118" s="6"/>
      <c r="AFU118" s="6"/>
      <c r="AFV118" s="6"/>
      <c r="AFW118" s="6"/>
      <c r="AFX118" s="6"/>
      <c r="AFY118" s="6"/>
      <c r="AFZ118" s="6"/>
      <c r="AGA118" s="6"/>
      <c r="AGB118" s="6"/>
      <c r="AGC118" s="6"/>
      <c r="AGD118" s="6"/>
      <c r="AGE118" s="6"/>
      <c r="AGF118" s="6"/>
      <c r="AGG118" s="6"/>
      <c r="AGH118" s="6"/>
      <c r="AGI118" s="6"/>
      <c r="AGJ118" s="6"/>
      <c r="AGK118" s="6"/>
      <c r="AGL118" s="6"/>
      <c r="AGM118" s="6"/>
      <c r="AGN118" s="6"/>
      <c r="AGO118" s="6"/>
      <c r="AGP118" s="6"/>
      <c r="AGQ118" s="6"/>
      <c r="AGR118" s="6"/>
      <c r="AGS118" s="6"/>
      <c r="AGT118" s="6"/>
      <c r="AGU118" s="6"/>
      <c r="AGV118" s="6"/>
      <c r="AGW118" s="6"/>
      <c r="AGX118" s="6"/>
      <c r="AGY118" s="6"/>
      <c r="AGZ118" s="6"/>
      <c r="AHA118" s="6"/>
      <c r="AHB118" s="6"/>
      <c r="AHC118" s="6"/>
      <c r="AHD118" s="6"/>
      <c r="AHE118" s="6"/>
      <c r="AHF118" s="6"/>
      <c r="AHG118" s="6"/>
      <c r="AHH118" s="6"/>
      <c r="AHI118" s="6"/>
      <c r="AHJ118" s="6"/>
      <c r="AHK118" s="6"/>
      <c r="AHL118" s="6"/>
      <c r="AHM118" s="6"/>
      <c r="AHN118" s="6"/>
      <c r="AHO118" s="6"/>
      <c r="AHP118" s="6"/>
      <c r="AHQ118" s="6"/>
      <c r="AHR118" s="6"/>
      <c r="AHS118" s="6"/>
      <c r="AHT118" s="6"/>
      <c r="AHU118" s="6"/>
      <c r="AHV118" s="6"/>
      <c r="AHW118" s="6"/>
      <c r="AHX118" s="6"/>
      <c r="AHY118" s="6"/>
      <c r="AHZ118" s="6"/>
      <c r="AIA118" s="6"/>
      <c r="AIB118" s="6"/>
      <c r="AIC118" s="6"/>
      <c r="AID118" s="6"/>
      <c r="AIE118" s="6"/>
      <c r="AIF118" s="6"/>
      <c r="AIG118" s="6"/>
      <c r="AIH118" s="6"/>
      <c r="AII118" s="6"/>
      <c r="AIJ118" s="6"/>
      <c r="AIK118" s="6"/>
      <c r="AIL118" s="6"/>
      <c r="AIM118" s="6"/>
      <c r="AIN118" s="6"/>
      <c r="AIO118" s="6"/>
      <c r="AIP118" s="6"/>
      <c r="AIQ118" s="6"/>
      <c r="AIR118" s="6"/>
      <c r="AIS118" s="6"/>
      <c r="AIT118" s="6"/>
      <c r="AIU118" s="6"/>
      <c r="AIV118" s="6"/>
      <c r="AIW118" s="6"/>
      <c r="AIX118" s="6"/>
      <c r="AIY118" s="6"/>
      <c r="AIZ118" s="6"/>
      <c r="AJA118" s="6"/>
      <c r="AJB118" s="6"/>
      <c r="AJC118" s="6"/>
      <c r="AJD118" s="6"/>
      <c r="AJE118" s="6"/>
      <c r="AJF118" s="6"/>
      <c r="AJG118" s="6"/>
      <c r="AJH118" s="6"/>
      <c r="AJI118" s="6"/>
      <c r="AJJ118" s="6"/>
      <c r="AJK118" s="6"/>
      <c r="AJL118" s="6"/>
      <c r="AJM118" s="6"/>
      <c r="AJN118" s="6"/>
      <c r="AJO118" s="6"/>
      <c r="AJP118" s="6"/>
      <c r="AJQ118" s="6"/>
      <c r="AJR118" s="6"/>
      <c r="AJS118" s="6"/>
      <c r="AJT118" s="6"/>
      <c r="AJU118" s="6"/>
      <c r="AJV118" s="6"/>
      <c r="AJW118" s="6"/>
      <c r="AJX118" s="6"/>
      <c r="AJY118" s="6"/>
      <c r="AJZ118" s="6"/>
      <c r="AKA118" s="6"/>
      <c r="AKB118" s="6"/>
      <c r="AKC118" s="6"/>
      <c r="AKD118" s="6"/>
      <c r="AKE118" s="6"/>
      <c r="AKF118" s="6"/>
      <c r="AKG118" s="6"/>
      <c r="AKH118" s="6"/>
      <c r="AKI118" s="6"/>
      <c r="AKJ118" s="6"/>
      <c r="AKK118" s="6"/>
      <c r="AKL118" s="6"/>
      <c r="AKM118" s="6"/>
      <c r="AKN118" s="6"/>
      <c r="AKO118" s="6"/>
      <c r="AKP118" s="6"/>
      <c r="AKQ118" s="6"/>
      <c r="AKR118" s="6"/>
      <c r="AKS118" s="6"/>
      <c r="AKT118" s="6"/>
      <c r="AKU118" s="6"/>
      <c r="AKV118" s="6"/>
      <c r="AKW118" s="6"/>
      <c r="AKX118" s="6"/>
      <c r="AKY118" s="6"/>
      <c r="AKZ118" s="6"/>
      <c r="ALA118" s="6"/>
      <c r="ALB118" s="6"/>
      <c r="ALC118" s="6"/>
      <c r="ALD118" s="6"/>
      <c r="ALE118" s="6"/>
      <c r="ALF118" s="6"/>
      <c r="ALG118" s="6"/>
      <c r="ALH118" s="6"/>
      <c r="ALI118" s="6"/>
      <c r="ALJ118" s="6"/>
      <c r="ALK118" s="6"/>
      <c r="ALL118" s="6"/>
      <c r="ALM118" s="6"/>
      <c r="ALN118" s="6"/>
      <c r="ALO118" s="6"/>
      <c r="ALP118" s="6"/>
      <c r="ALQ118" s="6"/>
      <c r="ALR118" s="6"/>
      <c r="ALS118" s="6"/>
      <c r="ALT118" s="6"/>
      <c r="ALU118" s="6"/>
      <c r="ALV118" s="6"/>
      <c r="ALW118" s="6"/>
      <c r="ALX118" s="6"/>
      <c r="ALY118" s="6"/>
      <c r="ALZ118" s="6"/>
      <c r="AMA118" s="6"/>
      <c r="AMB118" s="6"/>
      <c r="AMC118" s="6"/>
      <c r="AMD118" s="6"/>
      <c r="AME118" s="6"/>
      <c r="AMF118" s="6"/>
      <c r="AMG118" s="6"/>
      <c r="AMH118" s="6"/>
      <c r="AMI118" s="6"/>
      <c r="AMJ118" s="6"/>
      <c r="AMK118" s="6"/>
      <c r="AML118" s="6"/>
      <c r="AMM118" s="6"/>
      <c r="AMN118" s="6"/>
      <c r="AMO118" s="6"/>
      <c r="AMP118" s="6"/>
      <c r="AMQ118" s="6"/>
      <c r="AMR118" s="6"/>
      <c r="AMS118" s="6"/>
      <c r="AMT118" s="6"/>
      <c r="AMU118" s="6"/>
      <c r="AMV118" s="6"/>
      <c r="AMW118" s="6"/>
      <c r="AMX118" s="6"/>
      <c r="AMY118" s="6"/>
      <c r="AMZ118" s="6"/>
      <c r="ANA118" s="6"/>
      <c r="ANB118" s="6"/>
      <c r="ANC118" s="6"/>
      <c r="AND118" s="6"/>
      <c r="ANE118" s="6"/>
      <c r="ANF118" s="6"/>
      <c r="ANG118" s="6"/>
      <c r="ANH118" s="6"/>
      <c r="ANI118" s="6"/>
      <c r="ANJ118" s="6"/>
      <c r="ANK118" s="6"/>
      <c r="ANL118" s="6"/>
      <c r="ANM118" s="6"/>
      <c r="ANN118" s="6"/>
      <c r="ANO118" s="6"/>
      <c r="ANP118" s="6"/>
      <c r="ANQ118" s="6"/>
      <c r="ANR118" s="6"/>
      <c r="ANS118" s="6"/>
      <c r="ANT118" s="6"/>
      <c r="ANU118" s="6"/>
      <c r="ANV118" s="6"/>
      <c r="ANW118" s="6"/>
      <c r="ANX118" s="6"/>
      <c r="ANY118" s="6"/>
      <c r="ANZ118" s="6"/>
      <c r="AOA118" s="6"/>
      <c r="AOB118" s="6"/>
      <c r="AOC118" s="6"/>
      <c r="AOD118" s="6"/>
      <c r="AOE118" s="6"/>
      <c r="AOF118" s="6"/>
      <c r="AOG118" s="6"/>
      <c r="AOH118" s="6"/>
      <c r="AOI118" s="6"/>
      <c r="AOJ118" s="6"/>
      <c r="AOK118" s="6"/>
      <c r="AOL118" s="6"/>
      <c r="AOM118" s="6"/>
      <c r="AON118" s="6"/>
      <c r="AOO118" s="6"/>
      <c r="AOP118" s="6"/>
      <c r="AOQ118" s="6"/>
      <c r="AOR118" s="6"/>
      <c r="AOS118" s="6"/>
      <c r="AOT118" s="6"/>
      <c r="AOU118" s="6"/>
      <c r="AOV118" s="6"/>
      <c r="AOW118" s="6"/>
      <c r="AOX118" s="6"/>
      <c r="AOY118" s="6"/>
      <c r="AOZ118" s="6"/>
      <c r="APA118" s="6"/>
      <c r="APB118" s="6"/>
      <c r="APC118" s="6"/>
      <c r="APD118" s="6"/>
      <c r="APE118" s="6"/>
      <c r="APF118" s="6"/>
      <c r="APG118" s="6"/>
      <c r="APH118" s="6"/>
      <c r="API118" s="6"/>
      <c r="APJ118" s="6"/>
      <c r="APK118" s="6"/>
      <c r="APL118" s="6"/>
      <c r="APM118" s="6"/>
      <c r="APN118" s="6"/>
      <c r="APO118" s="6"/>
      <c r="APP118" s="6"/>
      <c r="APQ118" s="6"/>
      <c r="APR118" s="6"/>
      <c r="APS118" s="6"/>
      <c r="APT118" s="6"/>
      <c r="APU118" s="6"/>
      <c r="APV118" s="6"/>
      <c r="APW118" s="6"/>
      <c r="APX118" s="6"/>
      <c r="APY118" s="6"/>
      <c r="APZ118" s="6"/>
      <c r="AQA118" s="6"/>
      <c r="AQB118" s="6"/>
      <c r="AQC118" s="6"/>
      <c r="AQD118" s="6"/>
      <c r="AQE118" s="6"/>
      <c r="AQF118" s="6"/>
      <c r="AQG118" s="6"/>
      <c r="AQH118" s="6"/>
      <c r="AQI118" s="6"/>
      <c r="AQJ118" s="6"/>
      <c r="AQK118" s="6"/>
      <c r="AQL118" s="6"/>
      <c r="AQM118" s="6"/>
      <c r="AQN118" s="6"/>
      <c r="AQO118" s="6"/>
      <c r="AQP118" s="6"/>
      <c r="AQQ118" s="6"/>
      <c r="AQR118" s="6"/>
      <c r="AQS118" s="6"/>
      <c r="AQT118" s="6"/>
      <c r="AQU118" s="6"/>
      <c r="AQV118" s="6"/>
      <c r="AQW118" s="6"/>
      <c r="AQX118" s="6"/>
      <c r="AQY118" s="6"/>
      <c r="AQZ118" s="6"/>
      <c r="ARA118" s="6"/>
      <c r="ARB118" s="6"/>
      <c r="ARC118" s="6"/>
      <c r="ARD118" s="6"/>
      <c r="ARE118" s="6"/>
      <c r="ARF118" s="6"/>
      <c r="ARG118" s="6"/>
      <c r="ARH118" s="6"/>
      <c r="ARI118" s="6"/>
      <c r="ARJ118" s="6"/>
      <c r="ARK118" s="6"/>
      <c r="ARL118" s="6"/>
      <c r="ARM118" s="6"/>
      <c r="ARN118" s="6"/>
      <c r="ARO118" s="6"/>
      <c r="ARP118" s="6"/>
      <c r="ARQ118" s="6"/>
      <c r="ARR118" s="6"/>
      <c r="ARS118" s="6"/>
      <c r="ART118" s="6"/>
      <c r="ARU118" s="6"/>
      <c r="ARV118" s="6"/>
      <c r="ARW118" s="6"/>
      <c r="ARX118" s="6"/>
      <c r="ARY118" s="6"/>
      <c r="ARZ118" s="6"/>
      <c r="ASA118" s="6"/>
      <c r="ASB118" s="6"/>
      <c r="ASC118" s="6"/>
      <c r="ASD118" s="6"/>
      <c r="ASE118" s="6"/>
      <c r="ASF118" s="6"/>
      <c r="ASG118" s="6"/>
      <c r="ASH118" s="6"/>
      <c r="ASI118" s="6"/>
      <c r="ASJ118" s="6"/>
      <c r="ASK118" s="6"/>
      <c r="ASL118" s="6"/>
      <c r="ASM118" s="6"/>
      <c r="ASN118" s="6"/>
      <c r="ASO118" s="6"/>
      <c r="ASP118" s="6"/>
      <c r="ASQ118" s="6"/>
      <c r="ASR118" s="6"/>
      <c r="ASS118" s="6"/>
      <c r="AST118" s="6"/>
      <c r="ASU118" s="6"/>
      <c r="ASV118" s="6"/>
      <c r="ASW118" s="6"/>
      <c r="ASX118" s="6"/>
      <c r="ASY118" s="6"/>
      <c r="ASZ118" s="6"/>
      <c r="ATA118" s="6"/>
      <c r="ATB118" s="6"/>
      <c r="ATC118" s="6"/>
      <c r="ATD118" s="6"/>
      <c r="ATE118" s="6"/>
      <c r="ATF118" s="6"/>
      <c r="ATG118" s="6"/>
      <c r="ATH118" s="6"/>
      <c r="ATI118" s="6"/>
      <c r="ATJ118" s="6"/>
      <c r="ATK118" s="6"/>
      <c r="ATL118" s="6"/>
      <c r="ATM118" s="6"/>
      <c r="ATN118" s="6"/>
      <c r="ATO118" s="6"/>
      <c r="ATP118" s="6"/>
      <c r="ATQ118" s="6"/>
      <c r="ATR118" s="6"/>
      <c r="ATS118" s="6"/>
      <c r="ATT118" s="6"/>
      <c r="ATU118" s="6"/>
      <c r="ATV118" s="6"/>
      <c r="ATW118" s="6"/>
      <c r="ATX118" s="6"/>
      <c r="ATY118" s="6"/>
      <c r="ATZ118" s="6"/>
      <c r="AUA118" s="6"/>
      <c r="AUB118" s="6"/>
      <c r="AUC118" s="6"/>
      <c r="AUD118" s="6"/>
      <c r="AUE118" s="6"/>
      <c r="AUF118" s="6"/>
      <c r="AUG118" s="6"/>
      <c r="AUH118" s="6"/>
      <c r="AUI118" s="6"/>
      <c r="AUJ118" s="6"/>
      <c r="AUK118" s="6"/>
      <c r="AUL118" s="6"/>
      <c r="AUM118" s="6"/>
      <c r="AUN118" s="6"/>
      <c r="AUO118" s="6"/>
      <c r="AUP118" s="6"/>
      <c r="AUQ118" s="6"/>
      <c r="AUR118" s="6"/>
      <c r="AUS118" s="6"/>
      <c r="AUT118" s="6"/>
      <c r="AUU118" s="6"/>
      <c r="AUV118" s="6"/>
      <c r="AUW118" s="6"/>
      <c r="AUX118" s="6"/>
      <c r="AUY118" s="6"/>
      <c r="AUZ118" s="6"/>
      <c r="AVA118" s="6"/>
      <c r="AVB118" s="6"/>
      <c r="AVC118" s="6"/>
      <c r="AVD118" s="6"/>
      <c r="AVE118" s="6"/>
      <c r="AVF118" s="6"/>
      <c r="AVG118" s="6"/>
      <c r="AVH118" s="6"/>
      <c r="AVI118" s="6"/>
      <c r="AVJ118" s="6"/>
      <c r="AVK118" s="6"/>
      <c r="AVL118" s="6"/>
      <c r="AVM118" s="6"/>
      <c r="AVN118" s="6"/>
      <c r="AVO118" s="6"/>
      <c r="AVP118" s="6"/>
      <c r="AVQ118" s="6"/>
      <c r="AVR118" s="6"/>
      <c r="AVS118" s="6"/>
      <c r="AVT118" s="6"/>
      <c r="AVU118" s="6"/>
      <c r="AVV118" s="6"/>
      <c r="AVW118" s="6"/>
      <c r="AVX118" s="6"/>
      <c r="AVY118" s="6"/>
      <c r="AVZ118" s="6"/>
      <c r="AWA118" s="6"/>
      <c r="AWB118" s="6"/>
      <c r="AWC118" s="6"/>
      <c r="AWD118" s="6"/>
      <c r="AWE118" s="6"/>
      <c r="AWF118" s="6"/>
      <c r="AWG118" s="6"/>
      <c r="AWH118" s="6"/>
      <c r="AWI118" s="6"/>
      <c r="AWJ118" s="6"/>
      <c r="AWK118" s="6"/>
      <c r="AWL118" s="6"/>
      <c r="AWM118" s="6"/>
      <c r="AWN118" s="6"/>
      <c r="AWO118" s="6"/>
      <c r="AWP118" s="6"/>
      <c r="AWQ118" s="6"/>
      <c r="AWR118" s="6"/>
      <c r="AWS118" s="6"/>
      <c r="AWT118" s="6"/>
      <c r="AWU118" s="6"/>
      <c r="AWV118" s="6"/>
      <c r="AWW118" s="6"/>
      <c r="AWX118" s="6"/>
      <c r="AWY118" s="6"/>
      <c r="AWZ118" s="6"/>
      <c r="AXA118" s="6"/>
      <c r="AXB118" s="6"/>
      <c r="AXC118" s="6"/>
      <c r="AXD118" s="6"/>
      <c r="AXE118" s="6"/>
      <c r="AXF118" s="6"/>
      <c r="AXG118" s="6"/>
      <c r="AXH118" s="6"/>
      <c r="AXI118" s="6"/>
      <c r="AXJ118" s="6"/>
      <c r="AXK118" s="6"/>
      <c r="AXL118" s="6"/>
      <c r="AXM118" s="6"/>
      <c r="AXN118" s="6"/>
      <c r="AXO118" s="6"/>
      <c r="AXP118" s="6"/>
      <c r="AXQ118" s="6"/>
      <c r="AXR118" s="6"/>
      <c r="AXS118" s="6"/>
      <c r="AXT118" s="6"/>
      <c r="AXU118" s="6"/>
      <c r="AXV118" s="6"/>
      <c r="AXW118" s="6"/>
      <c r="AXX118" s="6"/>
      <c r="AXY118" s="6"/>
      <c r="AXZ118" s="6"/>
      <c r="AYA118" s="6"/>
      <c r="AYB118" s="6"/>
      <c r="AYC118" s="6"/>
      <c r="AYD118" s="6"/>
      <c r="AYE118" s="6"/>
      <c r="AYF118" s="6"/>
      <c r="AYG118" s="6"/>
      <c r="AYH118" s="6"/>
      <c r="AYI118" s="6"/>
      <c r="AYJ118" s="6"/>
      <c r="AYK118" s="6"/>
      <c r="AYL118" s="6"/>
      <c r="AYM118" s="6"/>
      <c r="AYN118" s="6"/>
      <c r="AYO118" s="6"/>
      <c r="AYP118" s="6"/>
      <c r="AYQ118" s="6"/>
      <c r="AYR118" s="6"/>
      <c r="AYS118" s="6"/>
      <c r="AYT118" s="6"/>
      <c r="AYU118" s="6"/>
      <c r="AYV118" s="6"/>
      <c r="AYW118" s="6"/>
      <c r="AYX118" s="6"/>
      <c r="AYY118" s="6"/>
      <c r="AYZ118" s="6"/>
      <c r="AZA118" s="6"/>
      <c r="AZB118" s="6"/>
      <c r="AZC118" s="6"/>
      <c r="AZD118" s="6"/>
      <c r="AZE118" s="6"/>
      <c r="AZF118" s="6"/>
      <c r="AZG118" s="6"/>
      <c r="AZH118" s="6"/>
      <c r="AZI118" s="6"/>
      <c r="AZJ118" s="6"/>
      <c r="AZK118" s="6"/>
      <c r="AZL118" s="6"/>
      <c r="AZM118" s="6"/>
      <c r="AZN118" s="6"/>
      <c r="AZO118" s="6"/>
      <c r="AZP118" s="6"/>
      <c r="AZQ118" s="6"/>
      <c r="AZR118" s="6"/>
      <c r="AZS118" s="6"/>
      <c r="AZT118" s="6"/>
      <c r="AZU118" s="6"/>
      <c r="AZV118" s="6"/>
      <c r="AZW118" s="6"/>
      <c r="AZX118" s="6"/>
      <c r="AZY118" s="6"/>
      <c r="AZZ118" s="6"/>
      <c r="BAA118" s="6"/>
      <c r="BAB118" s="6"/>
      <c r="BAC118" s="6"/>
      <c r="BAD118" s="6"/>
      <c r="BAE118" s="6"/>
      <c r="BAF118" s="6"/>
      <c r="BAG118" s="6"/>
      <c r="BAH118" s="6"/>
      <c r="BAI118" s="6"/>
      <c r="BAJ118" s="6"/>
      <c r="BAK118" s="6"/>
      <c r="BAL118" s="6"/>
      <c r="BAM118" s="6"/>
      <c r="BAN118" s="6"/>
      <c r="BAO118" s="6"/>
      <c r="BAP118" s="6"/>
      <c r="BAQ118" s="6"/>
      <c r="BAR118" s="6"/>
      <c r="BAS118" s="6"/>
      <c r="BAT118" s="6"/>
      <c r="BAU118" s="6"/>
      <c r="BAV118" s="6"/>
      <c r="BAW118" s="6"/>
      <c r="BAX118" s="6"/>
      <c r="BAY118" s="6"/>
      <c r="BAZ118" s="6"/>
      <c r="BBA118" s="6"/>
      <c r="BBB118" s="6"/>
      <c r="BBC118" s="6"/>
      <c r="BBD118" s="6"/>
      <c r="BBE118" s="6"/>
      <c r="BBF118" s="6"/>
      <c r="BBG118" s="6"/>
      <c r="BBH118" s="6"/>
      <c r="BBI118" s="6"/>
      <c r="BBJ118" s="6"/>
      <c r="BBK118" s="6"/>
      <c r="BBL118" s="6"/>
      <c r="BBM118" s="6"/>
      <c r="BBN118" s="6"/>
      <c r="BBO118" s="6"/>
      <c r="BBP118" s="6"/>
      <c r="BBQ118" s="6"/>
      <c r="BBR118" s="6"/>
      <c r="BBS118" s="6"/>
      <c r="BBT118" s="6"/>
      <c r="BBU118" s="6"/>
      <c r="BBV118" s="6"/>
      <c r="BBW118" s="6"/>
      <c r="BBX118" s="6"/>
      <c r="BBY118" s="6"/>
      <c r="BBZ118" s="6"/>
      <c r="BCA118" s="6"/>
      <c r="BCB118" s="6"/>
      <c r="BCC118" s="6"/>
      <c r="BCD118" s="6"/>
      <c r="BCE118" s="6"/>
      <c r="BCF118" s="6"/>
      <c r="BCG118" s="6"/>
      <c r="BCH118" s="6"/>
      <c r="BCI118" s="6"/>
      <c r="BCJ118" s="6"/>
      <c r="BCK118" s="6"/>
      <c r="BCL118" s="6"/>
      <c r="BCM118" s="6"/>
      <c r="BCN118" s="6"/>
      <c r="BCO118" s="6"/>
      <c r="BCP118" s="6"/>
      <c r="BCQ118" s="6"/>
      <c r="BCR118" s="6"/>
      <c r="BCS118" s="6"/>
      <c r="BCT118" s="6"/>
      <c r="BCU118" s="6"/>
      <c r="BCV118" s="6"/>
      <c r="BCW118" s="6"/>
      <c r="BCX118" s="6"/>
      <c r="BCY118" s="6"/>
      <c r="BCZ118" s="6"/>
      <c r="BDA118" s="6"/>
      <c r="BDB118" s="6"/>
      <c r="BDC118" s="6"/>
      <c r="BDD118" s="6"/>
      <c r="BDE118" s="6"/>
      <c r="BDF118" s="6"/>
      <c r="BDG118" s="6"/>
      <c r="BDH118" s="6"/>
      <c r="BDI118" s="6"/>
      <c r="BDJ118" s="6"/>
      <c r="BDK118" s="6"/>
      <c r="BDL118" s="6"/>
      <c r="BDM118" s="6"/>
      <c r="BDN118" s="6"/>
      <c r="BDO118" s="6"/>
      <c r="BDP118" s="6"/>
      <c r="BDQ118" s="6"/>
      <c r="BDR118" s="6"/>
      <c r="BDS118" s="6"/>
      <c r="BDT118" s="6"/>
      <c r="BDU118" s="6"/>
      <c r="BDV118" s="6"/>
      <c r="BDW118" s="6"/>
      <c r="BDX118" s="6"/>
      <c r="BDY118" s="6"/>
      <c r="BDZ118" s="6"/>
      <c r="BEA118" s="6"/>
      <c r="BEB118" s="6"/>
      <c r="BEC118" s="6"/>
      <c r="BED118" s="6"/>
      <c r="BEE118" s="6"/>
      <c r="BEF118" s="6"/>
      <c r="BEG118" s="6"/>
      <c r="BEH118" s="6"/>
      <c r="BEI118" s="6"/>
      <c r="BEJ118" s="6"/>
      <c r="BEK118" s="6"/>
      <c r="BEL118" s="6"/>
      <c r="BEM118" s="6"/>
      <c r="BEN118" s="6"/>
      <c r="BEO118" s="6"/>
      <c r="BEP118" s="6"/>
      <c r="BEQ118" s="6"/>
      <c r="BER118" s="6"/>
      <c r="BES118" s="6"/>
      <c r="BET118" s="6"/>
      <c r="BEU118" s="6"/>
      <c r="BEV118" s="6"/>
      <c r="BEW118" s="6"/>
      <c r="BEX118" s="6"/>
      <c r="BEY118" s="6"/>
      <c r="BEZ118" s="6"/>
      <c r="BFA118" s="6"/>
      <c r="BFB118" s="6"/>
      <c r="BFC118" s="6"/>
      <c r="BFD118" s="6"/>
      <c r="BFE118" s="6"/>
      <c r="BFF118" s="6"/>
      <c r="BFG118" s="6"/>
      <c r="BFH118" s="6"/>
      <c r="BFI118" s="6"/>
      <c r="BFJ118" s="6"/>
      <c r="BFK118" s="6"/>
      <c r="BFL118" s="6"/>
      <c r="BFM118" s="6"/>
      <c r="BFN118" s="6"/>
      <c r="BFO118" s="6"/>
      <c r="BFP118" s="6"/>
      <c r="BFQ118" s="6"/>
      <c r="BFR118" s="6"/>
      <c r="BFS118" s="6"/>
      <c r="BFT118" s="6"/>
      <c r="BFU118" s="6"/>
      <c r="BFV118" s="6"/>
      <c r="BFW118" s="6"/>
      <c r="BFX118" s="6"/>
      <c r="BFY118" s="6"/>
      <c r="BFZ118" s="6"/>
      <c r="BGA118" s="6"/>
      <c r="BGB118" s="6"/>
      <c r="BGC118" s="6"/>
      <c r="BGD118" s="6"/>
      <c r="BGE118" s="6"/>
      <c r="BGF118" s="6"/>
      <c r="BGG118" s="6"/>
      <c r="BGH118" s="6"/>
      <c r="BGI118" s="6"/>
      <c r="BGJ118" s="6"/>
      <c r="BGK118" s="6"/>
      <c r="BGL118" s="6"/>
      <c r="BGM118" s="6"/>
      <c r="BGN118" s="6"/>
      <c r="BGO118" s="6"/>
      <c r="BGP118" s="6"/>
      <c r="BGQ118" s="6"/>
      <c r="BGR118" s="6"/>
      <c r="BGS118" s="6"/>
      <c r="BGT118" s="6"/>
      <c r="BGU118" s="6"/>
      <c r="BGV118" s="6"/>
      <c r="BGW118" s="6"/>
      <c r="BGX118" s="6"/>
      <c r="BGY118" s="6"/>
      <c r="BGZ118" s="6"/>
      <c r="BHA118" s="6"/>
      <c r="BHB118" s="6"/>
      <c r="BHC118" s="6"/>
      <c r="BHD118" s="6"/>
      <c r="BHE118" s="6"/>
      <c r="BHF118" s="6"/>
      <c r="BHG118" s="6"/>
      <c r="BHH118" s="6"/>
      <c r="BHI118" s="6"/>
      <c r="BHJ118" s="6"/>
      <c r="BHK118" s="6"/>
      <c r="BHL118" s="6"/>
      <c r="BHM118" s="6"/>
      <c r="BHN118" s="6"/>
      <c r="BHO118" s="6"/>
      <c r="BHP118" s="6"/>
      <c r="BHQ118" s="6"/>
      <c r="BHR118" s="6"/>
      <c r="BHS118" s="6"/>
      <c r="BHT118" s="6"/>
      <c r="BHU118" s="6"/>
      <c r="BHV118" s="6"/>
      <c r="BHW118" s="6"/>
      <c r="BHX118" s="6"/>
      <c r="BHY118" s="6"/>
      <c r="BHZ118" s="6"/>
      <c r="BIA118" s="6"/>
      <c r="BIB118" s="6"/>
      <c r="BIC118" s="6"/>
      <c r="BID118" s="6"/>
      <c r="BIE118" s="6"/>
      <c r="BIF118" s="6"/>
      <c r="BIG118" s="6"/>
      <c r="BIH118" s="6"/>
      <c r="BII118" s="6"/>
      <c r="BIJ118" s="6"/>
      <c r="BIK118" s="6"/>
      <c r="BIL118" s="6"/>
      <c r="BIM118" s="6"/>
      <c r="BIN118" s="6"/>
      <c r="BIO118" s="6"/>
      <c r="BIP118" s="6"/>
      <c r="BIQ118" s="6"/>
      <c r="BIR118" s="6"/>
      <c r="BIS118" s="6"/>
      <c r="BIT118" s="6"/>
      <c r="BIU118" s="6"/>
      <c r="BIV118" s="6"/>
      <c r="BIW118" s="6"/>
      <c r="BIX118" s="6"/>
      <c r="BIY118" s="6"/>
      <c r="BIZ118" s="6"/>
      <c r="BJA118" s="6"/>
      <c r="BJB118" s="6"/>
      <c r="BJC118" s="6"/>
      <c r="BJD118" s="6"/>
      <c r="BJE118" s="6"/>
      <c r="BJF118" s="6"/>
      <c r="BJG118" s="6"/>
      <c r="BJH118" s="6"/>
      <c r="BJI118" s="6"/>
      <c r="BJJ118" s="6"/>
      <c r="BJK118" s="6"/>
      <c r="BJL118" s="6"/>
      <c r="BJM118" s="6"/>
      <c r="BJN118" s="6"/>
      <c r="BJO118" s="6"/>
      <c r="BJP118" s="6"/>
      <c r="BJQ118" s="6"/>
      <c r="BJR118" s="6"/>
      <c r="BJS118" s="6"/>
      <c r="BJT118" s="6"/>
      <c r="BJU118" s="6"/>
      <c r="BJV118" s="6"/>
      <c r="BJW118" s="6"/>
      <c r="BJX118" s="6"/>
      <c r="BJY118" s="6"/>
      <c r="BJZ118" s="6"/>
      <c r="BKA118" s="6"/>
      <c r="BKB118" s="6"/>
      <c r="BKC118" s="6"/>
      <c r="BKD118" s="6"/>
      <c r="BKE118" s="6"/>
      <c r="BKF118" s="6"/>
      <c r="BKG118" s="6"/>
      <c r="BKH118" s="6"/>
      <c r="BKI118" s="6"/>
      <c r="BKJ118" s="6"/>
      <c r="BKK118" s="6"/>
      <c r="BKL118" s="6"/>
      <c r="BKM118" s="6"/>
      <c r="BKN118" s="6"/>
      <c r="BKO118" s="6"/>
      <c r="BKP118" s="6"/>
      <c r="BKQ118" s="6"/>
      <c r="BKR118" s="6"/>
      <c r="BKS118" s="6"/>
      <c r="BKT118" s="6"/>
      <c r="BKU118" s="6"/>
      <c r="BKV118" s="6"/>
      <c r="BKW118" s="6"/>
      <c r="BKX118" s="6"/>
      <c r="BKY118" s="6"/>
      <c r="BKZ118" s="6"/>
      <c r="BLA118" s="6"/>
      <c r="BLB118" s="6"/>
      <c r="BLC118" s="6"/>
      <c r="BLD118" s="6"/>
      <c r="BLE118" s="6"/>
      <c r="BLF118" s="6"/>
      <c r="BLG118" s="6"/>
      <c r="BLH118" s="6"/>
      <c r="BLI118" s="6"/>
      <c r="BLJ118" s="6"/>
      <c r="BLK118" s="6"/>
      <c r="BLL118" s="6"/>
      <c r="BLM118" s="6"/>
      <c r="BLN118" s="6"/>
      <c r="BLO118" s="6"/>
      <c r="BLP118" s="6"/>
      <c r="BLQ118" s="6"/>
      <c r="BLR118" s="6"/>
      <c r="BLS118" s="6"/>
      <c r="BLT118" s="6"/>
      <c r="BLU118" s="6"/>
      <c r="BLV118" s="6"/>
      <c r="BLW118" s="6"/>
      <c r="BLX118" s="6"/>
      <c r="BLY118" s="6"/>
      <c r="BLZ118" s="6"/>
      <c r="BMA118" s="6"/>
      <c r="BMB118" s="6"/>
      <c r="BMC118" s="6"/>
      <c r="BMD118" s="6"/>
      <c r="BME118" s="6"/>
      <c r="BMF118" s="6"/>
      <c r="BMG118" s="6"/>
      <c r="BMH118" s="6"/>
      <c r="BMI118" s="6"/>
      <c r="BMJ118" s="6"/>
      <c r="BMK118" s="6"/>
      <c r="BML118" s="6"/>
      <c r="BMM118" s="6"/>
      <c r="BMN118" s="6"/>
      <c r="BMO118" s="6"/>
      <c r="BMP118" s="6"/>
      <c r="BMQ118" s="6"/>
      <c r="BMR118" s="6"/>
      <c r="BMS118" s="6"/>
      <c r="BMT118" s="6"/>
      <c r="BMU118" s="6"/>
      <c r="BMV118" s="6"/>
      <c r="BMW118" s="6"/>
      <c r="BMX118" s="6"/>
      <c r="BMY118" s="6"/>
      <c r="BMZ118" s="6"/>
      <c r="BNA118" s="6"/>
      <c r="BNB118" s="6"/>
      <c r="BNC118" s="6"/>
      <c r="BND118" s="6"/>
      <c r="BNE118" s="6"/>
      <c r="BNF118" s="6"/>
      <c r="BNG118" s="6"/>
      <c r="BNH118" s="6"/>
      <c r="BNI118" s="6"/>
      <c r="BNJ118" s="6"/>
      <c r="BNK118" s="6"/>
      <c r="BNL118" s="6"/>
      <c r="BNM118" s="6"/>
      <c r="BNN118" s="6"/>
      <c r="BNO118" s="6"/>
      <c r="BNP118" s="6"/>
      <c r="BNQ118" s="6"/>
      <c r="BNR118" s="6"/>
      <c r="BNS118" s="6"/>
      <c r="BNT118" s="6"/>
      <c r="BNU118" s="6"/>
      <c r="BNV118" s="6"/>
      <c r="BNW118" s="6"/>
      <c r="BNX118" s="6"/>
      <c r="BNY118" s="6"/>
      <c r="BNZ118" s="6"/>
      <c r="BOA118" s="6"/>
      <c r="BOB118" s="6"/>
      <c r="BOC118" s="6"/>
      <c r="BOD118" s="6"/>
      <c r="BOE118" s="6"/>
      <c r="BOF118" s="6"/>
      <c r="BOG118" s="6"/>
      <c r="BOH118" s="6"/>
      <c r="BOI118" s="6"/>
      <c r="BOJ118" s="6"/>
      <c r="BOK118" s="6"/>
      <c r="BOL118" s="6"/>
      <c r="BOM118" s="6"/>
      <c r="BON118" s="6"/>
      <c r="BOO118" s="6"/>
      <c r="BOP118" s="6"/>
      <c r="BOQ118" s="6"/>
      <c r="BOR118" s="6"/>
      <c r="BOS118" s="6"/>
      <c r="BOT118" s="6"/>
      <c r="BOU118" s="6"/>
      <c r="BOV118" s="6"/>
      <c r="BOW118" s="6"/>
      <c r="BOX118" s="6"/>
      <c r="BOY118" s="6"/>
      <c r="BOZ118" s="6"/>
      <c r="BPA118" s="6"/>
      <c r="BPB118" s="6"/>
      <c r="BPC118" s="6"/>
      <c r="BPD118" s="6"/>
      <c r="BPE118" s="6"/>
      <c r="BPF118" s="6"/>
      <c r="BPG118" s="6"/>
      <c r="BPH118" s="6"/>
      <c r="BPI118" s="6"/>
      <c r="BPJ118" s="6"/>
      <c r="BPK118" s="6"/>
      <c r="BPL118" s="6"/>
      <c r="BPM118" s="6"/>
      <c r="BPN118" s="6"/>
      <c r="BPO118" s="6"/>
      <c r="BPP118" s="6"/>
      <c r="BPQ118" s="6"/>
      <c r="BPR118" s="6"/>
      <c r="BPS118" s="6"/>
      <c r="BPT118" s="6"/>
      <c r="BPU118" s="6"/>
      <c r="BPV118" s="6"/>
      <c r="BPW118" s="6"/>
      <c r="BPX118" s="6"/>
      <c r="BPY118" s="6"/>
      <c r="BPZ118" s="6"/>
      <c r="BQA118" s="6"/>
      <c r="BQB118" s="6"/>
      <c r="BQC118" s="6"/>
      <c r="BQD118" s="6"/>
      <c r="BQE118" s="6"/>
      <c r="BQF118" s="6"/>
      <c r="BQG118" s="6"/>
      <c r="BQH118" s="6"/>
      <c r="BQI118" s="6"/>
      <c r="BQJ118" s="6"/>
      <c r="BQK118" s="6"/>
      <c r="BQL118" s="6"/>
      <c r="BQM118" s="6"/>
      <c r="BQN118" s="6"/>
      <c r="BQO118" s="6"/>
      <c r="BQP118" s="6"/>
      <c r="BQQ118" s="6"/>
      <c r="BQR118" s="6"/>
      <c r="BQS118" s="6"/>
      <c r="BQT118" s="6"/>
      <c r="BQU118" s="6"/>
      <c r="BQV118" s="6"/>
      <c r="BQW118" s="6"/>
      <c r="BQX118" s="6"/>
      <c r="BQY118" s="6"/>
      <c r="BQZ118" s="6"/>
      <c r="BRA118" s="6"/>
      <c r="BRB118" s="6"/>
      <c r="BRC118" s="6"/>
      <c r="BRD118" s="6"/>
      <c r="BRE118" s="6"/>
      <c r="BRF118" s="6"/>
      <c r="BRG118" s="6"/>
      <c r="BRH118" s="6"/>
      <c r="BRI118" s="6"/>
      <c r="BRJ118" s="6"/>
      <c r="BRK118" s="6"/>
      <c r="BRL118" s="6"/>
      <c r="BRM118" s="6"/>
      <c r="BRN118" s="6"/>
      <c r="BRO118" s="6"/>
      <c r="BRP118" s="6"/>
      <c r="BRQ118" s="6"/>
      <c r="BRR118" s="6"/>
      <c r="BRS118" s="6"/>
      <c r="BRT118" s="6"/>
      <c r="BRU118" s="6"/>
      <c r="BRV118" s="6"/>
      <c r="BRW118" s="6"/>
      <c r="BRX118" s="6"/>
      <c r="BRY118" s="6"/>
      <c r="BRZ118" s="6"/>
      <c r="BSA118" s="6"/>
      <c r="BSB118" s="6"/>
      <c r="BSC118" s="6"/>
      <c r="BSD118" s="6"/>
      <c r="BSE118" s="6"/>
      <c r="BSF118" s="6"/>
      <c r="BSG118" s="6"/>
      <c r="BSH118" s="6"/>
      <c r="BSI118" s="6"/>
      <c r="BSJ118" s="6"/>
      <c r="BSK118" s="6"/>
      <c r="BSL118" s="6"/>
      <c r="BSM118" s="6"/>
      <c r="BSN118" s="6"/>
      <c r="BSO118" s="6"/>
      <c r="BSP118" s="6"/>
      <c r="BSQ118" s="6"/>
      <c r="BSR118" s="6"/>
      <c r="BSS118" s="6"/>
      <c r="BST118" s="6"/>
      <c r="BSU118" s="6"/>
      <c r="BSV118" s="6"/>
      <c r="BSW118" s="6"/>
      <c r="BSX118" s="6"/>
      <c r="BSY118" s="6"/>
      <c r="BSZ118" s="6"/>
      <c r="BTA118" s="6"/>
      <c r="BTB118" s="6"/>
      <c r="BTC118" s="6"/>
      <c r="BTD118" s="6"/>
      <c r="BTE118" s="6"/>
      <c r="BTF118" s="6"/>
      <c r="BTG118" s="6"/>
      <c r="BTH118" s="6"/>
      <c r="BTI118" s="6"/>
      <c r="BTJ118" s="6"/>
      <c r="BTK118" s="6"/>
      <c r="BTL118" s="6"/>
      <c r="BTM118" s="6"/>
      <c r="BTN118" s="6"/>
      <c r="BTO118" s="6"/>
      <c r="BTP118" s="6"/>
      <c r="BTQ118" s="6"/>
      <c r="BTR118" s="6"/>
      <c r="BTS118" s="6"/>
      <c r="BTT118" s="6"/>
      <c r="BTU118" s="6"/>
      <c r="BTV118" s="6"/>
      <c r="BTW118" s="6"/>
      <c r="BTX118" s="6"/>
      <c r="BTY118" s="6"/>
      <c r="BTZ118" s="6"/>
      <c r="BUA118" s="6"/>
      <c r="BUB118" s="6"/>
      <c r="BUC118" s="6"/>
      <c r="BUD118" s="6"/>
      <c r="BUE118" s="6"/>
      <c r="BUF118" s="6"/>
      <c r="BUG118" s="6"/>
      <c r="BUH118" s="6"/>
      <c r="BUI118" s="6"/>
      <c r="BUJ118" s="6"/>
      <c r="BUK118" s="6"/>
      <c r="BUL118" s="6"/>
      <c r="BUM118" s="6"/>
      <c r="BUN118" s="6"/>
      <c r="BUO118" s="6"/>
      <c r="BUP118" s="6"/>
      <c r="BUQ118" s="6"/>
      <c r="BUR118" s="6"/>
      <c r="BUS118" s="6"/>
      <c r="BUT118" s="6"/>
      <c r="BUU118" s="6"/>
      <c r="BUV118" s="6"/>
      <c r="BUW118" s="6"/>
      <c r="BUX118" s="6"/>
      <c r="BUY118" s="6"/>
      <c r="BUZ118" s="6"/>
      <c r="BVA118" s="6"/>
      <c r="BVB118" s="6"/>
      <c r="BVC118" s="6"/>
      <c r="BVD118" s="6"/>
      <c r="BVE118" s="6"/>
      <c r="BVF118" s="6"/>
      <c r="BVG118" s="6"/>
      <c r="BVH118" s="6"/>
      <c r="BVI118" s="6"/>
      <c r="BVJ118" s="6"/>
      <c r="BVK118" s="6"/>
      <c r="BVL118" s="6"/>
      <c r="BVM118" s="6"/>
      <c r="BVN118" s="6"/>
      <c r="BVO118" s="6"/>
      <c r="BVP118" s="6"/>
      <c r="BVQ118" s="6"/>
      <c r="BVR118" s="6"/>
      <c r="BVS118" s="6"/>
      <c r="BVT118" s="6"/>
      <c r="BVU118" s="6"/>
      <c r="BVV118" s="6"/>
      <c r="BVW118" s="6"/>
      <c r="BVX118" s="6"/>
      <c r="BVY118" s="6"/>
      <c r="BVZ118" s="6"/>
      <c r="BWA118" s="6"/>
      <c r="BWB118" s="6"/>
      <c r="BWC118" s="6"/>
      <c r="BWD118" s="6"/>
      <c r="BWE118" s="6"/>
      <c r="BWF118" s="6"/>
      <c r="BWG118" s="6"/>
      <c r="BWH118" s="6"/>
      <c r="BWI118" s="6"/>
      <c r="BWJ118" s="6"/>
      <c r="BWK118" s="6"/>
      <c r="BWL118" s="6"/>
      <c r="BWM118" s="6"/>
      <c r="BWN118" s="6"/>
      <c r="BWO118" s="6"/>
      <c r="BWP118" s="6"/>
      <c r="BWQ118" s="6"/>
      <c r="BWR118" s="6"/>
      <c r="BWS118" s="6"/>
      <c r="BWT118" s="6"/>
      <c r="BWU118" s="6"/>
      <c r="BWV118" s="6"/>
      <c r="BWW118" s="6"/>
      <c r="BWX118" s="6"/>
      <c r="BWY118" s="6"/>
      <c r="BWZ118" s="6"/>
      <c r="BXA118" s="6"/>
      <c r="BXB118" s="6"/>
      <c r="BXC118" s="6"/>
      <c r="BXD118" s="6"/>
      <c r="BXE118" s="6"/>
      <c r="BXF118" s="6"/>
      <c r="BXG118" s="6"/>
      <c r="BXH118" s="6"/>
      <c r="BXI118" s="6"/>
      <c r="BXJ118" s="6"/>
      <c r="BXK118" s="6"/>
      <c r="BXL118" s="6"/>
      <c r="BXM118" s="6"/>
      <c r="BXN118" s="6"/>
      <c r="BXO118" s="6"/>
      <c r="BXP118" s="6"/>
      <c r="BXQ118" s="6"/>
      <c r="BXR118" s="6"/>
      <c r="BXS118" s="6"/>
      <c r="BXT118" s="6"/>
      <c r="BXU118" s="6"/>
      <c r="BXV118" s="6"/>
      <c r="BXW118" s="6"/>
      <c r="BXX118" s="6"/>
      <c r="BXY118" s="6"/>
      <c r="BXZ118" s="6"/>
      <c r="BYA118" s="6"/>
      <c r="BYB118" s="6"/>
      <c r="BYC118" s="6"/>
      <c r="BYD118" s="6"/>
      <c r="BYE118" s="6"/>
      <c r="BYF118" s="6"/>
      <c r="BYG118" s="6"/>
      <c r="BYH118" s="6"/>
      <c r="BYI118" s="6"/>
      <c r="BYJ118" s="6"/>
      <c r="BYK118" s="6"/>
      <c r="BYL118" s="6"/>
      <c r="BYM118" s="6"/>
      <c r="BYN118" s="6"/>
      <c r="BYO118" s="6"/>
      <c r="BYP118" s="6"/>
      <c r="BYQ118" s="6"/>
      <c r="BYR118" s="6"/>
      <c r="BYS118" s="6"/>
      <c r="BYT118" s="6"/>
      <c r="BYU118" s="6"/>
      <c r="BYV118" s="6"/>
      <c r="BYW118" s="6"/>
      <c r="BYX118" s="6"/>
      <c r="BYY118" s="6"/>
      <c r="BYZ118" s="6"/>
      <c r="BZA118" s="6"/>
      <c r="BZB118" s="6"/>
      <c r="BZC118" s="6"/>
      <c r="BZD118" s="6"/>
      <c r="BZE118" s="6"/>
      <c r="BZF118" s="6"/>
      <c r="BZG118" s="6"/>
      <c r="BZH118" s="6"/>
      <c r="BZI118" s="6"/>
      <c r="BZJ118" s="6"/>
      <c r="BZK118" s="6"/>
      <c r="BZL118" s="6"/>
      <c r="BZM118" s="6"/>
      <c r="BZN118" s="6"/>
      <c r="BZO118" s="6"/>
      <c r="BZP118" s="6"/>
      <c r="BZQ118" s="6"/>
      <c r="BZR118" s="6"/>
      <c r="BZS118" s="6"/>
      <c r="BZT118" s="6"/>
      <c r="BZU118" s="6"/>
      <c r="BZV118" s="6"/>
      <c r="BZW118" s="6"/>
      <c r="BZX118" s="6"/>
      <c r="BZY118" s="6"/>
      <c r="BZZ118" s="6"/>
      <c r="CAA118" s="6"/>
      <c r="CAB118" s="6"/>
      <c r="CAC118" s="6"/>
      <c r="CAD118" s="6"/>
      <c r="CAE118" s="6"/>
      <c r="CAF118" s="6"/>
      <c r="CAG118" s="6"/>
      <c r="CAH118" s="6"/>
      <c r="CAI118" s="6"/>
      <c r="CAJ118" s="6"/>
      <c r="CAK118" s="6"/>
      <c r="CAL118" s="6"/>
      <c r="CAM118" s="6"/>
      <c r="CAN118" s="6"/>
      <c r="CAO118" s="6"/>
      <c r="CAP118" s="6"/>
      <c r="CAQ118" s="6"/>
      <c r="CAR118" s="6"/>
      <c r="CAS118" s="6"/>
      <c r="CAT118" s="6"/>
      <c r="CAU118" s="6"/>
      <c r="CAV118" s="6"/>
      <c r="CAW118" s="6"/>
      <c r="CAX118" s="6"/>
      <c r="CAY118" s="6"/>
      <c r="CAZ118" s="6"/>
      <c r="CBA118" s="6"/>
      <c r="CBB118" s="6"/>
      <c r="CBC118" s="6"/>
      <c r="CBD118" s="6"/>
      <c r="CBE118" s="6"/>
      <c r="CBF118" s="6"/>
      <c r="CBG118" s="6"/>
      <c r="CBH118" s="6"/>
      <c r="CBI118" s="6"/>
      <c r="CBJ118" s="6"/>
      <c r="CBK118" s="6"/>
      <c r="CBL118" s="6"/>
      <c r="CBM118" s="6"/>
      <c r="CBN118" s="6"/>
      <c r="CBO118" s="6"/>
      <c r="CBP118" s="6"/>
      <c r="CBQ118" s="6"/>
      <c r="CBR118" s="6"/>
      <c r="CBS118" s="6"/>
      <c r="CBT118" s="6"/>
      <c r="CBU118" s="6"/>
      <c r="CBV118" s="6"/>
      <c r="CBW118" s="6"/>
      <c r="CBX118" s="6"/>
      <c r="CBY118" s="6"/>
      <c r="CBZ118" s="6"/>
      <c r="CCA118" s="6"/>
      <c r="CCB118" s="6"/>
      <c r="CCC118" s="6"/>
      <c r="CCD118" s="6"/>
      <c r="CCE118" s="6"/>
      <c r="CCF118" s="6"/>
      <c r="CCG118" s="6"/>
      <c r="CCH118" s="6"/>
      <c r="CCI118" s="6"/>
      <c r="CCJ118" s="6"/>
      <c r="CCK118" s="6"/>
      <c r="CCL118" s="6"/>
      <c r="CCM118" s="6"/>
      <c r="CCN118" s="6"/>
      <c r="CCO118" s="6"/>
      <c r="CCP118" s="6"/>
      <c r="CCQ118" s="6"/>
      <c r="CCR118" s="6"/>
      <c r="CCS118" s="6"/>
      <c r="CCT118" s="6"/>
      <c r="CCU118" s="6"/>
      <c r="CCV118" s="6"/>
      <c r="CCW118" s="6"/>
      <c r="CCX118" s="6"/>
      <c r="CCY118" s="6"/>
      <c r="CCZ118" s="6"/>
      <c r="CDA118" s="6"/>
      <c r="CDB118" s="6"/>
      <c r="CDC118" s="6"/>
      <c r="CDD118" s="6"/>
      <c r="CDE118" s="6"/>
      <c r="CDF118" s="6"/>
      <c r="CDG118" s="6"/>
      <c r="CDH118" s="6"/>
      <c r="CDI118" s="6"/>
      <c r="CDJ118" s="6"/>
      <c r="CDK118" s="6"/>
      <c r="CDL118" s="6"/>
      <c r="CDM118" s="6"/>
      <c r="CDN118" s="6"/>
      <c r="CDO118" s="6"/>
      <c r="CDP118" s="6"/>
      <c r="CDQ118" s="6"/>
      <c r="CDR118" s="6"/>
      <c r="CDS118" s="6"/>
      <c r="CDT118" s="6"/>
      <c r="CDU118" s="6"/>
      <c r="CDV118" s="6"/>
      <c r="CDW118" s="6"/>
      <c r="CDX118" s="6"/>
      <c r="CDY118" s="6"/>
      <c r="CDZ118" s="6"/>
      <c r="CEA118" s="6"/>
      <c r="CEB118" s="6"/>
      <c r="CEC118" s="6"/>
      <c r="CED118" s="6"/>
      <c r="CEE118" s="6"/>
      <c r="CEF118" s="6"/>
      <c r="CEG118" s="6"/>
      <c r="CEH118" s="6"/>
      <c r="CEI118" s="6"/>
      <c r="CEJ118" s="6"/>
      <c r="CEK118" s="6"/>
      <c r="CEL118" s="6"/>
      <c r="CEM118" s="6"/>
      <c r="CEN118" s="6"/>
      <c r="CEO118" s="6"/>
      <c r="CEP118" s="6"/>
      <c r="CEQ118" s="6"/>
      <c r="CER118" s="6"/>
      <c r="CES118" s="6"/>
      <c r="CET118" s="6"/>
      <c r="CEU118" s="6"/>
      <c r="CEV118" s="6"/>
      <c r="CEW118" s="6"/>
      <c r="CEX118" s="6"/>
      <c r="CEY118" s="6"/>
      <c r="CEZ118" s="6"/>
      <c r="CFA118" s="6"/>
      <c r="CFB118" s="6"/>
      <c r="CFC118" s="6"/>
      <c r="CFD118" s="6"/>
      <c r="CFE118" s="6"/>
      <c r="CFF118" s="6"/>
      <c r="CFG118" s="6"/>
      <c r="CFH118" s="6"/>
      <c r="CFI118" s="6"/>
      <c r="CFJ118" s="6"/>
      <c r="CFK118" s="6"/>
      <c r="CFL118" s="6"/>
      <c r="CFM118" s="6"/>
      <c r="CFN118" s="6"/>
      <c r="CFO118" s="6"/>
      <c r="CFP118" s="6"/>
      <c r="CFQ118" s="6"/>
      <c r="CFR118" s="6"/>
      <c r="CFS118" s="6"/>
      <c r="CFT118" s="6"/>
      <c r="CFU118" s="6"/>
      <c r="CFV118" s="6"/>
      <c r="CFW118" s="6"/>
      <c r="CFX118" s="6"/>
      <c r="CFY118" s="6"/>
      <c r="CFZ118" s="6"/>
      <c r="CGA118" s="6"/>
      <c r="CGB118" s="6"/>
      <c r="CGC118" s="6"/>
      <c r="CGD118" s="6"/>
      <c r="CGE118" s="6"/>
      <c r="CGF118" s="6"/>
      <c r="CGG118" s="6"/>
      <c r="CGH118" s="6"/>
      <c r="CGI118" s="6"/>
      <c r="CGJ118" s="6"/>
      <c r="CGK118" s="6"/>
      <c r="CGL118" s="6"/>
      <c r="CGM118" s="6"/>
      <c r="CGN118" s="6"/>
      <c r="CGO118" s="6"/>
      <c r="CGP118" s="6"/>
      <c r="CGQ118" s="6"/>
      <c r="CGR118" s="6"/>
      <c r="CGS118" s="6"/>
      <c r="CGT118" s="6"/>
      <c r="CGU118" s="6"/>
      <c r="CGV118" s="6"/>
      <c r="CGW118" s="6"/>
      <c r="CGX118" s="6"/>
      <c r="CGY118" s="6"/>
      <c r="CGZ118" s="6"/>
      <c r="CHA118" s="6"/>
      <c r="CHB118" s="6"/>
      <c r="CHC118" s="6"/>
      <c r="CHD118" s="6"/>
      <c r="CHE118" s="6"/>
      <c r="CHF118" s="6"/>
      <c r="CHG118" s="6"/>
      <c r="CHH118" s="6"/>
      <c r="CHI118" s="6"/>
      <c r="CHJ118" s="6"/>
      <c r="CHK118" s="6"/>
      <c r="CHL118" s="6"/>
      <c r="CHM118" s="6"/>
      <c r="CHN118" s="6"/>
      <c r="CHO118" s="6"/>
      <c r="CHP118" s="6"/>
      <c r="CHQ118" s="6"/>
      <c r="CHR118" s="6"/>
      <c r="CHS118" s="6"/>
      <c r="CHT118" s="6"/>
      <c r="CHU118" s="6"/>
      <c r="CHV118" s="6"/>
      <c r="CHW118" s="6"/>
      <c r="CHX118" s="6"/>
      <c r="CHY118" s="6"/>
      <c r="CHZ118" s="6"/>
      <c r="CIA118" s="6"/>
      <c r="CIB118" s="6"/>
      <c r="CIC118" s="6"/>
      <c r="CID118" s="6"/>
      <c r="CIE118" s="6"/>
      <c r="CIF118" s="6"/>
      <c r="CIG118" s="6"/>
      <c r="CIH118" s="6"/>
      <c r="CII118" s="6"/>
      <c r="CIJ118" s="6"/>
      <c r="CIK118" s="6"/>
      <c r="CIL118" s="6"/>
      <c r="CIM118" s="6"/>
      <c r="CIN118" s="6"/>
      <c r="CIO118" s="6"/>
      <c r="CIP118" s="6"/>
      <c r="CIQ118" s="6"/>
      <c r="CIR118" s="6"/>
      <c r="CIS118" s="6"/>
      <c r="CIT118" s="6"/>
      <c r="CIU118" s="6"/>
      <c r="CIV118" s="6"/>
      <c r="CIW118" s="6"/>
      <c r="CIX118" s="6"/>
      <c r="CIY118" s="6"/>
      <c r="CIZ118" s="6"/>
      <c r="CJA118" s="6"/>
      <c r="CJB118" s="6"/>
      <c r="CJC118" s="6"/>
      <c r="CJD118" s="6"/>
      <c r="CJE118" s="6"/>
      <c r="CJF118" s="6"/>
      <c r="CJG118" s="6"/>
      <c r="CJH118" s="6"/>
      <c r="CJI118" s="6"/>
      <c r="CJJ118" s="6"/>
      <c r="CJK118" s="6"/>
      <c r="CJL118" s="6"/>
      <c r="CJM118" s="6"/>
      <c r="CJN118" s="6"/>
      <c r="CJO118" s="6"/>
      <c r="CJP118" s="6"/>
      <c r="CJQ118" s="6"/>
      <c r="CJR118" s="6"/>
      <c r="CJS118" s="6"/>
      <c r="CJT118" s="6"/>
      <c r="CJU118" s="6"/>
      <c r="CJV118" s="6"/>
      <c r="CJW118" s="6"/>
      <c r="CJX118" s="6"/>
      <c r="CJY118" s="6"/>
      <c r="CJZ118" s="6"/>
      <c r="CKA118" s="6"/>
      <c r="CKB118" s="6"/>
      <c r="CKC118" s="6"/>
      <c r="CKD118" s="6"/>
      <c r="CKE118" s="6"/>
      <c r="CKF118" s="6"/>
      <c r="CKG118" s="6"/>
      <c r="CKH118" s="6"/>
      <c r="CKI118" s="6"/>
      <c r="CKJ118" s="6"/>
      <c r="CKK118" s="6"/>
      <c r="CKL118" s="6"/>
      <c r="CKM118" s="6"/>
      <c r="CKN118" s="6"/>
      <c r="CKO118" s="6"/>
      <c r="CKP118" s="6"/>
      <c r="CKQ118" s="6"/>
      <c r="CKR118" s="6"/>
      <c r="CKS118" s="6"/>
      <c r="CKT118" s="6"/>
      <c r="CKU118" s="6"/>
      <c r="CKV118" s="6"/>
      <c r="CKW118" s="6"/>
      <c r="CKX118" s="6"/>
      <c r="CKY118" s="6"/>
      <c r="CKZ118" s="6"/>
      <c r="CLA118" s="6"/>
      <c r="CLB118" s="6"/>
      <c r="CLC118" s="6"/>
      <c r="CLD118" s="6"/>
      <c r="CLE118" s="6"/>
      <c r="CLF118" s="6"/>
      <c r="CLG118" s="6"/>
      <c r="CLH118" s="6"/>
      <c r="CLI118" s="6"/>
      <c r="CLJ118" s="6"/>
      <c r="CLK118" s="6"/>
      <c r="CLL118" s="6"/>
      <c r="CLM118" s="6"/>
      <c r="CLN118" s="6"/>
      <c r="CLO118" s="6"/>
      <c r="CLP118" s="6"/>
      <c r="CLQ118" s="6"/>
      <c r="CLR118" s="6"/>
      <c r="CLS118" s="6"/>
      <c r="CLT118" s="6"/>
      <c r="CLU118" s="6"/>
      <c r="CLV118" s="6"/>
      <c r="CLW118" s="6"/>
      <c r="CLX118" s="6"/>
      <c r="CLY118" s="6"/>
      <c r="CLZ118" s="6"/>
      <c r="CMA118" s="6"/>
      <c r="CMB118" s="6"/>
      <c r="CMC118" s="6"/>
      <c r="CMD118" s="6"/>
      <c r="CME118" s="6"/>
      <c r="CMF118" s="6"/>
      <c r="CMG118" s="6"/>
      <c r="CMH118" s="6"/>
      <c r="CMI118" s="6"/>
      <c r="CMJ118" s="6"/>
      <c r="CMK118" s="6"/>
      <c r="CML118" s="6"/>
      <c r="CMM118" s="6"/>
      <c r="CMN118" s="6"/>
      <c r="CMO118" s="6"/>
      <c r="CMP118" s="6"/>
      <c r="CMQ118" s="6"/>
      <c r="CMR118" s="6"/>
      <c r="CMS118" s="6"/>
      <c r="CMT118" s="6"/>
      <c r="CMU118" s="6"/>
      <c r="CMV118" s="6"/>
      <c r="CMW118" s="6"/>
      <c r="CMX118" s="6"/>
      <c r="CMY118" s="6"/>
      <c r="CMZ118" s="6"/>
      <c r="CNA118" s="6"/>
      <c r="CNB118" s="6"/>
      <c r="CNC118" s="6"/>
      <c r="CND118" s="6"/>
      <c r="CNE118" s="6"/>
      <c r="CNF118" s="6"/>
      <c r="CNG118" s="6"/>
      <c r="CNH118" s="6"/>
      <c r="CNI118" s="6"/>
      <c r="CNJ118" s="6"/>
      <c r="CNK118" s="6"/>
      <c r="CNL118" s="6"/>
      <c r="CNM118" s="6"/>
      <c r="CNN118" s="6"/>
      <c r="CNO118" s="6"/>
      <c r="CNP118" s="6"/>
      <c r="CNQ118" s="6"/>
      <c r="CNR118" s="6"/>
      <c r="CNS118" s="6"/>
      <c r="CNT118" s="6"/>
      <c r="CNU118" s="6"/>
      <c r="CNV118" s="6"/>
      <c r="CNW118" s="6"/>
      <c r="CNX118" s="6"/>
      <c r="CNY118" s="6"/>
      <c r="CNZ118" s="6"/>
      <c r="COA118" s="6"/>
      <c r="COB118" s="6"/>
      <c r="COC118" s="6"/>
      <c r="COD118" s="6"/>
      <c r="COE118" s="6"/>
      <c r="COF118" s="6"/>
      <c r="COG118" s="6"/>
      <c r="COH118" s="6"/>
      <c r="COI118" s="6"/>
      <c r="COJ118" s="6"/>
      <c r="COK118" s="6"/>
      <c r="COL118" s="6"/>
      <c r="COM118" s="6"/>
      <c r="CON118" s="6"/>
      <c r="COO118" s="6"/>
      <c r="COP118" s="6"/>
      <c r="COQ118" s="6"/>
      <c r="COR118" s="6"/>
      <c r="COS118" s="6"/>
      <c r="COT118" s="6"/>
      <c r="COU118" s="6"/>
      <c r="COV118" s="6"/>
      <c r="COW118" s="6"/>
      <c r="COX118" s="6"/>
      <c r="COY118" s="6"/>
      <c r="COZ118" s="6"/>
      <c r="CPA118" s="6"/>
      <c r="CPB118" s="6"/>
      <c r="CPC118" s="6"/>
      <c r="CPD118" s="6"/>
      <c r="CPE118" s="6"/>
      <c r="CPF118" s="6"/>
      <c r="CPG118" s="6"/>
      <c r="CPH118" s="6"/>
      <c r="CPI118" s="6"/>
      <c r="CPJ118" s="6"/>
      <c r="CPK118" s="6"/>
      <c r="CPL118" s="6"/>
      <c r="CPM118" s="6"/>
      <c r="CPN118" s="6"/>
      <c r="CPO118" s="6"/>
      <c r="CPP118" s="6"/>
      <c r="CPQ118" s="6"/>
      <c r="CPR118" s="6"/>
      <c r="CPS118" s="6"/>
      <c r="CPT118" s="6"/>
      <c r="CPU118" s="6"/>
      <c r="CPV118" s="6"/>
      <c r="CPW118" s="6"/>
      <c r="CPX118" s="6"/>
      <c r="CPY118" s="6"/>
      <c r="CPZ118" s="6"/>
      <c r="CQA118" s="6"/>
      <c r="CQB118" s="6"/>
      <c r="CQC118" s="6"/>
      <c r="CQD118" s="6"/>
      <c r="CQE118" s="6"/>
      <c r="CQF118" s="6"/>
      <c r="CQG118" s="6"/>
      <c r="CQH118" s="6"/>
      <c r="CQI118" s="6"/>
      <c r="CQJ118" s="6"/>
      <c r="CQK118" s="6"/>
      <c r="CQL118" s="6"/>
      <c r="CQM118" s="6"/>
      <c r="CQN118" s="6"/>
      <c r="CQO118" s="6"/>
      <c r="CQP118" s="6"/>
      <c r="CQQ118" s="6"/>
      <c r="CQR118" s="6"/>
      <c r="CQS118" s="6"/>
      <c r="CQT118" s="6"/>
      <c r="CQU118" s="6"/>
      <c r="CQV118" s="6"/>
      <c r="CQW118" s="6"/>
      <c r="CQX118" s="6"/>
      <c r="CQY118" s="6"/>
      <c r="CQZ118" s="6"/>
      <c r="CRA118" s="6"/>
      <c r="CRB118" s="6"/>
      <c r="CRC118" s="6"/>
      <c r="CRD118" s="6"/>
      <c r="CRE118" s="6"/>
      <c r="CRF118" s="6"/>
      <c r="CRG118" s="6"/>
      <c r="CRH118" s="6"/>
      <c r="CRI118" s="6"/>
      <c r="CRJ118" s="6"/>
      <c r="CRK118" s="6"/>
      <c r="CRL118" s="6"/>
      <c r="CRM118" s="6"/>
      <c r="CRN118" s="6"/>
      <c r="CRO118" s="6"/>
      <c r="CRP118" s="6"/>
      <c r="CRQ118" s="6"/>
      <c r="CRR118" s="6"/>
      <c r="CRS118" s="6"/>
      <c r="CRT118" s="6"/>
      <c r="CRU118" s="6"/>
      <c r="CRV118" s="6"/>
      <c r="CRW118" s="6"/>
      <c r="CRX118" s="6"/>
      <c r="CRY118" s="6"/>
      <c r="CRZ118" s="6"/>
      <c r="CSA118" s="6"/>
      <c r="CSB118" s="6"/>
      <c r="CSC118" s="6"/>
      <c r="CSD118" s="6"/>
      <c r="CSE118" s="6"/>
      <c r="CSF118" s="6"/>
      <c r="CSG118" s="6"/>
      <c r="CSH118" s="6"/>
      <c r="CSI118" s="6"/>
      <c r="CSJ118" s="6"/>
      <c r="CSK118" s="6"/>
      <c r="CSL118" s="6"/>
      <c r="CSM118" s="6"/>
      <c r="CSN118" s="6"/>
      <c r="CSO118" s="6"/>
      <c r="CSP118" s="6"/>
      <c r="CSQ118" s="6"/>
      <c r="CSR118" s="6"/>
      <c r="CSS118" s="6"/>
      <c r="CST118" s="6"/>
      <c r="CSU118" s="6"/>
      <c r="CSV118" s="6"/>
      <c r="CSW118" s="6"/>
      <c r="CSX118" s="6"/>
      <c r="CSY118" s="6"/>
      <c r="CSZ118" s="6"/>
      <c r="CTA118" s="6"/>
      <c r="CTB118" s="6"/>
      <c r="CTC118" s="6"/>
      <c r="CTD118" s="6"/>
      <c r="CTE118" s="6"/>
      <c r="CTF118" s="6"/>
      <c r="CTG118" s="6"/>
      <c r="CTH118" s="6"/>
      <c r="CTI118" s="6"/>
      <c r="CTJ118" s="6"/>
      <c r="CTK118" s="6"/>
      <c r="CTL118" s="6"/>
      <c r="CTM118" s="6"/>
      <c r="CTN118" s="6"/>
      <c r="CTO118" s="6"/>
      <c r="CTP118" s="6"/>
      <c r="CTQ118" s="6"/>
      <c r="CTR118" s="6"/>
      <c r="CTS118" s="6"/>
      <c r="CTT118" s="6"/>
      <c r="CTU118" s="6"/>
      <c r="CTV118" s="6"/>
      <c r="CTW118" s="6"/>
      <c r="CTX118" s="6"/>
      <c r="CTY118" s="6"/>
      <c r="CTZ118" s="6"/>
      <c r="CUA118" s="6"/>
      <c r="CUB118" s="6"/>
      <c r="CUC118" s="6"/>
      <c r="CUD118" s="6"/>
      <c r="CUE118" s="6"/>
      <c r="CUF118" s="6"/>
      <c r="CUG118" s="6"/>
      <c r="CUH118" s="6"/>
      <c r="CUI118" s="6"/>
      <c r="CUJ118" s="6"/>
      <c r="CUK118" s="6"/>
      <c r="CUL118" s="6"/>
      <c r="CUM118" s="6"/>
      <c r="CUN118" s="6"/>
      <c r="CUO118" s="6"/>
      <c r="CUP118" s="6"/>
      <c r="CUQ118" s="6"/>
      <c r="CUR118" s="6"/>
      <c r="CUS118" s="6"/>
      <c r="CUT118" s="6"/>
      <c r="CUU118" s="6"/>
      <c r="CUV118" s="6"/>
      <c r="CUW118" s="6"/>
      <c r="CUX118" s="6"/>
      <c r="CUY118" s="6"/>
      <c r="CUZ118" s="6"/>
      <c r="CVA118" s="6"/>
      <c r="CVB118" s="6"/>
      <c r="CVC118" s="6"/>
      <c r="CVD118" s="6"/>
      <c r="CVE118" s="6"/>
      <c r="CVF118" s="6"/>
      <c r="CVG118" s="6"/>
      <c r="CVH118" s="6"/>
      <c r="CVI118" s="6"/>
      <c r="CVJ118" s="6"/>
      <c r="CVK118" s="6"/>
      <c r="CVL118" s="6"/>
      <c r="CVM118" s="6"/>
      <c r="CVN118" s="6"/>
      <c r="CVO118" s="6"/>
      <c r="CVP118" s="6"/>
      <c r="CVQ118" s="6"/>
      <c r="CVR118" s="6"/>
      <c r="CVS118" s="6"/>
      <c r="CVT118" s="6"/>
      <c r="CVU118" s="6"/>
      <c r="CVV118" s="6"/>
      <c r="CVW118" s="6"/>
      <c r="CVX118" s="6"/>
      <c r="CVY118" s="6"/>
      <c r="CVZ118" s="6"/>
      <c r="CWA118" s="6"/>
      <c r="CWB118" s="6"/>
      <c r="CWC118" s="6"/>
      <c r="CWD118" s="6"/>
      <c r="CWE118" s="6"/>
      <c r="CWF118" s="6"/>
      <c r="CWG118" s="6"/>
      <c r="CWH118" s="6"/>
      <c r="CWI118" s="6"/>
      <c r="CWJ118" s="6"/>
      <c r="CWK118" s="6"/>
      <c r="CWL118" s="6"/>
      <c r="CWM118" s="6"/>
      <c r="CWN118" s="6"/>
      <c r="CWO118" s="6"/>
      <c r="CWP118" s="6"/>
      <c r="CWQ118" s="6"/>
      <c r="CWR118" s="6"/>
      <c r="CWS118" s="6"/>
      <c r="CWT118" s="6"/>
      <c r="CWU118" s="6"/>
      <c r="CWV118" s="6"/>
      <c r="CWW118" s="6"/>
      <c r="CWX118" s="6"/>
      <c r="CWY118" s="6"/>
      <c r="CWZ118" s="6"/>
      <c r="CXA118" s="6"/>
      <c r="CXB118" s="6"/>
      <c r="CXC118" s="6"/>
      <c r="CXD118" s="6"/>
      <c r="CXE118" s="6"/>
      <c r="CXF118" s="6"/>
      <c r="CXG118" s="6"/>
      <c r="CXH118" s="6"/>
      <c r="CXI118" s="6"/>
      <c r="CXJ118" s="6"/>
      <c r="CXK118" s="6"/>
      <c r="CXL118" s="6"/>
      <c r="CXM118" s="6"/>
      <c r="CXN118" s="6"/>
      <c r="CXO118" s="6"/>
      <c r="CXP118" s="6"/>
      <c r="CXQ118" s="6"/>
      <c r="CXR118" s="6"/>
      <c r="CXS118" s="6"/>
      <c r="CXT118" s="6"/>
      <c r="CXU118" s="6"/>
      <c r="CXV118" s="6"/>
      <c r="CXW118" s="6"/>
      <c r="CXX118" s="6"/>
      <c r="CXY118" s="6"/>
      <c r="CXZ118" s="6"/>
      <c r="CYA118" s="6"/>
      <c r="CYB118" s="6"/>
      <c r="CYC118" s="6"/>
      <c r="CYD118" s="6"/>
      <c r="CYE118" s="6"/>
      <c r="CYF118" s="6"/>
      <c r="CYG118" s="6"/>
      <c r="CYH118" s="6"/>
      <c r="CYI118" s="6"/>
      <c r="CYJ118" s="6"/>
      <c r="CYK118" s="6"/>
      <c r="CYL118" s="6"/>
      <c r="CYM118" s="6"/>
      <c r="CYN118" s="6"/>
      <c r="CYO118" s="6"/>
      <c r="CYP118" s="6"/>
      <c r="CYQ118" s="6"/>
      <c r="CYR118" s="6"/>
      <c r="CYS118" s="6"/>
      <c r="CYT118" s="6"/>
      <c r="CYU118" s="6"/>
      <c r="CYV118" s="6"/>
      <c r="CYW118" s="6"/>
      <c r="CYX118" s="6"/>
      <c r="CYY118" s="6"/>
      <c r="CYZ118" s="6"/>
      <c r="CZA118" s="6"/>
      <c r="CZB118" s="6"/>
      <c r="CZC118" s="6"/>
      <c r="CZD118" s="6"/>
      <c r="CZE118" s="6"/>
      <c r="CZF118" s="6"/>
      <c r="CZG118" s="6"/>
      <c r="CZH118" s="6"/>
      <c r="CZI118" s="6"/>
      <c r="CZJ118" s="6"/>
      <c r="CZK118" s="6"/>
      <c r="CZL118" s="6"/>
      <c r="CZM118" s="6"/>
      <c r="CZN118" s="6"/>
      <c r="CZO118" s="6"/>
      <c r="CZP118" s="6"/>
      <c r="CZQ118" s="6"/>
      <c r="CZR118" s="6"/>
      <c r="CZS118" s="6"/>
      <c r="CZT118" s="6"/>
      <c r="CZU118" s="6"/>
      <c r="CZV118" s="6"/>
      <c r="CZW118" s="6"/>
      <c r="CZX118" s="6"/>
      <c r="CZY118" s="6"/>
      <c r="CZZ118" s="6"/>
      <c r="DAA118" s="6"/>
      <c r="DAB118" s="6"/>
      <c r="DAC118" s="6"/>
      <c r="DAD118" s="6"/>
      <c r="DAE118" s="6"/>
      <c r="DAF118" s="6"/>
      <c r="DAG118" s="6"/>
      <c r="DAH118" s="6"/>
      <c r="DAI118" s="6"/>
      <c r="DAJ118" s="6"/>
      <c r="DAK118" s="6"/>
      <c r="DAL118" s="6"/>
      <c r="DAM118" s="6"/>
      <c r="DAN118" s="6"/>
      <c r="DAO118" s="6"/>
      <c r="DAP118" s="6"/>
      <c r="DAQ118" s="6"/>
      <c r="DAR118" s="6"/>
      <c r="DAS118" s="6"/>
      <c r="DAT118" s="6"/>
      <c r="DAU118" s="6"/>
      <c r="DAV118" s="6"/>
      <c r="DAW118" s="6"/>
      <c r="DAX118" s="6"/>
      <c r="DAY118" s="6"/>
      <c r="DAZ118" s="6"/>
      <c r="DBA118" s="6"/>
      <c r="DBB118" s="6"/>
      <c r="DBC118" s="6"/>
      <c r="DBD118" s="6"/>
      <c r="DBE118" s="6"/>
      <c r="DBF118" s="6"/>
      <c r="DBG118" s="6"/>
      <c r="DBH118" s="6"/>
      <c r="DBI118" s="6"/>
      <c r="DBJ118" s="6"/>
      <c r="DBK118" s="6"/>
      <c r="DBL118" s="6"/>
      <c r="DBM118" s="6"/>
      <c r="DBN118" s="6"/>
      <c r="DBO118" s="6"/>
      <c r="DBP118" s="6"/>
      <c r="DBQ118" s="6"/>
      <c r="DBR118" s="6"/>
      <c r="DBS118" s="6"/>
      <c r="DBT118" s="6"/>
      <c r="DBU118" s="6"/>
      <c r="DBV118" s="6"/>
      <c r="DBW118" s="6"/>
      <c r="DBX118" s="6"/>
      <c r="DBY118" s="6"/>
      <c r="DBZ118" s="6"/>
      <c r="DCA118" s="6"/>
      <c r="DCB118" s="6"/>
      <c r="DCC118" s="6"/>
      <c r="DCD118" s="6"/>
      <c r="DCE118" s="6"/>
      <c r="DCF118" s="6"/>
      <c r="DCG118" s="6"/>
      <c r="DCH118" s="6"/>
      <c r="DCI118" s="6"/>
      <c r="DCJ118" s="6"/>
      <c r="DCK118" s="6"/>
      <c r="DCL118" s="6"/>
      <c r="DCM118" s="6"/>
      <c r="DCN118" s="6"/>
      <c r="DCO118" s="6"/>
      <c r="DCP118" s="6"/>
      <c r="DCQ118" s="6"/>
      <c r="DCR118" s="6"/>
      <c r="DCS118" s="6"/>
      <c r="DCT118" s="6"/>
      <c r="DCU118" s="6"/>
      <c r="DCV118" s="6"/>
      <c r="DCW118" s="6"/>
      <c r="DCX118" s="6"/>
      <c r="DCY118" s="6"/>
      <c r="DCZ118" s="6"/>
      <c r="DDA118" s="6"/>
      <c r="DDB118" s="6"/>
      <c r="DDC118" s="6"/>
      <c r="DDD118" s="6"/>
      <c r="DDE118" s="6"/>
      <c r="DDF118" s="6"/>
      <c r="DDG118" s="6"/>
      <c r="DDH118" s="6"/>
      <c r="DDI118" s="6"/>
      <c r="DDJ118" s="6"/>
      <c r="DDK118" s="6"/>
      <c r="DDL118" s="6"/>
      <c r="DDM118" s="6"/>
      <c r="DDN118" s="6"/>
      <c r="DDO118" s="6"/>
      <c r="DDP118" s="6"/>
      <c r="DDQ118" s="6"/>
      <c r="DDR118" s="6"/>
      <c r="DDS118" s="6"/>
      <c r="DDT118" s="6"/>
      <c r="DDU118" s="6"/>
      <c r="DDV118" s="6"/>
      <c r="DDW118" s="6"/>
      <c r="DDX118" s="6"/>
      <c r="DDY118" s="6"/>
      <c r="DDZ118" s="6"/>
      <c r="DEA118" s="6"/>
      <c r="DEB118" s="6"/>
      <c r="DEC118" s="6"/>
      <c r="DED118" s="6"/>
      <c r="DEE118" s="6"/>
      <c r="DEF118" s="6"/>
      <c r="DEG118" s="6"/>
      <c r="DEH118" s="6"/>
      <c r="DEI118" s="6"/>
      <c r="DEJ118" s="6"/>
      <c r="DEK118" s="6"/>
      <c r="DEL118" s="6"/>
      <c r="DEM118" s="6"/>
      <c r="DEN118" s="6"/>
      <c r="DEO118" s="6"/>
      <c r="DEP118" s="6"/>
      <c r="DEQ118" s="6"/>
      <c r="DER118" s="6"/>
      <c r="DES118" s="6"/>
      <c r="DET118" s="6"/>
      <c r="DEU118" s="6"/>
      <c r="DEV118" s="6"/>
      <c r="DEW118" s="6"/>
      <c r="DEX118" s="6"/>
      <c r="DEY118" s="6"/>
      <c r="DEZ118" s="6"/>
      <c r="DFA118" s="6"/>
      <c r="DFB118" s="6"/>
      <c r="DFC118" s="6"/>
      <c r="DFD118" s="6"/>
      <c r="DFE118" s="6"/>
      <c r="DFF118" s="6"/>
      <c r="DFG118" s="6"/>
      <c r="DFH118" s="6"/>
      <c r="DFI118" s="6"/>
      <c r="DFJ118" s="6"/>
      <c r="DFK118" s="6"/>
      <c r="DFL118" s="6"/>
      <c r="DFM118" s="6"/>
      <c r="DFN118" s="6"/>
      <c r="DFO118" s="6"/>
      <c r="DFP118" s="6"/>
      <c r="DFQ118" s="6"/>
      <c r="DFR118" s="6"/>
      <c r="DFS118" s="6"/>
      <c r="DFT118" s="6"/>
      <c r="DFU118" s="6"/>
      <c r="DFV118" s="6"/>
      <c r="DFW118" s="6"/>
      <c r="DFX118" s="6"/>
      <c r="DFY118" s="6"/>
      <c r="DFZ118" s="6"/>
      <c r="DGA118" s="6"/>
      <c r="DGB118" s="6"/>
      <c r="DGC118" s="6"/>
      <c r="DGD118" s="6"/>
      <c r="DGE118" s="6"/>
      <c r="DGF118" s="6"/>
      <c r="DGG118" s="6"/>
      <c r="DGH118" s="6"/>
      <c r="DGI118" s="6"/>
      <c r="DGJ118" s="6"/>
      <c r="DGK118" s="6"/>
      <c r="DGL118" s="6"/>
      <c r="DGM118" s="6"/>
      <c r="DGN118" s="6"/>
      <c r="DGO118" s="6"/>
      <c r="DGP118" s="6"/>
      <c r="DGQ118" s="6"/>
      <c r="DGR118" s="6"/>
      <c r="DGS118" s="6"/>
      <c r="DGT118" s="6"/>
      <c r="DGU118" s="6"/>
      <c r="DGV118" s="6"/>
      <c r="DGW118" s="6"/>
      <c r="DGX118" s="6"/>
      <c r="DGY118" s="6"/>
      <c r="DGZ118" s="6"/>
      <c r="DHA118" s="6"/>
      <c r="DHB118" s="6"/>
      <c r="DHC118" s="6"/>
      <c r="DHD118" s="6"/>
      <c r="DHE118" s="6"/>
      <c r="DHF118" s="6"/>
      <c r="DHG118" s="6"/>
      <c r="DHH118" s="6"/>
      <c r="DHI118" s="6"/>
      <c r="DHJ118" s="6"/>
      <c r="DHK118" s="6"/>
      <c r="DHL118" s="6"/>
      <c r="DHM118" s="6"/>
      <c r="DHN118" s="6"/>
      <c r="DHO118" s="6"/>
      <c r="DHP118" s="6"/>
      <c r="DHQ118" s="6"/>
      <c r="DHR118" s="6"/>
      <c r="DHS118" s="6"/>
      <c r="DHT118" s="6"/>
      <c r="DHU118" s="6"/>
      <c r="DHV118" s="6"/>
      <c r="DHW118" s="6"/>
      <c r="DHX118" s="6"/>
      <c r="DHY118" s="6"/>
      <c r="DHZ118" s="6"/>
      <c r="DIA118" s="6"/>
      <c r="DIB118" s="6"/>
      <c r="DIC118" s="6"/>
      <c r="DID118" s="6"/>
      <c r="DIE118" s="6"/>
      <c r="DIF118" s="6"/>
      <c r="DIG118" s="6"/>
      <c r="DIH118" s="6"/>
      <c r="DII118" s="6"/>
      <c r="DIJ118" s="6"/>
      <c r="DIK118" s="6"/>
      <c r="DIL118" s="6"/>
      <c r="DIM118" s="6"/>
      <c r="DIN118" s="6"/>
      <c r="DIO118" s="6"/>
      <c r="DIP118" s="6"/>
      <c r="DIQ118" s="6"/>
      <c r="DIR118" s="6"/>
      <c r="DIS118" s="6"/>
      <c r="DIT118" s="6"/>
      <c r="DIU118" s="6"/>
      <c r="DIV118" s="6"/>
      <c r="DIW118" s="6"/>
      <c r="DIX118" s="6"/>
      <c r="DIY118" s="6"/>
      <c r="DIZ118" s="6"/>
      <c r="DJA118" s="6"/>
      <c r="DJB118" s="6"/>
      <c r="DJC118" s="6"/>
      <c r="DJD118" s="6"/>
      <c r="DJE118" s="6"/>
      <c r="DJF118" s="6"/>
      <c r="DJG118" s="6"/>
      <c r="DJH118" s="6"/>
      <c r="DJI118" s="6"/>
      <c r="DJJ118" s="6"/>
      <c r="DJK118" s="6"/>
      <c r="DJL118" s="6"/>
      <c r="DJM118" s="6"/>
      <c r="DJN118" s="6"/>
      <c r="DJO118" s="6"/>
      <c r="DJP118" s="6"/>
      <c r="DJQ118" s="6"/>
      <c r="DJR118" s="6"/>
      <c r="DJS118" s="6"/>
      <c r="DJT118" s="6"/>
      <c r="DJU118" s="6"/>
      <c r="DJV118" s="6"/>
      <c r="DJW118" s="6"/>
      <c r="DJX118" s="6"/>
      <c r="DJY118" s="6"/>
      <c r="DJZ118" s="6"/>
      <c r="DKA118" s="6"/>
      <c r="DKB118" s="6"/>
      <c r="DKC118" s="6"/>
      <c r="DKD118" s="6"/>
      <c r="DKE118" s="6"/>
      <c r="DKF118" s="6"/>
      <c r="DKG118" s="6"/>
      <c r="DKH118" s="6"/>
      <c r="DKI118" s="6"/>
      <c r="DKJ118" s="6"/>
      <c r="DKK118" s="6"/>
      <c r="DKL118" s="6"/>
      <c r="DKM118" s="6"/>
      <c r="DKN118" s="6"/>
      <c r="DKO118" s="6"/>
      <c r="DKP118" s="6"/>
      <c r="DKQ118" s="6"/>
      <c r="DKR118" s="6"/>
      <c r="DKS118" s="6"/>
      <c r="DKT118" s="6"/>
      <c r="DKU118" s="6"/>
      <c r="DKV118" s="6"/>
      <c r="DKW118" s="6"/>
      <c r="DKX118" s="6"/>
      <c r="DKY118" s="6"/>
      <c r="DKZ118" s="6"/>
      <c r="DLA118" s="6"/>
      <c r="DLB118" s="6"/>
      <c r="DLC118" s="6"/>
      <c r="DLD118" s="6"/>
      <c r="DLE118" s="6"/>
      <c r="DLF118" s="6"/>
      <c r="DLG118" s="6"/>
      <c r="DLH118" s="6"/>
      <c r="DLI118" s="6"/>
      <c r="DLJ118" s="6"/>
      <c r="DLK118" s="6"/>
      <c r="DLL118" s="6"/>
      <c r="DLM118" s="6"/>
      <c r="DLN118" s="6"/>
      <c r="DLO118" s="6"/>
      <c r="DLP118" s="6"/>
      <c r="DLQ118" s="6"/>
      <c r="DLR118" s="6"/>
      <c r="DLS118" s="6"/>
      <c r="DLT118" s="6"/>
      <c r="DLU118" s="6"/>
      <c r="DLV118" s="6"/>
      <c r="DLW118" s="6"/>
      <c r="DLX118" s="6"/>
      <c r="DLY118" s="6"/>
      <c r="DLZ118" s="6"/>
      <c r="DMA118" s="6"/>
      <c r="DMB118" s="6"/>
      <c r="DMC118" s="6"/>
      <c r="DMD118" s="6"/>
      <c r="DME118" s="6"/>
      <c r="DMF118" s="6"/>
      <c r="DMG118" s="6"/>
      <c r="DMH118" s="6"/>
      <c r="DMI118" s="6"/>
      <c r="DMJ118" s="6"/>
      <c r="DMK118" s="6"/>
      <c r="DML118" s="6"/>
      <c r="DMM118" s="6"/>
      <c r="DMN118" s="6"/>
      <c r="DMO118" s="6"/>
      <c r="DMP118" s="6"/>
      <c r="DMQ118" s="6"/>
      <c r="DMR118" s="6"/>
      <c r="DMS118" s="6"/>
      <c r="DMT118" s="6"/>
      <c r="DMU118" s="6"/>
      <c r="DMV118" s="6"/>
      <c r="DMW118" s="6"/>
      <c r="DMX118" s="6"/>
      <c r="DMY118" s="6"/>
      <c r="DMZ118" s="6"/>
      <c r="DNA118" s="6"/>
      <c r="DNB118" s="6"/>
      <c r="DNC118" s="6"/>
      <c r="DND118" s="6"/>
      <c r="DNE118" s="6"/>
      <c r="DNF118" s="6"/>
      <c r="DNG118" s="6"/>
      <c r="DNH118" s="6"/>
      <c r="DNI118" s="6"/>
      <c r="DNJ118" s="6"/>
      <c r="DNK118" s="6"/>
      <c r="DNL118" s="6"/>
      <c r="DNM118" s="6"/>
      <c r="DNN118" s="6"/>
      <c r="DNO118" s="6"/>
      <c r="DNP118" s="6"/>
      <c r="DNQ118" s="6"/>
      <c r="DNR118" s="6"/>
      <c r="DNS118" s="6"/>
      <c r="DNT118" s="6"/>
      <c r="DNU118" s="6"/>
      <c r="DNV118" s="6"/>
      <c r="DNW118" s="6"/>
      <c r="DNX118" s="6"/>
      <c r="DNY118" s="6"/>
      <c r="DNZ118" s="6"/>
      <c r="DOA118" s="6"/>
      <c r="DOB118" s="6"/>
      <c r="DOC118" s="6"/>
      <c r="DOD118" s="6"/>
      <c r="DOE118" s="6"/>
      <c r="DOF118" s="6"/>
      <c r="DOG118" s="6"/>
      <c r="DOH118" s="6"/>
      <c r="DOI118" s="6"/>
      <c r="DOJ118" s="6"/>
      <c r="DOK118" s="6"/>
      <c r="DOL118" s="6"/>
      <c r="DOM118" s="6"/>
      <c r="DON118" s="6"/>
      <c r="DOO118" s="6"/>
      <c r="DOP118" s="6"/>
      <c r="DOQ118" s="6"/>
      <c r="DOR118" s="6"/>
      <c r="DOS118" s="6"/>
      <c r="DOT118" s="6"/>
      <c r="DOU118" s="6"/>
      <c r="DOV118" s="6"/>
      <c r="DOW118" s="6"/>
      <c r="DOX118" s="6"/>
      <c r="DOY118" s="6"/>
      <c r="DOZ118" s="6"/>
      <c r="DPA118" s="6"/>
      <c r="DPB118" s="6"/>
      <c r="DPC118" s="6"/>
      <c r="DPD118" s="6"/>
      <c r="DPE118" s="6"/>
      <c r="DPF118" s="6"/>
      <c r="DPG118" s="6"/>
      <c r="DPH118" s="6"/>
      <c r="DPI118" s="6"/>
      <c r="DPJ118" s="6"/>
      <c r="DPK118" s="6"/>
      <c r="DPL118" s="6"/>
      <c r="DPM118" s="6"/>
      <c r="DPN118" s="6"/>
      <c r="DPO118" s="6"/>
      <c r="DPP118" s="6"/>
      <c r="DPQ118" s="6"/>
      <c r="DPR118" s="6"/>
      <c r="DPS118" s="6"/>
      <c r="DPT118" s="6"/>
      <c r="DPU118" s="6"/>
      <c r="DPV118" s="6"/>
      <c r="DPW118" s="6"/>
      <c r="DPX118" s="6"/>
      <c r="DPY118" s="6"/>
      <c r="DPZ118" s="6"/>
      <c r="DQA118" s="6"/>
      <c r="DQB118" s="6"/>
      <c r="DQC118" s="6"/>
      <c r="DQD118" s="6"/>
      <c r="DQE118" s="6"/>
      <c r="DQF118" s="6"/>
      <c r="DQG118" s="6"/>
      <c r="DQH118" s="6"/>
      <c r="DQI118" s="6"/>
      <c r="DQJ118" s="6"/>
      <c r="DQK118" s="6"/>
      <c r="DQL118" s="6"/>
      <c r="DQM118" s="6"/>
      <c r="DQN118" s="6"/>
      <c r="DQO118" s="6"/>
      <c r="DQP118" s="6"/>
      <c r="DQQ118" s="6"/>
      <c r="DQR118" s="6"/>
      <c r="DQS118" s="6"/>
      <c r="DQT118" s="6"/>
      <c r="DQU118" s="6"/>
      <c r="DQV118" s="6"/>
      <c r="DQW118" s="6"/>
      <c r="DQX118" s="6"/>
      <c r="DQY118" s="6"/>
      <c r="DQZ118" s="6"/>
      <c r="DRA118" s="6"/>
      <c r="DRB118" s="6"/>
      <c r="DRC118" s="6"/>
      <c r="DRD118" s="6"/>
      <c r="DRE118" s="6"/>
      <c r="DRF118" s="6"/>
      <c r="DRG118" s="6"/>
      <c r="DRH118" s="6"/>
      <c r="DRI118" s="6"/>
      <c r="DRJ118" s="6"/>
      <c r="DRK118" s="6"/>
      <c r="DRL118" s="6"/>
      <c r="DRM118" s="6"/>
      <c r="DRN118" s="6"/>
      <c r="DRO118" s="6"/>
      <c r="DRP118" s="6"/>
      <c r="DRQ118" s="6"/>
      <c r="DRR118" s="6"/>
      <c r="DRS118" s="6"/>
      <c r="DRT118" s="6"/>
      <c r="DRU118" s="6"/>
      <c r="DRV118" s="6"/>
      <c r="DRW118" s="6"/>
      <c r="DRX118" s="6"/>
      <c r="DRY118" s="6"/>
      <c r="DRZ118" s="6"/>
      <c r="DSA118" s="6"/>
      <c r="DSB118" s="6"/>
      <c r="DSC118" s="6"/>
      <c r="DSD118" s="6"/>
      <c r="DSE118" s="6"/>
      <c r="DSF118" s="6"/>
      <c r="DSG118" s="6"/>
      <c r="DSH118" s="6"/>
      <c r="DSI118" s="6"/>
      <c r="DSJ118" s="6"/>
      <c r="DSK118" s="6"/>
      <c r="DSL118" s="6"/>
      <c r="DSM118" s="6"/>
      <c r="DSN118" s="6"/>
      <c r="DSO118" s="6"/>
      <c r="DSP118" s="6"/>
      <c r="DSQ118" s="6"/>
      <c r="DSR118" s="6"/>
      <c r="DSS118" s="6"/>
      <c r="DST118" s="6"/>
      <c r="DSU118" s="6"/>
      <c r="DSV118" s="6"/>
      <c r="DSW118" s="6"/>
      <c r="DSX118" s="6"/>
      <c r="DSY118" s="6"/>
      <c r="DSZ118" s="6"/>
      <c r="DTA118" s="6"/>
      <c r="DTB118" s="6"/>
      <c r="DTC118" s="6"/>
      <c r="DTD118" s="6"/>
      <c r="DTE118" s="6"/>
      <c r="DTF118" s="6"/>
      <c r="DTG118" s="6"/>
      <c r="DTH118" s="6"/>
      <c r="DTI118" s="6"/>
      <c r="DTJ118" s="6"/>
      <c r="DTK118" s="6"/>
      <c r="DTL118" s="6"/>
      <c r="DTM118" s="6"/>
      <c r="DTN118" s="6"/>
      <c r="DTO118" s="6"/>
      <c r="DTP118" s="6"/>
      <c r="DTQ118" s="6"/>
      <c r="DTR118" s="6"/>
      <c r="DTS118" s="6"/>
      <c r="DTT118" s="6"/>
      <c r="DTU118" s="6"/>
      <c r="DTV118" s="6"/>
      <c r="DTW118" s="6"/>
      <c r="DTX118" s="6"/>
      <c r="DTY118" s="6"/>
      <c r="DTZ118" s="6"/>
      <c r="DUA118" s="6"/>
      <c r="DUB118" s="6"/>
      <c r="DUC118" s="6"/>
      <c r="DUD118" s="6"/>
      <c r="DUE118" s="6"/>
      <c r="DUF118" s="6"/>
      <c r="DUG118" s="6"/>
      <c r="DUH118" s="6"/>
      <c r="DUI118" s="6"/>
      <c r="DUJ118" s="6"/>
      <c r="DUK118" s="6"/>
      <c r="DUL118" s="6"/>
      <c r="DUM118" s="6"/>
      <c r="DUN118" s="6"/>
      <c r="DUO118" s="6"/>
      <c r="DUP118" s="6"/>
      <c r="DUQ118" s="6"/>
      <c r="DUR118" s="6"/>
      <c r="DUS118" s="6"/>
      <c r="DUT118" s="6"/>
      <c r="DUU118" s="6"/>
      <c r="DUV118" s="6"/>
      <c r="DUW118" s="6"/>
      <c r="DUX118" s="6"/>
      <c r="DUY118" s="6"/>
      <c r="DUZ118" s="6"/>
      <c r="DVA118" s="6"/>
      <c r="DVB118" s="6"/>
      <c r="DVC118" s="6"/>
      <c r="DVD118" s="6"/>
      <c r="DVE118" s="6"/>
      <c r="DVF118" s="6"/>
      <c r="DVG118" s="6"/>
      <c r="DVH118" s="6"/>
      <c r="DVI118" s="6"/>
      <c r="DVJ118" s="6"/>
      <c r="DVK118" s="6"/>
      <c r="DVL118" s="6"/>
      <c r="DVM118" s="6"/>
      <c r="DVN118" s="6"/>
      <c r="DVO118" s="6"/>
      <c r="DVP118" s="6"/>
      <c r="DVQ118" s="6"/>
      <c r="DVR118" s="6"/>
      <c r="DVS118" s="6"/>
      <c r="DVT118" s="6"/>
      <c r="DVU118" s="6"/>
      <c r="DVV118" s="6"/>
      <c r="DVW118" s="6"/>
      <c r="DVX118" s="6"/>
      <c r="DVY118" s="6"/>
      <c r="DVZ118" s="6"/>
      <c r="DWA118" s="6"/>
      <c r="DWB118" s="6"/>
      <c r="DWC118" s="6"/>
      <c r="DWD118" s="6"/>
      <c r="DWE118" s="6"/>
      <c r="DWF118" s="6"/>
      <c r="DWG118" s="6"/>
      <c r="DWH118" s="6"/>
      <c r="DWI118" s="6"/>
      <c r="DWJ118" s="6"/>
      <c r="DWK118" s="6"/>
      <c r="DWL118" s="6"/>
      <c r="DWM118" s="6"/>
      <c r="DWN118" s="6"/>
      <c r="DWO118" s="6"/>
      <c r="DWP118" s="6"/>
      <c r="DWQ118" s="6"/>
      <c r="DWR118" s="6"/>
      <c r="DWS118" s="6"/>
      <c r="DWT118" s="6"/>
      <c r="DWU118" s="6"/>
      <c r="DWV118" s="6"/>
      <c r="DWW118" s="6"/>
      <c r="DWX118" s="6"/>
      <c r="DWY118" s="6"/>
      <c r="DWZ118" s="6"/>
      <c r="DXA118" s="6"/>
      <c r="DXB118" s="6"/>
      <c r="DXC118" s="6"/>
      <c r="DXD118" s="6"/>
      <c r="DXE118" s="6"/>
      <c r="DXF118" s="6"/>
      <c r="DXG118" s="6"/>
      <c r="DXH118" s="6"/>
      <c r="DXI118" s="6"/>
      <c r="DXJ118" s="6"/>
      <c r="DXK118" s="6"/>
      <c r="DXL118" s="6"/>
      <c r="DXM118" s="6"/>
      <c r="DXN118" s="6"/>
      <c r="DXO118" s="6"/>
      <c r="DXP118" s="6"/>
      <c r="DXQ118" s="6"/>
      <c r="DXR118" s="6"/>
      <c r="DXS118" s="6"/>
      <c r="DXT118" s="6"/>
      <c r="DXU118" s="6"/>
      <c r="DXV118" s="6"/>
      <c r="DXW118" s="6"/>
      <c r="DXX118" s="6"/>
      <c r="DXY118" s="6"/>
      <c r="DXZ118" s="6"/>
      <c r="DYA118" s="6"/>
      <c r="DYB118" s="6"/>
      <c r="DYC118" s="6"/>
      <c r="DYD118" s="6"/>
      <c r="DYE118" s="6"/>
      <c r="DYF118" s="6"/>
      <c r="DYG118" s="6"/>
      <c r="DYH118" s="6"/>
      <c r="DYI118" s="6"/>
      <c r="DYJ118" s="6"/>
      <c r="DYK118" s="6"/>
      <c r="DYL118" s="6"/>
      <c r="DYM118" s="6"/>
      <c r="DYN118" s="6"/>
      <c r="DYO118" s="6"/>
      <c r="DYP118" s="6"/>
      <c r="DYQ118" s="6"/>
      <c r="DYR118" s="6"/>
      <c r="DYS118" s="6"/>
      <c r="DYT118" s="6"/>
      <c r="DYU118" s="6"/>
      <c r="DYV118" s="6"/>
      <c r="DYW118" s="6"/>
      <c r="DYX118" s="6"/>
      <c r="DYY118" s="6"/>
      <c r="DYZ118" s="6"/>
      <c r="DZA118" s="6"/>
      <c r="DZB118" s="6"/>
      <c r="DZC118" s="6"/>
      <c r="DZD118" s="6"/>
      <c r="DZE118" s="6"/>
      <c r="DZF118" s="6"/>
      <c r="DZG118" s="6"/>
      <c r="DZH118" s="6"/>
      <c r="DZI118" s="6"/>
      <c r="DZJ118" s="6"/>
      <c r="DZK118" s="6"/>
      <c r="DZL118" s="6"/>
      <c r="DZM118" s="6"/>
      <c r="DZN118" s="6"/>
      <c r="DZO118" s="6"/>
      <c r="DZP118" s="6"/>
      <c r="DZQ118" s="6"/>
      <c r="DZR118" s="6"/>
      <c r="DZS118" s="6"/>
      <c r="DZT118" s="6"/>
      <c r="DZU118" s="6"/>
      <c r="DZV118" s="6"/>
      <c r="DZW118" s="6"/>
      <c r="DZX118" s="6"/>
      <c r="DZY118" s="6"/>
      <c r="DZZ118" s="6"/>
      <c r="EAA118" s="6"/>
      <c r="EAB118" s="6"/>
      <c r="EAC118" s="6"/>
      <c r="EAD118" s="6"/>
      <c r="EAE118" s="6"/>
      <c r="EAF118" s="6"/>
      <c r="EAG118" s="6"/>
      <c r="EAH118" s="6"/>
      <c r="EAI118" s="6"/>
      <c r="EAJ118" s="6"/>
      <c r="EAK118" s="6"/>
      <c r="EAL118" s="6"/>
      <c r="EAM118" s="6"/>
      <c r="EAN118" s="6"/>
      <c r="EAO118" s="6"/>
      <c r="EAP118" s="6"/>
      <c r="EAQ118" s="6"/>
      <c r="EAR118" s="6"/>
      <c r="EAS118" s="6"/>
      <c r="EAT118" s="6"/>
      <c r="EAU118" s="6"/>
      <c r="EAV118" s="6"/>
      <c r="EAW118" s="6"/>
      <c r="EAX118" s="6"/>
      <c r="EAY118" s="6"/>
      <c r="EAZ118" s="6"/>
      <c r="EBA118" s="6"/>
      <c r="EBB118" s="6"/>
      <c r="EBC118" s="6"/>
      <c r="EBD118" s="6"/>
      <c r="EBE118" s="6"/>
      <c r="EBF118" s="6"/>
      <c r="EBG118" s="6"/>
      <c r="EBH118" s="6"/>
      <c r="EBI118" s="6"/>
      <c r="EBJ118" s="6"/>
      <c r="EBK118" s="6"/>
      <c r="EBL118" s="6"/>
      <c r="EBM118" s="6"/>
      <c r="EBN118" s="6"/>
      <c r="EBO118" s="6"/>
      <c r="EBP118" s="6"/>
      <c r="EBQ118" s="6"/>
      <c r="EBR118" s="6"/>
      <c r="EBS118" s="6"/>
      <c r="EBT118" s="6"/>
      <c r="EBU118" s="6"/>
      <c r="EBV118" s="6"/>
      <c r="EBW118" s="6"/>
      <c r="EBX118" s="6"/>
      <c r="EBY118" s="6"/>
      <c r="EBZ118" s="6"/>
      <c r="ECA118" s="6"/>
      <c r="ECB118" s="6"/>
      <c r="ECC118" s="6"/>
      <c r="ECD118" s="6"/>
      <c r="ECE118" s="6"/>
      <c r="ECF118" s="6"/>
      <c r="ECG118" s="6"/>
      <c r="ECH118" s="6"/>
      <c r="ECI118" s="6"/>
      <c r="ECJ118" s="6"/>
      <c r="ECK118" s="6"/>
      <c r="ECL118" s="6"/>
      <c r="ECM118" s="6"/>
      <c r="ECN118" s="6"/>
      <c r="ECO118" s="6"/>
      <c r="ECP118" s="6"/>
      <c r="ECQ118" s="6"/>
      <c r="ECR118" s="6"/>
      <c r="ECS118" s="6"/>
      <c r="ECT118" s="6"/>
      <c r="ECU118" s="6"/>
      <c r="ECV118" s="6"/>
      <c r="ECW118" s="6"/>
      <c r="ECX118" s="6"/>
      <c r="ECY118" s="6"/>
      <c r="ECZ118" s="6"/>
      <c r="EDA118" s="6"/>
      <c r="EDB118" s="6"/>
      <c r="EDC118" s="6"/>
      <c r="EDD118" s="6"/>
      <c r="EDE118" s="6"/>
      <c r="EDF118" s="6"/>
      <c r="EDG118" s="6"/>
      <c r="EDH118" s="6"/>
      <c r="EDI118" s="6"/>
      <c r="EDJ118" s="6"/>
      <c r="EDK118" s="6"/>
      <c r="EDL118" s="6"/>
      <c r="EDM118" s="6"/>
      <c r="EDN118" s="6"/>
      <c r="EDO118" s="6"/>
      <c r="EDP118" s="6"/>
      <c r="EDQ118" s="6"/>
      <c r="EDR118" s="6"/>
      <c r="EDS118" s="6"/>
      <c r="EDT118" s="6"/>
      <c r="EDU118" s="6"/>
      <c r="EDV118" s="6"/>
      <c r="EDW118" s="6"/>
      <c r="EDX118" s="6"/>
      <c r="EDY118" s="6"/>
      <c r="EDZ118" s="6"/>
      <c r="EEA118" s="6"/>
      <c r="EEB118" s="6"/>
      <c r="EEC118" s="6"/>
      <c r="EED118" s="6"/>
      <c r="EEE118" s="6"/>
      <c r="EEF118" s="6"/>
      <c r="EEG118" s="6"/>
      <c r="EEH118" s="6"/>
      <c r="EEI118" s="6"/>
      <c r="EEJ118" s="6"/>
      <c r="EEK118" s="6"/>
      <c r="EEL118" s="6"/>
      <c r="EEM118" s="6"/>
      <c r="EEN118" s="6"/>
      <c r="EEO118" s="6"/>
      <c r="EEP118" s="6"/>
      <c r="EEQ118" s="6"/>
      <c r="EER118" s="6"/>
      <c r="EES118" s="6"/>
      <c r="EET118" s="6"/>
      <c r="EEU118" s="6"/>
      <c r="EEV118" s="6"/>
      <c r="EEW118" s="6"/>
      <c r="EEX118" s="6"/>
      <c r="EEY118" s="6"/>
      <c r="EEZ118" s="6"/>
      <c r="EFA118" s="6"/>
      <c r="EFB118" s="6"/>
      <c r="EFC118" s="6"/>
      <c r="EFD118" s="6"/>
      <c r="EFE118" s="6"/>
      <c r="EFF118" s="6"/>
      <c r="EFG118" s="6"/>
      <c r="EFH118" s="6"/>
      <c r="EFI118" s="6"/>
      <c r="EFJ118" s="6"/>
      <c r="EFK118" s="6"/>
      <c r="EFL118" s="6"/>
      <c r="EFM118" s="6"/>
      <c r="EFN118" s="6"/>
      <c r="EFO118" s="6"/>
      <c r="EFP118" s="6"/>
      <c r="EFQ118" s="6"/>
      <c r="EFR118" s="6"/>
      <c r="EFS118" s="6"/>
      <c r="EFT118" s="6"/>
      <c r="EFU118" s="6"/>
      <c r="EFV118" s="6"/>
      <c r="EFW118" s="6"/>
      <c r="EFX118" s="6"/>
      <c r="EFY118" s="6"/>
      <c r="EFZ118" s="6"/>
      <c r="EGA118" s="6"/>
      <c r="EGB118" s="6"/>
      <c r="EGC118" s="6"/>
      <c r="EGD118" s="6"/>
      <c r="EGE118" s="6"/>
      <c r="EGF118" s="6"/>
      <c r="EGG118" s="6"/>
      <c r="EGH118" s="6"/>
      <c r="EGI118" s="6"/>
      <c r="EGJ118" s="6"/>
      <c r="EGK118" s="6"/>
      <c r="EGL118" s="6"/>
      <c r="EGM118" s="6"/>
      <c r="EGN118" s="6"/>
      <c r="EGO118" s="6"/>
      <c r="EGP118" s="6"/>
      <c r="EGQ118" s="6"/>
      <c r="EGR118" s="6"/>
      <c r="EGS118" s="6"/>
      <c r="EGT118" s="6"/>
      <c r="EGU118" s="6"/>
      <c r="EGV118" s="6"/>
      <c r="EGW118" s="6"/>
      <c r="EGX118" s="6"/>
      <c r="EGY118" s="6"/>
      <c r="EGZ118" s="6"/>
      <c r="EHA118" s="6"/>
      <c r="EHB118" s="6"/>
      <c r="EHC118" s="6"/>
      <c r="EHD118" s="6"/>
      <c r="EHE118" s="6"/>
      <c r="EHF118" s="6"/>
      <c r="EHG118" s="6"/>
      <c r="EHH118" s="6"/>
      <c r="EHI118" s="6"/>
      <c r="EHJ118" s="6"/>
      <c r="EHK118" s="6"/>
      <c r="EHL118" s="6"/>
      <c r="EHM118" s="6"/>
      <c r="EHN118" s="6"/>
      <c r="EHO118" s="6"/>
      <c r="EHP118" s="6"/>
      <c r="EHQ118" s="6"/>
      <c r="EHR118" s="6"/>
      <c r="EHS118" s="6"/>
      <c r="EHT118" s="6"/>
      <c r="EHU118" s="6"/>
      <c r="EHV118" s="6"/>
      <c r="EHW118" s="6"/>
      <c r="EHX118" s="6"/>
      <c r="EHY118" s="6"/>
      <c r="EHZ118" s="6"/>
      <c r="EIA118" s="6"/>
      <c r="EIB118" s="6"/>
      <c r="EIC118" s="6"/>
      <c r="EID118" s="6"/>
      <c r="EIE118" s="6"/>
      <c r="EIF118" s="6"/>
      <c r="EIG118" s="6"/>
      <c r="EIH118" s="6"/>
      <c r="EII118" s="6"/>
      <c r="EIJ118" s="6"/>
      <c r="EIK118" s="6"/>
      <c r="EIL118" s="6"/>
      <c r="EIM118" s="6"/>
      <c r="EIN118" s="6"/>
      <c r="EIO118" s="6"/>
      <c r="EIP118" s="6"/>
      <c r="EIQ118" s="6"/>
      <c r="EIR118" s="6"/>
      <c r="EIS118" s="6"/>
      <c r="EIT118" s="6"/>
      <c r="EIU118" s="6"/>
      <c r="EIV118" s="6"/>
      <c r="EIW118" s="6"/>
      <c r="EIX118" s="6"/>
      <c r="EIY118" s="6"/>
      <c r="EIZ118" s="6"/>
      <c r="EJA118" s="6"/>
      <c r="EJB118" s="6"/>
      <c r="EJC118" s="6"/>
      <c r="EJD118" s="6"/>
      <c r="EJE118" s="6"/>
      <c r="EJF118" s="6"/>
      <c r="EJG118" s="6"/>
      <c r="EJH118" s="6"/>
      <c r="EJI118" s="6"/>
      <c r="EJJ118" s="6"/>
      <c r="EJK118" s="6"/>
      <c r="EJL118" s="6"/>
      <c r="EJM118" s="6"/>
      <c r="EJN118" s="6"/>
      <c r="EJO118" s="6"/>
      <c r="EJP118" s="6"/>
      <c r="EJQ118" s="6"/>
      <c r="EJR118" s="6"/>
      <c r="EJS118" s="6"/>
      <c r="EJT118" s="6"/>
      <c r="EJU118" s="6"/>
      <c r="EJV118" s="6"/>
      <c r="EJW118" s="6"/>
      <c r="EJX118" s="6"/>
      <c r="EJY118" s="6"/>
      <c r="EJZ118" s="6"/>
      <c r="EKA118" s="6"/>
      <c r="EKB118" s="6"/>
      <c r="EKC118" s="6"/>
      <c r="EKD118" s="6"/>
      <c r="EKE118" s="6"/>
      <c r="EKF118" s="6"/>
      <c r="EKG118" s="6"/>
      <c r="EKH118" s="6"/>
      <c r="EKI118" s="6"/>
      <c r="EKJ118" s="6"/>
      <c r="EKK118" s="6"/>
      <c r="EKL118" s="6"/>
      <c r="EKM118" s="6"/>
      <c r="EKN118" s="6"/>
      <c r="EKO118" s="6"/>
      <c r="EKP118" s="6"/>
      <c r="EKQ118" s="6"/>
      <c r="EKR118" s="6"/>
      <c r="EKS118" s="6"/>
      <c r="EKT118" s="6"/>
      <c r="EKU118" s="6"/>
      <c r="EKV118" s="6"/>
      <c r="EKW118" s="6"/>
      <c r="EKX118" s="6"/>
      <c r="EKY118" s="6"/>
      <c r="EKZ118" s="6"/>
      <c r="ELA118" s="6"/>
      <c r="ELB118" s="6"/>
      <c r="ELC118" s="6"/>
      <c r="ELD118" s="6"/>
      <c r="ELE118" s="6"/>
      <c r="ELF118" s="6"/>
      <c r="ELG118" s="6"/>
      <c r="ELH118" s="6"/>
      <c r="ELI118" s="6"/>
      <c r="ELJ118" s="6"/>
      <c r="ELK118" s="6"/>
      <c r="ELL118" s="6"/>
      <c r="ELM118" s="6"/>
      <c r="ELN118" s="6"/>
      <c r="ELO118" s="6"/>
      <c r="ELP118" s="6"/>
      <c r="ELQ118" s="6"/>
      <c r="ELR118" s="6"/>
      <c r="ELS118" s="6"/>
      <c r="ELT118" s="6"/>
      <c r="ELU118" s="6"/>
      <c r="ELV118" s="6"/>
      <c r="ELW118" s="6"/>
      <c r="ELX118" s="6"/>
      <c r="ELY118" s="6"/>
      <c r="ELZ118" s="6"/>
      <c r="EMA118" s="6"/>
      <c r="EMB118" s="6"/>
      <c r="EMC118" s="6"/>
      <c r="EMD118" s="6"/>
      <c r="EME118" s="6"/>
      <c r="EMF118" s="6"/>
      <c r="EMG118" s="6"/>
      <c r="EMH118" s="6"/>
      <c r="EMI118" s="6"/>
      <c r="EMJ118" s="6"/>
      <c r="EMK118" s="6"/>
      <c r="EML118" s="6"/>
      <c r="EMM118" s="6"/>
      <c r="EMN118" s="6"/>
      <c r="EMO118" s="6"/>
      <c r="EMP118" s="6"/>
      <c r="EMQ118" s="6"/>
      <c r="EMR118" s="6"/>
      <c r="EMS118" s="6"/>
      <c r="EMT118" s="6"/>
      <c r="EMU118" s="6"/>
      <c r="EMV118" s="6"/>
      <c r="EMW118" s="6"/>
      <c r="EMX118" s="6"/>
      <c r="EMY118" s="6"/>
      <c r="EMZ118" s="6"/>
      <c r="ENA118" s="6"/>
      <c r="ENB118" s="6"/>
      <c r="ENC118" s="6"/>
      <c r="END118" s="6"/>
      <c r="ENE118" s="6"/>
      <c r="ENF118" s="6"/>
      <c r="ENG118" s="6"/>
      <c r="ENH118" s="6"/>
      <c r="ENI118" s="6"/>
      <c r="ENJ118" s="6"/>
      <c r="ENK118" s="6"/>
      <c r="ENL118" s="6"/>
      <c r="ENM118" s="6"/>
      <c r="ENN118" s="6"/>
      <c r="ENO118" s="6"/>
      <c r="ENP118" s="6"/>
      <c r="ENQ118" s="6"/>
      <c r="ENR118" s="6"/>
      <c r="ENS118" s="6"/>
      <c r="ENT118" s="6"/>
      <c r="ENU118" s="6"/>
      <c r="ENV118" s="6"/>
      <c r="ENW118" s="6"/>
      <c r="ENX118" s="6"/>
      <c r="ENY118" s="6"/>
      <c r="ENZ118" s="6"/>
      <c r="EOA118" s="6"/>
      <c r="EOB118" s="6"/>
      <c r="EOC118" s="6"/>
      <c r="EOD118" s="6"/>
      <c r="EOE118" s="6"/>
      <c r="EOF118" s="6"/>
      <c r="EOG118" s="6"/>
      <c r="EOH118" s="6"/>
      <c r="EOI118" s="6"/>
      <c r="EOJ118" s="6"/>
      <c r="EOK118" s="6"/>
      <c r="EOL118" s="6"/>
      <c r="EOM118" s="6"/>
      <c r="EON118" s="6"/>
      <c r="EOO118" s="6"/>
      <c r="EOP118" s="6"/>
      <c r="EOQ118" s="6"/>
      <c r="EOR118" s="6"/>
      <c r="EOS118" s="6"/>
      <c r="EOT118" s="6"/>
      <c r="EOU118" s="6"/>
      <c r="EOV118" s="6"/>
      <c r="EOW118" s="6"/>
      <c r="EOX118" s="6"/>
      <c r="EOY118" s="6"/>
      <c r="EOZ118" s="6"/>
      <c r="EPA118" s="6"/>
      <c r="EPB118" s="6"/>
      <c r="EPC118" s="6"/>
      <c r="EPD118" s="6"/>
      <c r="EPE118" s="6"/>
      <c r="EPF118" s="6"/>
      <c r="EPG118" s="6"/>
      <c r="EPH118" s="6"/>
      <c r="EPI118" s="6"/>
      <c r="EPJ118" s="6"/>
      <c r="EPK118" s="6"/>
      <c r="EPL118" s="6"/>
      <c r="EPM118" s="6"/>
      <c r="EPN118" s="6"/>
      <c r="EPO118" s="6"/>
      <c r="EPP118" s="6"/>
      <c r="EPQ118" s="6"/>
      <c r="EPR118" s="6"/>
      <c r="EPS118" s="6"/>
      <c r="EPT118" s="6"/>
      <c r="EPU118" s="6"/>
      <c r="EPV118" s="6"/>
      <c r="EPW118" s="6"/>
      <c r="EPX118" s="6"/>
      <c r="EPY118" s="6"/>
      <c r="EPZ118" s="6"/>
      <c r="EQA118" s="6"/>
      <c r="EQB118" s="6"/>
      <c r="EQC118" s="6"/>
      <c r="EQD118" s="6"/>
      <c r="EQE118" s="6"/>
      <c r="EQF118" s="6"/>
      <c r="EQG118" s="6"/>
      <c r="EQH118" s="6"/>
      <c r="EQI118" s="6"/>
      <c r="EQJ118" s="6"/>
      <c r="EQK118" s="6"/>
      <c r="EQL118" s="6"/>
      <c r="EQM118" s="6"/>
      <c r="EQN118" s="6"/>
      <c r="EQO118" s="6"/>
      <c r="EQP118" s="6"/>
      <c r="EQQ118" s="6"/>
      <c r="EQR118" s="6"/>
      <c r="EQS118" s="6"/>
      <c r="EQT118" s="6"/>
      <c r="EQU118" s="6"/>
      <c r="EQV118" s="6"/>
      <c r="EQW118" s="6"/>
      <c r="EQX118" s="6"/>
      <c r="EQY118" s="6"/>
      <c r="EQZ118" s="6"/>
      <c r="ERA118" s="6"/>
      <c r="ERB118" s="6"/>
      <c r="ERC118" s="6"/>
      <c r="ERD118" s="6"/>
      <c r="ERE118" s="6"/>
      <c r="ERF118" s="6"/>
      <c r="ERG118" s="6"/>
      <c r="ERH118" s="6"/>
      <c r="ERI118" s="6"/>
      <c r="ERJ118" s="6"/>
      <c r="ERK118" s="6"/>
      <c r="ERL118" s="6"/>
      <c r="ERM118" s="6"/>
      <c r="ERN118" s="6"/>
      <c r="ERO118" s="6"/>
      <c r="ERP118" s="6"/>
      <c r="ERQ118" s="6"/>
      <c r="ERR118" s="6"/>
      <c r="ERS118" s="6"/>
      <c r="ERT118" s="6"/>
      <c r="ERU118" s="6"/>
      <c r="ERV118" s="6"/>
      <c r="ERW118" s="6"/>
      <c r="ERX118" s="6"/>
      <c r="ERY118" s="6"/>
      <c r="ERZ118" s="6"/>
      <c r="ESA118" s="6"/>
      <c r="ESB118" s="6"/>
      <c r="ESC118" s="6"/>
      <c r="ESD118" s="6"/>
      <c r="ESE118" s="6"/>
      <c r="ESF118" s="6"/>
      <c r="ESG118" s="6"/>
      <c r="ESH118" s="6"/>
      <c r="ESI118" s="6"/>
      <c r="ESJ118" s="6"/>
      <c r="ESK118" s="6"/>
      <c r="ESL118" s="6"/>
      <c r="ESM118" s="6"/>
      <c r="ESN118" s="6"/>
      <c r="ESO118" s="6"/>
      <c r="ESP118" s="6"/>
      <c r="ESQ118" s="6"/>
      <c r="ESR118" s="6"/>
      <c r="ESS118" s="6"/>
      <c r="EST118" s="6"/>
      <c r="ESU118" s="6"/>
      <c r="ESV118" s="6"/>
      <c r="ESW118" s="6"/>
      <c r="ESX118" s="6"/>
      <c r="ESY118" s="6"/>
      <c r="ESZ118" s="6"/>
      <c r="ETA118" s="6"/>
      <c r="ETB118" s="6"/>
      <c r="ETC118" s="6"/>
      <c r="ETD118" s="6"/>
      <c r="ETE118" s="6"/>
      <c r="ETF118" s="6"/>
      <c r="ETG118" s="6"/>
      <c r="ETH118" s="6"/>
      <c r="ETI118" s="6"/>
      <c r="ETJ118" s="6"/>
      <c r="ETK118" s="6"/>
      <c r="ETL118" s="6"/>
      <c r="ETM118" s="6"/>
      <c r="ETN118" s="6"/>
      <c r="ETO118" s="6"/>
      <c r="ETP118" s="6"/>
      <c r="ETQ118" s="6"/>
      <c r="ETR118" s="6"/>
      <c r="ETS118" s="6"/>
      <c r="ETT118" s="6"/>
      <c r="ETU118" s="6"/>
      <c r="ETV118" s="6"/>
      <c r="ETW118" s="6"/>
      <c r="ETX118" s="6"/>
      <c r="ETY118" s="6"/>
      <c r="ETZ118" s="6"/>
      <c r="EUA118" s="6"/>
      <c r="EUB118" s="6"/>
      <c r="EUC118" s="6"/>
      <c r="EUD118" s="6"/>
      <c r="EUE118" s="6"/>
      <c r="EUF118" s="6"/>
      <c r="EUG118" s="6"/>
      <c r="EUH118" s="6"/>
      <c r="EUI118" s="6"/>
      <c r="EUJ118" s="6"/>
      <c r="EUK118" s="6"/>
      <c r="EUL118" s="6"/>
      <c r="EUM118" s="6"/>
      <c r="EUN118" s="6"/>
      <c r="EUO118" s="6"/>
      <c r="EUP118" s="6"/>
      <c r="EUQ118" s="6"/>
      <c r="EUR118" s="6"/>
      <c r="EUS118" s="6"/>
      <c r="EUT118" s="6"/>
      <c r="EUU118" s="6"/>
      <c r="EUV118" s="6"/>
      <c r="EUW118" s="6"/>
      <c r="EUX118" s="6"/>
      <c r="EUY118" s="6"/>
      <c r="EUZ118" s="6"/>
      <c r="EVA118" s="6"/>
      <c r="EVB118" s="6"/>
      <c r="EVC118" s="6"/>
      <c r="EVD118" s="6"/>
      <c r="EVE118" s="6"/>
      <c r="EVF118" s="6"/>
      <c r="EVG118" s="6"/>
      <c r="EVH118" s="6"/>
      <c r="EVI118" s="6"/>
      <c r="EVJ118" s="6"/>
      <c r="EVK118" s="6"/>
      <c r="EVL118" s="6"/>
      <c r="EVM118" s="6"/>
      <c r="EVN118" s="6"/>
      <c r="EVO118" s="6"/>
      <c r="EVP118" s="6"/>
      <c r="EVQ118" s="6"/>
      <c r="EVR118" s="6"/>
      <c r="EVS118" s="6"/>
      <c r="EVT118" s="6"/>
      <c r="EVU118" s="6"/>
      <c r="EVV118" s="6"/>
      <c r="EVW118" s="6"/>
      <c r="EVX118" s="6"/>
      <c r="EVY118" s="6"/>
      <c r="EVZ118" s="6"/>
      <c r="EWA118" s="6"/>
      <c r="EWB118" s="6"/>
      <c r="EWC118" s="6"/>
      <c r="EWD118" s="6"/>
      <c r="EWE118" s="6"/>
      <c r="EWF118" s="6"/>
      <c r="EWG118" s="6"/>
      <c r="EWH118" s="6"/>
      <c r="EWI118" s="6"/>
      <c r="EWJ118" s="6"/>
      <c r="EWK118" s="6"/>
      <c r="EWL118" s="6"/>
      <c r="EWM118" s="6"/>
      <c r="EWN118" s="6"/>
      <c r="EWO118" s="6"/>
      <c r="EWP118" s="6"/>
      <c r="EWQ118" s="6"/>
      <c r="EWR118" s="6"/>
      <c r="EWS118" s="6"/>
      <c r="EWT118" s="6"/>
      <c r="EWU118" s="6"/>
      <c r="EWV118" s="6"/>
      <c r="EWW118" s="6"/>
      <c r="EWX118" s="6"/>
      <c r="EWY118" s="6"/>
      <c r="EWZ118" s="6"/>
      <c r="EXA118" s="6"/>
      <c r="EXB118" s="6"/>
      <c r="EXC118" s="6"/>
      <c r="EXD118" s="6"/>
      <c r="EXE118" s="6"/>
      <c r="EXF118" s="6"/>
      <c r="EXG118" s="6"/>
      <c r="EXH118" s="6"/>
      <c r="EXI118" s="6"/>
      <c r="EXJ118" s="6"/>
      <c r="EXK118" s="6"/>
      <c r="EXL118" s="6"/>
      <c r="EXM118" s="6"/>
      <c r="EXN118" s="6"/>
      <c r="EXO118" s="6"/>
      <c r="EXP118" s="6"/>
      <c r="EXQ118" s="6"/>
      <c r="EXR118" s="6"/>
      <c r="EXS118" s="6"/>
      <c r="EXT118" s="6"/>
      <c r="EXU118" s="6"/>
      <c r="EXV118" s="6"/>
      <c r="EXW118" s="6"/>
      <c r="EXX118" s="6"/>
      <c r="EXY118" s="6"/>
      <c r="EXZ118" s="6"/>
      <c r="EYA118" s="6"/>
      <c r="EYB118" s="6"/>
      <c r="EYC118" s="6"/>
      <c r="EYD118" s="6"/>
      <c r="EYE118" s="6"/>
      <c r="EYF118" s="6"/>
      <c r="EYG118" s="6"/>
      <c r="EYH118" s="6"/>
      <c r="EYI118" s="6"/>
      <c r="EYJ118" s="6"/>
      <c r="EYK118" s="6"/>
      <c r="EYL118" s="6"/>
      <c r="EYM118" s="6"/>
      <c r="EYN118" s="6"/>
      <c r="EYO118" s="6"/>
      <c r="EYP118" s="6"/>
      <c r="EYQ118" s="6"/>
      <c r="EYR118" s="6"/>
      <c r="EYS118" s="6"/>
      <c r="EYT118" s="6"/>
      <c r="EYU118" s="6"/>
      <c r="EYV118" s="6"/>
      <c r="EYW118" s="6"/>
      <c r="EYX118" s="6"/>
      <c r="EYY118" s="6"/>
      <c r="EYZ118" s="6"/>
      <c r="EZA118" s="6"/>
      <c r="EZB118" s="6"/>
      <c r="EZC118" s="6"/>
      <c r="EZD118" s="6"/>
      <c r="EZE118" s="6"/>
      <c r="EZF118" s="6"/>
      <c r="EZG118" s="6"/>
      <c r="EZH118" s="6"/>
      <c r="EZI118" s="6"/>
      <c r="EZJ118" s="6"/>
      <c r="EZK118" s="6"/>
      <c r="EZL118" s="6"/>
      <c r="EZM118" s="6"/>
      <c r="EZN118" s="6"/>
      <c r="EZO118" s="6"/>
      <c r="EZP118" s="6"/>
      <c r="EZQ118" s="6"/>
      <c r="EZR118" s="6"/>
      <c r="EZS118" s="6"/>
      <c r="EZT118" s="6"/>
      <c r="EZU118" s="6"/>
      <c r="EZV118" s="6"/>
      <c r="EZW118" s="6"/>
      <c r="EZX118" s="6"/>
      <c r="EZY118" s="6"/>
      <c r="EZZ118" s="6"/>
      <c r="FAA118" s="6"/>
      <c r="FAB118" s="6"/>
      <c r="FAC118" s="6"/>
      <c r="FAD118" s="6"/>
      <c r="FAE118" s="6"/>
      <c r="FAF118" s="6"/>
      <c r="FAG118" s="6"/>
      <c r="FAH118" s="6"/>
      <c r="FAI118" s="6"/>
      <c r="FAJ118" s="6"/>
      <c r="FAK118" s="6"/>
      <c r="FAL118" s="6"/>
      <c r="FAM118" s="6"/>
      <c r="FAN118" s="6"/>
      <c r="FAO118" s="6"/>
      <c r="FAP118" s="6"/>
      <c r="FAQ118" s="6"/>
      <c r="FAR118" s="6"/>
      <c r="FAS118" s="6"/>
      <c r="FAT118" s="6"/>
      <c r="FAU118" s="6"/>
      <c r="FAV118" s="6"/>
      <c r="FAW118" s="6"/>
      <c r="FAX118" s="6"/>
      <c r="FAY118" s="6"/>
      <c r="FAZ118" s="6"/>
      <c r="FBA118" s="6"/>
      <c r="FBB118" s="6"/>
      <c r="FBC118" s="6"/>
      <c r="FBD118" s="6"/>
      <c r="FBE118" s="6"/>
      <c r="FBF118" s="6"/>
      <c r="FBG118" s="6"/>
      <c r="FBH118" s="6"/>
      <c r="FBI118" s="6"/>
      <c r="FBJ118" s="6"/>
      <c r="FBK118" s="6"/>
      <c r="FBL118" s="6"/>
      <c r="FBM118" s="6"/>
      <c r="FBN118" s="6"/>
      <c r="FBO118" s="6"/>
      <c r="FBP118" s="6"/>
      <c r="FBQ118" s="6"/>
      <c r="FBR118" s="6"/>
      <c r="FBS118" s="6"/>
      <c r="FBT118" s="6"/>
      <c r="FBU118" s="6"/>
      <c r="FBV118" s="6"/>
      <c r="FBW118" s="6"/>
      <c r="FBX118" s="6"/>
      <c r="FBY118" s="6"/>
      <c r="FBZ118" s="6"/>
      <c r="FCA118" s="6"/>
      <c r="FCB118" s="6"/>
      <c r="FCC118" s="6"/>
      <c r="FCD118" s="6"/>
      <c r="FCE118" s="6"/>
      <c r="FCF118" s="6"/>
      <c r="FCG118" s="6"/>
      <c r="FCH118" s="6"/>
      <c r="FCI118" s="6"/>
      <c r="FCJ118" s="6"/>
      <c r="FCK118" s="6"/>
      <c r="FCL118" s="6"/>
      <c r="FCM118" s="6"/>
      <c r="FCN118" s="6"/>
      <c r="FCO118" s="6"/>
      <c r="FCP118" s="6"/>
      <c r="FCQ118" s="6"/>
      <c r="FCR118" s="6"/>
      <c r="FCS118" s="6"/>
      <c r="FCT118" s="6"/>
      <c r="FCU118" s="6"/>
      <c r="FCV118" s="6"/>
      <c r="FCW118" s="6"/>
      <c r="FCX118" s="6"/>
      <c r="FCY118" s="6"/>
      <c r="FCZ118" s="6"/>
      <c r="FDA118" s="6"/>
      <c r="FDB118" s="6"/>
      <c r="FDC118" s="6"/>
      <c r="FDD118" s="6"/>
      <c r="FDE118" s="6"/>
      <c r="FDF118" s="6"/>
      <c r="FDG118" s="6"/>
      <c r="FDH118" s="6"/>
      <c r="FDI118" s="6"/>
      <c r="FDJ118" s="6"/>
      <c r="FDK118" s="6"/>
      <c r="FDL118" s="6"/>
      <c r="FDM118" s="6"/>
      <c r="FDN118" s="6"/>
      <c r="FDO118" s="6"/>
      <c r="FDP118" s="6"/>
      <c r="FDQ118" s="6"/>
      <c r="FDR118" s="6"/>
      <c r="FDS118" s="6"/>
      <c r="FDT118" s="6"/>
      <c r="FDU118" s="6"/>
      <c r="FDV118" s="6"/>
      <c r="FDW118" s="6"/>
      <c r="FDX118" s="6"/>
      <c r="FDY118" s="6"/>
      <c r="FDZ118" s="6"/>
      <c r="FEA118" s="6"/>
      <c r="FEB118" s="6"/>
      <c r="FEC118" s="6"/>
      <c r="FED118" s="6"/>
      <c r="FEE118" s="6"/>
      <c r="FEF118" s="6"/>
      <c r="FEG118" s="6"/>
      <c r="FEH118" s="6"/>
      <c r="FEI118" s="6"/>
      <c r="FEJ118" s="6"/>
      <c r="FEK118" s="6"/>
      <c r="FEL118" s="6"/>
      <c r="FEM118" s="6"/>
      <c r="FEN118" s="6"/>
      <c r="FEO118" s="6"/>
      <c r="FEP118" s="6"/>
      <c r="FEQ118" s="6"/>
      <c r="FER118" s="6"/>
      <c r="FES118" s="6"/>
      <c r="FET118" s="6"/>
      <c r="FEU118" s="6"/>
      <c r="FEV118" s="6"/>
      <c r="FEW118" s="6"/>
      <c r="FEX118" s="6"/>
      <c r="FEY118" s="6"/>
      <c r="FEZ118" s="6"/>
      <c r="FFA118" s="6"/>
      <c r="FFB118" s="6"/>
      <c r="FFC118" s="6"/>
      <c r="FFD118" s="6"/>
      <c r="FFE118" s="6"/>
      <c r="FFF118" s="6"/>
      <c r="FFG118" s="6"/>
      <c r="FFH118" s="6"/>
      <c r="FFI118" s="6"/>
      <c r="FFJ118" s="6"/>
      <c r="FFK118" s="6"/>
      <c r="FFL118" s="6"/>
      <c r="FFM118" s="6"/>
      <c r="FFN118" s="6"/>
      <c r="FFO118" s="6"/>
      <c r="FFP118" s="6"/>
      <c r="FFQ118" s="6"/>
      <c r="FFR118" s="6"/>
      <c r="FFS118" s="6"/>
      <c r="FFT118" s="6"/>
      <c r="FFU118" s="6"/>
      <c r="FFV118" s="6"/>
      <c r="FFW118" s="6"/>
      <c r="FFX118" s="6"/>
      <c r="FFY118" s="6"/>
      <c r="FFZ118" s="6"/>
      <c r="FGA118" s="6"/>
      <c r="FGB118" s="6"/>
      <c r="FGC118" s="6"/>
      <c r="FGD118" s="6"/>
      <c r="FGE118" s="6"/>
      <c r="FGF118" s="6"/>
      <c r="FGG118" s="6"/>
      <c r="FGH118" s="6"/>
      <c r="FGI118" s="6"/>
      <c r="FGJ118" s="6"/>
      <c r="FGK118" s="6"/>
      <c r="FGL118" s="6"/>
      <c r="FGM118" s="6"/>
      <c r="FGN118" s="6"/>
      <c r="FGO118" s="6"/>
      <c r="FGP118" s="6"/>
      <c r="FGQ118" s="6"/>
      <c r="FGR118" s="6"/>
      <c r="FGS118" s="6"/>
      <c r="FGT118" s="6"/>
      <c r="FGU118" s="6"/>
      <c r="FGV118" s="6"/>
      <c r="FGW118" s="6"/>
      <c r="FGX118" s="6"/>
      <c r="FGY118" s="6"/>
      <c r="FGZ118" s="6"/>
      <c r="FHA118" s="6"/>
      <c r="FHB118" s="6"/>
      <c r="FHC118" s="6"/>
      <c r="FHD118" s="6"/>
      <c r="FHE118" s="6"/>
      <c r="FHF118" s="6"/>
      <c r="FHG118" s="6"/>
      <c r="FHH118" s="6"/>
      <c r="FHI118" s="6"/>
      <c r="FHJ118" s="6"/>
      <c r="FHK118" s="6"/>
      <c r="FHL118" s="6"/>
      <c r="FHM118" s="6"/>
      <c r="FHN118" s="6"/>
      <c r="FHO118" s="6"/>
      <c r="FHP118" s="6"/>
      <c r="FHQ118" s="6"/>
      <c r="FHR118" s="6"/>
      <c r="FHS118" s="6"/>
      <c r="FHT118" s="6"/>
      <c r="FHU118" s="6"/>
      <c r="FHV118" s="6"/>
      <c r="FHW118" s="6"/>
      <c r="FHX118" s="6"/>
      <c r="FHY118" s="6"/>
      <c r="FHZ118" s="6"/>
      <c r="FIA118" s="6"/>
      <c r="FIB118" s="6"/>
      <c r="FIC118" s="6"/>
      <c r="FID118" s="6"/>
      <c r="FIE118" s="6"/>
      <c r="FIF118" s="6"/>
      <c r="FIG118" s="6"/>
      <c r="FIH118" s="6"/>
      <c r="FII118" s="6"/>
      <c r="FIJ118" s="6"/>
      <c r="FIK118" s="6"/>
      <c r="FIL118" s="6"/>
      <c r="FIM118" s="6"/>
      <c r="FIN118" s="6"/>
      <c r="FIO118" s="6"/>
      <c r="FIP118" s="6"/>
      <c r="FIQ118" s="6"/>
      <c r="FIR118" s="6"/>
      <c r="FIS118" s="6"/>
      <c r="FIT118" s="6"/>
      <c r="FIU118" s="6"/>
      <c r="FIV118" s="6"/>
      <c r="FIW118" s="6"/>
      <c r="FIX118" s="6"/>
      <c r="FIY118" s="6"/>
      <c r="FIZ118" s="6"/>
      <c r="FJA118" s="6"/>
      <c r="FJB118" s="6"/>
      <c r="FJC118" s="6"/>
      <c r="FJD118" s="6"/>
      <c r="FJE118" s="6"/>
      <c r="FJF118" s="6"/>
      <c r="FJG118" s="6"/>
      <c r="FJH118" s="6"/>
      <c r="FJI118" s="6"/>
      <c r="FJJ118" s="6"/>
      <c r="FJK118" s="6"/>
      <c r="FJL118" s="6"/>
      <c r="FJM118" s="6"/>
      <c r="FJN118" s="6"/>
      <c r="FJO118" s="6"/>
      <c r="FJP118" s="6"/>
      <c r="FJQ118" s="6"/>
      <c r="FJR118" s="6"/>
      <c r="FJS118" s="6"/>
      <c r="FJT118" s="6"/>
      <c r="FJU118" s="6"/>
      <c r="FJV118" s="6"/>
      <c r="FJW118" s="6"/>
      <c r="FJX118" s="6"/>
      <c r="FJY118" s="6"/>
      <c r="FJZ118" s="6"/>
      <c r="FKA118" s="6"/>
      <c r="FKB118" s="6"/>
      <c r="FKC118" s="6"/>
      <c r="FKD118" s="6"/>
      <c r="FKE118" s="6"/>
      <c r="FKF118" s="6"/>
      <c r="FKG118" s="6"/>
      <c r="FKH118" s="6"/>
      <c r="FKI118" s="6"/>
      <c r="FKJ118" s="6"/>
      <c r="FKK118" s="6"/>
      <c r="FKL118" s="6"/>
      <c r="FKM118" s="6"/>
      <c r="FKN118" s="6"/>
      <c r="FKO118" s="6"/>
      <c r="FKP118" s="6"/>
      <c r="FKQ118" s="6"/>
      <c r="FKR118" s="6"/>
      <c r="FKS118" s="6"/>
      <c r="FKT118" s="6"/>
      <c r="FKU118" s="6"/>
      <c r="FKV118" s="6"/>
      <c r="FKW118" s="6"/>
      <c r="FKX118" s="6"/>
      <c r="FKY118" s="6"/>
      <c r="FKZ118" s="6"/>
      <c r="FLA118" s="6"/>
      <c r="FLB118" s="6"/>
      <c r="FLC118" s="6"/>
      <c r="FLD118" s="6"/>
      <c r="FLE118" s="6"/>
      <c r="FLF118" s="6"/>
      <c r="FLG118" s="6"/>
      <c r="FLH118" s="6"/>
      <c r="FLI118" s="6"/>
      <c r="FLJ118" s="6"/>
      <c r="FLK118" s="6"/>
      <c r="FLL118" s="6"/>
      <c r="FLM118" s="6"/>
      <c r="FLN118" s="6"/>
      <c r="FLO118" s="6"/>
      <c r="FLP118" s="6"/>
      <c r="FLQ118" s="6"/>
      <c r="FLR118" s="6"/>
      <c r="FLS118" s="6"/>
      <c r="FLT118" s="6"/>
      <c r="FLU118" s="6"/>
      <c r="FLV118" s="6"/>
      <c r="FLW118" s="6"/>
      <c r="FLX118" s="6"/>
      <c r="FLY118" s="6"/>
      <c r="FLZ118" s="6"/>
      <c r="FMA118" s="6"/>
      <c r="FMB118" s="6"/>
      <c r="FMC118" s="6"/>
      <c r="FMD118" s="6"/>
      <c r="FME118" s="6"/>
      <c r="FMF118" s="6"/>
      <c r="FMG118" s="6"/>
      <c r="FMH118" s="6"/>
      <c r="FMI118" s="6"/>
      <c r="FMJ118" s="6"/>
      <c r="FMK118" s="6"/>
      <c r="FML118" s="6"/>
      <c r="FMM118" s="6"/>
      <c r="FMN118" s="6"/>
      <c r="FMO118" s="6"/>
      <c r="FMP118" s="6"/>
      <c r="FMQ118" s="6"/>
      <c r="FMR118" s="6"/>
      <c r="FMS118" s="6"/>
      <c r="FMT118" s="6"/>
      <c r="FMU118" s="6"/>
      <c r="FMV118" s="6"/>
      <c r="FMW118" s="6"/>
      <c r="FMX118" s="6"/>
      <c r="FMY118" s="6"/>
      <c r="FMZ118" s="6"/>
      <c r="FNA118" s="6"/>
      <c r="FNB118" s="6"/>
      <c r="FNC118" s="6"/>
      <c r="FND118" s="6"/>
      <c r="FNE118" s="6"/>
      <c r="FNF118" s="6"/>
      <c r="FNG118" s="6"/>
      <c r="FNH118" s="6"/>
      <c r="FNI118" s="6"/>
      <c r="FNJ118" s="6"/>
      <c r="FNK118" s="6"/>
      <c r="FNL118" s="6"/>
      <c r="FNM118" s="6"/>
      <c r="FNN118" s="6"/>
      <c r="FNO118" s="6"/>
      <c r="FNP118" s="6"/>
      <c r="FNQ118" s="6"/>
      <c r="FNR118" s="6"/>
      <c r="FNS118" s="6"/>
      <c r="FNT118" s="6"/>
      <c r="FNU118" s="6"/>
      <c r="FNV118" s="6"/>
      <c r="FNW118" s="6"/>
      <c r="FNX118" s="6"/>
      <c r="FNY118" s="6"/>
      <c r="FNZ118" s="6"/>
      <c r="FOA118" s="6"/>
      <c r="FOB118" s="6"/>
      <c r="FOC118" s="6"/>
      <c r="FOD118" s="6"/>
      <c r="FOE118" s="6"/>
      <c r="FOF118" s="6"/>
      <c r="FOG118" s="6"/>
      <c r="FOH118" s="6"/>
      <c r="FOI118" s="6"/>
      <c r="FOJ118" s="6"/>
      <c r="FOK118" s="6"/>
      <c r="FOL118" s="6"/>
      <c r="FOM118" s="6"/>
      <c r="FON118" s="6"/>
      <c r="FOO118" s="6"/>
      <c r="FOP118" s="6"/>
      <c r="FOQ118" s="6"/>
      <c r="FOR118" s="6"/>
      <c r="FOS118" s="6"/>
      <c r="FOT118" s="6"/>
      <c r="FOU118" s="6"/>
      <c r="FOV118" s="6"/>
      <c r="FOW118" s="6"/>
      <c r="FOX118" s="6"/>
      <c r="FOY118" s="6"/>
      <c r="FOZ118" s="6"/>
      <c r="FPA118" s="6"/>
      <c r="FPB118" s="6"/>
      <c r="FPC118" s="6"/>
      <c r="FPD118" s="6"/>
      <c r="FPE118" s="6"/>
      <c r="FPF118" s="6"/>
      <c r="FPG118" s="6"/>
      <c r="FPH118" s="6"/>
      <c r="FPI118" s="6"/>
      <c r="FPJ118" s="6"/>
      <c r="FPK118" s="6"/>
      <c r="FPL118" s="6"/>
      <c r="FPM118" s="6"/>
      <c r="FPN118" s="6"/>
      <c r="FPO118" s="6"/>
      <c r="FPP118" s="6"/>
      <c r="FPQ118" s="6"/>
      <c r="FPR118" s="6"/>
      <c r="FPS118" s="6"/>
      <c r="FPT118" s="6"/>
      <c r="FPU118" s="6"/>
      <c r="FPV118" s="6"/>
      <c r="FPW118" s="6"/>
      <c r="FPX118" s="6"/>
      <c r="FPY118" s="6"/>
      <c r="FPZ118" s="6"/>
      <c r="FQA118" s="6"/>
      <c r="FQB118" s="6"/>
      <c r="FQC118" s="6"/>
      <c r="FQD118" s="6"/>
      <c r="FQE118" s="6"/>
      <c r="FQF118" s="6"/>
      <c r="FQG118" s="6"/>
      <c r="FQH118" s="6"/>
      <c r="FQI118" s="6"/>
      <c r="FQJ118" s="6"/>
      <c r="FQK118" s="6"/>
      <c r="FQL118" s="6"/>
      <c r="FQM118" s="6"/>
      <c r="FQN118" s="6"/>
      <c r="FQO118" s="6"/>
      <c r="FQP118" s="6"/>
      <c r="FQQ118" s="6"/>
      <c r="FQR118" s="6"/>
      <c r="FQS118" s="6"/>
      <c r="FQT118" s="6"/>
      <c r="FQU118" s="6"/>
      <c r="FQV118" s="6"/>
      <c r="FQW118" s="6"/>
      <c r="FQX118" s="6"/>
      <c r="FQY118" s="6"/>
      <c r="FQZ118" s="6"/>
      <c r="FRA118" s="6"/>
      <c r="FRB118" s="6"/>
      <c r="FRC118" s="6"/>
      <c r="FRD118" s="6"/>
      <c r="FRE118" s="6"/>
      <c r="FRF118" s="6"/>
      <c r="FRG118" s="6"/>
      <c r="FRH118" s="6"/>
      <c r="FRI118" s="6"/>
      <c r="FRJ118" s="6"/>
      <c r="FRK118" s="6"/>
      <c r="FRL118" s="6"/>
      <c r="FRM118" s="6"/>
      <c r="FRN118" s="6"/>
      <c r="FRO118" s="6"/>
      <c r="FRP118" s="6"/>
      <c r="FRQ118" s="6"/>
      <c r="FRR118" s="6"/>
      <c r="FRS118" s="6"/>
      <c r="FRT118" s="6"/>
      <c r="FRU118" s="6"/>
      <c r="FRV118" s="6"/>
      <c r="FRW118" s="6"/>
      <c r="FRX118" s="6"/>
      <c r="FRY118" s="6"/>
      <c r="FRZ118" s="6"/>
      <c r="FSA118" s="6"/>
      <c r="FSB118" s="6"/>
      <c r="FSC118" s="6"/>
      <c r="FSD118" s="6"/>
      <c r="FSE118" s="6"/>
      <c r="FSF118" s="6"/>
      <c r="FSG118" s="6"/>
      <c r="FSH118" s="6"/>
      <c r="FSI118" s="6"/>
      <c r="FSJ118" s="6"/>
      <c r="FSK118" s="6"/>
      <c r="FSL118" s="6"/>
      <c r="FSM118" s="6"/>
      <c r="FSN118" s="6"/>
      <c r="FSO118" s="6"/>
      <c r="FSP118" s="6"/>
      <c r="FSQ118" s="6"/>
      <c r="FSR118" s="6"/>
      <c r="FSS118" s="6"/>
      <c r="FST118" s="6"/>
      <c r="FSU118" s="6"/>
      <c r="FSV118" s="6"/>
      <c r="FSW118" s="6"/>
      <c r="FSX118" s="6"/>
      <c r="FSY118" s="6"/>
      <c r="FSZ118" s="6"/>
      <c r="FTA118" s="6"/>
      <c r="FTB118" s="6"/>
      <c r="FTC118" s="6"/>
      <c r="FTD118" s="6"/>
      <c r="FTE118" s="6"/>
      <c r="FTF118" s="6"/>
      <c r="FTG118" s="6"/>
      <c r="FTH118" s="6"/>
      <c r="FTI118" s="6"/>
      <c r="FTJ118" s="6"/>
      <c r="FTK118" s="6"/>
      <c r="FTL118" s="6"/>
      <c r="FTM118" s="6"/>
      <c r="FTN118" s="6"/>
      <c r="FTO118" s="6"/>
      <c r="FTP118" s="6"/>
      <c r="FTQ118" s="6"/>
      <c r="FTR118" s="6"/>
      <c r="FTS118" s="6"/>
      <c r="FTT118" s="6"/>
      <c r="FTU118" s="6"/>
      <c r="FTV118" s="6"/>
      <c r="FTW118" s="6"/>
      <c r="FTX118" s="6"/>
      <c r="FTY118" s="6"/>
      <c r="FTZ118" s="6"/>
      <c r="FUA118" s="6"/>
      <c r="FUB118" s="6"/>
      <c r="FUC118" s="6"/>
      <c r="FUD118" s="6"/>
      <c r="FUE118" s="6"/>
      <c r="FUF118" s="6"/>
      <c r="FUG118" s="6"/>
      <c r="FUH118" s="6"/>
      <c r="FUI118" s="6"/>
      <c r="FUJ118" s="6"/>
      <c r="FUK118" s="6"/>
      <c r="FUL118" s="6"/>
      <c r="FUM118" s="6"/>
      <c r="FUN118" s="6"/>
      <c r="FUO118" s="6"/>
      <c r="FUP118" s="6"/>
      <c r="FUQ118" s="6"/>
      <c r="FUR118" s="6"/>
      <c r="FUS118" s="6"/>
      <c r="FUT118" s="6"/>
      <c r="FUU118" s="6"/>
      <c r="FUV118" s="6"/>
      <c r="FUW118" s="6"/>
      <c r="FUX118" s="6"/>
      <c r="FUY118" s="6"/>
      <c r="FUZ118" s="6"/>
      <c r="FVA118" s="6"/>
      <c r="FVB118" s="6"/>
      <c r="FVC118" s="6"/>
      <c r="FVD118" s="6"/>
      <c r="FVE118" s="6"/>
      <c r="FVF118" s="6"/>
      <c r="FVG118" s="6"/>
      <c r="FVH118" s="6"/>
      <c r="FVI118" s="6"/>
      <c r="FVJ118" s="6"/>
      <c r="FVK118" s="6"/>
      <c r="FVL118" s="6"/>
      <c r="FVM118" s="6"/>
      <c r="FVN118" s="6"/>
      <c r="FVO118" s="6"/>
      <c r="FVP118" s="6"/>
      <c r="FVQ118" s="6"/>
      <c r="FVR118" s="6"/>
      <c r="FVS118" s="6"/>
      <c r="FVT118" s="6"/>
      <c r="FVU118" s="6"/>
      <c r="FVV118" s="6"/>
      <c r="FVW118" s="6"/>
      <c r="FVX118" s="6"/>
      <c r="FVY118" s="6"/>
      <c r="FVZ118" s="6"/>
      <c r="FWA118" s="6"/>
      <c r="FWB118" s="6"/>
      <c r="FWC118" s="6"/>
      <c r="FWD118" s="6"/>
      <c r="FWE118" s="6"/>
      <c r="FWF118" s="6"/>
      <c r="FWG118" s="6"/>
      <c r="FWH118" s="6"/>
      <c r="FWI118" s="6"/>
      <c r="FWJ118" s="6"/>
      <c r="FWK118" s="6"/>
      <c r="FWL118" s="6"/>
      <c r="FWM118" s="6"/>
      <c r="FWN118" s="6"/>
      <c r="FWO118" s="6"/>
      <c r="FWP118" s="6"/>
      <c r="FWQ118" s="6"/>
      <c r="FWR118" s="6"/>
      <c r="FWS118" s="6"/>
      <c r="FWT118" s="6"/>
      <c r="FWU118" s="6"/>
      <c r="FWV118" s="6"/>
      <c r="FWW118" s="6"/>
      <c r="FWX118" s="6"/>
      <c r="FWY118" s="6"/>
      <c r="FWZ118" s="6"/>
      <c r="FXA118" s="6"/>
      <c r="FXB118" s="6"/>
      <c r="FXC118" s="6"/>
      <c r="FXD118" s="6"/>
      <c r="FXE118" s="6"/>
      <c r="FXF118" s="6"/>
      <c r="FXG118" s="6"/>
      <c r="FXH118" s="6"/>
      <c r="FXI118" s="6"/>
      <c r="FXJ118" s="6"/>
      <c r="FXK118" s="6"/>
      <c r="FXL118" s="6"/>
      <c r="FXM118" s="6"/>
      <c r="FXN118" s="6"/>
      <c r="FXO118" s="6"/>
      <c r="FXP118" s="6"/>
      <c r="FXQ118" s="6"/>
      <c r="FXR118" s="6"/>
      <c r="FXS118" s="6"/>
      <c r="FXT118" s="6"/>
      <c r="FXU118" s="6"/>
      <c r="FXV118" s="6"/>
      <c r="FXW118" s="6"/>
      <c r="FXX118" s="6"/>
      <c r="FXY118" s="6"/>
      <c r="FXZ118" s="6"/>
      <c r="FYA118" s="6"/>
      <c r="FYB118" s="6"/>
      <c r="FYC118" s="6"/>
      <c r="FYD118" s="6"/>
      <c r="FYE118" s="6"/>
      <c r="FYF118" s="6"/>
      <c r="FYG118" s="6"/>
      <c r="FYH118" s="6"/>
      <c r="FYI118" s="6"/>
      <c r="FYJ118" s="6"/>
      <c r="FYK118" s="6"/>
      <c r="FYL118" s="6"/>
      <c r="FYM118" s="6"/>
      <c r="FYN118" s="6"/>
      <c r="FYO118" s="6"/>
      <c r="FYP118" s="6"/>
      <c r="FYQ118" s="6"/>
      <c r="FYR118" s="6"/>
      <c r="FYS118" s="6"/>
      <c r="FYT118" s="6"/>
      <c r="FYU118" s="6"/>
      <c r="FYV118" s="6"/>
      <c r="FYW118" s="6"/>
      <c r="FYX118" s="6"/>
      <c r="FYY118" s="6"/>
      <c r="FYZ118" s="6"/>
      <c r="FZA118" s="6"/>
      <c r="FZB118" s="6"/>
      <c r="FZC118" s="6"/>
      <c r="FZD118" s="6"/>
      <c r="FZE118" s="6"/>
      <c r="FZF118" s="6"/>
      <c r="FZG118" s="6"/>
      <c r="FZH118" s="6"/>
      <c r="FZI118" s="6"/>
      <c r="FZJ118" s="6"/>
      <c r="FZK118" s="6"/>
      <c r="FZL118" s="6"/>
      <c r="FZM118" s="6"/>
      <c r="FZN118" s="6"/>
      <c r="FZO118" s="6"/>
      <c r="FZP118" s="6"/>
      <c r="FZQ118" s="6"/>
      <c r="FZR118" s="6"/>
      <c r="FZS118" s="6"/>
      <c r="FZT118" s="6"/>
      <c r="FZU118" s="6"/>
      <c r="FZV118" s="6"/>
      <c r="FZW118" s="6"/>
      <c r="FZX118" s="6"/>
      <c r="FZY118" s="6"/>
      <c r="FZZ118" s="6"/>
      <c r="GAA118" s="6"/>
      <c r="GAB118" s="6"/>
      <c r="GAC118" s="6"/>
      <c r="GAD118" s="6"/>
      <c r="GAE118" s="6"/>
      <c r="GAF118" s="6"/>
      <c r="GAG118" s="6"/>
      <c r="GAH118" s="6"/>
      <c r="GAI118" s="6"/>
      <c r="GAJ118" s="6"/>
      <c r="GAK118" s="6"/>
      <c r="GAL118" s="6"/>
      <c r="GAM118" s="6"/>
      <c r="GAN118" s="6"/>
      <c r="GAO118" s="6"/>
      <c r="GAP118" s="6"/>
      <c r="GAQ118" s="6"/>
      <c r="GAR118" s="6"/>
      <c r="GAS118" s="6"/>
      <c r="GAT118" s="6"/>
      <c r="GAU118" s="6"/>
      <c r="GAV118" s="6"/>
      <c r="GAW118" s="6"/>
      <c r="GAX118" s="6"/>
      <c r="GAY118" s="6"/>
      <c r="GAZ118" s="6"/>
      <c r="GBA118" s="6"/>
      <c r="GBB118" s="6"/>
      <c r="GBC118" s="6"/>
      <c r="GBD118" s="6"/>
      <c r="GBE118" s="6"/>
      <c r="GBF118" s="6"/>
      <c r="GBG118" s="6"/>
      <c r="GBH118" s="6"/>
      <c r="GBI118" s="6"/>
      <c r="GBJ118" s="6"/>
      <c r="GBK118" s="6"/>
      <c r="GBL118" s="6"/>
      <c r="GBM118" s="6"/>
      <c r="GBN118" s="6"/>
      <c r="GBO118" s="6"/>
      <c r="GBP118" s="6"/>
      <c r="GBQ118" s="6"/>
      <c r="GBR118" s="6"/>
      <c r="GBS118" s="6"/>
      <c r="GBT118" s="6"/>
      <c r="GBU118" s="6"/>
      <c r="GBV118" s="6"/>
      <c r="GBW118" s="6"/>
      <c r="GBX118" s="6"/>
      <c r="GBY118" s="6"/>
      <c r="GBZ118" s="6"/>
      <c r="GCA118" s="6"/>
      <c r="GCB118" s="6"/>
      <c r="GCC118" s="6"/>
      <c r="GCD118" s="6"/>
      <c r="GCE118" s="6"/>
      <c r="GCF118" s="6"/>
      <c r="GCG118" s="6"/>
      <c r="GCH118" s="6"/>
      <c r="GCI118" s="6"/>
      <c r="GCJ118" s="6"/>
      <c r="GCK118" s="6"/>
      <c r="GCL118" s="6"/>
      <c r="GCM118" s="6"/>
      <c r="GCN118" s="6"/>
      <c r="GCO118" s="6"/>
      <c r="GCP118" s="6"/>
      <c r="GCQ118" s="6"/>
      <c r="GCR118" s="6"/>
      <c r="GCS118" s="6"/>
      <c r="GCT118" s="6"/>
      <c r="GCU118" s="6"/>
      <c r="GCV118" s="6"/>
      <c r="GCW118" s="6"/>
      <c r="GCX118" s="6"/>
      <c r="GCY118" s="6"/>
      <c r="GCZ118" s="6"/>
      <c r="GDA118" s="6"/>
      <c r="GDB118" s="6"/>
      <c r="GDC118" s="6"/>
      <c r="GDD118" s="6"/>
      <c r="GDE118" s="6"/>
      <c r="GDF118" s="6"/>
      <c r="GDG118" s="6"/>
      <c r="GDH118" s="6"/>
      <c r="GDI118" s="6"/>
      <c r="GDJ118" s="6"/>
      <c r="GDK118" s="6"/>
      <c r="GDL118" s="6"/>
      <c r="GDM118" s="6"/>
      <c r="GDN118" s="6"/>
      <c r="GDO118" s="6"/>
      <c r="GDP118" s="6"/>
      <c r="GDQ118" s="6"/>
      <c r="GDR118" s="6"/>
      <c r="GDS118" s="6"/>
      <c r="GDT118" s="6"/>
      <c r="GDU118" s="6"/>
      <c r="GDV118" s="6"/>
      <c r="GDW118" s="6"/>
      <c r="GDX118" s="6"/>
      <c r="GDY118" s="6"/>
      <c r="GDZ118" s="6"/>
      <c r="GEA118" s="6"/>
      <c r="GEB118" s="6"/>
      <c r="GEC118" s="6"/>
      <c r="GED118" s="6"/>
      <c r="GEE118" s="6"/>
      <c r="GEF118" s="6"/>
      <c r="GEG118" s="6"/>
      <c r="GEH118" s="6"/>
      <c r="GEI118" s="6"/>
      <c r="GEJ118" s="6"/>
      <c r="GEK118" s="6"/>
      <c r="GEL118" s="6"/>
      <c r="GEM118" s="6"/>
      <c r="GEN118" s="6"/>
      <c r="GEO118" s="6"/>
      <c r="GEP118" s="6"/>
      <c r="GEQ118" s="6"/>
      <c r="GER118" s="6"/>
      <c r="GES118" s="6"/>
      <c r="GET118" s="6"/>
      <c r="GEU118" s="6"/>
      <c r="GEV118" s="6"/>
      <c r="GEW118" s="6"/>
      <c r="GEX118" s="6"/>
      <c r="GEY118" s="6"/>
      <c r="GEZ118" s="6"/>
      <c r="GFA118" s="6"/>
      <c r="GFB118" s="6"/>
      <c r="GFC118" s="6"/>
      <c r="GFD118" s="6"/>
      <c r="GFE118" s="6"/>
      <c r="GFF118" s="6"/>
      <c r="GFG118" s="6"/>
      <c r="GFH118" s="6"/>
      <c r="GFI118" s="6"/>
      <c r="GFJ118" s="6"/>
      <c r="GFK118" s="6"/>
      <c r="GFL118" s="6"/>
      <c r="GFM118" s="6"/>
      <c r="GFN118" s="6"/>
      <c r="GFO118" s="6"/>
      <c r="GFP118" s="6"/>
      <c r="GFQ118" s="6"/>
      <c r="GFR118" s="6"/>
      <c r="GFS118" s="6"/>
      <c r="GFT118" s="6"/>
      <c r="GFU118" s="6"/>
      <c r="GFV118" s="6"/>
      <c r="GFW118" s="6"/>
      <c r="GFX118" s="6"/>
      <c r="GFY118" s="6"/>
      <c r="GFZ118" s="6"/>
      <c r="GGA118" s="6"/>
      <c r="GGB118" s="6"/>
      <c r="GGC118" s="6"/>
      <c r="GGD118" s="6"/>
      <c r="GGE118" s="6"/>
      <c r="GGF118" s="6"/>
      <c r="GGG118" s="6"/>
      <c r="GGH118" s="6"/>
      <c r="GGI118" s="6"/>
      <c r="GGJ118" s="6"/>
      <c r="GGK118" s="6"/>
      <c r="GGL118" s="6"/>
      <c r="GGM118" s="6"/>
      <c r="GGN118" s="6"/>
      <c r="GGO118" s="6"/>
      <c r="GGP118" s="6"/>
      <c r="GGQ118" s="6"/>
      <c r="GGR118" s="6"/>
      <c r="GGS118" s="6"/>
      <c r="GGT118" s="6"/>
      <c r="GGU118" s="6"/>
      <c r="GGV118" s="6"/>
      <c r="GGW118" s="6"/>
      <c r="GGX118" s="6"/>
      <c r="GGY118" s="6"/>
      <c r="GGZ118" s="6"/>
      <c r="GHA118" s="6"/>
      <c r="GHB118" s="6"/>
      <c r="GHC118" s="6"/>
      <c r="GHD118" s="6"/>
      <c r="GHE118" s="6"/>
      <c r="GHF118" s="6"/>
      <c r="GHG118" s="6"/>
      <c r="GHH118" s="6"/>
      <c r="GHI118" s="6"/>
      <c r="GHJ118" s="6"/>
      <c r="GHK118" s="6"/>
      <c r="GHL118" s="6"/>
      <c r="GHM118" s="6"/>
      <c r="GHN118" s="6"/>
      <c r="GHO118" s="6"/>
      <c r="GHP118" s="6"/>
      <c r="GHQ118" s="6"/>
      <c r="GHR118" s="6"/>
      <c r="GHS118" s="6"/>
      <c r="GHT118" s="6"/>
      <c r="GHU118" s="6"/>
      <c r="GHV118" s="6"/>
      <c r="GHW118" s="6"/>
      <c r="GHX118" s="6"/>
      <c r="GHY118" s="6"/>
      <c r="GHZ118" s="6"/>
      <c r="GIA118" s="6"/>
      <c r="GIB118" s="6"/>
      <c r="GIC118" s="6"/>
      <c r="GID118" s="6"/>
      <c r="GIE118" s="6"/>
      <c r="GIF118" s="6"/>
      <c r="GIG118" s="6"/>
      <c r="GIH118" s="6"/>
      <c r="GII118" s="6"/>
      <c r="GIJ118" s="6"/>
      <c r="GIK118" s="6"/>
      <c r="GIL118" s="6"/>
      <c r="GIM118" s="6"/>
      <c r="GIN118" s="6"/>
      <c r="GIO118" s="6"/>
      <c r="GIP118" s="6"/>
      <c r="GIQ118" s="6"/>
      <c r="GIR118" s="6"/>
      <c r="GIS118" s="6"/>
      <c r="GIT118" s="6"/>
      <c r="GIU118" s="6"/>
      <c r="GIV118" s="6"/>
      <c r="GIW118" s="6"/>
      <c r="GIX118" s="6"/>
      <c r="GIY118" s="6"/>
      <c r="GIZ118" s="6"/>
      <c r="GJA118" s="6"/>
      <c r="GJB118" s="6"/>
      <c r="GJC118" s="6"/>
      <c r="GJD118" s="6"/>
      <c r="GJE118" s="6"/>
      <c r="GJF118" s="6"/>
      <c r="GJG118" s="6"/>
      <c r="GJH118" s="6"/>
      <c r="GJI118" s="6"/>
      <c r="GJJ118" s="6"/>
      <c r="GJK118" s="6"/>
      <c r="GJL118" s="6"/>
      <c r="GJM118" s="6"/>
      <c r="GJN118" s="6"/>
      <c r="GJO118" s="6"/>
      <c r="GJP118" s="6"/>
      <c r="GJQ118" s="6"/>
      <c r="GJR118" s="6"/>
      <c r="GJS118" s="6"/>
      <c r="GJT118" s="6"/>
      <c r="GJU118" s="6"/>
      <c r="GJV118" s="6"/>
      <c r="GJW118" s="6"/>
      <c r="GJX118" s="6"/>
      <c r="GJY118" s="6"/>
      <c r="GJZ118" s="6"/>
      <c r="GKA118" s="6"/>
      <c r="GKB118" s="6"/>
      <c r="GKC118" s="6"/>
      <c r="GKD118" s="6"/>
      <c r="GKE118" s="6"/>
      <c r="GKF118" s="6"/>
      <c r="GKG118" s="6"/>
      <c r="GKH118" s="6"/>
      <c r="GKI118" s="6"/>
      <c r="GKJ118" s="6"/>
      <c r="GKK118" s="6"/>
      <c r="GKL118" s="6"/>
      <c r="GKM118" s="6"/>
      <c r="GKN118" s="6"/>
      <c r="GKO118" s="6"/>
      <c r="GKP118" s="6"/>
      <c r="GKQ118" s="6"/>
      <c r="GKR118" s="6"/>
      <c r="GKS118" s="6"/>
      <c r="GKT118" s="6"/>
      <c r="GKU118" s="6"/>
      <c r="GKV118" s="6"/>
      <c r="GKW118" s="6"/>
      <c r="GKX118" s="6"/>
      <c r="GKY118" s="6"/>
      <c r="GKZ118" s="6"/>
      <c r="GLA118" s="6"/>
      <c r="GLB118" s="6"/>
      <c r="GLC118" s="6"/>
      <c r="GLD118" s="6"/>
      <c r="GLE118" s="6"/>
      <c r="GLF118" s="6"/>
      <c r="GLG118" s="6"/>
      <c r="GLH118" s="6"/>
      <c r="GLI118" s="6"/>
      <c r="GLJ118" s="6"/>
      <c r="GLK118" s="6"/>
      <c r="GLL118" s="6"/>
      <c r="GLM118" s="6"/>
      <c r="GLN118" s="6"/>
      <c r="GLO118" s="6"/>
      <c r="GLP118" s="6"/>
      <c r="GLQ118" s="6"/>
      <c r="GLR118" s="6"/>
      <c r="GLS118" s="6"/>
      <c r="GLT118" s="6"/>
      <c r="GLU118" s="6"/>
      <c r="GLV118" s="6"/>
      <c r="GLW118" s="6"/>
      <c r="GLX118" s="6"/>
      <c r="GLY118" s="6"/>
      <c r="GLZ118" s="6"/>
      <c r="GMA118" s="6"/>
      <c r="GMB118" s="6"/>
      <c r="GMC118" s="6"/>
      <c r="GMD118" s="6"/>
      <c r="GME118" s="6"/>
      <c r="GMF118" s="6"/>
      <c r="GMG118" s="6"/>
      <c r="GMH118" s="6"/>
      <c r="GMI118" s="6"/>
      <c r="GMJ118" s="6"/>
      <c r="GMK118" s="6"/>
      <c r="GML118" s="6"/>
      <c r="GMM118" s="6"/>
      <c r="GMN118" s="6"/>
      <c r="GMO118" s="6"/>
      <c r="GMP118" s="6"/>
      <c r="GMQ118" s="6"/>
      <c r="GMR118" s="6"/>
      <c r="GMS118" s="6"/>
      <c r="GMT118" s="6"/>
      <c r="GMU118" s="6"/>
      <c r="GMV118" s="6"/>
      <c r="GMW118" s="6"/>
      <c r="GMX118" s="6"/>
      <c r="GMY118" s="6"/>
      <c r="GMZ118" s="6"/>
      <c r="GNA118" s="6"/>
      <c r="GNB118" s="6"/>
      <c r="GNC118" s="6"/>
      <c r="GND118" s="6"/>
      <c r="GNE118" s="6"/>
      <c r="GNF118" s="6"/>
      <c r="GNG118" s="6"/>
      <c r="GNH118" s="6"/>
      <c r="GNI118" s="6"/>
      <c r="GNJ118" s="6"/>
      <c r="GNK118" s="6"/>
      <c r="GNL118" s="6"/>
      <c r="GNM118" s="6"/>
      <c r="GNN118" s="6"/>
      <c r="GNO118" s="6"/>
      <c r="GNP118" s="6"/>
      <c r="GNQ118" s="6"/>
      <c r="GNR118" s="6"/>
      <c r="GNS118" s="6"/>
      <c r="GNT118" s="6"/>
      <c r="GNU118" s="6"/>
      <c r="GNV118" s="6"/>
      <c r="GNW118" s="6"/>
      <c r="GNX118" s="6"/>
      <c r="GNY118" s="6"/>
      <c r="GNZ118" s="6"/>
      <c r="GOA118" s="6"/>
      <c r="GOB118" s="6"/>
      <c r="GOC118" s="6"/>
      <c r="GOD118" s="6"/>
      <c r="GOE118" s="6"/>
      <c r="GOF118" s="6"/>
      <c r="GOG118" s="6"/>
      <c r="GOH118" s="6"/>
      <c r="GOI118" s="6"/>
      <c r="GOJ118" s="6"/>
      <c r="GOK118" s="6"/>
      <c r="GOL118" s="6"/>
      <c r="GOM118" s="6"/>
      <c r="GON118" s="6"/>
      <c r="GOO118" s="6"/>
      <c r="GOP118" s="6"/>
      <c r="GOQ118" s="6"/>
      <c r="GOR118" s="6"/>
      <c r="GOS118" s="6"/>
      <c r="GOT118" s="6"/>
      <c r="GOU118" s="6"/>
      <c r="GOV118" s="6"/>
      <c r="GOW118" s="6"/>
      <c r="GOX118" s="6"/>
      <c r="GOY118" s="6"/>
      <c r="GOZ118" s="6"/>
      <c r="GPA118" s="6"/>
      <c r="GPB118" s="6"/>
      <c r="GPC118" s="6"/>
      <c r="GPD118" s="6"/>
      <c r="GPE118" s="6"/>
      <c r="GPF118" s="6"/>
      <c r="GPG118" s="6"/>
      <c r="GPH118" s="6"/>
      <c r="GPI118" s="6"/>
      <c r="GPJ118" s="6"/>
      <c r="GPK118" s="6"/>
      <c r="GPL118" s="6"/>
      <c r="GPM118" s="6"/>
      <c r="GPN118" s="6"/>
      <c r="GPO118" s="6"/>
      <c r="GPP118" s="6"/>
      <c r="GPQ118" s="6"/>
      <c r="GPR118" s="6"/>
      <c r="GPS118" s="6"/>
      <c r="GPT118" s="6"/>
      <c r="GPU118" s="6"/>
      <c r="GPV118" s="6"/>
      <c r="GPW118" s="6"/>
      <c r="GPX118" s="6"/>
      <c r="GPY118" s="6"/>
      <c r="GPZ118" s="6"/>
      <c r="GQA118" s="6"/>
      <c r="GQB118" s="6"/>
      <c r="GQC118" s="6"/>
      <c r="GQD118" s="6"/>
      <c r="GQE118" s="6"/>
      <c r="GQF118" s="6"/>
      <c r="GQG118" s="6"/>
      <c r="GQH118" s="6"/>
      <c r="GQI118" s="6"/>
      <c r="GQJ118" s="6"/>
      <c r="GQK118" s="6"/>
      <c r="GQL118" s="6"/>
      <c r="GQM118" s="6"/>
      <c r="GQN118" s="6"/>
      <c r="GQO118" s="6"/>
      <c r="GQP118" s="6"/>
      <c r="GQQ118" s="6"/>
      <c r="GQR118" s="6"/>
      <c r="GQS118" s="6"/>
      <c r="GQT118" s="6"/>
      <c r="GQU118" s="6"/>
      <c r="GQV118" s="6"/>
      <c r="GQW118" s="6"/>
      <c r="GQX118" s="6"/>
      <c r="GQY118" s="6"/>
      <c r="GQZ118" s="6"/>
      <c r="GRA118" s="6"/>
      <c r="GRB118" s="6"/>
      <c r="GRC118" s="6"/>
      <c r="GRD118" s="6"/>
      <c r="GRE118" s="6"/>
      <c r="GRF118" s="6"/>
      <c r="GRG118" s="6"/>
      <c r="GRH118" s="6"/>
      <c r="GRI118" s="6"/>
      <c r="GRJ118" s="6"/>
      <c r="GRK118" s="6"/>
      <c r="GRL118" s="6"/>
      <c r="GRM118" s="6"/>
      <c r="GRN118" s="6"/>
      <c r="GRO118" s="6"/>
      <c r="GRP118" s="6"/>
      <c r="GRQ118" s="6"/>
      <c r="GRR118" s="6"/>
      <c r="GRS118" s="6"/>
      <c r="GRT118" s="6"/>
      <c r="GRU118" s="6"/>
      <c r="GRV118" s="6"/>
      <c r="GRW118" s="6"/>
      <c r="GRX118" s="6"/>
      <c r="GRY118" s="6"/>
      <c r="GRZ118" s="6"/>
      <c r="GSA118" s="6"/>
      <c r="GSB118" s="6"/>
      <c r="GSC118" s="6"/>
      <c r="GSD118" s="6"/>
      <c r="GSE118" s="6"/>
      <c r="GSF118" s="6"/>
      <c r="GSG118" s="6"/>
      <c r="GSH118" s="6"/>
      <c r="GSI118" s="6"/>
      <c r="GSJ118" s="6"/>
      <c r="GSK118" s="6"/>
      <c r="GSL118" s="6"/>
      <c r="GSM118" s="6"/>
      <c r="GSN118" s="6"/>
      <c r="GSO118" s="6"/>
      <c r="GSP118" s="6"/>
      <c r="GSQ118" s="6"/>
      <c r="GSR118" s="6"/>
      <c r="GSS118" s="6"/>
      <c r="GST118" s="6"/>
      <c r="GSU118" s="6"/>
      <c r="GSV118" s="6"/>
      <c r="GSW118" s="6"/>
      <c r="GSX118" s="6"/>
      <c r="GSY118" s="6"/>
      <c r="GSZ118" s="6"/>
      <c r="GTA118" s="6"/>
      <c r="GTB118" s="6"/>
      <c r="GTC118" s="6"/>
      <c r="GTD118" s="6"/>
      <c r="GTE118" s="6"/>
      <c r="GTF118" s="6"/>
      <c r="GTG118" s="6"/>
      <c r="GTH118" s="6"/>
      <c r="GTI118" s="6"/>
      <c r="GTJ118" s="6"/>
      <c r="GTK118" s="6"/>
      <c r="GTL118" s="6"/>
      <c r="GTM118" s="6"/>
      <c r="GTN118" s="6"/>
      <c r="GTO118" s="6"/>
      <c r="GTP118" s="6"/>
      <c r="GTQ118" s="6"/>
      <c r="GTR118" s="6"/>
      <c r="GTS118" s="6"/>
      <c r="GTT118" s="6"/>
      <c r="GTU118" s="6"/>
      <c r="GTV118" s="6"/>
      <c r="GTW118" s="6"/>
      <c r="GTX118" s="6"/>
      <c r="GTY118" s="6"/>
      <c r="GTZ118" s="6"/>
      <c r="GUA118" s="6"/>
      <c r="GUB118" s="6"/>
      <c r="GUC118" s="6"/>
      <c r="GUD118" s="6"/>
      <c r="GUE118" s="6"/>
      <c r="GUF118" s="6"/>
      <c r="GUG118" s="6"/>
      <c r="GUH118" s="6"/>
      <c r="GUI118" s="6"/>
      <c r="GUJ118" s="6"/>
      <c r="GUK118" s="6"/>
      <c r="GUL118" s="6"/>
      <c r="GUM118" s="6"/>
      <c r="GUN118" s="6"/>
      <c r="GUO118" s="6"/>
      <c r="GUP118" s="6"/>
      <c r="GUQ118" s="6"/>
      <c r="GUR118" s="6"/>
      <c r="GUS118" s="6"/>
      <c r="GUT118" s="6"/>
      <c r="GUU118" s="6"/>
      <c r="GUV118" s="6"/>
      <c r="GUW118" s="6"/>
      <c r="GUX118" s="6"/>
      <c r="GUY118" s="6"/>
      <c r="GUZ118" s="6"/>
      <c r="GVA118" s="6"/>
      <c r="GVB118" s="6"/>
      <c r="GVC118" s="6"/>
      <c r="GVD118" s="6"/>
      <c r="GVE118" s="6"/>
      <c r="GVF118" s="6"/>
      <c r="GVG118" s="6"/>
      <c r="GVH118" s="6"/>
      <c r="GVI118" s="6"/>
      <c r="GVJ118" s="6"/>
      <c r="GVK118" s="6"/>
      <c r="GVL118" s="6"/>
      <c r="GVM118" s="6"/>
      <c r="GVN118" s="6"/>
      <c r="GVO118" s="6"/>
      <c r="GVP118" s="6"/>
      <c r="GVQ118" s="6"/>
      <c r="GVR118" s="6"/>
      <c r="GVS118" s="6"/>
      <c r="GVT118" s="6"/>
      <c r="GVU118" s="6"/>
      <c r="GVV118" s="6"/>
      <c r="GVW118" s="6"/>
      <c r="GVX118" s="6"/>
      <c r="GVY118" s="6"/>
      <c r="GVZ118" s="6"/>
      <c r="GWA118" s="6"/>
      <c r="GWB118" s="6"/>
      <c r="GWC118" s="6"/>
      <c r="GWD118" s="6"/>
      <c r="GWE118" s="6"/>
      <c r="GWF118" s="6"/>
      <c r="GWG118" s="6"/>
      <c r="GWH118" s="6"/>
      <c r="GWI118" s="6"/>
      <c r="GWJ118" s="6"/>
      <c r="GWK118" s="6"/>
      <c r="GWL118" s="6"/>
      <c r="GWM118" s="6"/>
      <c r="GWN118" s="6"/>
      <c r="GWO118" s="6"/>
      <c r="GWP118" s="6"/>
      <c r="GWQ118" s="6"/>
      <c r="GWR118" s="6"/>
      <c r="GWS118" s="6"/>
      <c r="GWT118" s="6"/>
      <c r="GWU118" s="6"/>
      <c r="GWV118" s="6"/>
      <c r="GWW118" s="6"/>
      <c r="GWX118" s="6"/>
      <c r="GWY118" s="6"/>
      <c r="GWZ118" s="6"/>
      <c r="GXA118" s="6"/>
      <c r="GXB118" s="6"/>
      <c r="GXC118" s="6"/>
      <c r="GXD118" s="6"/>
      <c r="GXE118" s="6"/>
      <c r="GXF118" s="6"/>
      <c r="GXG118" s="6"/>
      <c r="GXH118" s="6"/>
      <c r="GXI118" s="6"/>
      <c r="GXJ118" s="6"/>
      <c r="GXK118" s="6"/>
      <c r="GXL118" s="6"/>
      <c r="GXM118" s="6"/>
      <c r="GXN118" s="6"/>
      <c r="GXO118" s="6"/>
      <c r="GXP118" s="6"/>
      <c r="GXQ118" s="6"/>
      <c r="GXR118" s="6"/>
      <c r="GXS118" s="6"/>
      <c r="GXT118" s="6"/>
      <c r="GXU118" s="6"/>
      <c r="GXV118" s="6"/>
      <c r="GXW118" s="6"/>
      <c r="GXX118" s="6"/>
      <c r="GXY118" s="6"/>
      <c r="GXZ118" s="6"/>
      <c r="GYA118" s="6"/>
      <c r="GYB118" s="6"/>
      <c r="GYC118" s="6"/>
      <c r="GYD118" s="6"/>
      <c r="GYE118" s="6"/>
      <c r="GYF118" s="6"/>
      <c r="GYG118" s="6"/>
      <c r="GYH118" s="6"/>
      <c r="GYI118" s="6"/>
      <c r="GYJ118" s="6"/>
      <c r="GYK118" s="6"/>
      <c r="GYL118" s="6"/>
      <c r="GYM118" s="6"/>
      <c r="GYN118" s="6"/>
      <c r="GYO118" s="6"/>
      <c r="GYP118" s="6"/>
      <c r="GYQ118" s="6"/>
      <c r="GYR118" s="6"/>
      <c r="GYS118" s="6"/>
      <c r="GYT118" s="6"/>
      <c r="GYU118" s="6"/>
      <c r="GYV118" s="6"/>
      <c r="GYW118" s="6"/>
      <c r="GYX118" s="6"/>
      <c r="GYY118" s="6"/>
      <c r="GYZ118" s="6"/>
      <c r="GZA118" s="6"/>
      <c r="GZB118" s="6"/>
      <c r="GZC118" s="6"/>
      <c r="GZD118" s="6"/>
      <c r="GZE118" s="6"/>
      <c r="GZF118" s="6"/>
      <c r="GZG118" s="6"/>
      <c r="GZH118" s="6"/>
      <c r="GZI118" s="6"/>
      <c r="GZJ118" s="6"/>
      <c r="GZK118" s="6"/>
      <c r="GZL118" s="6"/>
      <c r="GZM118" s="6"/>
      <c r="GZN118" s="6"/>
      <c r="GZO118" s="6"/>
      <c r="GZP118" s="6"/>
      <c r="GZQ118" s="6"/>
      <c r="GZR118" s="6"/>
      <c r="GZS118" s="6"/>
      <c r="GZT118" s="6"/>
      <c r="GZU118" s="6"/>
      <c r="GZV118" s="6"/>
      <c r="GZW118" s="6"/>
      <c r="GZX118" s="6"/>
      <c r="GZY118" s="6"/>
      <c r="GZZ118" s="6"/>
      <c r="HAA118" s="6"/>
      <c r="HAB118" s="6"/>
      <c r="HAC118" s="6"/>
      <c r="HAD118" s="6"/>
      <c r="HAE118" s="6"/>
      <c r="HAF118" s="6"/>
      <c r="HAG118" s="6"/>
      <c r="HAH118" s="6"/>
      <c r="HAI118" s="6"/>
      <c r="HAJ118" s="6"/>
      <c r="HAK118" s="6"/>
      <c r="HAL118" s="6"/>
      <c r="HAM118" s="6"/>
      <c r="HAN118" s="6"/>
      <c r="HAO118" s="6"/>
      <c r="HAP118" s="6"/>
      <c r="HAQ118" s="6"/>
      <c r="HAR118" s="6"/>
      <c r="HAS118" s="6"/>
      <c r="HAT118" s="6"/>
      <c r="HAU118" s="6"/>
      <c r="HAV118" s="6"/>
      <c r="HAW118" s="6"/>
      <c r="HAX118" s="6"/>
      <c r="HAY118" s="6"/>
      <c r="HAZ118" s="6"/>
      <c r="HBA118" s="6"/>
      <c r="HBB118" s="6"/>
      <c r="HBC118" s="6"/>
      <c r="HBD118" s="6"/>
      <c r="HBE118" s="6"/>
      <c r="HBF118" s="6"/>
      <c r="HBG118" s="6"/>
      <c r="HBH118" s="6"/>
      <c r="HBI118" s="6"/>
      <c r="HBJ118" s="6"/>
      <c r="HBK118" s="6"/>
      <c r="HBL118" s="6"/>
      <c r="HBM118" s="6"/>
      <c r="HBN118" s="6"/>
      <c r="HBO118" s="6"/>
      <c r="HBP118" s="6"/>
      <c r="HBQ118" s="6"/>
      <c r="HBR118" s="6"/>
      <c r="HBS118" s="6"/>
      <c r="HBT118" s="6"/>
      <c r="HBU118" s="6"/>
      <c r="HBV118" s="6"/>
      <c r="HBW118" s="6"/>
      <c r="HBX118" s="6"/>
      <c r="HBY118" s="6"/>
      <c r="HBZ118" s="6"/>
      <c r="HCA118" s="6"/>
      <c r="HCB118" s="6"/>
      <c r="HCC118" s="6"/>
      <c r="HCD118" s="6"/>
      <c r="HCE118" s="6"/>
      <c r="HCF118" s="6"/>
      <c r="HCG118" s="6"/>
      <c r="HCH118" s="6"/>
      <c r="HCI118" s="6"/>
      <c r="HCJ118" s="6"/>
      <c r="HCK118" s="6"/>
      <c r="HCL118" s="6"/>
      <c r="HCM118" s="6"/>
      <c r="HCN118" s="6"/>
      <c r="HCO118" s="6"/>
      <c r="HCP118" s="6"/>
      <c r="HCQ118" s="6"/>
      <c r="HCR118" s="6"/>
      <c r="HCS118" s="6"/>
      <c r="HCT118" s="6"/>
      <c r="HCU118" s="6"/>
      <c r="HCV118" s="6"/>
      <c r="HCW118" s="6"/>
      <c r="HCX118" s="6"/>
      <c r="HCY118" s="6"/>
      <c r="HCZ118" s="6"/>
      <c r="HDA118" s="6"/>
      <c r="HDB118" s="6"/>
      <c r="HDC118" s="6"/>
      <c r="HDD118" s="6"/>
      <c r="HDE118" s="6"/>
      <c r="HDF118" s="6"/>
      <c r="HDG118" s="6"/>
      <c r="HDH118" s="6"/>
      <c r="HDI118" s="6"/>
      <c r="HDJ118" s="6"/>
      <c r="HDK118" s="6"/>
      <c r="HDL118" s="6"/>
      <c r="HDM118" s="6"/>
      <c r="HDN118" s="6"/>
      <c r="HDO118" s="6"/>
      <c r="HDP118" s="6"/>
      <c r="HDQ118" s="6"/>
      <c r="HDR118" s="6"/>
      <c r="HDS118" s="6"/>
      <c r="HDT118" s="6"/>
      <c r="HDU118" s="6"/>
      <c r="HDV118" s="6"/>
      <c r="HDW118" s="6"/>
      <c r="HDX118" s="6"/>
      <c r="HDY118" s="6"/>
      <c r="HDZ118" s="6"/>
      <c r="HEA118" s="6"/>
      <c r="HEB118" s="6"/>
      <c r="HEC118" s="6"/>
      <c r="HED118" s="6"/>
      <c r="HEE118" s="6"/>
      <c r="HEF118" s="6"/>
      <c r="HEG118" s="6"/>
      <c r="HEH118" s="6"/>
      <c r="HEI118" s="6"/>
      <c r="HEJ118" s="6"/>
      <c r="HEK118" s="6"/>
      <c r="HEL118" s="6"/>
      <c r="HEM118" s="6"/>
      <c r="HEN118" s="6"/>
      <c r="HEO118" s="6"/>
      <c r="HEP118" s="6"/>
      <c r="HEQ118" s="6"/>
      <c r="HER118" s="6"/>
      <c r="HES118" s="6"/>
      <c r="HET118" s="6"/>
      <c r="HEU118" s="6"/>
      <c r="HEV118" s="6"/>
      <c r="HEW118" s="6"/>
      <c r="HEX118" s="6"/>
      <c r="HEY118" s="6"/>
      <c r="HEZ118" s="6"/>
      <c r="HFA118" s="6"/>
      <c r="HFB118" s="6"/>
      <c r="HFC118" s="6"/>
      <c r="HFD118" s="6"/>
      <c r="HFE118" s="6"/>
      <c r="HFF118" s="6"/>
      <c r="HFG118" s="6"/>
      <c r="HFH118" s="6"/>
      <c r="HFI118" s="6"/>
      <c r="HFJ118" s="6"/>
      <c r="HFK118" s="6"/>
      <c r="HFL118" s="6"/>
      <c r="HFM118" s="6"/>
      <c r="HFN118" s="6"/>
      <c r="HFO118" s="6"/>
      <c r="HFP118" s="6"/>
      <c r="HFQ118" s="6"/>
      <c r="HFR118" s="6"/>
      <c r="HFS118" s="6"/>
      <c r="HFT118" s="6"/>
      <c r="HFU118" s="6"/>
      <c r="HFV118" s="6"/>
      <c r="HFW118" s="6"/>
      <c r="HFX118" s="6"/>
      <c r="HFY118" s="6"/>
      <c r="HFZ118" s="6"/>
      <c r="HGA118" s="6"/>
      <c r="HGB118" s="6"/>
      <c r="HGC118" s="6"/>
      <c r="HGD118" s="6"/>
      <c r="HGE118" s="6"/>
      <c r="HGF118" s="6"/>
      <c r="HGG118" s="6"/>
      <c r="HGH118" s="6"/>
      <c r="HGI118" s="6"/>
      <c r="HGJ118" s="6"/>
      <c r="HGK118" s="6"/>
      <c r="HGL118" s="6"/>
      <c r="HGM118" s="6"/>
      <c r="HGN118" s="6"/>
      <c r="HGO118" s="6"/>
      <c r="HGP118" s="6"/>
      <c r="HGQ118" s="6"/>
      <c r="HGR118" s="6"/>
      <c r="HGS118" s="6"/>
      <c r="HGT118" s="6"/>
      <c r="HGU118" s="6"/>
      <c r="HGV118" s="6"/>
      <c r="HGW118" s="6"/>
      <c r="HGX118" s="6"/>
      <c r="HGY118" s="6"/>
      <c r="HGZ118" s="6"/>
      <c r="HHA118" s="6"/>
      <c r="HHB118" s="6"/>
      <c r="HHC118" s="6"/>
      <c r="HHD118" s="6"/>
      <c r="HHE118" s="6"/>
      <c r="HHF118" s="6"/>
      <c r="HHG118" s="6"/>
      <c r="HHH118" s="6"/>
      <c r="HHI118" s="6"/>
      <c r="HHJ118" s="6"/>
      <c r="HHK118" s="6"/>
      <c r="HHL118" s="6"/>
      <c r="HHM118" s="6"/>
      <c r="HHN118" s="6"/>
      <c r="HHO118" s="6"/>
      <c r="HHP118" s="6"/>
      <c r="HHQ118" s="6"/>
      <c r="HHR118" s="6"/>
      <c r="HHS118" s="6"/>
      <c r="HHT118" s="6"/>
      <c r="HHU118" s="6"/>
      <c r="HHV118" s="6"/>
      <c r="HHW118" s="6"/>
      <c r="HHX118" s="6"/>
      <c r="HHY118" s="6"/>
      <c r="HHZ118" s="6"/>
      <c r="HIA118" s="6"/>
      <c r="HIB118" s="6"/>
      <c r="HIC118" s="6"/>
      <c r="HID118" s="6"/>
      <c r="HIE118" s="6"/>
      <c r="HIF118" s="6"/>
      <c r="HIG118" s="6"/>
      <c r="HIH118" s="6"/>
      <c r="HII118" s="6"/>
      <c r="HIJ118" s="6"/>
      <c r="HIK118" s="6"/>
      <c r="HIL118" s="6"/>
      <c r="HIM118" s="6"/>
      <c r="HIN118" s="6"/>
      <c r="HIO118" s="6"/>
      <c r="HIP118" s="6"/>
      <c r="HIQ118" s="6"/>
      <c r="HIR118" s="6"/>
      <c r="HIS118" s="6"/>
      <c r="HIT118" s="6"/>
      <c r="HIU118" s="6"/>
      <c r="HIV118" s="6"/>
      <c r="HIW118" s="6"/>
      <c r="HIX118" s="6"/>
      <c r="HIY118" s="6"/>
      <c r="HIZ118" s="6"/>
      <c r="HJA118" s="6"/>
      <c r="HJB118" s="6"/>
      <c r="HJC118" s="6"/>
      <c r="HJD118" s="6"/>
      <c r="HJE118" s="6"/>
      <c r="HJF118" s="6"/>
      <c r="HJG118" s="6"/>
      <c r="HJH118" s="6"/>
      <c r="HJI118" s="6"/>
      <c r="HJJ118" s="6"/>
      <c r="HJK118" s="6"/>
      <c r="HJL118" s="6"/>
      <c r="HJM118" s="6"/>
      <c r="HJN118" s="6"/>
      <c r="HJO118" s="6"/>
      <c r="HJP118" s="6"/>
      <c r="HJQ118" s="6"/>
      <c r="HJR118" s="6"/>
      <c r="HJS118" s="6"/>
      <c r="HJT118" s="6"/>
      <c r="HJU118" s="6"/>
      <c r="HJV118" s="6"/>
      <c r="HJW118" s="6"/>
      <c r="HJX118" s="6"/>
      <c r="HJY118" s="6"/>
      <c r="HJZ118" s="6"/>
      <c r="HKA118" s="6"/>
      <c r="HKB118" s="6"/>
      <c r="HKC118" s="6"/>
      <c r="HKD118" s="6"/>
      <c r="HKE118" s="6"/>
      <c r="HKF118" s="6"/>
      <c r="HKG118" s="6"/>
      <c r="HKH118" s="6"/>
      <c r="HKI118" s="6"/>
      <c r="HKJ118" s="6"/>
      <c r="HKK118" s="6"/>
      <c r="HKL118" s="6"/>
      <c r="HKM118" s="6"/>
      <c r="HKN118" s="6"/>
      <c r="HKO118" s="6"/>
      <c r="HKP118" s="6"/>
      <c r="HKQ118" s="6"/>
      <c r="HKR118" s="6"/>
      <c r="HKS118" s="6"/>
      <c r="HKT118" s="6"/>
      <c r="HKU118" s="6"/>
      <c r="HKV118" s="6"/>
      <c r="HKW118" s="6"/>
      <c r="HKX118" s="6"/>
      <c r="HKY118" s="6"/>
      <c r="HKZ118" s="6"/>
      <c r="HLA118" s="6"/>
      <c r="HLB118" s="6"/>
      <c r="HLC118" s="6"/>
      <c r="HLD118" s="6"/>
      <c r="HLE118" s="6"/>
      <c r="HLF118" s="6"/>
      <c r="HLG118" s="6"/>
      <c r="HLH118" s="6"/>
      <c r="HLI118" s="6"/>
      <c r="HLJ118" s="6"/>
      <c r="HLK118" s="6"/>
      <c r="HLL118" s="6"/>
      <c r="HLM118" s="6"/>
      <c r="HLN118" s="6"/>
      <c r="HLO118" s="6"/>
      <c r="HLP118" s="6"/>
      <c r="HLQ118" s="6"/>
      <c r="HLR118" s="6"/>
      <c r="HLS118" s="6"/>
      <c r="HLT118" s="6"/>
      <c r="HLU118" s="6"/>
      <c r="HLV118" s="6"/>
      <c r="HLW118" s="6"/>
      <c r="HLX118" s="6"/>
      <c r="HLY118" s="6"/>
      <c r="HLZ118" s="6"/>
      <c r="HMA118" s="6"/>
      <c r="HMB118" s="6"/>
      <c r="HMC118" s="6"/>
      <c r="HMD118" s="6"/>
      <c r="HME118" s="6"/>
      <c r="HMF118" s="6"/>
      <c r="HMG118" s="6"/>
      <c r="HMH118" s="6"/>
      <c r="HMI118" s="6"/>
      <c r="HMJ118" s="6"/>
      <c r="HMK118" s="6"/>
      <c r="HML118" s="6"/>
      <c r="HMM118" s="6"/>
      <c r="HMN118" s="6"/>
      <c r="HMO118" s="6"/>
      <c r="HMP118" s="6"/>
      <c r="HMQ118" s="6"/>
      <c r="HMR118" s="6"/>
      <c r="HMS118" s="6"/>
      <c r="HMT118" s="6"/>
      <c r="HMU118" s="6"/>
      <c r="HMV118" s="6"/>
      <c r="HMW118" s="6"/>
      <c r="HMX118" s="6"/>
      <c r="HMY118" s="6"/>
      <c r="HMZ118" s="6"/>
      <c r="HNA118" s="6"/>
      <c r="HNB118" s="6"/>
      <c r="HNC118" s="6"/>
      <c r="HND118" s="6"/>
      <c r="HNE118" s="6"/>
      <c r="HNF118" s="6"/>
      <c r="HNG118" s="6"/>
      <c r="HNH118" s="6"/>
      <c r="HNI118" s="6"/>
      <c r="HNJ118" s="6"/>
      <c r="HNK118" s="6"/>
      <c r="HNL118" s="6"/>
      <c r="HNM118" s="6"/>
      <c r="HNN118" s="6"/>
      <c r="HNO118" s="6"/>
      <c r="HNP118" s="6"/>
      <c r="HNQ118" s="6"/>
      <c r="HNR118" s="6"/>
      <c r="HNS118" s="6"/>
      <c r="HNT118" s="6"/>
      <c r="HNU118" s="6"/>
      <c r="HNV118" s="6"/>
      <c r="HNW118" s="6"/>
      <c r="HNX118" s="6"/>
      <c r="HNY118" s="6"/>
      <c r="HNZ118" s="6"/>
      <c r="HOA118" s="6"/>
      <c r="HOB118" s="6"/>
      <c r="HOC118" s="6"/>
      <c r="HOD118" s="6"/>
      <c r="HOE118" s="6"/>
      <c r="HOF118" s="6"/>
      <c r="HOG118" s="6"/>
      <c r="HOH118" s="6"/>
      <c r="HOI118" s="6"/>
      <c r="HOJ118" s="6"/>
      <c r="HOK118" s="6"/>
      <c r="HOL118" s="6"/>
      <c r="HOM118" s="6"/>
      <c r="HON118" s="6"/>
      <c r="HOO118" s="6"/>
      <c r="HOP118" s="6"/>
      <c r="HOQ118" s="6"/>
      <c r="HOR118" s="6"/>
      <c r="HOS118" s="6"/>
      <c r="HOT118" s="6"/>
      <c r="HOU118" s="6"/>
      <c r="HOV118" s="6"/>
      <c r="HOW118" s="6"/>
      <c r="HOX118" s="6"/>
      <c r="HOY118" s="6"/>
      <c r="HOZ118" s="6"/>
      <c r="HPA118" s="6"/>
      <c r="HPB118" s="6"/>
      <c r="HPC118" s="6"/>
      <c r="HPD118" s="6"/>
      <c r="HPE118" s="6"/>
      <c r="HPF118" s="6"/>
      <c r="HPG118" s="6"/>
      <c r="HPH118" s="6"/>
      <c r="HPI118" s="6"/>
      <c r="HPJ118" s="6"/>
      <c r="HPK118" s="6"/>
      <c r="HPL118" s="6"/>
      <c r="HPM118" s="6"/>
      <c r="HPN118" s="6"/>
      <c r="HPO118" s="6"/>
      <c r="HPP118" s="6"/>
      <c r="HPQ118" s="6"/>
      <c r="HPR118" s="6"/>
      <c r="HPS118" s="6"/>
      <c r="HPT118" s="6"/>
      <c r="HPU118" s="6"/>
      <c r="HPV118" s="6"/>
      <c r="HPW118" s="6"/>
      <c r="HPX118" s="6"/>
      <c r="HPY118" s="6"/>
      <c r="HPZ118" s="6"/>
      <c r="HQA118" s="6"/>
      <c r="HQB118" s="6"/>
      <c r="HQC118" s="6"/>
      <c r="HQD118" s="6"/>
      <c r="HQE118" s="6"/>
      <c r="HQF118" s="6"/>
      <c r="HQG118" s="6"/>
      <c r="HQH118" s="6"/>
      <c r="HQI118" s="6"/>
      <c r="HQJ118" s="6"/>
      <c r="HQK118" s="6"/>
      <c r="HQL118" s="6"/>
      <c r="HQM118" s="6"/>
      <c r="HQN118" s="6"/>
      <c r="HQO118" s="6"/>
      <c r="HQP118" s="6"/>
      <c r="HQQ118" s="6"/>
      <c r="HQR118" s="6"/>
      <c r="HQS118" s="6"/>
      <c r="HQT118" s="6"/>
      <c r="HQU118" s="6"/>
      <c r="HQV118" s="6"/>
      <c r="HQW118" s="6"/>
      <c r="HQX118" s="6"/>
      <c r="HQY118" s="6"/>
      <c r="HQZ118" s="6"/>
      <c r="HRA118" s="6"/>
      <c r="HRB118" s="6"/>
      <c r="HRC118" s="6"/>
      <c r="HRD118" s="6"/>
      <c r="HRE118" s="6"/>
      <c r="HRF118" s="6"/>
      <c r="HRG118" s="6"/>
      <c r="HRH118" s="6"/>
      <c r="HRI118" s="6"/>
      <c r="HRJ118" s="6"/>
      <c r="HRK118" s="6"/>
      <c r="HRL118" s="6"/>
      <c r="HRM118" s="6"/>
      <c r="HRN118" s="6"/>
      <c r="HRO118" s="6"/>
      <c r="HRP118" s="6"/>
      <c r="HRQ118" s="6"/>
      <c r="HRR118" s="6"/>
      <c r="HRS118" s="6"/>
      <c r="HRT118" s="6"/>
      <c r="HRU118" s="6"/>
      <c r="HRV118" s="6"/>
      <c r="HRW118" s="6"/>
      <c r="HRX118" s="6"/>
      <c r="HRY118" s="6"/>
      <c r="HRZ118" s="6"/>
      <c r="HSA118" s="6"/>
      <c r="HSB118" s="6"/>
      <c r="HSC118" s="6"/>
      <c r="HSD118" s="6"/>
      <c r="HSE118" s="6"/>
      <c r="HSF118" s="6"/>
      <c r="HSG118" s="6"/>
      <c r="HSH118" s="6"/>
      <c r="HSI118" s="6"/>
      <c r="HSJ118" s="6"/>
      <c r="HSK118" s="6"/>
      <c r="HSL118" s="6"/>
      <c r="HSM118" s="6"/>
      <c r="HSN118" s="6"/>
      <c r="HSO118" s="6"/>
      <c r="HSP118" s="6"/>
      <c r="HSQ118" s="6"/>
      <c r="HSR118" s="6"/>
      <c r="HSS118" s="6"/>
      <c r="HST118" s="6"/>
      <c r="HSU118" s="6"/>
      <c r="HSV118" s="6"/>
      <c r="HSW118" s="6"/>
      <c r="HSX118" s="6"/>
      <c r="HSY118" s="6"/>
      <c r="HSZ118" s="6"/>
      <c r="HTA118" s="6"/>
      <c r="HTB118" s="6"/>
      <c r="HTC118" s="6"/>
      <c r="HTD118" s="6"/>
      <c r="HTE118" s="6"/>
      <c r="HTF118" s="6"/>
      <c r="HTG118" s="6"/>
      <c r="HTH118" s="6"/>
      <c r="HTI118" s="6"/>
      <c r="HTJ118" s="6"/>
      <c r="HTK118" s="6"/>
      <c r="HTL118" s="6"/>
      <c r="HTM118" s="6"/>
      <c r="HTN118" s="6"/>
      <c r="HTO118" s="6"/>
      <c r="HTP118" s="6"/>
      <c r="HTQ118" s="6"/>
      <c r="HTR118" s="6"/>
      <c r="HTS118" s="6"/>
      <c r="HTT118" s="6"/>
      <c r="HTU118" s="6"/>
      <c r="HTV118" s="6"/>
      <c r="HTW118" s="6"/>
      <c r="HTX118" s="6"/>
      <c r="HTY118" s="6"/>
      <c r="HTZ118" s="6"/>
      <c r="HUA118" s="6"/>
      <c r="HUB118" s="6"/>
      <c r="HUC118" s="6"/>
      <c r="HUD118" s="6"/>
      <c r="HUE118" s="6"/>
      <c r="HUF118" s="6"/>
      <c r="HUG118" s="6"/>
      <c r="HUH118" s="6"/>
      <c r="HUI118" s="6"/>
      <c r="HUJ118" s="6"/>
      <c r="HUK118" s="6"/>
      <c r="HUL118" s="6"/>
      <c r="HUM118" s="6"/>
      <c r="HUN118" s="6"/>
      <c r="HUO118" s="6"/>
      <c r="HUP118" s="6"/>
      <c r="HUQ118" s="6"/>
      <c r="HUR118" s="6"/>
      <c r="HUS118" s="6"/>
      <c r="HUT118" s="6"/>
      <c r="HUU118" s="6"/>
      <c r="HUV118" s="6"/>
      <c r="HUW118" s="6"/>
      <c r="HUX118" s="6"/>
      <c r="HUY118" s="6"/>
      <c r="HUZ118" s="6"/>
      <c r="HVA118" s="6"/>
      <c r="HVB118" s="6"/>
      <c r="HVC118" s="6"/>
      <c r="HVD118" s="6"/>
      <c r="HVE118" s="6"/>
      <c r="HVF118" s="6"/>
      <c r="HVG118" s="6"/>
      <c r="HVH118" s="6"/>
      <c r="HVI118" s="6"/>
      <c r="HVJ118" s="6"/>
      <c r="HVK118" s="6"/>
      <c r="HVL118" s="6"/>
      <c r="HVM118" s="6"/>
      <c r="HVN118" s="6"/>
      <c r="HVO118" s="6"/>
      <c r="HVP118" s="6"/>
      <c r="HVQ118" s="6"/>
      <c r="HVR118" s="6"/>
      <c r="HVS118" s="6"/>
      <c r="HVT118" s="6"/>
      <c r="HVU118" s="6"/>
      <c r="HVV118" s="6"/>
      <c r="HVW118" s="6"/>
      <c r="HVX118" s="6"/>
      <c r="HVY118" s="6"/>
      <c r="HVZ118" s="6"/>
      <c r="HWA118" s="6"/>
      <c r="HWB118" s="6"/>
      <c r="HWC118" s="6"/>
      <c r="HWD118" s="6"/>
      <c r="HWE118" s="6"/>
      <c r="HWF118" s="6"/>
      <c r="HWG118" s="6"/>
      <c r="HWH118" s="6"/>
      <c r="HWI118" s="6"/>
      <c r="HWJ118" s="6"/>
      <c r="HWK118" s="6"/>
      <c r="HWL118" s="6"/>
      <c r="HWM118" s="6"/>
      <c r="HWN118" s="6"/>
      <c r="HWO118" s="6"/>
      <c r="HWP118" s="6"/>
      <c r="HWQ118" s="6"/>
      <c r="HWR118" s="6"/>
      <c r="HWS118" s="6"/>
      <c r="HWT118" s="6"/>
      <c r="HWU118" s="6"/>
      <c r="HWV118" s="6"/>
      <c r="HWW118" s="6"/>
      <c r="HWX118" s="6"/>
      <c r="HWY118" s="6"/>
      <c r="HWZ118" s="6"/>
      <c r="HXA118" s="6"/>
      <c r="HXB118" s="6"/>
      <c r="HXC118" s="6"/>
      <c r="HXD118" s="6"/>
      <c r="HXE118" s="6"/>
      <c r="HXF118" s="6"/>
      <c r="HXG118" s="6"/>
      <c r="HXH118" s="6"/>
      <c r="HXI118" s="6"/>
      <c r="HXJ118" s="6"/>
      <c r="HXK118" s="6"/>
      <c r="HXL118" s="6"/>
      <c r="HXM118" s="6"/>
      <c r="HXN118" s="6"/>
      <c r="HXO118" s="6"/>
      <c r="HXP118" s="6"/>
      <c r="HXQ118" s="6"/>
      <c r="HXR118" s="6"/>
      <c r="HXS118" s="6"/>
      <c r="HXT118" s="6"/>
      <c r="HXU118" s="6"/>
      <c r="HXV118" s="6"/>
      <c r="HXW118" s="6"/>
      <c r="HXX118" s="6"/>
      <c r="HXY118" s="6"/>
      <c r="HXZ118" s="6"/>
      <c r="HYA118" s="6"/>
      <c r="HYB118" s="6"/>
      <c r="HYC118" s="6"/>
      <c r="HYD118" s="6"/>
      <c r="HYE118" s="6"/>
      <c r="HYF118" s="6"/>
      <c r="HYG118" s="6"/>
      <c r="HYH118" s="6"/>
      <c r="HYI118" s="6"/>
      <c r="HYJ118" s="6"/>
      <c r="HYK118" s="6"/>
      <c r="HYL118" s="6"/>
      <c r="HYM118" s="6"/>
      <c r="HYN118" s="6"/>
      <c r="HYO118" s="6"/>
      <c r="HYP118" s="6"/>
      <c r="HYQ118" s="6"/>
      <c r="HYR118" s="6"/>
      <c r="HYS118" s="6"/>
      <c r="HYT118" s="6"/>
      <c r="HYU118" s="6"/>
      <c r="HYV118" s="6"/>
      <c r="HYW118" s="6"/>
      <c r="HYX118" s="6"/>
      <c r="HYY118" s="6"/>
      <c r="HYZ118" s="6"/>
      <c r="HZA118" s="6"/>
      <c r="HZB118" s="6"/>
      <c r="HZC118" s="6"/>
      <c r="HZD118" s="6"/>
      <c r="HZE118" s="6"/>
      <c r="HZF118" s="6"/>
      <c r="HZG118" s="6"/>
      <c r="HZH118" s="6"/>
      <c r="HZI118" s="6"/>
      <c r="HZJ118" s="6"/>
      <c r="HZK118" s="6"/>
      <c r="HZL118" s="6"/>
      <c r="HZM118" s="6"/>
      <c r="HZN118" s="6"/>
      <c r="HZO118" s="6"/>
      <c r="HZP118" s="6"/>
      <c r="HZQ118" s="6"/>
      <c r="HZR118" s="6"/>
      <c r="HZS118" s="6"/>
      <c r="HZT118" s="6"/>
      <c r="HZU118" s="6"/>
      <c r="HZV118" s="6"/>
      <c r="HZW118" s="6"/>
      <c r="HZX118" s="6"/>
      <c r="HZY118" s="6"/>
      <c r="HZZ118" s="6"/>
      <c r="IAA118" s="6"/>
      <c r="IAB118" s="6"/>
      <c r="IAC118" s="6"/>
      <c r="IAD118" s="6"/>
      <c r="IAE118" s="6"/>
      <c r="IAF118" s="6"/>
      <c r="IAG118" s="6"/>
      <c r="IAH118" s="6"/>
      <c r="IAI118" s="6"/>
      <c r="IAJ118" s="6"/>
      <c r="IAK118" s="6"/>
      <c r="IAL118" s="6"/>
      <c r="IAM118" s="6"/>
      <c r="IAN118" s="6"/>
      <c r="IAO118" s="6"/>
      <c r="IAP118" s="6"/>
      <c r="IAQ118" s="6"/>
      <c r="IAR118" s="6"/>
      <c r="IAS118" s="6"/>
      <c r="IAT118" s="6"/>
      <c r="IAU118" s="6"/>
      <c r="IAV118" s="6"/>
      <c r="IAW118" s="6"/>
      <c r="IAX118" s="6"/>
      <c r="IAY118" s="6"/>
      <c r="IAZ118" s="6"/>
      <c r="IBA118" s="6"/>
      <c r="IBB118" s="6"/>
      <c r="IBC118" s="6"/>
      <c r="IBD118" s="6"/>
      <c r="IBE118" s="6"/>
      <c r="IBF118" s="6"/>
      <c r="IBG118" s="6"/>
      <c r="IBH118" s="6"/>
      <c r="IBI118" s="6"/>
      <c r="IBJ118" s="6"/>
      <c r="IBK118" s="6"/>
      <c r="IBL118" s="6"/>
      <c r="IBM118" s="6"/>
      <c r="IBN118" s="6"/>
      <c r="IBO118" s="6"/>
      <c r="IBP118" s="6"/>
      <c r="IBQ118" s="6"/>
      <c r="IBR118" s="6"/>
      <c r="IBS118" s="6"/>
      <c r="IBT118" s="6"/>
      <c r="IBU118" s="6"/>
      <c r="IBV118" s="6"/>
      <c r="IBW118" s="6"/>
      <c r="IBX118" s="6"/>
      <c r="IBY118" s="6"/>
      <c r="IBZ118" s="6"/>
      <c r="ICA118" s="6"/>
      <c r="ICB118" s="6"/>
      <c r="ICC118" s="6"/>
      <c r="ICD118" s="6"/>
      <c r="ICE118" s="6"/>
      <c r="ICF118" s="6"/>
      <c r="ICG118" s="6"/>
      <c r="ICH118" s="6"/>
      <c r="ICI118" s="6"/>
      <c r="ICJ118" s="6"/>
      <c r="ICK118" s="6"/>
      <c r="ICL118" s="6"/>
      <c r="ICM118" s="6"/>
      <c r="ICN118" s="6"/>
      <c r="ICO118" s="6"/>
      <c r="ICP118" s="6"/>
      <c r="ICQ118" s="6"/>
      <c r="ICR118" s="6"/>
      <c r="ICS118" s="6"/>
      <c r="ICT118" s="6"/>
      <c r="ICU118" s="6"/>
      <c r="ICV118" s="6"/>
      <c r="ICW118" s="6"/>
      <c r="ICX118" s="6"/>
      <c r="ICY118" s="6"/>
      <c r="ICZ118" s="6"/>
      <c r="IDA118" s="6"/>
      <c r="IDB118" s="6"/>
      <c r="IDC118" s="6"/>
      <c r="IDD118" s="6"/>
      <c r="IDE118" s="6"/>
      <c r="IDF118" s="6"/>
      <c r="IDG118" s="6"/>
      <c r="IDH118" s="6"/>
      <c r="IDI118" s="6"/>
      <c r="IDJ118" s="6"/>
      <c r="IDK118" s="6"/>
      <c r="IDL118" s="6"/>
      <c r="IDM118" s="6"/>
      <c r="IDN118" s="6"/>
      <c r="IDO118" s="6"/>
      <c r="IDP118" s="6"/>
      <c r="IDQ118" s="6"/>
      <c r="IDR118" s="6"/>
      <c r="IDS118" s="6"/>
      <c r="IDT118" s="6"/>
      <c r="IDU118" s="6"/>
      <c r="IDV118" s="6"/>
      <c r="IDW118" s="6"/>
      <c r="IDX118" s="6"/>
      <c r="IDY118" s="6"/>
      <c r="IDZ118" s="6"/>
      <c r="IEA118" s="6"/>
      <c r="IEB118" s="6"/>
      <c r="IEC118" s="6"/>
      <c r="IED118" s="6"/>
      <c r="IEE118" s="6"/>
      <c r="IEF118" s="6"/>
      <c r="IEG118" s="6"/>
      <c r="IEH118" s="6"/>
      <c r="IEI118" s="6"/>
      <c r="IEJ118" s="6"/>
      <c r="IEK118" s="6"/>
      <c r="IEL118" s="6"/>
      <c r="IEM118" s="6"/>
      <c r="IEN118" s="6"/>
      <c r="IEO118" s="6"/>
      <c r="IEP118" s="6"/>
      <c r="IEQ118" s="6"/>
      <c r="IER118" s="6"/>
      <c r="IES118" s="6"/>
      <c r="IET118" s="6"/>
      <c r="IEU118" s="6"/>
      <c r="IEV118" s="6"/>
      <c r="IEW118" s="6"/>
      <c r="IEX118" s="6"/>
      <c r="IEY118" s="6"/>
      <c r="IEZ118" s="6"/>
      <c r="IFA118" s="6"/>
      <c r="IFB118" s="6"/>
      <c r="IFC118" s="6"/>
      <c r="IFD118" s="6"/>
      <c r="IFE118" s="6"/>
      <c r="IFF118" s="6"/>
      <c r="IFG118" s="6"/>
      <c r="IFH118" s="6"/>
      <c r="IFI118" s="6"/>
      <c r="IFJ118" s="6"/>
      <c r="IFK118" s="6"/>
      <c r="IFL118" s="6"/>
      <c r="IFM118" s="6"/>
      <c r="IFN118" s="6"/>
      <c r="IFO118" s="6"/>
      <c r="IFP118" s="6"/>
      <c r="IFQ118" s="6"/>
      <c r="IFR118" s="6"/>
      <c r="IFS118" s="6"/>
      <c r="IFT118" s="6"/>
      <c r="IFU118" s="6"/>
      <c r="IFV118" s="6"/>
      <c r="IFW118" s="6"/>
      <c r="IFX118" s="6"/>
      <c r="IFY118" s="6"/>
      <c r="IFZ118" s="6"/>
      <c r="IGA118" s="6"/>
      <c r="IGB118" s="6"/>
      <c r="IGC118" s="6"/>
      <c r="IGD118" s="6"/>
      <c r="IGE118" s="6"/>
      <c r="IGF118" s="6"/>
      <c r="IGG118" s="6"/>
      <c r="IGH118" s="6"/>
      <c r="IGI118" s="6"/>
      <c r="IGJ118" s="6"/>
      <c r="IGK118" s="6"/>
      <c r="IGL118" s="6"/>
      <c r="IGM118" s="6"/>
      <c r="IGN118" s="6"/>
      <c r="IGO118" s="6"/>
      <c r="IGP118" s="6"/>
      <c r="IGQ118" s="6"/>
      <c r="IGR118" s="6"/>
      <c r="IGS118" s="6"/>
      <c r="IGT118" s="6"/>
      <c r="IGU118" s="6"/>
      <c r="IGV118" s="6"/>
      <c r="IGW118" s="6"/>
      <c r="IGX118" s="6"/>
      <c r="IGY118" s="6"/>
      <c r="IGZ118" s="6"/>
      <c r="IHA118" s="6"/>
      <c r="IHB118" s="6"/>
      <c r="IHC118" s="6"/>
      <c r="IHD118" s="6"/>
      <c r="IHE118" s="6"/>
      <c r="IHF118" s="6"/>
      <c r="IHG118" s="6"/>
      <c r="IHH118" s="6"/>
      <c r="IHI118" s="6"/>
      <c r="IHJ118" s="6"/>
      <c r="IHK118" s="6"/>
      <c r="IHL118" s="6"/>
      <c r="IHM118" s="6"/>
      <c r="IHN118" s="6"/>
      <c r="IHO118" s="6"/>
      <c r="IHP118" s="6"/>
      <c r="IHQ118" s="6"/>
      <c r="IHR118" s="6"/>
      <c r="IHS118" s="6"/>
      <c r="IHT118" s="6"/>
      <c r="IHU118" s="6"/>
      <c r="IHV118" s="6"/>
      <c r="IHW118" s="6"/>
      <c r="IHX118" s="6"/>
      <c r="IHY118" s="6"/>
      <c r="IHZ118" s="6"/>
      <c r="IIA118" s="6"/>
      <c r="IIB118" s="6"/>
      <c r="IIC118" s="6"/>
      <c r="IID118" s="6"/>
      <c r="IIE118" s="6"/>
      <c r="IIF118" s="6"/>
      <c r="IIG118" s="6"/>
      <c r="IIH118" s="6"/>
      <c r="III118" s="6"/>
      <c r="IIJ118" s="6"/>
      <c r="IIK118" s="6"/>
      <c r="IIL118" s="6"/>
      <c r="IIM118" s="6"/>
      <c r="IIN118" s="6"/>
      <c r="IIO118" s="6"/>
      <c r="IIP118" s="6"/>
      <c r="IIQ118" s="6"/>
      <c r="IIR118" s="6"/>
      <c r="IIS118" s="6"/>
      <c r="IIT118" s="6"/>
      <c r="IIU118" s="6"/>
      <c r="IIV118" s="6"/>
      <c r="IIW118" s="6"/>
      <c r="IIX118" s="6"/>
      <c r="IIY118" s="6"/>
      <c r="IIZ118" s="6"/>
      <c r="IJA118" s="6"/>
      <c r="IJB118" s="6"/>
      <c r="IJC118" s="6"/>
      <c r="IJD118" s="6"/>
      <c r="IJE118" s="6"/>
      <c r="IJF118" s="6"/>
      <c r="IJG118" s="6"/>
      <c r="IJH118" s="6"/>
      <c r="IJI118" s="6"/>
      <c r="IJJ118" s="6"/>
      <c r="IJK118" s="6"/>
      <c r="IJL118" s="6"/>
      <c r="IJM118" s="6"/>
      <c r="IJN118" s="6"/>
      <c r="IJO118" s="6"/>
      <c r="IJP118" s="6"/>
      <c r="IJQ118" s="6"/>
      <c r="IJR118" s="6"/>
      <c r="IJS118" s="6"/>
      <c r="IJT118" s="6"/>
      <c r="IJU118" s="6"/>
      <c r="IJV118" s="6"/>
      <c r="IJW118" s="6"/>
      <c r="IJX118" s="6"/>
      <c r="IJY118" s="6"/>
      <c r="IJZ118" s="6"/>
      <c r="IKA118" s="6"/>
      <c r="IKB118" s="6"/>
      <c r="IKC118" s="6"/>
      <c r="IKD118" s="6"/>
      <c r="IKE118" s="6"/>
      <c r="IKF118" s="6"/>
      <c r="IKG118" s="6"/>
      <c r="IKH118" s="6"/>
      <c r="IKI118" s="6"/>
      <c r="IKJ118" s="6"/>
      <c r="IKK118" s="6"/>
      <c r="IKL118" s="6"/>
      <c r="IKM118" s="6"/>
      <c r="IKN118" s="6"/>
      <c r="IKO118" s="6"/>
      <c r="IKP118" s="6"/>
      <c r="IKQ118" s="6"/>
      <c r="IKR118" s="6"/>
      <c r="IKS118" s="6"/>
      <c r="IKT118" s="6"/>
      <c r="IKU118" s="6"/>
      <c r="IKV118" s="6"/>
      <c r="IKW118" s="6"/>
      <c r="IKX118" s="6"/>
      <c r="IKY118" s="6"/>
      <c r="IKZ118" s="6"/>
      <c r="ILA118" s="6"/>
      <c r="ILB118" s="6"/>
      <c r="ILC118" s="6"/>
      <c r="ILD118" s="6"/>
      <c r="ILE118" s="6"/>
      <c r="ILF118" s="6"/>
      <c r="ILG118" s="6"/>
      <c r="ILH118" s="6"/>
      <c r="ILI118" s="6"/>
      <c r="ILJ118" s="6"/>
      <c r="ILK118" s="6"/>
      <c r="ILL118" s="6"/>
      <c r="ILM118" s="6"/>
      <c r="ILN118" s="6"/>
      <c r="ILO118" s="6"/>
      <c r="ILP118" s="6"/>
      <c r="ILQ118" s="6"/>
      <c r="ILR118" s="6"/>
      <c r="ILS118" s="6"/>
      <c r="ILT118" s="6"/>
      <c r="ILU118" s="6"/>
      <c r="ILV118" s="6"/>
      <c r="ILW118" s="6"/>
      <c r="ILX118" s="6"/>
      <c r="ILY118" s="6"/>
      <c r="ILZ118" s="6"/>
      <c r="IMA118" s="6"/>
      <c r="IMB118" s="6"/>
      <c r="IMC118" s="6"/>
      <c r="IMD118" s="6"/>
      <c r="IME118" s="6"/>
      <c r="IMF118" s="6"/>
      <c r="IMG118" s="6"/>
      <c r="IMH118" s="6"/>
      <c r="IMI118" s="6"/>
      <c r="IMJ118" s="6"/>
      <c r="IMK118" s="6"/>
      <c r="IML118" s="6"/>
      <c r="IMM118" s="6"/>
      <c r="IMN118" s="6"/>
      <c r="IMO118" s="6"/>
      <c r="IMP118" s="6"/>
      <c r="IMQ118" s="6"/>
      <c r="IMR118" s="6"/>
      <c r="IMS118" s="6"/>
      <c r="IMT118" s="6"/>
      <c r="IMU118" s="6"/>
      <c r="IMV118" s="6"/>
      <c r="IMW118" s="6"/>
      <c r="IMX118" s="6"/>
      <c r="IMY118" s="6"/>
      <c r="IMZ118" s="6"/>
      <c r="INA118" s="6"/>
      <c r="INB118" s="6"/>
      <c r="INC118" s="6"/>
      <c r="IND118" s="6"/>
      <c r="INE118" s="6"/>
      <c r="INF118" s="6"/>
      <c r="ING118" s="6"/>
      <c r="INH118" s="6"/>
      <c r="INI118" s="6"/>
      <c r="INJ118" s="6"/>
      <c r="INK118" s="6"/>
      <c r="INL118" s="6"/>
      <c r="INM118" s="6"/>
      <c r="INN118" s="6"/>
      <c r="INO118" s="6"/>
      <c r="INP118" s="6"/>
      <c r="INQ118" s="6"/>
      <c r="INR118" s="6"/>
      <c r="INS118" s="6"/>
      <c r="INT118" s="6"/>
      <c r="INU118" s="6"/>
      <c r="INV118" s="6"/>
      <c r="INW118" s="6"/>
      <c r="INX118" s="6"/>
      <c r="INY118" s="6"/>
      <c r="INZ118" s="6"/>
      <c r="IOA118" s="6"/>
      <c r="IOB118" s="6"/>
      <c r="IOC118" s="6"/>
      <c r="IOD118" s="6"/>
      <c r="IOE118" s="6"/>
      <c r="IOF118" s="6"/>
      <c r="IOG118" s="6"/>
      <c r="IOH118" s="6"/>
      <c r="IOI118" s="6"/>
      <c r="IOJ118" s="6"/>
      <c r="IOK118" s="6"/>
      <c r="IOL118" s="6"/>
      <c r="IOM118" s="6"/>
      <c r="ION118" s="6"/>
      <c r="IOO118" s="6"/>
      <c r="IOP118" s="6"/>
      <c r="IOQ118" s="6"/>
      <c r="IOR118" s="6"/>
      <c r="IOS118" s="6"/>
      <c r="IOT118" s="6"/>
      <c r="IOU118" s="6"/>
      <c r="IOV118" s="6"/>
      <c r="IOW118" s="6"/>
      <c r="IOX118" s="6"/>
      <c r="IOY118" s="6"/>
      <c r="IOZ118" s="6"/>
      <c r="IPA118" s="6"/>
      <c r="IPB118" s="6"/>
      <c r="IPC118" s="6"/>
      <c r="IPD118" s="6"/>
      <c r="IPE118" s="6"/>
      <c r="IPF118" s="6"/>
      <c r="IPG118" s="6"/>
      <c r="IPH118" s="6"/>
      <c r="IPI118" s="6"/>
      <c r="IPJ118" s="6"/>
      <c r="IPK118" s="6"/>
      <c r="IPL118" s="6"/>
      <c r="IPM118" s="6"/>
      <c r="IPN118" s="6"/>
      <c r="IPO118" s="6"/>
      <c r="IPP118" s="6"/>
      <c r="IPQ118" s="6"/>
      <c r="IPR118" s="6"/>
      <c r="IPS118" s="6"/>
      <c r="IPT118" s="6"/>
      <c r="IPU118" s="6"/>
      <c r="IPV118" s="6"/>
      <c r="IPW118" s="6"/>
      <c r="IPX118" s="6"/>
      <c r="IPY118" s="6"/>
      <c r="IPZ118" s="6"/>
      <c r="IQA118" s="6"/>
      <c r="IQB118" s="6"/>
      <c r="IQC118" s="6"/>
      <c r="IQD118" s="6"/>
      <c r="IQE118" s="6"/>
      <c r="IQF118" s="6"/>
      <c r="IQG118" s="6"/>
      <c r="IQH118" s="6"/>
      <c r="IQI118" s="6"/>
      <c r="IQJ118" s="6"/>
      <c r="IQK118" s="6"/>
      <c r="IQL118" s="6"/>
      <c r="IQM118" s="6"/>
      <c r="IQN118" s="6"/>
      <c r="IQO118" s="6"/>
      <c r="IQP118" s="6"/>
      <c r="IQQ118" s="6"/>
      <c r="IQR118" s="6"/>
      <c r="IQS118" s="6"/>
      <c r="IQT118" s="6"/>
      <c r="IQU118" s="6"/>
      <c r="IQV118" s="6"/>
      <c r="IQW118" s="6"/>
      <c r="IQX118" s="6"/>
      <c r="IQY118" s="6"/>
      <c r="IQZ118" s="6"/>
      <c r="IRA118" s="6"/>
      <c r="IRB118" s="6"/>
      <c r="IRC118" s="6"/>
      <c r="IRD118" s="6"/>
      <c r="IRE118" s="6"/>
      <c r="IRF118" s="6"/>
      <c r="IRG118" s="6"/>
      <c r="IRH118" s="6"/>
      <c r="IRI118" s="6"/>
      <c r="IRJ118" s="6"/>
      <c r="IRK118" s="6"/>
      <c r="IRL118" s="6"/>
      <c r="IRM118" s="6"/>
      <c r="IRN118" s="6"/>
      <c r="IRO118" s="6"/>
      <c r="IRP118" s="6"/>
      <c r="IRQ118" s="6"/>
      <c r="IRR118" s="6"/>
      <c r="IRS118" s="6"/>
      <c r="IRT118" s="6"/>
      <c r="IRU118" s="6"/>
      <c r="IRV118" s="6"/>
      <c r="IRW118" s="6"/>
      <c r="IRX118" s="6"/>
      <c r="IRY118" s="6"/>
      <c r="IRZ118" s="6"/>
      <c r="ISA118" s="6"/>
      <c r="ISB118" s="6"/>
      <c r="ISC118" s="6"/>
      <c r="ISD118" s="6"/>
      <c r="ISE118" s="6"/>
      <c r="ISF118" s="6"/>
      <c r="ISG118" s="6"/>
      <c r="ISH118" s="6"/>
      <c r="ISI118" s="6"/>
      <c r="ISJ118" s="6"/>
      <c r="ISK118" s="6"/>
      <c r="ISL118" s="6"/>
      <c r="ISM118" s="6"/>
      <c r="ISN118" s="6"/>
      <c r="ISO118" s="6"/>
      <c r="ISP118" s="6"/>
      <c r="ISQ118" s="6"/>
      <c r="ISR118" s="6"/>
      <c r="ISS118" s="6"/>
      <c r="IST118" s="6"/>
      <c r="ISU118" s="6"/>
      <c r="ISV118" s="6"/>
      <c r="ISW118" s="6"/>
      <c r="ISX118" s="6"/>
      <c r="ISY118" s="6"/>
      <c r="ISZ118" s="6"/>
      <c r="ITA118" s="6"/>
      <c r="ITB118" s="6"/>
      <c r="ITC118" s="6"/>
      <c r="ITD118" s="6"/>
      <c r="ITE118" s="6"/>
      <c r="ITF118" s="6"/>
      <c r="ITG118" s="6"/>
      <c r="ITH118" s="6"/>
      <c r="ITI118" s="6"/>
      <c r="ITJ118" s="6"/>
      <c r="ITK118" s="6"/>
      <c r="ITL118" s="6"/>
      <c r="ITM118" s="6"/>
      <c r="ITN118" s="6"/>
      <c r="ITO118" s="6"/>
      <c r="ITP118" s="6"/>
      <c r="ITQ118" s="6"/>
      <c r="ITR118" s="6"/>
      <c r="ITS118" s="6"/>
      <c r="ITT118" s="6"/>
      <c r="ITU118" s="6"/>
      <c r="ITV118" s="6"/>
      <c r="ITW118" s="6"/>
      <c r="ITX118" s="6"/>
      <c r="ITY118" s="6"/>
      <c r="ITZ118" s="6"/>
      <c r="IUA118" s="6"/>
      <c r="IUB118" s="6"/>
      <c r="IUC118" s="6"/>
      <c r="IUD118" s="6"/>
      <c r="IUE118" s="6"/>
      <c r="IUF118" s="6"/>
      <c r="IUG118" s="6"/>
      <c r="IUH118" s="6"/>
      <c r="IUI118" s="6"/>
      <c r="IUJ118" s="6"/>
      <c r="IUK118" s="6"/>
      <c r="IUL118" s="6"/>
      <c r="IUM118" s="6"/>
      <c r="IUN118" s="6"/>
      <c r="IUO118" s="6"/>
      <c r="IUP118" s="6"/>
      <c r="IUQ118" s="6"/>
      <c r="IUR118" s="6"/>
      <c r="IUS118" s="6"/>
      <c r="IUT118" s="6"/>
      <c r="IUU118" s="6"/>
      <c r="IUV118" s="6"/>
      <c r="IUW118" s="6"/>
      <c r="IUX118" s="6"/>
      <c r="IUY118" s="6"/>
      <c r="IUZ118" s="6"/>
      <c r="IVA118" s="6"/>
      <c r="IVB118" s="6"/>
      <c r="IVC118" s="6"/>
      <c r="IVD118" s="6"/>
      <c r="IVE118" s="6"/>
      <c r="IVF118" s="6"/>
      <c r="IVG118" s="6"/>
      <c r="IVH118" s="6"/>
      <c r="IVI118" s="6"/>
      <c r="IVJ118" s="6"/>
      <c r="IVK118" s="6"/>
      <c r="IVL118" s="6"/>
      <c r="IVM118" s="6"/>
      <c r="IVN118" s="6"/>
      <c r="IVO118" s="6"/>
      <c r="IVP118" s="6"/>
      <c r="IVQ118" s="6"/>
      <c r="IVR118" s="6"/>
      <c r="IVS118" s="6"/>
      <c r="IVT118" s="6"/>
      <c r="IVU118" s="6"/>
      <c r="IVV118" s="6"/>
      <c r="IVW118" s="6"/>
      <c r="IVX118" s="6"/>
      <c r="IVY118" s="6"/>
      <c r="IVZ118" s="6"/>
      <c r="IWA118" s="6"/>
      <c r="IWB118" s="6"/>
      <c r="IWC118" s="6"/>
      <c r="IWD118" s="6"/>
      <c r="IWE118" s="6"/>
      <c r="IWF118" s="6"/>
      <c r="IWG118" s="6"/>
      <c r="IWH118" s="6"/>
      <c r="IWI118" s="6"/>
      <c r="IWJ118" s="6"/>
      <c r="IWK118" s="6"/>
      <c r="IWL118" s="6"/>
      <c r="IWM118" s="6"/>
      <c r="IWN118" s="6"/>
      <c r="IWO118" s="6"/>
      <c r="IWP118" s="6"/>
      <c r="IWQ118" s="6"/>
      <c r="IWR118" s="6"/>
      <c r="IWS118" s="6"/>
      <c r="IWT118" s="6"/>
      <c r="IWU118" s="6"/>
      <c r="IWV118" s="6"/>
      <c r="IWW118" s="6"/>
      <c r="IWX118" s="6"/>
      <c r="IWY118" s="6"/>
      <c r="IWZ118" s="6"/>
      <c r="IXA118" s="6"/>
      <c r="IXB118" s="6"/>
      <c r="IXC118" s="6"/>
      <c r="IXD118" s="6"/>
      <c r="IXE118" s="6"/>
      <c r="IXF118" s="6"/>
      <c r="IXG118" s="6"/>
      <c r="IXH118" s="6"/>
      <c r="IXI118" s="6"/>
      <c r="IXJ118" s="6"/>
      <c r="IXK118" s="6"/>
      <c r="IXL118" s="6"/>
      <c r="IXM118" s="6"/>
      <c r="IXN118" s="6"/>
      <c r="IXO118" s="6"/>
      <c r="IXP118" s="6"/>
      <c r="IXQ118" s="6"/>
      <c r="IXR118" s="6"/>
      <c r="IXS118" s="6"/>
      <c r="IXT118" s="6"/>
      <c r="IXU118" s="6"/>
      <c r="IXV118" s="6"/>
      <c r="IXW118" s="6"/>
      <c r="IXX118" s="6"/>
      <c r="IXY118" s="6"/>
      <c r="IXZ118" s="6"/>
      <c r="IYA118" s="6"/>
      <c r="IYB118" s="6"/>
      <c r="IYC118" s="6"/>
      <c r="IYD118" s="6"/>
      <c r="IYE118" s="6"/>
      <c r="IYF118" s="6"/>
      <c r="IYG118" s="6"/>
      <c r="IYH118" s="6"/>
      <c r="IYI118" s="6"/>
      <c r="IYJ118" s="6"/>
      <c r="IYK118" s="6"/>
      <c r="IYL118" s="6"/>
      <c r="IYM118" s="6"/>
      <c r="IYN118" s="6"/>
      <c r="IYO118" s="6"/>
      <c r="IYP118" s="6"/>
      <c r="IYQ118" s="6"/>
      <c r="IYR118" s="6"/>
      <c r="IYS118" s="6"/>
      <c r="IYT118" s="6"/>
      <c r="IYU118" s="6"/>
      <c r="IYV118" s="6"/>
      <c r="IYW118" s="6"/>
      <c r="IYX118" s="6"/>
      <c r="IYY118" s="6"/>
      <c r="IYZ118" s="6"/>
      <c r="IZA118" s="6"/>
      <c r="IZB118" s="6"/>
      <c r="IZC118" s="6"/>
      <c r="IZD118" s="6"/>
      <c r="IZE118" s="6"/>
      <c r="IZF118" s="6"/>
      <c r="IZG118" s="6"/>
      <c r="IZH118" s="6"/>
      <c r="IZI118" s="6"/>
      <c r="IZJ118" s="6"/>
      <c r="IZK118" s="6"/>
      <c r="IZL118" s="6"/>
      <c r="IZM118" s="6"/>
      <c r="IZN118" s="6"/>
      <c r="IZO118" s="6"/>
      <c r="IZP118" s="6"/>
      <c r="IZQ118" s="6"/>
      <c r="IZR118" s="6"/>
      <c r="IZS118" s="6"/>
      <c r="IZT118" s="6"/>
      <c r="IZU118" s="6"/>
      <c r="IZV118" s="6"/>
      <c r="IZW118" s="6"/>
      <c r="IZX118" s="6"/>
      <c r="IZY118" s="6"/>
      <c r="IZZ118" s="6"/>
      <c r="JAA118" s="6"/>
      <c r="JAB118" s="6"/>
      <c r="JAC118" s="6"/>
      <c r="JAD118" s="6"/>
      <c r="JAE118" s="6"/>
      <c r="JAF118" s="6"/>
      <c r="JAG118" s="6"/>
      <c r="JAH118" s="6"/>
      <c r="JAI118" s="6"/>
      <c r="JAJ118" s="6"/>
      <c r="JAK118" s="6"/>
      <c r="JAL118" s="6"/>
      <c r="JAM118" s="6"/>
      <c r="JAN118" s="6"/>
      <c r="JAO118" s="6"/>
      <c r="JAP118" s="6"/>
      <c r="JAQ118" s="6"/>
      <c r="JAR118" s="6"/>
      <c r="JAS118" s="6"/>
      <c r="JAT118" s="6"/>
      <c r="JAU118" s="6"/>
      <c r="JAV118" s="6"/>
      <c r="JAW118" s="6"/>
      <c r="JAX118" s="6"/>
      <c r="JAY118" s="6"/>
      <c r="JAZ118" s="6"/>
      <c r="JBA118" s="6"/>
      <c r="JBB118" s="6"/>
      <c r="JBC118" s="6"/>
      <c r="JBD118" s="6"/>
      <c r="JBE118" s="6"/>
      <c r="JBF118" s="6"/>
      <c r="JBG118" s="6"/>
      <c r="JBH118" s="6"/>
      <c r="JBI118" s="6"/>
      <c r="JBJ118" s="6"/>
      <c r="JBK118" s="6"/>
      <c r="JBL118" s="6"/>
      <c r="JBM118" s="6"/>
      <c r="JBN118" s="6"/>
      <c r="JBO118" s="6"/>
      <c r="JBP118" s="6"/>
      <c r="JBQ118" s="6"/>
      <c r="JBR118" s="6"/>
      <c r="JBS118" s="6"/>
      <c r="JBT118" s="6"/>
      <c r="JBU118" s="6"/>
      <c r="JBV118" s="6"/>
      <c r="JBW118" s="6"/>
      <c r="JBX118" s="6"/>
      <c r="JBY118" s="6"/>
      <c r="JBZ118" s="6"/>
      <c r="JCA118" s="6"/>
      <c r="JCB118" s="6"/>
      <c r="JCC118" s="6"/>
      <c r="JCD118" s="6"/>
      <c r="JCE118" s="6"/>
      <c r="JCF118" s="6"/>
      <c r="JCG118" s="6"/>
      <c r="JCH118" s="6"/>
      <c r="JCI118" s="6"/>
      <c r="JCJ118" s="6"/>
      <c r="JCK118" s="6"/>
      <c r="JCL118" s="6"/>
      <c r="JCM118" s="6"/>
      <c r="JCN118" s="6"/>
      <c r="JCO118" s="6"/>
      <c r="JCP118" s="6"/>
      <c r="JCQ118" s="6"/>
      <c r="JCR118" s="6"/>
      <c r="JCS118" s="6"/>
      <c r="JCT118" s="6"/>
      <c r="JCU118" s="6"/>
      <c r="JCV118" s="6"/>
      <c r="JCW118" s="6"/>
      <c r="JCX118" s="6"/>
      <c r="JCY118" s="6"/>
      <c r="JCZ118" s="6"/>
      <c r="JDA118" s="6"/>
      <c r="JDB118" s="6"/>
      <c r="JDC118" s="6"/>
      <c r="JDD118" s="6"/>
      <c r="JDE118" s="6"/>
      <c r="JDF118" s="6"/>
      <c r="JDG118" s="6"/>
      <c r="JDH118" s="6"/>
      <c r="JDI118" s="6"/>
      <c r="JDJ118" s="6"/>
      <c r="JDK118" s="6"/>
      <c r="JDL118" s="6"/>
      <c r="JDM118" s="6"/>
      <c r="JDN118" s="6"/>
      <c r="JDO118" s="6"/>
      <c r="JDP118" s="6"/>
      <c r="JDQ118" s="6"/>
      <c r="JDR118" s="6"/>
      <c r="JDS118" s="6"/>
      <c r="JDT118" s="6"/>
      <c r="JDU118" s="6"/>
      <c r="JDV118" s="6"/>
      <c r="JDW118" s="6"/>
      <c r="JDX118" s="6"/>
      <c r="JDY118" s="6"/>
      <c r="JDZ118" s="6"/>
      <c r="JEA118" s="6"/>
      <c r="JEB118" s="6"/>
      <c r="JEC118" s="6"/>
      <c r="JED118" s="6"/>
      <c r="JEE118" s="6"/>
      <c r="JEF118" s="6"/>
      <c r="JEG118" s="6"/>
      <c r="JEH118" s="6"/>
      <c r="JEI118" s="6"/>
      <c r="JEJ118" s="6"/>
      <c r="JEK118" s="6"/>
      <c r="JEL118" s="6"/>
      <c r="JEM118" s="6"/>
      <c r="JEN118" s="6"/>
      <c r="JEO118" s="6"/>
      <c r="JEP118" s="6"/>
      <c r="JEQ118" s="6"/>
      <c r="JER118" s="6"/>
      <c r="JES118" s="6"/>
      <c r="JET118" s="6"/>
      <c r="JEU118" s="6"/>
      <c r="JEV118" s="6"/>
      <c r="JEW118" s="6"/>
      <c r="JEX118" s="6"/>
      <c r="JEY118" s="6"/>
      <c r="JEZ118" s="6"/>
      <c r="JFA118" s="6"/>
      <c r="JFB118" s="6"/>
      <c r="JFC118" s="6"/>
      <c r="JFD118" s="6"/>
      <c r="JFE118" s="6"/>
      <c r="JFF118" s="6"/>
      <c r="JFG118" s="6"/>
      <c r="JFH118" s="6"/>
      <c r="JFI118" s="6"/>
      <c r="JFJ118" s="6"/>
      <c r="JFK118" s="6"/>
      <c r="JFL118" s="6"/>
      <c r="JFM118" s="6"/>
      <c r="JFN118" s="6"/>
      <c r="JFO118" s="6"/>
      <c r="JFP118" s="6"/>
      <c r="JFQ118" s="6"/>
      <c r="JFR118" s="6"/>
      <c r="JFS118" s="6"/>
      <c r="JFT118" s="6"/>
      <c r="JFU118" s="6"/>
      <c r="JFV118" s="6"/>
      <c r="JFW118" s="6"/>
      <c r="JFX118" s="6"/>
      <c r="JFY118" s="6"/>
      <c r="JFZ118" s="6"/>
      <c r="JGA118" s="6"/>
      <c r="JGB118" s="6"/>
      <c r="JGC118" s="6"/>
      <c r="JGD118" s="6"/>
      <c r="JGE118" s="6"/>
      <c r="JGF118" s="6"/>
      <c r="JGG118" s="6"/>
      <c r="JGH118" s="6"/>
      <c r="JGI118" s="6"/>
      <c r="JGJ118" s="6"/>
      <c r="JGK118" s="6"/>
      <c r="JGL118" s="6"/>
      <c r="JGM118" s="6"/>
      <c r="JGN118" s="6"/>
      <c r="JGO118" s="6"/>
      <c r="JGP118" s="6"/>
      <c r="JGQ118" s="6"/>
      <c r="JGR118" s="6"/>
      <c r="JGS118" s="6"/>
      <c r="JGT118" s="6"/>
      <c r="JGU118" s="6"/>
      <c r="JGV118" s="6"/>
      <c r="JGW118" s="6"/>
      <c r="JGX118" s="6"/>
      <c r="JGY118" s="6"/>
      <c r="JGZ118" s="6"/>
      <c r="JHA118" s="6"/>
      <c r="JHB118" s="6"/>
      <c r="JHC118" s="6"/>
      <c r="JHD118" s="6"/>
      <c r="JHE118" s="6"/>
      <c r="JHF118" s="6"/>
      <c r="JHG118" s="6"/>
      <c r="JHH118" s="6"/>
      <c r="JHI118" s="6"/>
      <c r="JHJ118" s="6"/>
      <c r="JHK118" s="6"/>
      <c r="JHL118" s="6"/>
      <c r="JHM118" s="6"/>
      <c r="JHN118" s="6"/>
      <c r="JHO118" s="6"/>
      <c r="JHP118" s="6"/>
      <c r="JHQ118" s="6"/>
      <c r="JHR118" s="6"/>
      <c r="JHS118" s="6"/>
      <c r="JHT118" s="6"/>
      <c r="JHU118" s="6"/>
      <c r="JHV118" s="6"/>
      <c r="JHW118" s="6"/>
      <c r="JHX118" s="6"/>
      <c r="JHY118" s="6"/>
      <c r="JHZ118" s="6"/>
      <c r="JIA118" s="6"/>
      <c r="JIB118" s="6"/>
      <c r="JIC118" s="6"/>
      <c r="JID118" s="6"/>
      <c r="JIE118" s="6"/>
      <c r="JIF118" s="6"/>
      <c r="JIG118" s="6"/>
      <c r="JIH118" s="6"/>
      <c r="JII118" s="6"/>
      <c r="JIJ118" s="6"/>
      <c r="JIK118" s="6"/>
      <c r="JIL118" s="6"/>
      <c r="JIM118" s="6"/>
      <c r="JIN118" s="6"/>
      <c r="JIO118" s="6"/>
      <c r="JIP118" s="6"/>
      <c r="JIQ118" s="6"/>
      <c r="JIR118" s="6"/>
      <c r="JIS118" s="6"/>
      <c r="JIT118" s="6"/>
      <c r="JIU118" s="6"/>
      <c r="JIV118" s="6"/>
      <c r="JIW118" s="6"/>
      <c r="JIX118" s="6"/>
      <c r="JIY118" s="6"/>
      <c r="JIZ118" s="6"/>
      <c r="JJA118" s="6"/>
      <c r="JJB118" s="6"/>
      <c r="JJC118" s="6"/>
      <c r="JJD118" s="6"/>
      <c r="JJE118" s="6"/>
      <c r="JJF118" s="6"/>
      <c r="JJG118" s="6"/>
      <c r="JJH118" s="6"/>
      <c r="JJI118" s="6"/>
      <c r="JJJ118" s="6"/>
      <c r="JJK118" s="6"/>
      <c r="JJL118" s="6"/>
      <c r="JJM118" s="6"/>
      <c r="JJN118" s="6"/>
      <c r="JJO118" s="6"/>
      <c r="JJP118" s="6"/>
      <c r="JJQ118" s="6"/>
      <c r="JJR118" s="6"/>
      <c r="JJS118" s="6"/>
      <c r="JJT118" s="6"/>
      <c r="JJU118" s="6"/>
      <c r="JJV118" s="6"/>
      <c r="JJW118" s="6"/>
      <c r="JJX118" s="6"/>
      <c r="JJY118" s="6"/>
      <c r="JJZ118" s="6"/>
      <c r="JKA118" s="6"/>
      <c r="JKB118" s="6"/>
      <c r="JKC118" s="6"/>
      <c r="JKD118" s="6"/>
      <c r="JKE118" s="6"/>
      <c r="JKF118" s="6"/>
      <c r="JKG118" s="6"/>
      <c r="JKH118" s="6"/>
      <c r="JKI118" s="6"/>
      <c r="JKJ118" s="6"/>
      <c r="JKK118" s="6"/>
      <c r="JKL118" s="6"/>
      <c r="JKM118" s="6"/>
      <c r="JKN118" s="6"/>
      <c r="JKO118" s="6"/>
      <c r="JKP118" s="6"/>
      <c r="JKQ118" s="6"/>
      <c r="JKR118" s="6"/>
      <c r="JKS118" s="6"/>
      <c r="JKT118" s="6"/>
      <c r="JKU118" s="6"/>
      <c r="JKV118" s="6"/>
      <c r="JKW118" s="6"/>
      <c r="JKX118" s="6"/>
      <c r="JKY118" s="6"/>
      <c r="JKZ118" s="6"/>
      <c r="JLA118" s="6"/>
      <c r="JLB118" s="6"/>
      <c r="JLC118" s="6"/>
      <c r="JLD118" s="6"/>
      <c r="JLE118" s="6"/>
      <c r="JLF118" s="6"/>
      <c r="JLG118" s="6"/>
      <c r="JLH118" s="6"/>
      <c r="JLI118" s="6"/>
      <c r="JLJ118" s="6"/>
      <c r="JLK118" s="6"/>
      <c r="JLL118" s="6"/>
      <c r="JLM118" s="6"/>
      <c r="JLN118" s="6"/>
      <c r="JLO118" s="6"/>
      <c r="JLP118" s="6"/>
      <c r="JLQ118" s="6"/>
      <c r="JLR118" s="6"/>
      <c r="JLS118" s="6"/>
      <c r="JLT118" s="6"/>
      <c r="JLU118" s="6"/>
      <c r="JLV118" s="6"/>
      <c r="JLW118" s="6"/>
      <c r="JLX118" s="6"/>
      <c r="JLY118" s="6"/>
      <c r="JLZ118" s="6"/>
      <c r="JMA118" s="6"/>
      <c r="JMB118" s="6"/>
      <c r="JMC118" s="6"/>
      <c r="JMD118" s="6"/>
      <c r="JME118" s="6"/>
      <c r="JMF118" s="6"/>
      <c r="JMG118" s="6"/>
      <c r="JMH118" s="6"/>
      <c r="JMI118" s="6"/>
      <c r="JMJ118" s="6"/>
      <c r="JMK118" s="6"/>
      <c r="JML118" s="6"/>
      <c r="JMM118" s="6"/>
      <c r="JMN118" s="6"/>
      <c r="JMO118" s="6"/>
      <c r="JMP118" s="6"/>
      <c r="JMQ118" s="6"/>
      <c r="JMR118" s="6"/>
      <c r="JMS118" s="6"/>
      <c r="JMT118" s="6"/>
      <c r="JMU118" s="6"/>
      <c r="JMV118" s="6"/>
      <c r="JMW118" s="6"/>
      <c r="JMX118" s="6"/>
      <c r="JMY118" s="6"/>
      <c r="JMZ118" s="6"/>
      <c r="JNA118" s="6"/>
      <c r="JNB118" s="6"/>
      <c r="JNC118" s="6"/>
      <c r="JND118" s="6"/>
      <c r="JNE118" s="6"/>
      <c r="JNF118" s="6"/>
      <c r="JNG118" s="6"/>
      <c r="JNH118" s="6"/>
      <c r="JNI118" s="6"/>
      <c r="JNJ118" s="6"/>
      <c r="JNK118" s="6"/>
      <c r="JNL118" s="6"/>
      <c r="JNM118" s="6"/>
      <c r="JNN118" s="6"/>
      <c r="JNO118" s="6"/>
      <c r="JNP118" s="6"/>
      <c r="JNQ118" s="6"/>
      <c r="JNR118" s="6"/>
      <c r="JNS118" s="6"/>
      <c r="JNT118" s="6"/>
      <c r="JNU118" s="6"/>
      <c r="JNV118" s="6"/>
      <c r="JNW118" s="6"/>
      <c r="JNX118" s="6"/>
      <c r="JNY118" s="6"/>
      <c r="JNZ118" s="6"/>
      <c r="JOA118" s="6"/>
      <c r="JOB118" s="6"/>
      <c r="JOC118" s="6"/>
      <c r="JOD118" s="6"/>
      <c r="JOE118" s="6"/>
      <c r="JOF118" s="6"/>
      <c r="JOG118" s="6"/>
      <c r="JOH118" s="6"/>
      <c r="JOI118" s="6"/>
      <c r="JOJ118" s="6"/>
      <c r="JOK118" s="6"/>
      <c r="JOL118" s="6"/>
      <c r="JOM118" s="6"/>
      <c r="JON118" s="6"/>
      <c r="JOO118" s="6"/>
      <c r="JOP118" s="6"/>
      <c r="JOQ118" s="6"/>
      <c r="JOR118" s="6"/>
      <c r="JOS118" s="6"/>
      <c r="JOT118" s="6"/>
      <c r="JOU118" s="6"/>
      <c r="JOV118" s="6"/>
      <c r="JOW118" s="6"/>
      <c r="JOX118" s="6"/>
      <c r="JOY118" s="6"/>
      <c r="JOZ118" s="6"/>
      <c r="JPA118" s="6"/>
      <c r="JPB118" s="6"/>
      <c r="JPC118" s="6"/>
      <c r="JPD118" s="6"/>
      <c r="JPE118" s="6"/>
      <c r="JPF118" s="6"/>
      <c r="JPG118" s="6"/>
      <c r="JPH118" s="6"/>
      <c r="JPI118" s="6"/>
      <c r="JPJ118" s="6"/>
      <c r="JPK118" s="6"/>
      <c r="JPL118" s="6"/>
      <c r="JPM118" s="6"/>
      <c r="JPN118" s="6"/>
      <c r="JPO118" s="6"/>
      <c r="JPP118" s="6"/>
      <c r="JPQ118" s="6"/>
      <c r="JPR118" s="6"/>
      <c r="JPS118" s="6"/>
      <c r="JPT118" s="6"/>
      <c r="JPU118" s="6"/>
      <c r="JPV118" s="6"/>
      <c r="JPW118" s="6"/>
      <c r="JPX118" s="6"/>
      <c r="JPY118" s="6"/>
      <c r="JPZ118" s="6"/>
      <c r="JQA118" s="6"/>
      <c r="JQB118" s="6"/>
      <c r="JQC118" s="6"/>
      <c r="JQD118" s="6"/>
      <c r="JQE118" s="6"/>
      <c r="JQF118" s="6"/>
      <c r="JQG118" s="6"/>
      <c r="JQH118" s="6"/>
      <c r="JQI118" s="6"/>
      <c r="JQJ118" s="6"/>
      <c r="JQK118" s="6"/>
      <c r="JQL118" s="6"/>
      <c r="JQM118" s="6"/>
      <c r="JQN118" s="6"/>
      <c r="JQO118" s="6"/>
      <c r="JQP118" s="6"/>
      <c r="JQQ118" s="6"/>
      <c r="JQR118" s="6"/>
      <c r="JQS118" s="6"/>
      <c r="JQT118" s="6"/>
      <c r="JQU118" s="6"/>
      <c r="JQV118" s="6"/>
      <c r="JQW118" s="6"/>
      <c r="JQX118" s="6"/>
      <c r="JQY118" s="6"/>
      <c r="JQZ118" s="6"/>
      <c r="JRA118" s="6"/>
      <c r="JRB118" s="6"/>
      <c r="JRC118" s="6"/>
      <c r="JRD118" s="6"/>
      <c r="JRE118" s="6"/>
      <c r="JRF118" s="6"/>
      <c r="JRG118" s="6"/>
      <c r="JRH118" s="6"/>
      <c r="JRI118" s="6"/>
      <c r="JRJ118" s="6"/>
      <c r="JRK118" s="6"/>
      <c r="JRL118" s="6"/>
      <c r="JRM118" s="6"/>
      <c r="JRN118" s="6"/>
      <c r="JRO118" s="6"/>
      <c r="JRP118" s="6"/>
      <c r="JRQ118" s="6"/>
      <c r="JRR118" s="6"/>
      <c r="JRS118" s="6"/>
      <c r="JRT118" s="6"/>
      <c r="JRU118" s="6"/>
      <c r="JRV118" s="6"/>
      <c r="JRW118" s="6"/>
      <c r="JRX118" s="6"/>
      <c r="JRY118" s="6"/>
      <c r="JRZ118" s="6"/>
      <c r="JSA118" s="6"/>
      <c r="JSB118" s="6"/>
      <c r="JSC118" s="6"/>
      <c r="JSD118" s="6"/>
      <c r="JSE118" s="6"/>
      <c r="JSF118" s="6"/>
      <c r="JSG118" s="6"/>
      <c r="JSH118" s="6"/>
      <c r="JSI118" s="6"/>
      <c r="JSJ118" s="6"/>
      <c r="JSK118" s="6"/>
      <c r="JSL118" s="6"/>
      <c r="JSM118" s="6"/>
      <c r="JSN118" s="6"/>
      <c r="JSO118" s="6"/>
      <c r="JSP118" s="6"/>
      <c r="JSQ118" s="6"/>
      <c r="JSR118" s="6"/>
      <c r="JSS118" s="6"/>
      <c r="JST118" s="6"/>
      <c r="JSU118" s="6"/>
      <c r="JSV118" s="6"/>
      <c r="JSW118" s="6"/>
      <c r="JSX118" s="6"/>
      <c r="JSY118" s="6"/>
      <c r="JSZ118" s="6"/>
      <c r="JTA118" s="6"/>
      <c r="JTB118" s="6"/>
      <c r="JTC118" s="6"/>
      <c r="JTD118" s="6"/>
      <c r="JTE118" s="6"/>
      <c r="JTF118" s="6"/>
      <c r="JTG118" s="6"/>
      <c r="JTH118" s="6"/>
      <c r="JTI118" s="6"/>
      <c r="JTJ118" s="6"/>
      <c r="JTK118" s="6"/>
      <c r="JTL118" s="6"/>
      <c r="JTM118" s="6"/>
      <c r="JTN118" s="6"/>
      <c r="JTO118" s="6"/>
      <c r="JTP118" s="6"/>
      <c r="JTQ118" s="6"/>
      <c r="JTR118" s="6"/>
      <c r="JTS118" s="6"/>
      <c r="JTT118" s="6"/>
      <c r="JTU118" s="6"/>
      <c r="JTV118" s="6"/>
      <c r="JTW118" s="6"/>
      <c r="JTX118" s="6"/>
      <c r="JTY118" s="6"/>
      <c r="JTZ118" s="6"/>
      <c r="JUA118" s="6"/>
      <c r="JUB118" s="6"/>
      <c r="JUC118" s="6"/>
      <c r="JUD118" s="6"/>
      <c r="JUE118" s="6"/>
      <c r="JUF118" s="6"/>
      <c r="JUG118" s="6"/>
      <c r="JUH118" s="6"/>
      <c r="JUI118" s="6"/>
      <c r="JUJ118" s="6"/>
      <c r="JUK118" s="6"/>
      <c r="JUL118" s="6"/>
      <c r="JUM118" s="6"/>
      <c r="JUN118" s="6"/>
      <c r="JUO118" s="6"/>
      <c r="JUP118" s="6"/>
      <c r="JUQ118" s="6"/>
      <c r="JUR118" s="6"/>
      <c r="JUS118" s="6"/>
      <c r="JUT118" s="6"/>
      <c r="JUU118" s="6"/>
      <c r="JUV118" s="6"/>
      <c r="JUW118" s="6"/>
      <c r="JUX118" s="6"/>
      <c r="JUY118" s="6"/>
      <c r="JUZ118" s="6"/>
      <c r="JVA118" s="6"/>
      <c r="JVB118" s="6"/>
      <c r="JVC118" s="6"/>
      <c r="JVD118" s="6"/>
      <c r="JVE118" s="6"/>
      <c r="JVF118" s="6"/>
      <c r="JVG118" s="6"/>
      <c r="JVH118" s="6"/>
      <c r="JVI118" s="6"/>
      <c r="JVJ118" s="6"/>
      <c r="JVK118" s="6"/>
      <c r="JVL118" s="6"/>
      <c r="JVM118" s="6"/>
      <c r="JVN118" s="6"/>
      <c r="JVO118" s="6"/>
      <c r="JVP118" s="6"/>
      <c r="JVQ118" s="6"/>
      <c r="JVR118" s="6"/>
      <c r="JVS118" s="6"/>
      <c r="JVT118" s="6"/>
      <c r="JVU118" s="6"/>
      <c r="JVV118" s="6"/>
      <c r="JVW118" s="6"/>
      <c r="JVX118" s="6"/>
      <c r="JVY118" s="6"/>
      <c r="JVZ118" s="6"/>
      <c r="JWA118" s="6"/>
      <c r="JWB118" s="6"/>
      <c r="JWC118" s="6"/>
      <c r="JWD118" s="6"/>
      <c r="JWE118" s="6"/>
      <c r="JWF118" s="6"/>
      <c r="JWG118" s="6"/>
      <c r="JWH118" s="6"/>
      <c r="JWI118" s="6"/>
      <c r="JWJ118" s="6"/>
      <c r="JWK118" s="6"/>
      <c r="JWL118" s="6"/>
      <c r="JWM118" s="6"/>
      <c r="JWN118" s="6"/>
      <c r="JWO118" s="6"/>
      <c r="JWP118" s="6"/>
      <c r="JWQ118" s="6"/>
      <c r="JWR118" s="6"/>
      <c r="JWS118" s="6"/>
      <c r="JWT118" s="6"/>
      <c r="JWU118" s="6"/>
      <c r="JWV118" s="6"/>
      <c r="JWW118" s="6"/>
      <c r="JWX118" s="6"/>
      <c r="JWY118" s="6"/>
      <c r="JWZ118" s="6"/>
      <c r="JXA118" s="6"/>
      <c r="JXB118" s="6"/>
      <c r="JXC118" s="6"/>
      <c r="JXD118" s="6"/>
      <c r="JXE118" s="6"/>
      <c r="JXF118" s="6"/>
      <c r="JXG118" s="6"/>
      <c r="JXH118" s="6"/>
      <c r="JXI118" s="6"/>
      <c r="JXJ118" s="6"/>
      <c r="JXK118" s="6"/>
      <c r="JXL118" s="6"/>
      <c r="JXM118" s="6"/>
      <c r="JXN118" s="6"/>
      <c r="JXO118" s="6"/>
      <c r="JXP118" s="6"/>
      <c r="JXQ118" s="6"/>
      <c r="JXR118" s="6"/>
      <c r="JXS118" s="6"/>
      <c r="JXT118" s="6"/>
      <c r="JXU118" s="6"/>
      <c r="JXV118" s="6"/>
      <c r="JXW118" s="6"/>
      <c r="JXX118" s="6"/>
      <c r="JXY118" s="6"/>
      <c r="JXZ118" s="6"/>
      <c r="JYA118" s="6"/>
      <c r="JYB118" s="6"/>
      <c r="JYC118" s="6"/>
      <c r="JYD118" s="6"/>
      <c r="JYE118" s="6"/>
      <c r="JYF118" s="6"/>
      <c r="JYG118" s="6"/>
      <c r="JYH118" s="6"/>
      <c r="JYI118" s="6"/>
      <c r="JYJ118" s="6"/>
      <c r="JYK118" s="6"/>
      <c r="JYL118" s="6"/>
      <c r="JYM118" s="6"/>
      <c r="JYN118" s="6"/>
      <c r="JYO118" s="6"/>
      <c r="JYP118" s="6"/>
      <c r="JYQ118" s="6"/>
      <c r="JYR118" s="6"/>
      <c r="JYS118" s="6"/>
      <c r="JYT118" s="6"/>
      <c r="JYU118" s="6"/>
      <c r="JYV118" s="6"/>
      <c r="JYW118" s="6"/>
      <c r="JYX118" s="6"/>
      <c r="JYY118" s="6"/>
      <c r="JYZ118" s="6"/>
      <c r="JZA118" s="6"/>
      <c r="JZB118" s="6"/>
      <c r="JZC118" s="6"/>
      <c r="JZD118" s="6"/>
      <c r="JZE118" s="6"/>
      <c r="JZF118" s="6"/>
      <c r="JZG118" s="6"/>
      <c r="JZH118" s="6"/>
      <c r="JZI118" s="6"/>
      <c r="JZJ118" s="6"/>
      <c r="JZK118" s="6"/>
      <c r="JZL118" s="6"/>
      <c r="JZM118" s="6"/>
      <c r="JZN118" s="6"/>
      <c r="JZO118" s="6"/>
      <c r="JZP118" s="6"/>
      <c r="JZQ118" s="6"/>
      <c r="JZR118" s="6"/>
      <c r="JZS118" s="6"/>
      <c r="JZT118" s="6"/>
      <c r="JZU118" s="6"/>
      <c r="JZV118" s="6"/>
      <c r="JZW118" s="6"/>
      <c r="JZX118" s="6"/>
      <c r="JZY118" s="6"/>
      <c r="JZZ118" s="6"/>
      <c r="KAA118" s="6"/>
      <c r="KAB118" s="6"/>
      <c r="KAC118" s="6"/>
      <c r="KAD118" s="6"/>
      <c r="KAE118" s="6"/>
      <c r="KAF118" s="6"/>
      <c r="KAG118" s="6"/>
      <c r="KAH118" s="6"/>
      <c r="KAI118" s="6"/>
      <c r="KAJ118" s="6"/>
      <c r="KAK118" s="6"/>
      <c r="KAL118" s="6"/>
      <c r="KAM118" s="6"/>
      <c r="KAN118" s="6"/>
      <c r="KAO118" s="6"/>
      <c r="KAP118" s="6"/>
      <c r="KAQ118" s="6"/>
      <c r="KAR118" s="6"/>
      <c r="KAS118" s="6"/>
      <c r="KAT118" s="6"/>
      <c r="KAU118" s="6"/>
      <c r="KAV118" s="6"/>
      <c r="KAW118" s="6"/>
      <c r="KAX118" s="6"/>
      <c r="KAY118" s="6"/>
      <c r="KAZ118" s="6"/>
      <c r="KBA118" s="6"/>
      <c r="KBB118" s="6"/>
      <c r="KBC118" s="6"/>
      <c r="KBD118" s="6"/>
      <c r="KBE118" s="6"/>
      <c r="KBF118" s="6"/>
      <c r="KBG118" s="6"/>
      <c r="KBH118" s="6"/>
      <c r="KBI118" s="6"/>
      <c r="KBJ118" s="6"/>
      <c r="KBK118" s="6"/>
      <c r="KBL118" s="6"/>
      <c r="KBM118" s="6"/>
      <c r="KBN118" s="6"/>
      <c r="KBO118" s="6"/>
      <c r="KBP118" s="6"/>
      <c r="KBQ118" s="6"/>
      <c r="KBR118" s="6"/>
      <c r="KBS118" s="6"/>
      <c r="KBT118" s="6"/>
      <c r="KBU118" s="6"/>
      <c r="KBV118" s="6"/>
      <c r="KBW118" s="6"/>
      <c r="KBX118" s="6"/>
      <c r="KBY118" s="6"/>
      <c r="KBZ118" s="6"/>
      <c r="KCA118" s="6"/>
      <c r="KCB118" s="6"/>
      <c r="KCC118" s="6"/>
      <c r="KCD118" s="6"/>
      <c r="KCE118" s="6"/>
      <c r="KCF118" s="6"/>
      <c r="KCG118" s="6"/>
      <c r="KCH118" s="6"/>
      <c r="KCI118" s="6"/>
      <c r="KCJ118" s="6"/>
      <c r="KCK118" s="6"/>
      <c r="KCL118" s="6"/>
      <c r="KCM118" s="6"/>
      <c r="KCN118" s="6"/>
      <c r="KCO118" s="6"/>
      <c r="KCP118" s="6"/>
      <c r="KCQ118" s="6"/>
      <c r="KCR118" s="6"/>
      <c r="KCS118" s="6"/>
      <c r="KCT118" s="6"/>
      <c r="KCU118" s="6"/>
      <c r="KCV118" s="6"/>
      <c r="KCW118" s="6"/>
      <c r="KCX118" s="6"/>
      <c r="KCY118" s="6"/>
      <c r="KCZ118" s="6"/>
      <c r="KDA118" s="6"/>
      <c r="KDB118" s="6"/>
      <c r="KDC118" s="6"/>
      <c r="KDD118" s="6"/>
      <c r="KDE118" s="6"/>
      <c r="KDF118" s="6"/>
      <c r="KDG118" s="6"/>
      <c r="KDH118" s="6"/>
      <c r="KDI118" s="6"/>
      <c r="KDJ118" s="6"/>
      <c r="KDK118" s="6"/>
      <c r="KDL118" s="6"/>
      <c r="KDM118" s="6"/>
      <c r="KDN118" s="6"/>
      <c r="KDO118" s="6"/>
      <c r="KDP118" s="6"/>
      <c r="KDQ118" s="6"/>
      <c r="KDR118" s="6"/>
      <c r="KDS118" s="6"/>
      <c r="KDT118" s="6"/>
      <c r="KDU118" s="6"/>
      <c r="KDV118" s="6"/>
      <c r="KDW118" s="6"/>
      <c r="KDX118" s="6"/>
      <c r="KDY118" s="6"/>
      <c r="KDZ118" s="6"/>
      <c r="KEA118" s="6"/>
      <c r="KEB118" s="6"/>
      <c r="KEC118" s="6"/>
      <c r="KED118" s="6"/>
      <c r="KEE118" s="6"/>
      <c r="KEF118" s="6"/>
      <c r="KEG118" s="6"/>
      <c r="KEH118" s="6"/>
      <c r="KEI118" s="6"/>
      <c r="KEJ118" s="6"/>
      <c r="KEK118" s="6"/>
      <c r="KEL118" s="6"/>
      <c r="KEM118" s="6"/>
      <c r="KEN118" s="6"/>
      <c r="KEO118" s="6"/>
      <c r="KEP118" s="6"/>
      <c r="KEQ118" s="6"/>
      <c r="KER118" s="6"/>
      <c r="KES118" s="6"/>
      <c r="KET118" s="6"/>
      <c r="KEU118" s="6"/>
      <c r="KEV118" s="6"/>
      <c r="KEW118" s="6"/>
      <c r="KEX118" s="6"/>
      <c r="KEY118" s="6"/>
      <c r="KEZ118" s="6"/>
      <c r="KFA118" s="6"/>
      <c r="KFB118" s="6"/>
      <c r="KFC118" s="6"/>
      <c r="KFD118" s="6"/>
      <c r="KFE118" s="6"/>
      <c r="KFF118" s="6"/>
      <c r="KFG118" s="6"/>
      <c r="KFH118" s="6"/>
      <c r="KFI118" s="6"/>
      <c r="KFJ118" s="6"/>
      <c r="KFK118" s="6"/>
      <c r="KFL118" s="6"/>
      <c r="KFM118" s="6"/>
      <c r="KFN118" s="6"/>
      <c r="KFO118" s="6"/>
      <c r="KFP118" s="6"/>
      <c r="KFQ118" s="6"/>
      <c r="KFR118" s="6"/>
      <c r="KFS118" s="6"/>
      <c r="KFT118" s="6"/>
      <c r="KFU118" s="6"/>
      <c r="KFV118" s="6"/>
      <c r="KFW118" s="6"/>
      <c r="KFX118" s="6"/>
      <c r="KFY118" s="6"/>
      <c r="KFZ118" s="6"/>
      <c r="KGA118" s="6"/>
      <c r="KGB118" s="6"/>
      <c r="KGC118" s="6"/>
      <c r="KGD118" s="6"/>
      <c r="KGE118" s="6"/>
      <c r="KGF118" s="6"/>
      <c r="KGG118" s="6"/>
      <c r="KGH118" s="6"/>
      <c r="KGI118" s="6"/>
      <c r="KGJ118" s="6"/>
      <c r="KGK118" s="6"/>
      <c r="KGL118" s="6"/>
      <c r="KGM118" s="6"/>
      <c r="KGN118" s="6"/>
      <c r="KGO118" s="6"/>
      <c r="KGP118" s="6"/>
      <c r="KGQ118" s="6"/>
      <c r="KGR118" s="6"/>
      <c r="KGS118" s="6"/>
      <c r="KGT118" s="6"/>
      <c r="KGU118" s="6"/>
      <c r="KGV118" s="6"/>
      <c r="KGW118" s="6"/>
      <c r="KGX118" s="6"/>
      <c r="KGY118" s="6"/>
      <c r="KGZ118" s="6"/>
      <c r="KHA118" s="6"/>
      <c r="KHB118" s="6"/>
      <c r="KHC118" s="6"/>
      <c r="KHD118" s="6"/>
      <c r="KHE118" s="6"/>
      <c r="KHF118" s="6"/>
      <c r="KHG118" s="6"/>
      <c r="KHH118" s="6"/>
      <c r="KHI118" s="6"/>
      <c r="KHJ118" s="6"/>
      <c r="KHK118" s="6"/>
      <c r="KHL118" s="6"/>
      <c r="KHM118" s="6"/>
      <c r="KHN118" s="6"/>
      <c r="KHO118" s="6"/>
      <c r="KHP118" s="6"/>
      <c r="KHQ118" s="6"/>
      <c r="KHR118" s="6"/>
      <c r="KHS118" s="6"/>
      <c r="KHT118" s="6"/>
      <c r="KHU118" s="6"/>
      <c r="KHV118" s="6"/>
      <c r="KHW118" s="6"/>
      <c r="KHX118" s="6"/>
      <c r="KHY118" s="6"/>
      <c r="KHZ118" s="6"/>
      <c r="KIA118" s="6"/>
      <c r="KIB118" s="6"/>
      <c r="KIC118" s="6"/>
      <c r="KID118" s="6"/>
      <c r="KIE118" s="6"/>
      <c r="KIF118" s="6"/>
      <c r="KIG118" s="6"/>
      <c r="KIH118" s="6"/>
      <c r="KII118" s="6"/>
      <c r="KIJ118" s="6"/>
      <c r="KIK118" s="6"/>
      <c r="KIL118" s="6"/>
      <c r="KIM118" s="6"/>
      <c r="KIN118" s="6"/>
      <c r="KIO118" s="6"/>
      <c r="KIP118" s="6"/>
      <c r="KIQ118" s="6"/>
      <c r="KIR118" s="6"/>
      <c r="KIS118" s="6"/>
      <c r="KIT118" s="6"/>
      <c r="KIU118" s="6"/>
      <c r="KIV118" s="6"/>
      <c r="KIW118" s="6"/>
      <c r="KIX118" s="6"/>
      <c r="KIY118" s="6"/>
      <c r="KIZ118" s="6"/>
      <c r="KJA118" s="6"/>
      <c r="KJB118" s="6"/>
      <c r="KJC118" s="6"/>
      <c r="KJD118" s="6"/>
      <c r="KJE118" s="6"/>
      <c r="KJF118" s="6"/>
      <c r="KJG118" s="6"/>
      <c r="KJH118" s="6"/>
      <c r="KJI118" s="6"/>
      <c r="KJJ118" s="6"/>
      <c r="KJK118" s="6"/>
      <c r="KJL118" s="6"/>
      <c r="KJM118" s="6"/>
      <c r="KJN118" s="6"/>
      <c r="KJO118" s="6"/>
      <c r="KJP118" s="6"/>
      <c r="KJQ118" s="6"/>
      <c r="KJR118" s="6"/>
      <c r="KJS118" s="6"/>
      <c r="KJT118" s="6"/>
      <c r="KJU118" s="6"/>
      <c r="KJV118" s="6"/>
      <c r="KJW118" s="6"/>
      <c r="KJX118" s="6"/>
      <c r="KJY118" s="6"/>
      <c r="KJZ118" s="6"/>
      <c r="KKA118" s="6"/>
      <c r="KKB118" s="6"/>
      <c r="KKC118" s="6"/>
      <c r="KKD118" s="6"/>
      <c r="KKE118" s="6"/>
      <c r="KKF118" s="6"/>
      <c r="KKG118" s="6"/>
      <c r="KKH118" s="6"/>
      <c r="KKI118" s="6"/>
      <c r="KKJ118" s="6"/>
      <c r="KKK118" s="6"/>
      <c r="KKL118" s="6"/>
      <c r="KKM118" s="6"/>
      <c r="KKN118" s="6"/>
      <c r="KKO118" s="6"/>
      <c r="KKP118" s="6"/>
      <c r="KKQ118" s="6"/>
      <c r="KKR118" s="6"/>
      <c r="KKS118" s="6"/>
      <c r="KKT118" s="6"/>
      <c r="KKU118" s="6"/>
      <c r="KKV118" s="6"/>
      <c r="KKW118" s="6"/>
      <c r="KKX118" s="6"/>
      <c r="KKY118" s="6"/>
      <c r="KKZ118" s="6"/>
      <c r="KLA118" s="6"/>
      <c r="KLB118" s="6"/>
      <c r="KLC118" s="6"/>
      <c r="KLD118" s="6"/>
      <c r="KLE118" s="6"/>
      <c r="KLF118" s="6"/>
      <c r="KLG118" s="6"/>
      <c r="KLH118" s="6"/>
      <c r="KLI118" s="6"/>
      <c r="KLJ118" s="6"/>
      <c r="KLK118" s="6"/>
      <c r="KLL118" s="6"/>
      <c r="KLM118" s="6"/>
      <c r="KLN118" s="6"/>
      <c r="KLO118" s="6"/>
      <c r="KLP118" s="6"/>
      <c r="KLQ118" s="6"/>
      <c r="KLR118" s="6"/>
      <c r="KLS118" s="6"/>
      <c r="KLT118" s="6"/>
      <c r="KLU118" s="6"/>
      <c r="KLV118" s="6"/>
      <c r="KLW118" s="6"/>
      <c r="KLX118" s="6"/>
      <c r="KLY118" s="6"/>
      <c r="KLZ118" s="6"/>
      <c r="KMA118" s="6"/>
      <c r="KMB118" s="6"/>
      <c r="KMC118" s="6"/>
      <c r="KMD118" s="6"/>
      <c r="KME118" s="6"/>
      <c r="KMF118" s="6"/>
      <c r="KMG118" s="6"/>
      <c r="KMH118" s="6"/>
      <c r="KMI118" s="6"/>
      <c r="KMJ118" s="6"/>
      <c r="KMK118" s="6"/>
      <c r="KML118" s="6"/>
      <c r="KMM118" s="6"/>
      <c r="KMN118" s="6"/>
      <c r="KMO118" s="6"/>
      <c r="KMP118" s="6"/>
      <c r="KMQ118" s="6"/>
      <c r="KMR118" s="6"/>
      <c r="KMS118" s="6"/>
      <c r="KMT118" s="6"/>
      <c r="KMU118" s="6"/>
      <c r="KMV118" s="6"/>
      <c r="KMW118" s="6"/>
      <c r="KMX118" s="6"/>
      <c r="KMY118" s="6"/>
      <c r="KMZ118" s="6"/>
      <c r="KNA118" s="6"/>
      <c r="KNB118" s="6"/>
      <c r="KNC118" s="6"/>
      <c r="KND118" s="6"/>
      <c r="KNE118" s="6"/>
      <c r="KNF118" s="6"/>
      <c r="KNG118" s="6"/>
      <c r="KNH118" s="6"/>
      <c r="KNI118" s="6"/>
      <c r="KNJ118" s="6"/>
      <c r="KNK118" s="6"/>
      <c r="KNL118" s="6"/>
      <c r="KNM118" s="6"/>
      <c r="KNN118" s="6"/>
      <c r="KNO118" s="6"/>
      <c r="KNP118" s="6"/>
      <c r="KNQ118" s="6"/>
      <c r="KNR118" s="6"/>
      <c r="KNS118" s="6"/>
      <c r="KNT118" s="6"/>
      <c r="KNU118" s="6"/>
      <c r="KNV118" s="6"/>
      <c r="KNW118" s="6"/>
      <c r="KNX118" s="6"/>
      <c r="KNY118" s="6"/>
      <c r="KNZ118" s="6"/>
      <c r="KOA118" s="6"/>
      <c r="KOB118" s="6"/>
      <c r="KOC118" s="6"/>
      <c r="KOD118" s="6"/>
      <c r="KOE118" s="6"/>
      <c r="KOF118" s="6"/>
      <c r="KOG118" s="6"/>
      <c r="KOH118" s="6"/>
      <c r="KOI118" s="6"/>
      <c r="KOJ118" s="6"/>
      <c r="KOK118" s="6"/>
      <c r="KOL118" s="6"/>
      <c r="KOM118" s="6"/>
      <c r="KON118" s="6"/>
      <c r="KOO118" s="6"/>
      <c r="KOP118" s="6"/>
      <c r="KOQ118" s="6"/>
      <c r="KOR118" s="6"/>
      <c r="KOS118" s="6"/>
      <c r="KOT118" s="6"/>
      <c r="KOU118" s="6"/>
      <c r="KOV118" s="6"/>
      <c r="KOW118" s="6"/>
      <c r="KOX118" s="6"/>
      <c r="KOY118" s="6"/>
      <c r="KOZ118" s="6"/>
      <c r="KPA118" s="6"/>
      <c r="KPB118" s="6"/>
      <c r="KPC118" s="6"/>
      <c r="KPD118" s="6"/>
      <c r="KPE118" s="6"/>
      <c r="KPF118" s="6"/>
      <c r="KPG118" s="6"/>
      <c r="KPH118" s="6"/>
      <c r="KPI118" s="6"/>
      <c r="KPJ118" s="6"/>
      <c r="KPK118" s="6"/>
      <c r="KPL118" s="6"/>
      <c r="KPM118" s="6"/>
      <c r="KPN118" s="6"/>
      <c r="KPO118" s="6"/>
      <c r="KPP118" s="6"/>
      <c r="KPQ118" s="6"/>
      <c r="KPR118" s="6"/>
      <c r="KPS118" s="6"/>
      <c r="KPT118" s="6"/>
      <c r="KPU118" s="6"/>
      <c r="KPV118" s="6"/>
      <c r="KPW118" s="6"/>
      <c r="KPX118" s="6"/>
      <c r="KPY118" s="6"/>
      <c r="KPZ118" s="6"/>
      <c r="KQA118" s="6"/>
      <c r="KQB118" s="6"/>
      <c r="KQC118" s="6"/>
      <c r="KQD118" s="6"/>
      <c r="KQE118" s="6"/>
      <c r="KQF118" s="6"/>
      <c r="KQG118" s="6"/>
      <c r="KQH118" s="6"/>
      <c r="KQI118" s="6"/>
      <c r="KQJ118" s="6"/>
      <c r="KQK118" s="6"/>
      <c r="KQL118" s="6"/>
      <c r="KQM118" s="6"/>
      <c r="KQN118" s="6"/>
      <c r="KQO118" s="6"/>
      <c r="KQP118" s="6"/>
      <c r="KQQ118" s="6"/>
      <c r="KQR118" s="6"/>
      <c r="KQS118" s="6"/>
      <c r="KQT118" s="6"/>
      <c r="KQU118" s="6"/>
      <c r="KQV118" s="6"/>
      <c r="KQW118" s="6"/>
      <c r="KQX118" s="6"/>
      <c r="KQY118" s="6"/>
      <c r="KQZ118" s="6"/>
      <c r="KRA118" s="6"/>
      <c r="KRB118" s="6"/>
      <c r="KRC118" s="6"/>
      <c r="KRD118" s="6"/>
      <c r="KRE118" s="6"/>
      <c r="KRF118" s="6"/>
      <c r="KRG118" s="6"/>
      <c r="KRH118" s="6"/>
      <c r="KRI118" s="6"/>
      <c r="KRJ118" s="6"/>
      <c r="KRK118" s="6"/>
      <c r="KRL118" s="6"/>
      <c r="KRM118" s="6"/>
      <c r="KRN118" s="6"/>
      <c r="KRO118" s="6"/>
      <c r="KRP118" s="6"/>
      <c r="KRQ118" s="6"/>
      <c r="KRR118" s="6"/>
      <c r="KRS118" s="6"/>
      <c r="KRT118" s="6"/>
      <c r="KRU118" s="6"/>
      <c r="KRV118" s="6"/>
      <c r="KRW118" s="6"/>
      <c r="KRX118" s="6"/>
      <c r="KRY118" s="6"/>
      <c r="KRZ118" s="6"/>
      <c r="KSA118" s="6"/>
      <c r="KSB118" s="6"/>
      <c r="KSC118" s="6"/>
      <c r="KSD118" s="6"/>
      <c r="KSE118" s="6"/>
      <c r="KSF118" s="6"/>
      <c r="KSG118" s="6"/>
      <c r="KSH118" s="6"/>
      <c r="KSI118" s="6"/>
      <c r="KSJ118" s="6"/>
      <c r="KSK118" s="6"/>
      <c r="KSL118" s="6"/>
      <c r="KSM118" s="6"/>
      <c r="KSN118" s="6"/>
      <c r="KSO118" s="6"/>
      <c r="KSP118" s="6"/>
      <c r="KSQ118" s="6"/>
      <c r="KSR118" s="6"/>
      <c r="KSS118" s="6"/>
      <c r="KST118" s="6"/>
      <c r="KSU118" s="6"/>
      <c r="KSV118" s="6"/>
      <c r="KSW118" s="6"/>
      <c r="KSX118" s="6"/>
      <c r="KSY118" s="6"/>
      <c r="KSZ118" s="6"/>
      <c r="KTA118" s="6"/>
      <c r="KTB118" s="6"/>
      <c r="KTC118" s="6"/>
      <c r="KTD118" s="6"/>
      <c r="KTE118" s="6"/>
      <c r="KTF118" s="6"/>
      <c r="KTG118" s="6"/>
      <c r="KTH118" s="6"/>
      <c r="KTI118" s="6"/>
      <c r="KTJ118" s="6"/>
      <c r="KTK118" s="6"/>
      <c r="KTL118" s="6"/>
      <c r="KTM118" s="6"/>
      <c r="KTN118" s="6"/>
      <c r="KTO118" s="6"/>
      <c r="KTP118" s="6"/>
      <c r="KTQ118" s="6"/>
      <c r="KTR118" s="6"/>
      <c r="KTS118" s="6"/>
      <c r="KTT118" s="6"/>
      <c r="KTU118" s="6"/>
      <c r="KTV118" s="6"/>
      <c r="KTW118" s="6"/>
      <c r="KTX118" s="6"/>
      <c r="KTY118" s="6"/>
      <c r="KTZ118" s="6"/>
      <c r="KUA118" s="6"/>
      <c r="KUB118" s="6"/>
      <c r="KUC118" s="6"/>
      <c r="KUD118" s="6"/>
      <c r="KUE118" s="6"/>
      <c r="KUF118" s="6"/>
      <c r="KUG118" s="6"/>
      <c r="KUH118" s="6"/>
      <c r="KUI118" s="6"/>
      <c r="KUJ118" s="6"/>
      <c r="KUK118" s="6"/>
      <c r="KUL118" s="6"/>
      <c r="KUM118" s="6"/>
      <c r="KUN118" s="6"/>
      <c r="KUO118" s="6"/>
      <c r="KUP118" s="6"/>
      <c r="KUQ118" s="6"/>
      <c r="KUR118" s="6"/>
      <c r="KUS118" s="6"/>
      <c r="KUT118" s="6"/>
      <c r="KUU118" s="6"/>
      <c r="KUV118" s="6"/>
      <c r="KUW118" s="6"/>
      <c r="KUX118" s="6"/>
      <c r="KUY118" s="6"/>
      <c r="KUZ118" s="6"/>
      <c r="KVA118" s="6"/>
      <c r="KVB118" s="6"/>
      <c r="KVC118" s="6"/>
      <c r="KVD118" s="6"/>
      <c r="KVE118" s="6"/>
      <c r="KVF118" s="6"/>
      <c r="KVG118" s="6"/>
      <c r="KVH118" s="6"/>
      <c r="KVI118" s="6"/>
      <c r="KVJ118" s="6"/>
      <c r="KVK118" s="6"/>
      <c r="KVL118" s="6"/>
      <c r="KVM118" s="6"/>
      <c r="KVN118" s="6"/>
      <c r="KVO118" s="6"/>
      <c r="KVP118" s="6"/>
      <c r="KVQ118" s="6"/>
      <c r="KVR118" s="6"/>
      <c r="KVS118" s="6"/>
      <c r="KVT118" s="6"/>
      <c r="KVU118" s="6"/>
      <c r="KVV118" s="6"/>
      <c r="KVW118" s="6"/>
      <c r="KVX118" s="6"/>
      <c r="KVY118" s="6"/>
      <c r="KVZ118" s="6"/>
      <c r="KWA118" s="6"/>
      <c r="KWB118" s="6"/>
      <c r="KWC118" s="6"/>
      <c r="KWD118" s="6"/>
      <c r="KWE118" s="6"/>
      <c r="KWF118" s="6"/>
      <c r="KWG118" s="6"/>
      <c r="KWH118" s="6"/>
      <c r="KWI118" s="6"/>
      <c r="KWJ118" s="6"/>
      <c r="KWK118" s="6"/>
      <c r="KWL118" s="6"/>
      <c r="KWM118" s="6"/>
      <c r="KWN118" s="6"/>
      <c r="KWO118" s="6"/>
      <c r="KWP118" s="6"/>
      <c r="KWQ118" s="6"/>
      <c r="KWR118" s="6"/>
      <c r="KWS118" s="6"/>
      <c r="KWT118" s="6"/>
      <c r="KWU118" s="6"/>
      <c r="KWV118" s="6"/>
      <c r="KWW118" s="6"/>
      <c r="KWX118" s="6"/>
      <c r="KWY118" s="6"/>
      <c r="KWZ118" s="6"/>
      <c r="KXA118" s="6"/>
      <c r="KXB118" s="6"/>
      <c r="KXC118" s="6"/>
      <c r="KXD118" s="6"/>
      <c r="KXE118" s="6"/>
      <c r="KXF118" s="6"/>
      <c r="KXG118" s="6"/>
      <c r="KXH118" s="6"/>
      <c r="KXI118" s="6"/>
      <c r="KXJ118" s="6"/>
      <c r="KXK118" s="6"/>
      <c r="KXL118" s="6"/>
      <c r="KXM118" s="6"/>
      <c r="KXN118" s="6"/>
      <c r="KXO118" s="6"/>
      <c r="KXP118" s="6"/>
      <c r="KXQ118" s="6"/>
      <c r="KXR118" s="6"/>
      <c r="KXS118" s="6"/>
      <c r="KXT118" s="6"/>
      <c r="KXU118" s="6"/>
      <c r="KXV118" s="6"/>
      <c r="KXW118" s="6"/>
      <c r="KXX118" s="6"/>
      <c r="KXY118" s="6"/>
      <c r="KXZ118" s="6"/>
      <c r="KYA118" s="6"/>
      <c r="KYB118" s="6"/>
      <c r="KYC118" s="6"/>
      <c r="KYD118" s="6"/>
      <c r="KYE118" s="6"/>
      <c r="KYF118" s="6"/>
      <c r="KYG118" s="6"/>
      <c r="KYH118" s="6"/>
      <c r="KYI118" s="6"/>
      <c r="KYJ118" s="6"/>
      <c r="KYK118" s="6"/>
      <c r="KYL118" s="6"/>
      <c r="KYM118" s="6"/>
      <c r="KYN118" s="6"/>
      <c r="KYO118" s="6"/>
      <c r="KYP118" s="6"/>
      <c r="KYQ118" s="6"/>
      <c r="KYR118" s="6"/>
      <c r="KYS118" s="6"/>
      <c r="KYT118" s="6"/>
      <c r="KYU118" s="6"/>
      <c r="KYV118" s="6"/>
      <c r="KYW118" s="6"/>
      <c r="KYX118" s="6"/>
      <c r="KYY118" s="6"/>
      <c r="KYZ118" s="6"/>
      <c r="KZA118" s="6"/>
      <c r="KZB118" s="6"/>
      <c r="KZC118" s="6"/>
      <c r="KZD118" s="6"/>
      <c r="KZE118" s="6"/>
      <c r="KZF118" s="6"/>
      <c r="KZG118" s="6"/>
      <c r="KZH118" s="6"/>
      <c r="KZI118" s="6"/>
      <c r="KZJ118" s="6"/>
      <c r="KZK118" s="6"/>
      <c r="KZL118" s="6"/>
      <c r="KZM118" s="6"/>
      <c r="KZN118" s="6"/>
      <c r="KZO118" s="6"/>
      <c r="KZP118" s="6"/>
      <c r="KZQ118" s="6"/>
      <c r="KZR118" s="6"/>
      <c r="KZS118" s="6"/>
      <c r="KZT118" s="6"/>
      <c r="KZU118" s="6"/>
      <c r="KZV118" s="6"/>
      <c r="KZW118" s="6"/>
      <c r="KZX118" s="6"/>
      <c r="KZY118" s="6"/>
      <c r="KZZ118" s="6"/>
      <c r="LAA118" s="6"/>
      <c r="LAB118" s="6"/>
      <c r="LAC118" s="6"/>
      <c r="LAD118" s="6"/>
      <c r="LAE118" s="6"/>
      <c r="LAF118" s="6"/>
      <c r="LAG118" s="6"/>
      <c r="LAH118" s="6"/>
      <c r="LAI118" s="6"/>
      <c r="LAJ118" s="6"/>
      <c r="LAK118" s="6"/>
      <c r="LAL118" s="6"/>
      <c r="LAM118" s="6"/>
      <c r="LAN118" s="6"/>
      <c r="LAO118" s="6"/>
      <c r="LAP118" s="6"/>
      <c r="LAQ118" s="6"/>
      <c r="LAR118" s="6"/>
      <c r="LAS118" s="6"/>
      <c r="LAT118" s="6"/>
      <c r="LAU118" s="6"/>
      <c r="LAV118" s="6"/>
      <c r="LAW118" s="6"/>
      <c r="LAX118" s="6"/>
      <c r="LAY118" s="6"/>
      <c r="LAZ118" s="6"/>
      <c r="LBA118" s="6"/>
      <c r="LBB118" s="6"/>
      <c r="LBC118" s="6"/>
      <c r="LBD118" s="6"/>
      <c r="LBE118" s="6"/>
      <c r="LBF118" s="6"/>
      <c r="LBG118" s="6"/>
      <c r="LBH118" s="6"/>
      <c r="LBI118" s="6"/>
      <c r="LBJ118" s="6"/>
      <c r="LBK118" s="6"/>
      <c r="LBL118" s="6"/>
      <c r="LBM118" s="6"/>
      <c r="LBN118" s="6"/>
      <c r="LBO118" s="6"/>
      <c r="LBP118" s="6"/>
      <c r="LBQ118" s="6"/>
      <c r="LBR118" s="6"/>
      <c r="LBS118" s="6"/>
      <c r="LBT118" s="6"/>
      <c r="LBU118" s="6"/>
      <c r="LBV118" s="6"/>
      <c r="LBW118" s="6"/>
      <c r="LBX118" s="6"/>
      <c r="LBY118" s="6"/>
      <c r="LBZ118" s="6"/>
      <c r="LCA118" s="6"/>
      <c r="LCB118" s="6"/>
      <c r="LCC118" s="6"/>
      <c r="LCD118" s="6"/>
      <c r="LCE118" s="6"/>
      <c r="LCF118" s="6"/>
      <c r="LCG118" s="6"/>
      <c r="LCH118" s="6"/>
      <c r="LCI118" s="6"/>
      <c r="LCJ118" s="6"/>
      <c r="LCK118" s="6"/>
      <c r="LCL118" s="6"/>
      <c r="LCM118" s="6"/>
      <c r="LCN118" s="6"/>
      <c r="LCO118" s="6"/>
      <c r="LCP118" s="6"/>
      <c r="LCQ118" s="6"/>
      <c r="LCR118" s="6"/>
      <c r="LCS118" s="6"/>
      <c r="LCT118" s="6"/>
      <c r="LCU118" s="6"/>
      <c r="LCV118" s="6"/>
      <c r="LCW118" s="6"/>
      <c r="LCX118" s="6"/>
      <c r="LCY118" s="6"/>
      <c r="LCZ118" s="6"/>
      <c r="LDA118" s="6"/>
      <c r="LDB118" s="6"/>
      <c r="LDC118" s="6"/>
      <c r="LDD118" s="6"/>
      <c r="LDE118" s="6"/>
      <c r="LDF118" s="6"/>
      <c r="LDG118" s="6"/>
      <c r="LDH118" s="6"/>
      <c r="LDI118" s="6"/>
      <c r="LDJ118" s="6"/>
      <c r="LDK118" s="6"/>
      <c r="LDL118" s="6"/>
      <c r="LDM118" s="6"/>
      <c r="LDN118" s="6"/>
      <c r="LDO118" s="6"/>
      <c r="LDP118" s="6"/>
      <c r="LDQ118" s="6"/>
      <c r="LDR118" s="6"/>
      <c r="LDS118" s="6"/>
      <c r="LDT118" s="6"/>
      <c r="LDU118" s="6"/>
      <c r="LDV118" s="6"/>
      <c r="LDW118" s="6"/>
      <c r="LDX118" s="6"/>
      <c r="LDY118" s="6"/>
      <c r="LDZ118" s="6"/>
      <c r="LEA118" s="6"/>
      <c r="LEB118" s="6"/>
      <c r="LEC118" s="6"/>
      <c r="LED118" s="6"/>
      <c r="LEE118" s="6"/>
      <c r="LEF118" s="6"/>
      <c r="LEG118" s="6"/>
      <c r="LEH118" s="6"/>
      <c r="LEI118" s="6"/>
      <c r="LEJ118" s="6"/>
      <c r="LEK118" s="6"/>
      <c r="LEL118" s="6"/>
      <c r="LEM118" s="6"/>
      <c r="LEN118" s="6"/>
      <c r="LEO118" s="6"/>
      <c r="LEP118" s="6"/>
      <c r="LEQ118" s="6"/>
      <c r="LER118" s="6"/>
      <c r="LES118" s="6"/>
      <c r="LET118" s="6"/>
      <c r="LEU118" s="6"/>
      <c r="LEV118" s="6"/>
      <c r="LEW118" s="6"/>
      <c r="LEX118" s="6"/>
      <c r="LEY118" s="6"/>
      <c r="LEZ118" s="6"/>
      <c r="LFA118" s="6"/>
      <c r="LFB118" s="6"/>
      <c r="LFC118" s="6"/>
      <c r="LFD118" s="6"/>
      <c r="LFE118" s="6"/>
      <c r="LFF118" s="6"/>
      <c r="LFG118" s="6"/>
      <c r="LFH118" s="6"/>
      <c r="LFI118" s="6"/>
      <c r="LFJ118" s="6"/>
      <c r="LFK118" s="6"/>
      <c r="LFL118" s="6"/>
      <c r="LFM118" s="6"/>
      <c r="LFN118" s="6"/>
      <c r="LFO118" s="6"/>
      <c r="LFP118" s="6"/>
      <c r="LFQ118" s="6"/>
      <c r="LFR118" s="6"/>
      <c r="LFS118" s="6"/>
      <c r="LFT118" s="6"/>
      <c r="LFU118" s="6"/>
      <c r="LFV118" s="6"/>
      <c r="LFW118" s="6"/>
      <c r="LFX118" s="6"/>
      <c r="LFY118" s="6"/>
      <c r="LFZ118" s="6"/>
      <c r="LGA118" s="6"/>
      <c r="LGB118" s="6"/>
      <c r="LGC118" s="6"/>
      <c r="LGD118" s="6"/>
      <c r="LGE118" s="6"/>
      <c r="LGF118" s="6"/>
      <c r="LGG118" s="6"/>
      <c r="LGH118" s="6"/>
      <c r="LGI118" s="6"/>
      <c r="LGJ118" s="6"/>
      <c r="LGK118" s="6"/>
      <c r="LGL118" s="6"/>
      <c r="LGM118" s="6"/>
      <c r="LGN118" s="6"/>
      <c r="LGO118" s="6"/>
      <c r="LGP118" s="6"/>
      <c r="LGQ118" s="6"/>
      <c r="LGR118" s="6"/>
      <c r="LGS118" s="6"/>
      <c r="LGT118" s="6"/>
      <c r="LGU118" s="6"/>
      <c r="LGV118" s="6"/>
      <c r="LGW118" s="6"/>
      <c r="LGX118" s="6"/>
      <c r="LGY118" s="6"/>
      <c r="LGZ118" s="6"/>
      <c r="LHA118" s="6"/>
      <c r="LHB118" s="6"/>
      <c r="LHC118" s="6"/>
      <c r="LHD118" s="6"/>
      <c r="LHE118" s="6"/>
      <c r="LHF118" s="6"/>
      <c r="LHG118" s="6"/>
      <c r="LHH118" s="6"/>
      <c r="LHI118" s="6"/>
      <c r="LHJ118" s="6"/>
      <c r="LHK118" s="6"/>
      <c r="LHL118" s="6"/>
      <c r="LHM118" s="6"/>
      <c r="LHN118" s="6"/>
      <c r="LHO118" s="6"/>
      <c r="LHP118" s="6"/>
      <c r="LHQ118" s="6"/>
      <c r="LHR118" s="6"/>
      <c r="LHS118" s="6"/>
      <c r="LHT118" s="6"/>
      <c r="LHU118" s="6"/>
      <c r="LHV118" s="6"/>
      <c r="LHW118" s="6"/>
      <c r="LHX118" s="6"/>
      <c r="LHY118" s="6"/>
      <c r="LHZ118" s="6"/>
      <c r="LIA118" s="6"/>
      <c r="LIB118" s="6"/>
      <c r="LIC118" s="6"/>
      <c r="LID118" s="6"/>
      <c r="LIE118" s="6"/>
      <c r="LIF118" s="6"/>
      <c r="LIG118" s="6"/>
      <c r="LIH118" s="6"/>
      <c r="LII118" s="6"/>
      <c r="LIJ118" s="6"/>
      <c r="LIK118" s="6"/>
      <c r="LIL118" s="6"/>
      <c r="LIM118" s="6"/>
      <c r="LIN118" s="6"/>
      <c r="LIO118" s="6"/>
      <c r="LIP118" s="6"/>
      <c r="LIQ118" s="6"/>
      <c r="LIR118" s="6"/>
      <c r="LIS118" s="6"/>
      <c r="LIT118" s="6"/>
      <c r="LIU118" s="6"/>
      <c r="LIV118" s="6"/>
      <c r="LIW118" s="6"/>
      <c r="LIX118" s="6"/>
      <c r="LIY118" s="6"/>
      <c r="LIZ118" s="6"/>
      <c r="LJA118" s="6"/>
      <c r="LJB118" s="6"/>
      <c r="LJC118" s="6"/>
      <c r="LJD118" s="6"/>
      <c r="LJE118" s="6"/>
      <c r="LJF118" s="6"/>
      <c r="LJG118" s="6"/>
      <c r="LJH118" s="6"/>
      <c r="LJI118" s="6"/>
      <c r="LJJ118" s="6"/>
      <c r="LJK118" s="6"/>
      <c r="LJL118" s="6"/>
      <c r="LJM118" s="6"/>
      <c r="LJN118" s="6"/>
      <c r="LJO118" s="6"/>
      <c r="LJP118" s="6"/>
      <c r="LJQ118" s="6"/>
      <c r="LJR118" s="6"/>
      <c r="LJS118" s="6"/>
      <c r="LJT118" s="6"/>
      <c r="LJU118" s="6"/>
      <c r="LJV118" s="6"/>
      <c r="LJW118" s="6"/>
      <c r="LJX118" s="6"/>
      <c r="LJY118" s="6"/>
      <c r="LJZ118" s="6"/>
      <c r="LKA118" s="6"/>
      <c r="LKB118" s="6"/>
      <c r="LKC118" s="6"/>
      <c r="LKD118" s="6"/>
      <c r="LKE118" s="6"/>
      <c r="LKF118" s="6"/>
      <c r="LKG118" s="6"/>
      <c r="LKH118" s="6"/>
      <c r="LKI118" s="6"/>
      <c r="LKJ118" s="6"/>
      <c r="LKK118" s="6"/>
      <c r="LKL118" s="6"/>
      <c r="LKM118" s="6"/>
      <c r="LKN118" s="6"/>
      <c r="LKO118" s="6"/>
      <c r="LKP118" s="6"/>
      <c r="LKQ118" s="6"/>
      <c r="LKR118" s="6"/>
      <c r="LKS118" s="6"/>
      <c r="LKT118" s="6"/>
      <c r="LKU118" s="6"/>
      <c r="LKV118" s="6"/>
      <c r="LKW118" s="6"/>
      <c r="LKX118" s="6"/>
      <c r="LKY118" s="6"/>
      <c r="LKZ118" s="6"/>
      <c r="LLA118" s="6"/>
      <c r="LLB118" s="6"/>
      <c r="LLC118" s="6"/>
      <c r="LLD118" s="6"/>
      <c r="LLE118" s="6"/>
      <c r="LLF118" s="6"/>
      <c r="LLG118" s="6"/>
      <c r="LLH118" s="6"/>
      <c r="LLI118" s="6"/>
      <c r="LLJ118" s="6"/>
      <c r="LLK118" s="6"/>
      <c r="LLL118" s="6"/>
      <c r="LLM118" s="6"/>
      <c r="LLN118" s="6"/>
      <c r="LLO118" s="6"/>
      <c r="LLP118" s="6"/>
      <c r="LLQ118" s="6"/>
      <c r="LLR118" s="6"/>
      <c r="LLS118" s="6"/>
      <c r="LLT118" s="6"/>
      <c r="LLU118" s="6"/>
      <c r="LLV118" s="6"/>
      <c r="LLW118" s="6"/>
      <c r="LLX118" s="6"/>
      <c r="LLY118" s="6"/>
      <c r="LLZ118" s="6"/>
      <c r="LMA118" s="6"/>
      <c r="LMB118" s="6"/>
      <c r="LMC118" s="6"/>
      <c r="LMD118" s="6"/>
      <c r="LME118" s="6"/>
      <c r="LMF118" s="6"/>
      <c r="LMG118" s="6"/>
      <c r="LMH118" s="6"/>
      <c r="LMI118" s="6"/>
      <c r="LMJ118" s="6"/>
      <c r="LMK118" s="6"/>
      <c r="LML118" s="6"/>
      <c r="LMM118" s="6"/>
      <c r="LMN118" s="6"/>
      <c r="LMO118" s="6"/>
      <c r="LMP118" s="6"/>
      <c r="LMQ118" s="6"/>
      <c r="LMR118" s="6"/>
      <c r="LMS118" s="6"/>
      <c r="LMT118" s="6"/>
      <c r="LMU118" s="6"/>
      <c r="LMV118" s="6"/>
      <c r="LMW118" s="6"/>
      <c r="LMX118" s="6"/>
      <c r="LMY118" s="6"/>
      <c r="LMZ118" s="6"/>
      <c r="LNA118" s="6"/>
      <c r="LNB118" s="6"/>
      <c r="LNC118" s="6"/>
      <c r="LND118" s="6"/>
      <c r="LNE118" s="6"/>
      <c r="LNF118" s="6"/>
      <c r="LNG118" s="6"/>
      <c r="LNH118" s="6"/>
      <c r="LNI118" s="6"/>
      <c r="LNJ118" s="6"/>
      <c r="LNK118" s="6"/>
      <c r="LNL118" s="6"/>
      <c r="LNM118" s="6"/>
      <c r="LNN118" s="6"/>
      <c r="LNO118" s="6"/>
      <c r="LNP118" s="6"/>
      <c r="LNQ118" s="6"/>
      <c r="LNR118" s="6"/>
      <c r="LNS118" s="6"/>
      <c r="LNT118" s="6"/>
      <c r="LNU118" s="6"/>
      <c r="LNV118" s="6"/>
      <c r="LNW118" s="6"/>
      <c r="LNX118" s="6"/>
      <c r="LNY118" s="6"/>
      <c r="LNZ118" s="6"/>
      <c r="LOA118" s="6"/>
      <c r="LOB118" s="6"/>
      <c r="LOC118" s="6"/>
      <c r="LOD118" s="6"/>
      <c r="LOE118" s="6"/>
      <c r="LOF118" s="6"/>
      <c r="LOG118" s="6"/>
      <c r="LOH118" s="6"/>
      <c r="LOI118" s="6"/>
      <c r="LOJ118" s="6"/>
      <c r="LOK118" s="6"/>
      <c r="LOL118" s="6"/>
      <c r="LOM118" s="6"/>
      <c r="LON118" s="6"/>
      <c r="LOO118" s="6"/>
      <c r="LOP118" s="6"/>
      <c r="LOQ118" s="6"/>
      <c r="LOR118" s="6"/>
      <c r="LOS118" s="6"/>
      <c r="LOT118" s="6"/>
      <c r="LOU118" s="6"/>
      <c r="LOV118" s="6"/>
      <c r="LOW118" s="6"/>
      <c r="LOX118" s="6"/>
      <c r="LOY118" s="6"/>
      <c r="LOZ118" s="6"/>
      <c r="LPA118" s="6"/>
      <c r="LPB118" s="6"/>
      <c r="LPC118" s="6"/>
      <c r="LPD118" s="6"/>
      <c r="LPE118" s="6"/>
      <c r="LPF118" s="6"/>
      <c r="LPG118" s="6"/>
      <c r="LPH118" s="6"/>
      <c r="LPI118" s="6"/>
      <c r="LPJ118" s="6"/>
      <c r="LPK118" s="6"/>
      <c r="LPL118" s="6"/>
      <c r="LPM118" s="6"/>
      <c r="LPN118" s="6"/>
      <c r="LPO118" s="6"/>
      <c r="LPP118" s="6"/>
      <c r="LPQ118" s="6"/>
      <c r="LPR118" s="6"/>
      <c r="LPS118" s="6"/>
      <c r="LPT118" s="6"/>
      <c r="LPU118" s="6"/>
      <c r="LPV118" s="6"/>
      <c r="LPW118" s="6"/>
      <c r="LPX118" s="6"/>
      <c r="LPY118" s="6"/>
      <c r="LPZ118" s="6"/>
      <c r="LQA118" s="6"/>
      <c r="LQB118" s="6"/>
      <c r="LQC118" s="6"/>
      <c r="LQD118" s="6"/>
      <c r="LQE118" s="6"/>
      <c r="LQF118" s="6"/>
      <c r="LQG118" s="6"/>
      <c r="LQH118" s="6"/>
      <c r="LQI118" s="6"/>
      <c r="LQJ118" s="6"/>
      <c r="LQK118" s="6"/>
      <c r="LQL118" s="6"/>
      <c r="LQM118" s="6"/>
      <c r="LQN118" s="6"/>
      <c r="LQO118" s="6"/>
      <c r="LQP118" s="6"/>
      <c r="LQQ118" s="6"/>
      <c r="LQR118" s="6"/>
      <c r="LQS118" s="6"/>
      <c r="LQT118" s="6"/>
      <c r="LQU118" s="6"/>
      <c r="LQV118" s="6"/>
      <c r="LQW118" s="6"/>
      <c r="LQX118" s="6"/>
      <c r="LQY118" s="6"/>
      <c r="LQZ118" s="6"/>
      <c r="LRA118" s="6"/>
      <c r="LRB118" s="6"/>
      <c r="LRC118" s="6"/>
      <c r="LRD118" s="6"/>
      <c r="LRE118" s="6"/>
      <c r="LRF118" s="6"/>
      <c r="LRG118" s="6"/>
      <c r="LRH118" s="6"/>
      <c r="LRI118" s="6"/>
      <c r="LRJ118" s="6"/>
      <c r="LRK118" s="6"/>
      <c r="LRL118" s="6"/>
      <c r="LRM118" s="6"/>
      <c r="LRN118" s="6"/>
      <c r="LRO118" s="6"/>
      <c r="LRP118" s="6"/>
      <c r="LRQ118" s="6"/>
      <c r="LRR118" s="6"/>
      <c r="LRS118" s="6"/>
      <c r="LRT118" s="6"/>
      <c r="LRU118" s="6"/>
      <c r="LRV118" s="6"/>
      <c r="LRW118" s="6"/>
      <c r="LRX118" s="6"/>
      <c r="LRY118" s="6"/>
      <c r="LRZ118" s="6"/>
      <c r="LSA118" s="6"/>
      <c r="LSB118" s="6"/>
      <c r="LSC118" s="6"/>
      <c r="LSD118" s="6"/>
      <c r="LSE118" s="6"/>
      <c r="LSF118" s="6"/>
      <c r="LSG118" s="6"/>
      <c r="LSH118" s="6"/>
      <c r="LSI118" s="6"/>
      <c r="LSJ118" s="6"/>
      <c r="LSK118" s="6"/>
      <c r="LSL118" s="6"/>
      <c r="LSM118" s="6"/>
      <c r="LSN118" s="6"/>
      <c r="LSO118" s="6"/>
      <c r="LSP118" s="6"/>
      <c r="LSQ118" s="6"/>
      <c r="LSR118" s="6"/>
      <c r="LSS118" s="6"/>
      <c r="LST118" s="6"/>
      <c r="LSU118" s="6"/>
      <c r="LSV118" s="6"/>
      <c r="LSW118" s="6"/>
      <c r="LSX118" s="6"/>
      <c r="LSY118" s="6"/>
      <c r="LSZ118" s="6"/>
      <c r="LTA118" s="6"/>
      <c r="LTB118" s="6"/>
      <c r="LTC118" s="6"/>
      <c r="LTD118" s="6"/>
      <c r="LTE118" s="6"/>
      <c r="LTF118" s="6"/>
      <c r="LTG118" s="6"/>
      <c r="LTH118" s="6"/>
      <c r="LTI118" s="6"/>
      <c r="LTJ118" s="6"/>
      <c r="LTK118" s="6"/>
      <c r="LTL118" s="6"/>
      <c r="LTM118" s="6"/>
      <c r="LTN118" s="6"/>
      <c r="LTO118" s="6"/>
      <c r="LTP118" s="6"/>
      <c r="LTQ118" s="6"/>
      <c r="LTR118" s="6"/>
      <c r="LTS118" s="6"/>
      <c r="LTT118" s="6"/>
      <c r="LTU118" s="6"/>
      <c r="LTV118" s="6"/>
      <c r="LTW118" s="6"/>
      <c r="LTX118" s="6"/>
      <c r="LTY118" s="6"/>
      <c r="LTZ118" s="6"/>
      <c r="LUA118" s="6"/>
      <c r="LUB118" s="6"/>
      <c r="LUC118" s="6"/>
      <c r="LUD118" s="6"/>
      <c r="LUE118" s="6"/>
      <c r="LUF118" s="6"/>
      <c r="LUG118" s="6"/>
      <c r="LUH118" s="6"/>
      <c r="LUI118" s="6"/>
      <c r="LUJ118" s="6"/>
      <c r="LUK118" s="6"/>
      <c r="LUL118" s="6"/>
      <c r="LUM118" s="6"/>
      <c r="LUN118" s="6"/>
      <c r="LUO118" s="6"/>
      <c r="LUP118" s="6"/>
      <c r="LUQ118" s="6"/>
      <c r="LUR118" s="6"/>
      <c r="LUS118" s="6"/>
      <c r="LUT118" s="6"/>
      <c r="LUU118" s="6"/>
      <c r="LUV118" s="6"/>
      <c r="LUW118" s="6"/>
      <c r="LUX118" s="6"/>
      <c r="LUY118" s="6"/>
      <c r="LUZ118" s="6"/>
      <c r="LVA118" s="6"/>
      <c r="LVB118" s="6"/>
      <c r="LVC118" s="6"/>
      <c r="LVD118" s="6"/>
      <c r="LVE118" s="6"/>
      <c r="LVF118" s="6"/>
      <c r="LVG118" s="6"/>
      <c r="LVH118" s="6"/>
      <c r="LVI118" s="6"/>
      <c r="LVJ118" s="6"/>
      <c r="LVK118" s="6"/>
      <c r="LVL118" s="6"/>
      <c r="LVM118" s="6"/>
      <c r="LVN118" s="6"/>
      <c r="LVO118" s="6"/>
      <c r="LVP118" s="6"/>
      <c r="LVQ118" s="6"/>
      <c r="LVR118" s="6"/>
      <c r="LVS118" s="6"/>
      <c r="LVT118" s="6"/>
      <c r="LVU118" s="6"/>
      <c r="LVV118" s="6"/>
      <c r="LVW118" s="6"/>
      <c r="LVX118" s="6"/>
      <c r="LVY118" s="6"/>
      <c r="LVZ118" s="6"/>
      <c r="LWA118" s="6"/>
      <c r="LWB118" s="6"/>
      <c r="LWC118" s="6"/>
      <c r="LWD118" s="6"/>
      <c r="LWE118" s="6"/>
      <c r="LWF118" s="6"/>
      <c r="LWG118" s="6"/>
      <c r="LWH118" s="6"/>
      <c r="LWI118" s="6"/>
      <c r="LWJ118" s="6"/>
      <c r="LWK118" s="6"/>
      <c r="LWL118" s="6"/>
      <c r="LWM118" s="6"/>
      <c r="LWN118" s="6"/>
      <c r="LWO118" s="6"/>
      <c r="LWP118" s="6"/>
      <c r="LWQ118" s="6"/>
      <c r="LWR118" s="6"/>
      <c r="LWS118" s="6"/>
      <c r="LWT118" s="6"/>
      <c r="LWU118" s="6"/>
      <c r="LWV118" s="6"/>
      <c r="LWW118" s="6"/>
      <c r="LWX118" s="6"/>
      <c r="LWY118" s="6"/>
      <c r="LWZ118" s="6"/>
      <c r="LXA118" s="6"/>
      <c r="LXB118" s="6"/>
      <c r="LXC118" s="6"/>
      <c r="LXD118" s="6"/>
      <c r="LXE118" s="6"/>
      <c r="LXF118" s="6"/>
      <c r="LXG118" s="6"/>
      <c r="LXH118" s="6"/>
      <c r="LXI118" s="6"/>
      <c r="LXJ118" s="6"/>
      <c r="LXK118" s="6"/>
      <c r="LXL118" s="6"/>
      <c r="LXM118" s="6"/>
      <c r="LXN118" s="6"/>
      <c r="LXO118" s="6"/>
      <c r="LXP118" s="6"/>
      <c r="LXQ118" s="6"/>
      <c r="LXR118" s="6"/>
      <c r="LXS118" s="6"/>
      <c r="LXT118" s="6"/>
      <c r="LXU118" s="6"/>
      <c r="LXV118" s="6"/>
      <c r="LXW118" s="6"/>
      <c r="LXX118" s="6"/>
      <c r="LXY118" s="6"/>
      <c r="LXZ118" s="6"/>
      <c r="LYA118" s="6"/>
      <c r="LYB118" s="6"/>
      <c r="LYC118" s="6"/>
      <c r="LYD118" s="6"/>
      <c r="LYE118" s="6"/>
      <c r="LYF118" s="6"/>
      <c r="LYG118" s="6"/>
      <c r="LYH118" s="6"/>
      <c r="LYI118" s="6"/>
      <c r="LYJ118" s="6"/>
      <c r="LYK118" s="6"/>
      <c r="LYL118" s="6"/>
      <c r="LYM118" s="6"/>
      <c r="LYN118" s="6"/>
      <c r="LYO118" s="6"/>
      <c r="LYP118" s="6"/>
      <c r="LYQ118" s="6"/>
      <c r="LYR118" s="6"/>
      <c r="LYS118" s="6"/>
      <c r="LYT118" s="6"/>
      <c r="LYU118" s="6"/>
      <c r="LYV118" s="6"/>
      <c r="LYW118" s="6"/>
      <c r="LYX118" s="6"/>
      <c r="LYY118" s="6"/>
      <c r="LYZ118" s="6"/>
      <c r="LZA118" s="6"/>
      <c r="LZB118" s="6"/>
      <c r="LZC118" s="6"/>
      <c r="LZD118" s="6"/>
      <c r="LZE118" s="6"/>
      <c r="LZF118" s="6"/>
      <c r="LZG118" s="6"/>
      <c r="LZH118" s="6"/>
      <c r="LZI118" s="6"/>
      <c r="LZJ118" s="6"/>
      <c r="LZK118" s="6"/>
      <c r="LZL118" s="6"/>
      <c r="LZM118" s="6"/>
      <c r="LZN118" s="6"/>
      <c r="LZO118" s="6"/>
      <c r="LZP118" s="6"/>
      <c r="LZQ118" s="6"/>
      <c r="LZR118" s="6"/>
      <c r="LZS118" s="6"/>
      <c r="LZT118" s="6"/>
      <c r="LZU118" s="6"/>
      <c r="LZV118" s="6"/>
      <c r="LZW118" s="6"/>
      <c r="LZX118" s="6"/>
      <c r="LZY118" s="6"/>
      <c r="LZZ118" s="6"/>
      <c r="MAA118" s="6"/>
      <c r="MAB118" s="6"/>
      <c r="MAC118" s="6"/>
      <c r="MAD118" s="6"/>
      <c r="MAE118" s="6"/>
      <c r="MAF118" s="6"/>
      <c r="MAG118" s="6"/>
      <c r="MAH118" s="6"/>
      <c r="MAI118" s="6"/>
      <c r="MAJ118" s="6"/>
      <c r="MAK118" s="6"/>
      <c r="MAL118" s="6"/>
      <c r="MAM118" s="6"/>
      <c r="MAN118" s="6"/>
      <c r="MAO118" s="6"/>
      <c r="MAP118" s="6"/>
      <c r="MAQ118" s="6"/>
      <c r="MAR118" s="6"/>
      <c r="MAS118" s="6"/>
      <c r="MAT118" s="6"/>
      <c r="MAU118" s="6"/>
      <c r="MAV118" s="6"/>
      <c r="MAW118" s="6"/>
      <c r="MAX118" s="6"/>
      <c r="MAY118" s="6"/>
      <c r="MAZ118" s="6"/>
      <c r="MBA118" s="6"/>
      <c r="MBB118" s="6"/>
      <c r="MBC118" s="6"/>
      <c r="MBD118" s="6"/>
      <c r="MBE118" s="6"/>
      <c r="MBF118" s="6"/>
      <c r="MBG118" s="6"/>
      <c r="MBH118" s="6"/>
      <c r="MBI118" s="6"/>
      <c r="MBJ118" s="6"/>
      <c r="MBK118" s="6"/>
      <c r="MBL118" s="6"/>
      <c r="MBM118" s="6"/>
      <c r="MBN118" s="6"/>
      <c r="MBO118" s="6"/>
      <c r="MBP118" s="6"/>
      <c r="MBQ118" s="6"/>
      <c r="MBR118" s="6"/>
      <c r="MBS118" s="6"/>
      <c r="MBT118" s="6"/>
      <c r="MBU118" s="6"/>
      <c r="MBV118" s="6"/>
      <c r="MBW118" s="6"/>
      <c r="MBX118" s="6"/>
      <c r="MBY118" s="6"/>
      <c r="MBZ118" s="6"/>
      <c r="MCA118" s="6"/>
      <c r="MCB118" s="6"/>
      <c r="MCC118" s="6"/>
      <c r="MCD118" s="6"/>
      <c r="MCE118" s="6"/>
      <c r="MCF118" s="6"/>
      <c r="MCG118" s="6"/>
      <c r="MCH118" s="6"/>
      <c r="MCI118" s="6"/>
      <c r="MCJ118" s="6"/>
      <c r="MCK118" s="6"/>
      <c r="MCL118" s="6"/>
      <c r="MCM118" s="6"/>
      <c r="MCN118" s="6"/>
      <c r="MCO118" s="6"/>
      <c r="MCP118" s="6"/>
      <c r="MCQ118" s="6"/>
      <c r="MCR118" s="6"/>
      <c r="MCS118" s="6"/>
      <c r="MCT118" s="6"/>
      <c r="MCU118" s="6"/>
      <c r="MCV118" s="6"/>
      <c r="MCW118" s="6"/>
      <c r="MCX118" s="6"/>
      <c r="MCY118" s="6"/>
      <c r="MCZ118" s="6"/>
      <c r="MDA118" s="6"/>
      <c r="MDB118" s="6"/>
      <c r="MDC118" s="6"/>
      <c r="MDD118" s="6"/>
      <c r="MDE118" s="6"/>
      <c r="MDF118" s="6"/>
      <c r="MDG118" s="6"/>
      <c r="MDH118" s="6"/>
      <c r="MDI118" s="6"/>
      <c r="MDJ118" s="6"/>
      <c r="MDK118" s="6"/>
      <c r="MDL118" s="6"/>
      <c r="MDM118" s="6"/>
      <c r="MDN118" s="6"/>
      <c r="MDO118" s="6"/>
      <c r="MDP118" s="6"/>
      <c r="MDQ118" s="6"/>
      <c r="MDR118" s="6"/>
      <c r="MDS118" s="6"/>
      <c r="MDT118" s="6"/>
      <c r="MDU118" s="6"/>
      <c r="MDV118" s="6"/>
      <c r="MDW118" s="6"/>
      <c r="MDX118" s="6"/>
      <c r="MDY118" s="6"/>
      <c r="MDZ118" s="6"/>
      <c r="MEA118" s="6"/>
      <c r="MEB118" s="6"/>
      <c r="MEC118" s="6"/>
      <c r="MED118" s="6"/>
      <c r="MEE118" s="6"/>
      <c r="MEF118" s="6"/>
      <c r="MEG118" s="6"/>
      <c r="MEH118" s="6"/>
      <c r="MEI118" s="6"/>
      <c r="MEJ118" s="6"/>
      <c r="MEK118" s="6"/>
      <c r="MEL118" s="6"/>
      <c r="MEM118" s="6"/>
      <c r="MEN118" s="6"/>
      <c r="MEO118" s="6"/>
      <c r="MEP118" s="6"/>
      <c r="MEQ118" s="6"/>
      <c r="MER118" s="6"/>
      <c r="MES118" s="6"/>
      <c r="MET118" s="6"/>
      <c r="MEU118" s="6"/>
      <c r="MEV118" s="6"/>
      <c r="MEW118" s="6"/>
      <c r="MEX118" s="6"/>
      <c r="MEY118" s="6"/>
      <c r="MEZ118" s="6"/>
      <c r="MFA118" s="6"/>
      <c r="MFB118" s="6"/>
      <c r="MFC118" s="6"/>
      <c r="MFD118" s="6"/>
      <c r="MFE118" s="6"/>
      <c r="MFF118" s="6"/>
      <c r="MFG118" s="6"/>
      <c r="MFH118" s="6"/>
      <c r="MFI118" s="6"/>
      <c r="MFJ118" s="6"/>
      <c r="MFK118" s="6"/>
      <c r="MFL118" s="6"/>
      <c r="MFM118" s="6"/>
      <c r="MFN118" s="6"/>
      <c r="MFO118" s="6"/>
      <c r="MFP118" s="6"/>
      <c r="MFQ118" s="6"/>
      <c r="MFR118" s="6"/>
      <c r="MFS118" s="6"/>
      <c r="MFT118" s="6"/>
      <c r="MFU118" s="6"/>
      <c r="MFV118" s="6"/>
      <c r="MFW118" s="6"/>
      <c r="MFX118" s="6"/>
      <c r="MFY118" s="6"/>
      <c r="MFZ118" s="6"/>
      <c r="MGA118" s="6"/>
      <c r="MGB118" s="6"/>
      <c r="MGC118" s="6"/>
      <c r="MGD118" s="6"/>
      <c r="MGE118" s="6"/>
      <c r="MGF118" s="6"/>
      <c r="MGG118" s="6"/>
      <c r="MGH118" s="6"/>
      <c r="MGI118" s="6"/>
      <c r="MGJ118" s="6"/>
      <c r="MGK118" s="6"/>
      <c r="MGL118" s="6"/>
      <c r="MGM118" s="6"/>
      <c r="MGN118" s="6"/>
      <c r="MGO118" s="6"/>
      <c r="MGP118" s="6"/>
      <c r="MGQ118" s="6"/>
      <c r="MGR118" s="6"/>
      <c r="MGS118" s="6"/>
      <c r="MGT118" s="6"/>
      <c r="MGU118" s="6"/>
      <c r="MGV118" s="6"/>
      <c r="MGW118" s="6"/>
      <c r="MGX118" s="6"/>
      <c r="MGY118" s="6"/>
      <c r="MGZ118" s="6"/>
      <c r="MHA118" s="6"/>
      <c r="MHB118" s="6"/>
      <c r="MHC118" s="6"/>
      <c r="MHD118" s="6"/>
      <c r="MHE118" s="6"/>
      <c r="MHF118" s="6"/>
      <c r="MHG118" s="6"/>
      <c r="MHH118" s="6"/>
      <c r="MHI118" s="6"/>
      <c r="MHJ118" s="6"/>
      <c r="MHK118" s="6"/>
      <c r="MHL118" s="6"/>
      <c r="MHM118" s="6"/>
      <c r="MHN118" s="6"/>
      <c r="MHO118" s="6"/>
      <c r="MHP118" s="6"/>
      <c r="MHQ118" s="6"/>
      <c r="MHR118" s="6"/>
      <c r="MHS118" s="6"/>
      <c r="MHT118" s="6"/>
      <c r="MHU118" s="6"/>
      <c r="MHV118" s="6"/>
      <c r="MHW118" s="6"/>
      <c r="MHX118" s="6"/>
      <c r="MHY118" s="6"/>
      <c r="MHZ118" s="6"/>
      <c r="MIA118" s="6"/>
      <c r="MIB118" s="6"/>
      <c r="MIC118" s="6"/>
      <c r="MID118" s="6"/>
      <c r="MIE118" s="6"/>
      <c r="MIF118" s="6"/>
      <c r="MIG118" s="6"/>
      <c r="MIH118" s="6"/>
      <c r="MII118" s="6"/>
      <c r="MIJ118" s="6"/>
      <c r="MIK118" s="6"/>
      <c r="MIL118" s="6"/>
      <c r="MIM118" s="6"/>
      <c r="MIN118" s="6"/>
      <c r="MIO118" s="6"/>
      <c r="MIP118" s="6"/>
      <c r="MIQ118" s="6"/>
      <c r="MIR118" s="6"/>
      <c r="MIS118" s="6"/>
      <c r="MIT118" s="6"/>
      <c r="MIU118" s="6"/>
      <c r="MIV118" s="6"/>
      <c r="MIW118" s="6"/>
      <c r="MIX118" s="6"/>
      <c r="MIY118" s="6"/>
      <c r="MIZ118" s="6"/>
      <c r="MJA118" s="6"/>
      <c r="MJB118" s="6"/>
      <c r="MJC118" s="6"/>
      <c r="MJD118" s="6"/>
      <c r="MJE118" s="6"/>
      <c r="MJF118" s="6"/>
      <c r="MJG118" s="6"/>
      <c r="MJH118" s="6"/>
      <c r="MJI118" s="6"/>
      <c r="MJJ118" s="6"/>
      <c r="MJK118" s="6"/>
      <c r="MJL118" s="6"/>
      <c r="MJM118" s="6"/>
      <c r="MJN118" s="6"/>
      <c r="MJO118" s="6"/>
      <c r="MJP118" s="6"/>
      <c r="MJQ118" s="6"/>
      <c r="MJR118" s="6"/>
      <c r="MJS118" s="6"/>
      <c r="MJT118" s="6"/>
      <c r="MJU118" s="6"/>
      <c r="MJV118" s="6"/>
      <c r="MJW118" s="6"/>
      <c r="MJX118" s="6"/>
      <c r="MJY118" s="6"/>
      <c r="MJZ118" s="6"/>
      <c r="MKA118" s="6"/>
      <c r="MKB118" s="6"/>
      <c r="MKC118" s="6"/>
      <c r="MKD118" s="6"/>
      <c r="MKE118" s="6"/>
      <c r="MKF118" s="6"/>
      <c r="MKG118" s="6"/>
      <c r="MKH118" s="6"/>
      <c r="MKI118" s="6"/>
      <c r="MKJ118" s="6"/>
      <c r="MKK118" s="6"/>
      <c r="MKL118" s="6"/>
      <c r="MKM118" s="6"/>
      <c r="MKN118" s="6"/>
      <c r="MKO118" s="6"/>
      <c r="MKP118" s="6"/>
      <c r="MKQ118" s="6"/>
      <c r="MKR118" s="6"/>
      <c r="MKS118" s="6"/>
      <c r="MKT118" s="6"/>
      <c r="MKU118" s="6"/>
      <c r="MKV118" s="6"/>
      <c r="MKW118" s="6"/>
      <c r="MKX118" s="6"/>
      <c r="MKY118" s="6"/>
      <c r="MKZ118" s="6"/>
      <c r="MLA118" s="6"/>
      <c r="MLB118" s="6"/>
      <c r="MLC118" s="6"/>
      <c r="MLD118" s="6"/>
      <c r="MLE118" s="6"/>
      <c r="MLF118" s="6"/>
      <c r="MLG118" s="6"/>
      <c r="MLH118" s="6"/>
      <c r="MLI118" s="6"/>
      <c r="MLJ118" s="6"/>
      <c r="MLK118" s="6"/>
      <c r="MLL118" s="6"/>
      <c r="MLM118" s="6"/>
      <c r="MLN118" s="6"/>
      <c r="MLO118" s="6"/>
      <c r="MLP118" s="6"/>
      <c r="MLQ118" s="6"/>
      <c r="MLR118" s="6"/>
      <c r="MLS118" s="6"/>
      <c r="MLT118" s="6"/>
      <c r="MLU118" s="6"/>
      <c r="MLV118" s="6"/>
      <c r="MLW118" s="6"/>
      <c r="MLX118" s="6"/>
      <c r="MLY118" s="6"/>
      <c r="MLZ118" s="6"/>
      <c r="MMA118" s="6"/>
      <c r="MMB118" s="6"/>
      <c r="MMC118" s="6"/>
      <c r="MMD118" s="6"/>
      <c r="MME118" s="6"/>
      <c r="MMF118" s="6"/>
      <c r="MMG118" s="6"/>
      <c r="MMH118" s="6"/>
      <c r="MMI118" s="6"/>
      <c r="MMJ118" s="6"/>
      <c r="MMK118" s="6"/>
      <c r="MML118" s="6"/>
      <c r="MMM118" s="6"/>
      <c r="MMN118" s="6"/>
      <c r="MMO118" s="6"/>
      <c r="MMP118" s="6"/>
      <c r="MMQ118" s="6"/>
      <c r="MMR118" s="6"/>
      <c r="MMS118" s="6"/>
      <c r="MMT118" s="6"/>
      <c r="MMU118" s="6"/>
      <c r="MMV118" s="6"/>
      <c r="MMW118" s="6"/>
      <c r="MMX118" s="6"/>
      <c r="MMY118" s="6"/>
      <c r="MMZ118" s="6"/>
      <c r="MNA118" s="6"/>
      <c r="MNB118" s="6"/>
      <c r="MNC118" s="6"/>
      <c r="MND118" s="6"/>
      <c r="MNE118" s="6"/>
      <c r="MNF118" s="6"/>
      <c r="MNG118" s="6"/>
      <c r="MNH118" s="6"/>
      <c r="MNI118" s="6"/>
      <c r="MNJ118" s="6"/>
      <c r="MNK118" s="6"/>
      <c r="MNL118" s="6"/>
      <c r="MNM118" s="6"/>
      <c r="MNN118" s="6"/>
      <c r="MNO118" s="6"/>
      <c r="MNP118" s="6"/>
      <c r="MNQ118" s="6"/>
      <c r="MNR118" s="6"/>
      <c r="MNS118" s="6"/>
      <c r="MNT118" s="6"/>
      <c r="MNU118" s="6"/>
      <c r="MNV118" s="6"/>
      <c r="MNW118" s="6"/>
      <c r="MNX118" s="6"/>
      <c r="MNY118" s="6"/>
      <c r="MNZ118" s="6"/>
      <c r="MOA118" s="6"/>
      <c r="MOB118" s="6"/>
      <c r="MOC118" s="6"/>
      <c r="MOD118" s="6"/>
      <c r="MOE118" s="6"/>
      <c r="MOF118" s="6"/>
      <c r="MOG118" s="6"/>
      <c r="MOH118" s="6"/>
      <c r="MOI118" s="6"/>
      <c r="MOJ118" s="6"/>
      <c r="MOK118" s="6"/>
      <c r="MOL118" s="6"/>
      <c r="MOM118" s="6"/>
      <c r="MON118" s="6"/>
      <c r="MOO118" s="6"/>
      <c r="MOP118" s="6"/>
      <c r="MOQ118" s="6"/>
      <c r="MOR118" s="6"/>
      <c r="MOS118" s="6"/>
      <c r="MOT118" s="6"/>
      <c r="MOU118" s="6"/>
      <c r="MOV118" s="6"/>
      <c r="MOW118" s="6"/>
      <c r="MOX118" s="6"/>
      <c r="MOY118" s="6"/>
      <c r="MOZ118" s="6"/>
      <c r="MPA118" s="6"/>
      <c r="MPB118" s="6"/>
      <c r="MPC118" s="6"/>
      <c r="MPD118" s="6"/>
      <c r="MPE118" s="6"/>
      <c r="MPF118" s="6"/>
      <c r="MPG118" s="6"/>
      <c r="MPH118" s="6"/>
      <c r="MPI118" s="6"/>
      <c r="MPJ118" s="6"/>
      <c r="MPK118" s="6"/>
      <c r="MPL118" s="6"/>
      <c r="MPM118" s="6"/>
      <c r="MPN118" s="6"/>
      <c r="MPO118" s="6"/>
      <c r="MPP118" s="6"/>
      <c r="MPQ118" s="6"/>
      <c r="MPR118" s="6"/>
      <c r="MPS118" s="6"/>
      <c r="MPT118" s="6"/>
      <c r="MPU118" s="6"/>
      <c r="MPV118" s="6"/>
      <c r="MPW118" s="6"/>
      <c r="MPX118" s="6"/>
      <c r="MPY118" s="6"/>
      <c r="MPZ118" s="6"/>
      <c r="MQA118" s="6"/>
      <c r="MQB118" s="6"/>
      <c r="MQC118" s="6"/>
      <c r="MQD118" s="6"/>
      <c r="MQE118" s="6"/>
      <c r="MQF118" s="6"/>
      <c r="MQG118" s="6"/>
      <c r="MQH118" s="6"/>
      <c r="MQI118" s="6"/>
      <c r="MQJ118" s="6"/>
      <c r="MQK118" s="6"/>
      <c r="MQL118" s="6"/>
      <c r="MQM118" s="6"/>
      <c r="MQN118" s="6"/>
      <c r="MQO118" s="6"/>
      <c r="MQP118" s="6"/>
      <c r="MQQ118" s="6"/>
      <c r="MQR118" s="6"/>
      <c r="MQS118" s="6"/>
      <c r="MQT118" s="6"/>
      <c r="MQU118" s="6"/>
      <c r="MQV118" s="6"/>
      <c r="MQW118" s="6"/>
      <c r="MQX118" s="6"/>
      <c r="MQY118" s="6"/>
      <c r="MQZ118" s="6"/>
      <c r="MRA118" s="6"/>
      <c r="MRB118" s="6"/>
      <c r="MRC118" s="6"/>
      <c r="MRD118" s="6"/>
      <c r="MRE118" s="6"/>
      <c r="MRF118" s="6"/>
      <c r="MRG118" s="6"/>
      <c r="MRH118" s="6"/>
      <c r="MRI118" s="6"/>
      <c r="MRJ118" s="6"/>
      <c r="MRK118" s="6"/>
      <c r="MRL118" s="6"/>
      <c r="MRM118" s="6"/>
      <c r="MRN118" s="6"/>
      <c r="MRO118" s="6"/>
      <c r="MRP118" s="6"/>
      <c r="MRQ118" s="6"/>
      <c r="MRR118" s="6"/>
      <c r="MRS118" s="6"/>
      <c r="MRT118" s="6"/>
      <c r="MRU118" s="6"/>
      <c r="MRV118" s="6"/>
      <c r="MRW118" s="6"/>
      <c r="MRX118" s="6"/>
      <c r="MRY118" s="6"/>
      <c r="MRZ118" s="6"/>
      <c r="MSA118" s="6"/>
      <c r="MSB118" s="6"/>
      <c r="MSC118" s="6"/>
      <c r="MSD118" s="6"/>
      <c r="MSE118" s="6"/>
      <c r="MSF118" s="6"/>
      <c r="MSG118" s="6"/>
      <c r="MSH118" s="6"/>
      <c r="MSI118" s="6"/>
      <c r="MSJ118" s="6"/>
      <c r="MSK118" s="6"/>
      <c r="MSL118" s="6"/>
      <c r="MSM118" s="6"/>
      <c r="MSN118" s="6"/>
      <c r="MSO118" s="6"/>
      <c r="MSP118" s="6"/>
      <c r="MSQ118" s="6"/>
      <c r="MSR118" s="6"/>
      <c r="MSS118" s="6"/>
      <c r="MST118" s="6"/>
      <c r="MSU118" s="6"/>
      <c r="MSV118" s="6"/>
      <c r="MSW118" s="6"/>
      <c r="MSX118" s="6"/>
      <c r="MSY118" s="6"/>
      <c r="MSZ118" s="6"/>
      <c r="MTA118" s="6"/>
      <c r="MTB118" s="6"/>
      <c r="MTC118" s="6"/>
      <c r="MTD118" s="6"/>
      <c r="MTE118" s="6"/>
      <c r="MTF118" s="6"/>
      <c r="MTG118" s="6"/>
      <c r="MTH118" s="6"/>
      <c r="MTI118" s="6"/>
      <c r="MTJ118" s="6"/>
      <c r="MTK118" s="6"/>
      <c r="MTL118" s="6"/>
      <c r="MTM118" s="6"/>
      <c r="MTN118" s="6"/>
      <c r="MTO118" s="6"/>
      <c r="MTP118" s="6"/>
      <c r="MTQ118" s="6"/>
      <c r="MTR118" s="6"/>
      <c r="MTS118" s="6"/>
      <c r="MTT118" s="6"/>
      <c r="MTU118" s="6"/>
      <c r="MTV118" s="6"/>
      <c r="MTW118" s="6"/>
      <c r="MTX118" s="6"/>
      <c r="MTY118" s="6"/>
      <c r="MTZ118" s="6"/>
      <c r="MUA118" s="6"/>
      <c r="MUB118" s="6"/>
      <c r="MUC118" s="6"/>
      <c r="MUD118" s="6"/>
      <c r="MUE118" s="6"/>
      <c r="MUF118" s="6"/>
      <c r="MUG118" s="6"/>
      <c r="MUH118" s="6"/>
      <c r="MUI118" s="6"/>
      <c r="MUJ118" s="6"/>
      <c r="MUK118" s="6"/>
      <c r="MUL118" s="6"/>
      <c r="MUM118" s="6"/>
      <c r="MUN118" s="6"/>
      <c r="MUO118" s="6"/>
      <c r="MUP118" s="6"/>
      <c r="MUQ118" s="6"/>
      <c r="MUR118" s="6"/>
      <c r="MUS118" s="6"/>
      <c r="MUT118" s="6"/>
      <c r="MUU118" s="6"/>
      <c r="MUV118" s="6"/>
      <c r="MUW118" s="6"/>
      <c r="MUX118" s="6"/>
      <c r="MUY118" s="6"/>
      <c r="MUZ118" s="6"/>
      <c r="MVA118" s="6"/>
      <c r="MVB118" s="6"/>
      <c r="MVC118" s="6"/>
      <c r="MVD118" s="6"/>
      <c r="MVE118" s="6"/>
      <c r="MVF118" s="6"/>
      <c r="MVG118" s="6"/>
      <c r="MVH118" s="6"/>
      <c r="MVI118" s="6"/>
      <c r="MVJ118" s="6"/>
      <c r="MVK118" s="6"/>
      <c r="MVL118" s="6"/>
      <c r="MVM118" s="6"/>
      <c r="MVN118" s="6"/>
      <c r="MVO118" s="6"/>
      <c r="MVP118" s="6"/>
      <c r="MVQ118" s="6"/>
      <c r="MVR118" s="6"/>
      <c r="MVS118" s="6"/>
      <c r="MVT118" s="6"/>
      <c r="MVU118" s="6"/>
      <c r="MVV118" s="6"/>
      <c r="MVW118" s="6"/>
      <c r="MVX118" s="6"/>
      <c r="MVY118" s="6"/>
      <c r="MVZ118" s="6"/>
      <c r="MWA118" s="6"/>
      <c r="MWB118" s="6"/>
      <c r="MWC118" s="6"/>
      <c r="MWD118" s="6"/>
      <c r="MWE118" s="6"/>
      <c r="MWF118" s="6"/>
      <c r="MWG118" s="6"/>
      <c r="MWH118" s="6"/>
      <c r="MWI118" s="6"/>
      <c r="MWJ118" s="6"/>
      <c r="MWK118" s="6"/>
      <c r="MWL118" s="6"/>
      <c r="MWM118" s="6"/>
      <c r="MWN118" s="6"/>
      <c r="MWO118" s="6"/>
      <c r="MWP118" s="6"/>
      <c r="MWQ118" s="6"/>
      <c r="MWR118" s="6"/>
      <c r="MWS118" s="6"/>
      <c r="MWT118" s="6"/>
      <c r="MWU118" s="6"/>
      <c r="MWV118" s="6"/>
      <c r="MWW118" s="6"/>
      <c r="MWX118" s="6"/>
      <c r="MWY118" s="6"/>
      <c r="MWZ118" s="6"/>
      <c r="MXA118" s="6"/>
      <c r="MXB118" s="6"/>
      <c r="MXC118" s="6"/>
      <c r="MXD118" s="6"/>
      <c r="MXE118" s="6"/>
      <c r="MXF118" s="6"/>
      <c r="MXG118" s="6"/>
      <c r="MXH118" s="6"/>
      <c r="MXI118" s="6"/>
      <c r="MXJ118" s="6"/>
      <c r="MXK118" s="6"/>
      <c r="MXL118" s="6"/>
      <c r="MXM118" s="6"/>
      <c r="MXN118" s="6"/>
      <c r="MXO118" s="6"/>
      <c r="MXP118" s="6"/>
      <c r="MXQ118" s="6"/>
      <c r="MXR118" s="6"/>
      <c r="MXS118" s="6"/>
      <c r="MXT118" s="6"/>
      <c r="MXU118" s="6"/>
      <c r="MXV118" s="6"/>
      <c r="MXW118" s="6"/>
      <c r="MXX118" s="6"/>
      <c r="MXY118" s="6"/>
      <c r="MXZ118" s="6"/>
      <c r="MYA118" s="6"/>
      <c r="MYB118" s="6"/>
      <c r="MYC118" s="6"/>
      <c r="MYD118" s="6"/>
      <c r="MYE118" s="6"/>
      <c r="MYF118" s="6"/>
      <c r="MYG118" s="6"/>
      <c r="MYH118" s="6"/>
      <c r="MYI118" s="6"/>
      <c r="MYJ118" s="6"/>
      <c r="MYK118" s="6"/>
      <c r="MYL118" s="6"/>
      <c r="MYM118" s="6"/>
      <c r="MYN118" s="6"/>
      <c r="MYO118" s="6"/>
      <c r="MYP118" s="6"/>
      <c r="MYQ118" s="6"/>
      <c r="MYR118" s="6"/>
      <c r="MYS118" s="6"/>
      <c r="MYT118" s="6"/>
      <c r="MYU118" s="6"/>
      <c r="MYV118" s="6"/>
      <c r="MYW118" s="6"/>
      <c r="MYX118" s="6"/>
      <c r="MYY118" s="6"/>
      <c r="MYZ118" s="6"/>
      <c r="MZA118" s="6"/>
      <c r="MZB118" s="6"/>
      <c r="MZC118" s="6"/>
      <c r="MZD118" s="6"/>
      <c r="MZE118" s="6"/>
      <c r="MZF118" s="6"/>
      <c r="MZG118" s="6"/>
      <c r="MZH118" s="6"/>
      <c r="MZI118" s="6"/>
      <c r="MZJ118" s="6"/>
      <c r="MZK118" s="6"/>
      <c r="MZL118" s="6"/>
      <c r="MZM118" s="6"/>
      <c r="MZN118" s="6"/>
      <c r="MZO118" s="6"/>
      <c r="MZP118" s="6"/>
      <c r="MZQ118" s="6"/>
      <c r="MZR118" s="6"/>
      <c r="MZS118" s="6"/>
      <c r="MZT118" s="6"/>
      <c r="MZU118" s="6"/>
      <c r="MZV118" s="6"/>
      <c r="MZW118" s="6"/>
      <c r="MZX118" s="6"/>
      <c r="MZY118" s="6"/>
      <c r="MZZ118" s="6"/>
      <c r="NAA118" s="6"/>
      <c r="NAB118" s="6"/>
      <c r="NAC118" s="6"/>
      <c r="NAD118" s="6"/>
      <c r="NAE118" s="6"/>
      <c r="NAF118" s="6"/>
      <c r="NAG118" s="6"/>
      <c r="NAH118" s="6"/>
      <c r="NAI118" s="6"/>
      <c r="NAJ118" s="6"/>
      <c r="NAK118" s="6"/>
      <c r="NAL118" s="6"/>
      <c r="NAM118" s="6"/>
      <c r="NAN118" s="6"/>
      <c r="NAO118" s="6"/>
      <c r="NAP118" s="6"/>
      <c r="NAQ118" s="6"/>
      <c r="NAR118" s="6"/>
      <c r="NAS118" s="6"/>
      <c r="NAT118" s="6"/>
      <c r="NAU118" s="6"/>
      <c r="NAV118" s="6"/>
      <c r="NAW118" s="6"/>
      <c r="NAX118" s="6"/>
      <c r="NAY118" s="6"/>
      <c r="NAZ118" s="6"/>
      <c r="NBA118" s="6"/>
      <c r="NBB118" s="6"/>
      <c r="NBC118" s="6"/>
      <c r="NBD118" s="6"/>
      <c r="NBE118" s="6"/>
      <c r="NBF118" s="6"/>
      <c r="NBG118" s="6"/>
      <c r="NBH118" s="6"/>
      <c r="NBI118" s="6"/>
      <c r="NBJ118" s="6"/>
      <c r="NBK118" s="6"/>
      <c r="NBL118" s="6"/>
      <c r="NBM118" s="6"/>
      <c r="NBN118" s="6"/>
      <c r="NBO118" s="6"/>
      <c r="NBP118" s="6"/>
      <c r="NBQ118" s="6"/>
      <c r="NBR118" s="6"/>
      <c r="NBS118" s="6"/>
      <c r="NBT118" s="6"/>
      <c r="NBU118" s="6"/>
      <c r="NBV118" s="6"/>
      <c r="NBW118" s="6"/>
      <c r="NBX118" s="6"/>
      <c r="NBY118" s="6"/>
      <c r="NBZ118" s="6"/>
      <c r="NCA118" s="6"/>
      <c r="NCB118" s="6"/>
      <c r="NCC118" s="6"/>
      <c r="NCD118" s="6"/>
      <c r="NCE118" s="6"/>
      <c r="NCF118" s="6"/>
      <c r="NCG118" s="6"/>
      <c r="NCH118" s="6"/>
      <c r="NCI118" s="6"/>
      <c r="NCJ118" s="6"/>
      <c r="NCK118" s="6"/>
      <c r="NCL118" s="6"/>
      <c r="NCM118" s="6"/>
      <c r="NCN118" s="6"/>
      <c r="NCO118" s="6"/>
      <c r="NCP118" s="6"/>
      <c r="NCQ118" s="6"/>
      <c r="NCR118" s="6"/>
      <c r="NCS118" s="6"/>
      <c r="NCT118" s="6"/>
      <c r="NCU118" s="6"/>
      <c r="NCV118" s="6"/>
      <c r="NCW118" s="6"/>
      <c r="NCX118" s="6"/>
      <c r="NCY118" s="6"/>
      <c r="NCZ118" s="6"/>
      <c r="NDA118" s="6"/>
      <c r="NDB118" s="6"/>
      <c r="NDC118" s="6"/>
      <c r="NDD118" s="6"/>
      <c r="NDE118" s="6"/>
      <c r="NDF118" s="6"/>
      <c r="NDG118" s="6"/>
      <c r="NDH118" s="6"/>
      <c r="NDI118" s="6"/>
      <c r="NDJ118" s="6"/>
      <c r="NDK118" s="6"/>
      <c r="NDL118" s="6"/>
      <c r="NDM118" s="6"/>
      <c r="NDN118" s="6"/>
      <c r="NDO118" s="6"/>
      <c r="NDP118" s="6"/>
      <c r="NDQ118" s="6"/>
      <c r="NDR118" s="6"/>
      <c r="NDS118" s="6"/>
      <c r="NDT118" s="6"/>
      <c r="NDU118" s="6"/>
      <c r="NDV118" s="6"/>
      <c r="NDW118" s="6"/>
      <c r="NDX118" s="6"/>
      <c r="NDY118" s="6"/>
      <c r="NDZ118" s="6"/>
      <c r="NEA118" s="6"/>
      <c r="NEB118" s="6"/>
      <c r="NEC118" s="6"/>
      <c r="NED118" s="6"/>
      <c r="NEE118" s="6"/>
      <c r="NEF118" s="6"/>
      <c r="NEG118" s="6"/>
      <c r="NEH118" s="6"/>
      <c r="NEI118" s="6"/>
      <c r="NEJ118" s="6"/>
      <c r="NEK118" s="6"/>
      <c r="NEL118" s="6"/>
      <c r="NEM118" s="6"/>
      <c r="NEN118" s="6"/>
      <c r="NEO118" s="6"/>
      <c r="NEP118" s="6"/>
      <c r="NEQ118" s="6"/>
      <c r="NER118" s="6"/>
      <c r="NES118" s="6"/>
      <c r="NET118" s="6"/>
      <c r="NEU118" s="6"/>
      <c r="NEV118" s="6"/>
      <c r="NEW118" s="6"/>
      <c r="NEX118" s="6"/>
      <c r="NEY118" s="6"/>
      <c r="NEZ118" s="6"/>
      <c r="NFA118" s="6"/>
      <c r="NFB118" s="6"/>
      <c r="NFC118" s="6"/>
      <c r="NFD118" s="6"/>
      <c r="NFE118" s="6"/>
      <c r="NFF118" s="6"/>
      <c r="NFG118" s="6"/>
      <c r="NFH118" s="6"/>
      <c r="NFI118" s="6"/>
      <c r="NFJ118" s="6"/>
      <c r="NFK118" s="6"/>
      <c r="NFL118" s="6"/>
      <c r="NFM118" s="6"/>
      <c r="NFN118" s="6"/>
      <c r="NFO118" s="6"/>
      <c r="NFP118" s="6"/>
      <c r="NFQ118" s="6"/>
      <c r="NFR118" s="6"/>
      <c r="NFS118" s="6"/>
      <c r="NFT118" s="6"/>
      <c r="NFU118" s="6"/>
      <c r="NFV118" s="6"/>
      <c r="NFW118" s="6"/>
      <c r="NFX118" s="6"/>
      <c r="NFY118" s="6"/>
      <c r="NFZ118" s="6"/>
      <c r="NGA118" s="6"/>
      <c r="NGB118" s="6"/>
      <c r="NGC118" s="6"/>
      <c r="NGD118" s="6"/>
      <c r="NGE118" s="6"/>
      <c r="NGF118" s="6"/>
      <c r="NGG118" s="6"/>
      <c r="NGH118" s="6"/>
      <c r="NGI118" s="6"/>
      <c r="NGJ118" s="6"/>
      <c r="NGK118" s="6"/>
      <c r="NGL118" s="6"/>
      <c r="NGM118" s="6"/>
      <c r="NGN118" s="6"/>
      <c r="NGO118" s="6"/>
      <c r="NGP118" s="6"/>
      <c r="NGQ118" s="6"/>
      <c r="NGR118" s="6"/>
      <c r="NGS118" s="6"/>
      <c r="NGT118" s="6"/>
      <c r="NGU118" s="6"/>
      <c r="NGV118" s="6"/>
      <c r="NGW118" s="6"/>
      <c r="NGX118" s="6"/>
      <c r="NGY118" s="6"/>
      <c r="NGZ118" s="6"/>
      <c r="NHA118" s="6"/>
      <c r="NHB118" s="6"/>
      <c r="NHC118" s="6"/>
      <c r="NHD118" s="6"/>
      <c r="NHE118" s="6"/>
      <c r="NHF118" s="6"/>
      <c r="NHG118" s="6"/>
      <c r="NHH118" s="6"/>
      <c r="NHI118" s="6"/>
      <c r="NHJ118" s="6"/>
      <c r="NHK118" s="6"/>
      <c r="NHL118" s="6"/>
      <c r="NHM118" s="6"/>
      <c r="NHN118" s="6"/>
      <c r="NHO118" s="6"/>
      <c r="NHP118" s="6"/>
      <c r="NHQ118" s="6"/>
      <c r="NHR118" s="6"/>
      <c r="NHS118" s="6"/>
      <c r="NHT118" s="6"/>
      <c r="NHU118" s="6"/>
      <c r="NHV118" s="6"/>
      <c r="NHW118" s="6"/>
      <c r="NHX118" s="6"/>
      <c r="NHY118" s="6"/>
      <c r="NHZ118" s="6"/>
      <c r="NIA118" s="6"/>
      <c r="NIB118" s="6"/>
      <c r="NIC118" s="6"/>
      <c r="NID118" s="6"/>
      <c r="NIE118" s="6"/>
      <c r="NIF118" s="6"/>
      <c r="NIG118" s="6"/>
      <c r="NIH118" s="6"/>
      <c r="NII118" s="6"/>
      <c r="NIJ118" s="6"/>
      <c r="NIK118" s="6"/>
      <c r="NIL118" s="6"/>
      <c r="NIM118" s="6"/>
      <c r="NIN118" s="6"/>
      <c r="NIO118" s="6"/>
      <c r="NIP118" s="6"/>
      <c r="NIQ118" s="6"/>
      <c r="NIR118" s="6"/>
      <c r="NIS118" s="6"/>
      <c r="NIT118" s="6"/>
      <c r="NIU118" s="6"/>
      <c r="NIV118" s="6"/>
      <c r="NIW118" s="6"/>
      <c r="NIX118" s="6"/>
      <c r="NIY118" s="6"/>
      <c r="NIZ118" s="6"/>
      <c r="NJA118" s="6"/>
      <c r="NJB118" s="6"/>
      <c r="NJC118" s="6"/>
      <c r="NJD118" s="6"/>
      <c r="NJE118" s="6"/>
      <c r="NJF118" s="6"/>
      <c r="NJG118" s="6"/>
      <c r="NJH118" s="6"/>
      <c r="NJI118" s="6"/>
      <c r="NJJ118" s="6"/>
      <c r="NJK118" s="6"/>
      <c r="NJL118" s="6"/>
      <c r="NJM118" s="6"/>
      <c r="NJN118" s="6"/>
      <c r="NJO118" s="6"/>
      <c r="NJP118" s="6"/>
      <c r="NJQ118" s="6"/>
      <c r="NJR118" s="6"/>
      <c r="NJS118" s="6"/>
      <c r="NJT118" s="6"/>
      <c r="NJU118" s="6"/>
      <c r="NJV118" s="6"/>
      <c r="NJW118" s="6"/>
      <c r="NJX118" s="6"/>
      <c r="NJY118" s="6"/>
      <c r="NJZ118" s="6"/>
      <c r="NKA118" s="6"/>
      <c r="NKB118" s="6"/>
      <c r="NKC118" s="6"/>
      <c r="NKD118" s="6"/>
      <c r="NKE118" s="6"/>
      <c r="NKF118" s="6"/>
      <c r="NKG118" s="6"/>
      <c r="NKH118" s="6"/>
      <c r="NKI118" s="6"/>
      <c r="NKJ118" s="6"/>
      <c r="NKK118" s="6"/>
      <c r="NKL118" s="6"/>
      <c r="NKM118" s="6"/>
      <c r="NKN118" s="6"/>
      <c r="NKO118" s="6"/>
      <c r="NKP118" s="6"/>
      <c r="NKQ118" s="6"/>
      <c r="NKR118" s="6"/>
      <c r="NKS118" s="6"/>
      <c r="NKT118" s="6"/>
      <c r="NKU118" s="6"/>
      <c r="NKV118" s="6"/>
      <c r="NKW118" s="6"/>
      <c r="NKX118" s="6"/>
      <c r="NKY118" s="6"/>
      <c r="NKZ118" s="6"/>
      <c r="NLA118" s="6"/>
      <c r="NLB118" s="6"/>
      <c r="NLC118" s="6"/>
      <c r="NLD118" s="6"/>
      <c r="NLE118" s="6"/>
      <c r="NLF118" s="6"/>
      <c r="NLG118" s="6"/>
      <c r="NLH118" s="6"/>
      <c r="NLI118" s="6"/>
      <c r="NLJ118" s="6"/>
      <c r="NLK118" s="6"/>
      <c r="NLL118" s="6"/>
      <c r="NLM118" s="6"/>
      <c r="NLN118" s="6"/>
      <c r="NLO118" s="6"/>
      <c r="NLP118" s="6"/>
      <c r="NLQ118" s="6"/>
      <c r="NLR118" s="6"/>
      <c r="NLS118" s="6"/>
      <c r="NLT118" s="6"/>
      <c r="NLU118" s="6"/>
      <c r="NLV118" s="6"/>
      <c r="NLW118" s="6"/>
      <c r="NLX118" s="6"/>
      <c r="NLY118" s="6"/>
      <c r="NLZ118" s="6"/>
      <c r="NMA118" s="6"/>
      <c r="NMB118" s="6"/>
      <c r="NMC118" s="6"/>
      <c r="NMD118" s="6"/>
      <c r="NME118" s="6"/>
      <c r="NMF118" s="6"/>
      <c r="NMG118" s="6"/>
      <c r="NMH118" s="6"/>
      <c r="NMI118" s="6"/>
      <c r="NMJ118" s="6"/>
      <c r="NMK118" s="6"/>
      <c r="NML118" s="6"/>
      <c r="NMM118" s="6"/>
      <c r="NMN118" s="6"/>
      <c r="NMO118" s="6"/>
      <c r="NMP118" s="6"/>
      <c r="NMQ118" s="6"/>
      <c r="NMR118" s="6"/>
      <c r="NMS118" s="6"/>
      <c r="NMT118" s="6"/>
      <c r="NMU118" s="6"/>
      <c r="NMV118" s="6"/>
      <c r="NMW118" s="6"/>
      <c r="NMX118" s="6"/>
      <c r="NMY118" s="6"/>
      <c r="NMZ118" s="6"/>
      <c r="NNA118" s="6"/>
      <c r="NNB118" s="6"/>
      <c r="NNC118" s="6"/>
      <c r="NND118" s="6"/>
      <c r="NNE118" s="6"/>
      <c r="NNF118" s="6"/>
      <c r="NNG118" s="6"/>
      <c r="NNH118" s="6"/>
      <c r="NNI118" s="6"/>
      <c r="NNJ118" s="6"/>
      <c r="NNK118" s="6"/>
      <c r="NNL118" s="6"/>
      <c r="NNM118" s="6"/>
      <c r="NNN118" s="6"/>
      <c r="NNO118" s="6"/>
      <c r="NNP118" s="6"/>
      <c r="NNQ118" s="6"/>
      <c r="NNR118" s="6"/>
      <c r="NNS118" s="6"/>
      <c r="NNT118" s="6"/>
      <c r="NNU118" s="6"/>
      <c r="NNV118" s="6"/>
      <c r="NNW118" s="6"/>
      <c r="NNX118" s="6"/>
      <c r="NNY118" s="6"/>
      <c r="NNZ118" s="6"/>
      <c r="NOA118" s="6"/>
      <c r="NOB118" s="6"/>
      <c r="NOC118" s="6"/>
      <c r="NOD118" s="6"/>
      <c r="NOE118" s="6"/>
      <c r="NOF118" s="6"/>
      <c r="NOG118" s="6"/>
      <c r="NOH118" s="6"/>
      <c r="NOI118" s="6"/>
      <c r="NOJ118" s="6"/>
      <c r="NOK118" s="6"/>
      <c r="NOL118" s="6"/>
      <c r="NOM118" s="6"/>
      <c r="NON118" s="6"/>
      <c r="NOO118" s="6"/>
      <c r="NOP118" s="6"/>
      <c r="NOQ118" s="6"/>
      <c r="NOR118" s="6"/>
      <c r="NOS118" s="6"/>
      <c r="NOT118" s="6"/>
      <c r="NOU118" s="6"/>
      <c r="NOV118" s="6"/>
      <c r="NOW118" s="6"/>
      <c r="NOX118" s="6"/>
      <c r="NOY118" s="6"/>
      <c r="NOZ118" s="6"/>
      <c r="NPA118" s="6"/>
      <c r="NPB118" s="6"/>
      <c r="NPC118" s="6"/>
      <c r="NPD118" s="6"/>
      <c r="NPE118" s="6"/>
      <c r="NPF118" s="6"/>
      <c r="NPG118" s="6"/>
      <c r="NPH118" s="6"/>
      <c r="NPI118" s="6"/>
      <c r="NPJ118" s="6"/>
      <c r="NPK118" s="6"/>
      <c r="NPL118" s="6"/>
      <c r="NPM118" s="6"/>
      <c r="NPN118" s="6"/>
      <c r="NPO118" s="6"/>
      <c r="NPP118" s="6"/>
      <c r="NPQ118" s="6"/>
      <c r="NPR118" s="6"/>
      <c r="NPS118" s="6"/>
      <c r="NPT118" s="6"/>
      <c r="NPU118" s="6"/>
      <c r="NPV118" s="6"/>
      <c r="NPW118" s="6"/>
      <c r="NPX118" s="6"/>
      <c r="NPY118" s="6"/>
      <c r="NPZ118" s="6"/>
      <c r="NQA118" s="6"/>
      <c r="NQB118" s="6"/>
      <c r="NQC118" s="6"/>
      <c r="NQD118" s="6"/>
      <c r="NQE118" s="6"/>
      <c r="NQF118" s="6"/>
      <c r="NQG118" s="6"/>
      <c r="NQH118" s="6"/>
      <c r="NQI118" s="6"/>
      <c r="NQJ118" s="6"/>
      <c r="NQK118" s="6"/>
      <c r="NQL118" s="6"/>
      <c r="NQM118" s="6"/>
      <c r="NQN118" s="6"/>
      <c r="NQO118" s="6"/>
      <c r="NQP118" s="6"/>
      <c r="NQQ118" s="6"/>
      <c r="NQR118" s="6"/>
      <c r="NQS118" s="6"/>
      <c r="NQT118" s="6"/>
      <c r="NQU118" s="6"/>
      <c r="NQV118" s="6"/>
      <c r="NQW118" s="6"/>
      <c r="NQX118" s="6"/>
      <c r="NQY118" s="6"/>
      <c r="NQZ118" s="6"/>
      <c r="NRA118" s="6"/>
      <c r="NRB118" s="6"/>
      <c r="NRC118" s="6"/>
      <c r="NRD118" s="6"/>
      <c r="NRE118" s="6"/>
      <c r="NRF118" s="6"/>
      <c r="NRG118" s="6"/>
      <c r="NRH118" s="6"/>
      <c r="NRI118" s="6"/>
      <c r="NRJ118" s="6"/>
      <c r="NRK118" s="6"/>
      <c r="NRL118" s="6"/>
      <c r="NRM118" s="6"/>
      <c r="NRN118" s="6"/>
      <c r="NRO118" s="6"/>
      <c r="NRP118" s="6"/>
      <c r="NRQ118" s="6"/>
      <c r="NRR118" s="6"/>
      <c r="NRS118" s="6"/>
      <c r="NRT118" s="6"/>
      <c r="NRU118" s="6"/>
      <c r="NRV118" s="6"/>
      <c r="NRW118" s="6"/>
      <c r="NRX118" s="6"/>
      <c r="NRY118" s="6"/>
      <c r="NRZ118" s="6"/>
      <c r="NSA118" s="6"/>
      <c r="NSB118" s="6"/>
      <c r="NSC118" s="6"/>
      <c r="NSD118" s="6"/>
      <c r="NSE118" s="6"/>
      <c r="NSF118" s="6"/>
      <c r="NSG118" s="6"/>
      <c r="NSH118" s="6"/>
      <c r="NSI118" s="6"/>
      <c r="NSJ118" s="6"/>
      <c r="NSK118" s="6"/>
      <c r="NSL118" s="6"/>
      <c r="NSM118" s="6"/>
      <c r="NSN118" s="6"/>
      <c r="NSO118" s="6"/>
      <c r="NSP118" s="6"/>
      <c r="NSQ118" s="6"/>
      <c r="NSR118" s="6"/>
      <c r="NSS118" s="6"/>
      <c r="NST118" s="6"/>
      <c r="NSU118" s="6"/>
      <c r="NSV118" s="6"/>
      <c r="NSW118" s="6"/>
      <c r="NSX118" s="6"/>
      <c r="NSY118" s="6"/>
      <c r="NSZ118" s="6"/>
      <c r="NTA118" s="6"/>
      <c r="NTB118" s="6"/>
      <c r="NTC118" s="6"/>
      <c r="NTD118" s="6"/>
      <c r="NTE118" s="6"/>
      <c r="NTF118" s="6"/>
      <c r="NTG118" s="6"/>
      <c r="NTH118" s="6"/>
      <c r="NTI118" s="6"/>
      <c r="NTJ118" s="6"/>
      <c r="NTK118" s="6"/>
      <c r="NTL118" s="6"/>
      <c r="NTM118" s="6"/>
      <c r="NTN118" s="6"/>
      <c r="NTO118" s="6"/>
      <c r="NTP118" s="6"/>
      <c r="NTQ118" s="6"/>
      <c r="NTR118" s="6"/>
      <c r="NTS118" s="6"/>
      <c r="NTT118" s="6"/>
      <c r="NTU118" s="6"/>
      <c r="NTV118" s="6"/>
      <c r="NTW118" s="6"/>
      <c r="NTX118" s="6"/>
      <c r="NTY118" s="6"/>
      <c r="NTZ118" s="6"/>
      <c r="NUA118" s="6"/>
      <c r="NUB118" s="6"/>
      <c r="NUC118" s="6"/>
      <c r="NUD118" s="6"/>
      <c r="NUE118" s="6"/>
      <c r="NUF118" s="6"/>
      <c r="NUG118" s="6"/>
      <c r="NUH118" s="6"/>
      <c r="NUI118" s="6"/>
      <c r="NUJ118" s="6"/>
      <c r="NUK118" s="6"/>
      <c r="NUL118" s="6"/>
      <c r="NUM118" s="6"/>
      <c r="NUN118" s="6"/>
      <c r="NUO118" s="6"/>
      <c r="NUP118" s="6"/>
      <c r="NUQ118" s="6"/>
      <c r="NUR118" s="6"/>
      <c r="NUS118" s="6"/>
      <c r="NUT118" s="6"/>
      <c r="NUU118" s="6"/>
      <c r="NUV118" s="6"/>
      <c r="NUW118" s="6"/>
      <c r="NUX118" s="6"/>
      <c r="NUY118" s="6"/>
      <c r="NUZ118" s="6"/>
      <c r="NVA118" s="6"/>
      <c r="NVB118" s="6"/>
      <c r="NVC118" s="6"/>
      <c r="NVD118" s="6"/>
      <c r="NVE118" s="6"/>
      <c r="NVF118" s="6"/>
      <c r="NVG118" s="6"/>
      <c r="NVH118" s="6"/>
      <c r="NVI118" s="6"/>
      <c r="NVJ118" s="6"/>
      <c r="NVK118" s="6"/>
      <c r="NVL118" s="6"/>
      <c r="NVM118" s="6"/>
      <c r="NVN118" s="6"/>
      <c r="NVO118" s="6"/>
      <c r="NVP118" s="6"/>
      <c r="NVQ118" s="6"/>
      <c r="NVR118" s="6"/>
      <c r="NVS118" s="6"/>
      <c r="NVT118" s="6"/>
      <c r="NVU118" s="6"/>
      <c r="NVV118" s="6"/>
      <c r="NVW118" s="6"/>
      <c r="NVX118" s="6"/>
      <c r="NVY118" s="6"/>
      <c r="NVZ118" s="6"/>
      <c r="NWA118" s="6"/>
      <c r="NWB118" s="6"/>
      <c r="NWC118" s="6"/>
      <c r="NWD118" s="6"/>
      <c r="NWE118" s="6"/>
      <c r="NWF118" s="6"/>
      <c r="NWG118" s="6"/>
      <c r="NWH118" s="6"/>
      <c r="NWI118" s="6"/>
      <c r="NWJ118" s="6"/>
      <c r="NWK118" s="6"/>
      <c r="NWL118" s="6"/>
      <c r="NWM118" s="6"/>
      <c r="NWN118" s="6"/>
      <c r="NWO118" s="6"/>
      <c r="NWP118" s="6"/>
      <c r="NWQ118" s="6"/>
      <c r="NWR118" s="6"/>
      <c r="NWS118" s="6"/>
      <c r="NWT118" s="6"/>
      <c r="NWU118" s="6"/>
      <c r="NWV118" s="6"/>
      <c r="NWW118" s="6"/>
      <c r="NWX118" s="6"/>
      <c r="NWY118" s="6"/>
      <c r="NWZ118" s="6"/>
      <c r="NXA118" s="6"/>
      <c r="NXB118" s="6"/>
      <c r="NXC118" s="6"/>
      <c r="NXD118" s="6"/>
      <c r="NXE118" s="6"/>
      <c r="NXF118" s="6"/>
      <c r="NXG118" s="6"/>
      <c r="NXH118" s="6"/>
      <c r="NXI118" s="6"/>
      <c r="NXJ118" s="6"/>
      <c r="NXK118" s="6"/>
      <c r="NXL118" s="6"/>
      <c r="NXM118" s="6"/>
      <c r="NXN118" s="6"/>
      <c r="NXO118" s="6"/>
      <c r="NXP118" s="6"/>
      <c r="NXQ118" s="6"/>
      <c r="NXR118" s="6"/>
      <c r="NXS118" s="6"/>
      <c r="NXT118" s="6"/>
      <c r="NXU118" s="6"/>
      <c r="NXV118" s="6"/>
      <c r="NXW118" s="6"/>
      <c r="NXX118" s="6"/>
      <c r="NXY118" s="6"/>
      <c r="NXZ118" s="6"/>
      <c r="NYA118" s="6"/>
      <c r="NYB118" s="6"/>
      <c r="NYC118" s="6"/>
      <c r="NYD118" s="6"/>
      <c r="NYE118" s="6"/>
      <c r="NYF118" s="6"/>
      <c r="NYG118" s="6"/>
      <c r="NYH118" s="6"/>
      <c r="NYI118" s="6"/>
      <c r="NYJ118" s="6"/>
      <c r="NYK118" s="6"/>
      <c r="NYL118" s="6"/>
      <c r="NYM118" s="6"/>
      <c r="NYN118" s="6"/>
      <c r="NYO118" s="6"/>
      <c r="NYP118" s="6"/>
      <c r="NYQ118" s="6"/>
      <c r="NYR118" s="6"/>
      <c r="NYS118" s="6"/>
      <c r="NYT118" s="6"/>
      <c r="NYU118" s="6"/>
      <c r="NYV118" s="6"/>
      <c r="NYW118" s="6"/>
      <c r="NYX118" s="6"/>
      <c r="NYY118" s="6"/>
      <c r="NYZ118" s="6"/>
      <c r="NZA118" s="6"/>
      <c r="NZB118" s="6"/>
      <c r="NZC118" s="6"/>
      <c r="NZD118" s="6"/>
      <c r="NZE118" s="6"/>
      <c r="NZF118" s="6"/>
      <c r="NZG118" s="6"/>
      <c r="NZH118" s="6"/>
      <c r="NZI118" s="6"/>
      <c r="NZJ118" s="6"/>
      <c r="NZK118" s="6"/>
      <c r="NZL118" s="6"/>
      <c r="NZM118" s="6"/>
      <c r="NZN118" s="6"/>
      <c r="NZO118" s="6"/>
      <c r="NZP118" s="6"/>
      <c r="NZQ118" s="6"/>
      <c r="NZR118" s="6"/>
      <c r="NZS118" s="6"/>
      <c r="NZT118" s="6"/>
      <c r="NZU118" s="6"/>
      <c r="NZV118" s="6"/>
      <c r="NZW118" s="6"/>
      <c r="NZX118" s="6"/>
      <c r="NZY118" s="6"/>
      <c r="NZZ118" s="6"/>
      <c r="OAA118" s="6"/>
      <c r="OAB118" s="6"/>
      <c r="OAC118" s="6"/>
      <c r="OAD118" s="6"/>
      <c r="OAE118" s="6"/>
      <c r="OAF118" s="6"/>
      <c r="OAG118" s="6"/>
      <c r="OAH118" s="6"/>
      <c r="OAI118" s="6"/>
      <c r="OAJ118" s="6"/>
      <c r="OAK118" s="6"/>
      <c r="OAL118" s="6"/>
      <c r="OAM118" s="6"/>
      <c r="OAN118" s="6"/>
      <c r="OAO118" s="6"/>
      <c r="OAP118" s="6"/>
      <c r="OAQ118" s="6"/>
      <c r="OAR118" s="6"/>
      <c r="OAS118" s="6"/>
      <c r="OAT118" s="6"/>
      <c r="OAU118" s="6"/>
      <c r="OAV118" s="6"/>
      <c r="OAW118" s="6"/>
      <c r="OAX118" s="6"/>
      <c r="OAY118" s="6"/>
      <c r="OAZ118" s="6"/>
      <c r="OBA118" s="6"/>
      <c r="OBB118" s="6"/>
      <c r="OBC118" s="6"/>
      <c r="OBD118" s="6"/>
      <c r="OBE118" s="6"/>
      <c r="OBF118" s="6"/>
      <c r="OBG118" s="6"/>
      <c r="OBH118" s="6"/>
      <c r="OBI118" s="6"/>
      <c r="OBJ118" s="6"/>
      <c r="OBK118" s="6"/>
      <c r="OBL118" s="6"/>
      <c r="OBM118" s="6"/>
      <c r="OBN118" s="6"/>
      <c r="OBO118" s="6"/>
      <c r="OBP118" s="6"/>
      <c r="OBQ118" s="6"/>
      <c r="OBR118" s="6"/>
      <c r="OBS118" s="6"/>
      <c r="OBT118" s="6"/>
      <c r="OBU118" s="6"/>
      <c r="OBV118" s="6"/>
      <c r="OBW118" s="6"/>
      <c r="OBX118" s="6"/>
      <c r="OBY118" s="6"/>
      <c r="OBZ118" s="6"/>
      <c r="OCA118" s="6"/>
      <c r="OCB118" s="6"/>
      <c r="OCC118" s="6"/>
      <c r="OCD118" s="6"/>
      <c r="OCE118" s="6"/>
      <c r="OCF118" s="6"/>
      <c r="OCG118" s="6"/>
      <c r="OCH118" s="6"/>
      <c r="OCI118" s="6"/>
      <c r="OCJ118" s="6"/>
      <c r="OCK118" s="6"/>
      <c r="OCL118" s="6"/>
      <c r="OCM118" s="6"/>
      <c r="OCN118" s="6"/>
      <c r="OCO118" s="6"/>
      <c r="OCP118" s="6"/>
      <c r="OCQ118" s="6"/>
      <c r="OCR118" s="6"/>
      <c r="OCS118" s="6"/>
      <c r="OCT118" s="6"/>
      <c r="OCU118" s="6"/>
      <c r="OCV118" s="6"/>
      <c r="OCW118" s="6"/>
      <c r="OCX118" s="6"/>
      <c r="OCY118" s="6"/>
      <c r="OCZ118" s="6"/>
      <c r="ODA118" s="6"/>
      <c r="ODB118" s="6"/>
      <c r="ODC118" s="6"/>
      <c r="ODD118" s="6"/>
      <c r="ODE118" s="6"/>
      <c r="ODF118" s="6"/>
      <c r="ODG118" s="6"/>
      <c r="ODH118" s="6"/>
      <c r="ODI118" s="6"/>
      <c r="ODJ118" s="6"/>
      <c r="ODK118" s="6"/>
      <c r="ODL118" s="6"/>
      <c r="ODM118" s="6"/>
      <c r="ODN118" s="6"/>
      <c r="ODO118" s="6"/>
      <c r="ODP118" s="6"/>
      <c r="ODQ118" s="6"/>
      <c r="ODR118" s="6"/>
      <c r="ODS118" s="6"/>
      <c r="ODT118" s="6"/>
      <c r="ODU118" s="6"/>
      <c r="ODV118" s="6"/>
      <c r="ODW118" s="6"/>
      <c r="ODX118" s="6"/>
      <c r="ODY118" s="6"/>
      <c r="ODZ118" s="6"/>
      <c r="OEA118" s="6"/>
      <c r="OEB118" s="6"/>
      <c r="OEC118" s="6"/>
      <c r="OED118" s="6"/>
      <c r="OEE118" s="6"/>
      <c r="OEF118" s="6"/>
      <c r="OEG118" s="6"/>
      <c r="OEH118" s="6"/>
      <c r="OEI118" s="6"/>
      <c r="OEJ118" s="6"/>
      <c r="OEK118" s="6"/>
      <c r="OEL118" s="6"/>
      <c r="OEM118" s="6"/>
      <c r="OEN118" s="6"/>
      <c r="OEO118" s="6"/>
      <c r="OEP118" s="6"/>
      <c r="OEQ118" s="6"/>
      <c r="OER118" s="6"/>
      <c r="OES118" s="6"/>
      <c r="OET118" s="6"/>
      <c r="OEU118" s="6"/>
      <c r="OEV118" s="6"/>
      <c r="OEW118" s="6"/>
      <c r="OEX118" s="6"/>
      <c r="OEY118" s="6"/>
      <c r="OEZ118" s="6"/>
      <c r="OFA118" s="6"/>
      <c r="OFB118" s="6"/>
      <c r="OFC118" s="6"/>
      <c r="OFD118" s="6"/>
      <c r="OFE118" s="6"/>
      <c r="OFF118" s="6"/>
      <c r="OFG118" s="6"/>
      <c r="OFH118" s="6"/>
      <c r="OFI118" s="6"/>
      <c r="OFJ118" s="6"/>
      <c r="OFK118" s="6"/>
      <c r="OFL118" s="6"/>
      <c r="OFM118" s="6"/>
      <c r="OFN118" s="6"/>
      <c r="OFO118" s="6"/>
      <c r="OFP118" s="6"/>
      <c r="OFQ118" s="6"/>
      <c r="OFR118" s="6"/>
      <c r="OFS118" s="6"/>
      <c r="OFT118" s="6"/>
      <c r="OFU118" s="6"/>
      <c r="OFV118" s="6"/>
      <c r="OFW118" s="6"/>
      <c r="OFX118" s="6"/>
      <c r="OFY118" s="6"/>
      <c r="OFZ118" s="6"/>
      <c r="OGA118" s="6"/>
      <c r="OGB118" s="6"/>
      <c r="OGC118" s="6"/>
      <c r="OGD118" s="6"/>
      <c r="OGE118" s="6"/>
      <c r="OGF118" s="6"/>
      <c r="OGG118" s="6"/>
      <c r="OGH118" s="6"/>
      <c r="OGI118" s="6"/>
      <c r="OGJ118" s="6"/>
      <c r="OGK118" s="6"/>
      <c r="OGL118" s="6"/>
      <c r="OGM118" s="6"/>
      <c r="OGN118" s="6"/>
      <c r="OGO118" s="6"/>
      <c r="OGP118" s="6"/>
      <c r="OGQ118" s="6"/>
      <c r="OGR118" s="6"/>
      <c r="OGS118" s="6"/>
      <c r="OGT118" s="6"/>
      <c r="OGU118" s="6"/>
      <c r="OGV118" s="6"/>
      <c r="OGW118" s="6"/>
      <c r="OGX118" s="6"/>
      <c r="OGY118" s="6"/>
      <c r="OGZ118" s="6"/>
      <c r="OHA118" s="6"/>
      <c r="OHB118" s="6"/>
      <c r="OHC118" s="6"/>
      <c r="OHD118" s="6"/>
      <c r="OHE118" s="6"/>
      <c r="OHF118" s="6"/>
      <c r="OHG118" s="6"/>
      <c r="OHH118" s="6"/>
      <c r="OHI118" s="6"/>
      <c r="OHJ118" s="6"/>
      <c r="OHK118" s="6"/>
      <c r="OHL118" s="6"/>
      <c r="OHM118" s="6"/>
      <c r="OHN118" s="6"/>
      <c r="OHO118" s="6"/>
      <c r="OHP118" s="6"/>
      <c r="OHQ118" s="6"/>
      <c r="OHR118" s="6"/>
      <c r="OHS118" s="6"/>
      <c r="OHT118" s="6"/>
      <c r="OHU118" s="6"/>
      <c r="OHV118" s="6"/>
      <c r="OHW118" s="6"/>
      <c r="OHX118" s="6"/>
      <c r="OHY118" s="6"/>
      <c r="OHZ118" s="6"/>
      <c r="OIA118" s="6"/>
      <c r="OIB118" s="6"/>
      <c r="OIC118" s="6"/>
      <c r="OID118" s="6"/>
      <c r="OIE118" s="6"/>
      <c r="OIF118" s="6"/>
      <c r="OIG118" s="6"/>
      <c r="OIH118" s="6"/>
      <c r="OII118" s="6"/>
      <c r="OIJ118" s="6"/>
      <c r="OIK118" s="6"/>
      <c r="OIL118" s="6"/>
      <c r="OIM118" s="6"/>
      <c r="OIN118" s="6"/>
      <c r="OIO118" s="6"/>
      <c r="OIP118" s="6"/>
      <c r="OIQ118" s="6"/>
      <c r="OIR118" s="6"/>
      <c r="OIS118" s="6"/>
      <c r="OIT118" s="6"/>
      <c r="OIU118" s="6"/>
      <c r="OIV118" s="6"/>
      <c r="OIW118" s="6"/>
      <c r="OIX118" s="6"/>
      <c r="OIY118" s="6"/>
      <c r="OIZ118" s="6"/>
      <c r="OJA118" s="6"/>
      <c r="OJB118" s="6"/>
      <c r="OJC118" s="6"/>
      <c r="OJD118" s="6"/>
      <c r="OJE118" s="6"/>
      <c r="OJF118" s="6"/>
      <c r="OJG118" s="6"/>
      <c r="OJH118" s="6"/>
      <c r="OJI118" s="6"/>
      <c r="OJJ118" s="6"/>
      <c r="OJK118" s="6"/>
      <c r="OJL118" s="6"/>
      <c r="OJM118" s="6"/>
      <c r="OJN118" s="6"/>
      <c r="OJO118" s="6"/>
      <c r="OJP118" s="6"/>
      <c r="OJQ118" s="6"/>
      <c r="OJR118" s="6"/>
      <c r="OJS118" s="6"/>
      <c r="OJT118" s="6"/>
      <c r="OJU118" s="6"/>
      <c r="OJV118" s="6"/>
      <c r="OJW118" s="6"/>
      <c r="OJX118" s="6"/>
      <c r="OJY118" s="6"/>
      <c r="OJZ118" s="6"/>
      <c r="OKA118" s="6"/>
      <c r="OKB118" s="6"/>
      <c r="OKC118" s="6"/>
      <c r="OKD118" s="6"/>
      <c r="OKE118" s="6"/>
      <c r="OKF118" s="6"/>
      <c r="OKG118" s="6"/>
      <c r="OKH118" s="6"/>
      <c r="OKI118" s="6"/>
      <c r="OKJ118" s="6"/>
      <c r="OKK118" s="6"/>
      <c r="OKL118" s="6"/>
      <c r="OKM118" s="6"/>
      <c r="OKN118" s="6"/>
      <c r="OKO118" s="6"/>
      <c r="OKP118" s="6"/>
      <c r="OKQ118" s="6"/>
      <c r="OKR118" s="6"/>
      <c r="OKS118" s="6"/>
      <c r="OKT118" s="6"/>
      <c r="OKU118" s="6"/>
      <c r="OKV118" s="6"/>
      <c r="OKW118" s="6"/>
      <c r="OKX118" s="6"/>
      <c r="OKY118" s="6"/>
      <c r="OKZ118" s="6"/>
      <c r="OLA118" s="6"/>
      <c r="OLB118" s="6"/>
      <c r="OLC118" s="6"/>
      <c r="OLD118" s="6"/>
      <c r="OLE118" s="6"/>
      <c r="OLF118" s="6"/>
      <c r="OLG118" s="6"/>
      <c r="OLH118" s="6"/>
      <c r="OLI118" s="6"/>
      <c r="OLJ118" s="6"/>
      <c r="OLK118" s="6"/>
      <c r="OLL118" s="6"/>
      <c r="OLM118" s="6"/>
      <c r="OLN118" s="6"/>
      <c r="OLO118" s="6"/>
      <c r="OLP118" s="6"/>
      <c r="OLQ118" s="6"/>
      <c r="OLR118" s="6"/>
      <c r="OLS118" s="6"/>
      <c r="OLT118" s="6"/>
      <c r="OLU118" s="6"/>
      <c r="OLV118" s="6"/>
      <c r="OLW118" s="6"/>
      <c r="OLX118" s="6"/>
      <c r="OLY118" s="6"/>
      <c r="OLZ118" s="6"/>
      <c r="OMA118" s="6"/>
      <c r="OMB118" s="6"/>
      <c r="OMC118" s="6"/>
      <c r="OMD118" s="6"/>
      <c r="OME118" s="6"/>
      <c r="OMF118" s="6"/>
      <c r="OMG118" s="6"/>
      <c r="OMH118" s="6"/>
      <c r="OMI118" s="6"/>
      <c r="OMJ118" s="6"/>
      <c r="OMK118" s="6"/>
      <c r="OML118" s="6"/>
      <c r="OMM118" s="6"/>
      <c r="OMN118" s="6"/>
      <c r="OMO118" s="6"/>
      <c r="OMP118" s="6"/>
      <c r="OMQ118" s="6"/>
      <c r="OMR118" s="6"/>
      <c r="OMS118" s="6"/>
      <c r="OMT118" s="6"/>
      <c r="OMU118" s="6"/>
      <c r="OMV118" s="6"/>
      <c r="OMW118" s="6"/>
      <c r="OMX118" s="6"/>
      <c r="OMY118" s="6"/>
      <c r="OMZ118" s="6"/>
      <c r="ONA118" s="6"/>
      <c r="ONB118" s="6"/>
      <c r="ONC118" s="6"/>
      <c r="OND118" s="6"/>
      <c r="ONE118" s="6"/>
      <c r="ONF118" s="6"/>
      <c r="ONG118" s="6"/>
      <c r="ONH118" s="6"/>
      <c r="ONI118" s="6"/>
      <c r="ONJ118" s="6"/>
      <c r="ONK118" s="6"/>
      <c r="ONL118" s="6"/>
      <c r="ONM118" s="6"/>
      <c r="ONN118" s="6"/>
      <c r="ONO118" s="6"/>
      <c r="ONP118" s="6"/>
      <c r="ONQ118" s="6"/>
      <c r="ONR118" s="6"/>
      <c r="ONS118" s="6"/>
      <c r="ONT118" s="6"/>
      <c r="ONU118" s="6"/>
      <c r="ONV118" s="6"/>
      <c r="ONW118" s="6"/>
      <c r="ONX118" s="6"/>
      <c r="ONY118" s="6"/>
      <c r="ONZ118" s="6"/>
      <c r="OOA118" s="6"/>
      <c r="OOB118" s="6"/>
      <c r="OOC118" s="6"/>
      <c r="OOD118" s="6"/>
      <c r="OOE118" s="6"/>
      <c r="OOF118" s="6"/>
      <c r="OOG118" s="6"/>
      <c r="OOH118" s="6"/>
      <c r="OOI118" s="6"/>
      <c r="OOJ118" s="6"/>
      <c r="OOK118" s="6"/>
      <c r="OOL118" s="6"/>
      <c r="OOM118" s="6"/>
      <c r="OON118" s="6"/>
      <c r="OOO118" s="6"/>
      <c r="OOP118" s="6"/>
      <c r="OOQ118" s="6"/>
      <c r="OOR118" s="6"/>
      <c r="OOS118" s="6"/>
      <c r="OOT118" s="6"/>
      <c r="OOU118" s="6"/>
      <c r="OOV118" s="6"/>
      <c r="OOW118" s="6"/>
      <c r="OOX118" s="6"/>
      <c r="OOY118" s="6"/>
      <c r="OOZ118" s="6"/>
      <c r="OPA118" s="6"/>
      <c r="OPB118" s="6"/>
      <c r="OPC118" s="6"/>
      <c r="OPD118" s="6"/>
      <c r="OPE118" s="6"/>
      <c r="OPF118" s="6"/>
      <c r="OPG118" s="6"/>
      <c r="OPH118" s="6"/>
      <c r="OPI118" s="6"/>
      <c r="OPJ118" s="6"/>
      <c r="OPK118" s="6"/>
      <c r="OPL118" s="6"/>
      <c r="OPM118" s="6"/>
      <c r="OPN118" s="6"/>
      <c r="OPO118" s="6"/>
      <c r="OPP118" s="6"/>
      <c r="OPQ118" s="6"/>
      <c r="OPR118" s="6"/>
      <c r="OPS118" s="6"/>
      <c r="OPT118" s="6"/>
      <c r="OPU118" s="6"/>
      <c r="OPV118" s="6"/>
      <c r="OPW118" s="6"/>
      <c r="OPX118" s="6"/>
      <c r="OPY118" s="6"/>
      <c r="OPZ118" s="6"/>
      <c r="OQA118" s="6"/>
      <c r="OQB118" s="6"/>
      <c r="OQC118" s="6"/>
      <c r="OQD118" s="6"/>
      <c r="OQE118" s="6"/>
      <c r="OQF118" s="6"/>
      <c r="OQG118" s="6"/>
      <c r="OQH118" s="6"/>
      <c r="OQI118" s="6"/>
      <c r="OQJ118" s="6"/>
      <c r="OQK118" s="6"/>
      <c r="OQL118" s="6"/>
      <c r="OQM118" s="6"/>
      <c r="OQN118" s="6"/>
      <c r="OQO118" s="6"/>
      <c r="OQP118" s="6"/>
      <c r="OQQ118" s="6"/>
      <c r="OQR118" s="6"/>
      <c r="OQS118" s="6"/>
      <c r="OQT118" s="6"/>
      <c r="OQU118" s="6"/>
      <c r="OQV118" s="6"/>
      <c r="OQW118" s="6"/>
      <c r="OQX118" s="6"/>
      <c r="OQY118" s="6"/>
      <c r="OQZ118" s="6"/>
      <c r="ORA118" s="6"/>
      <c r="ORB118" s="6"/>
      <c r="ORC118" s="6"/>
      <c r="ORD118" s="6"/>
      <c r="ORE118" s="6"/>
      <c r="ORF118" s="6"/>
      <c r="ORG118" s="6"/>
      <c r="ORH118" s="6"/>
      <c r="ORI118" s="6"/>
      <c r="ORJ118" s="6"/>
      <c r="ORK118" s="6"/>
      <c r="ORL118" s="6"/>
      <c r="ORM118" s="6"/>
      <c r="ORN118" s="6"/>
      <c r="ORO118" s="6"/>
      <c r="ORP118" s="6"/>
      <c r="ORQ118" s="6"/>
      <c r="ORR118" s="6"/>
      <c r="ORS118" s="6"/>
      <c r="ORT118" s="6"/>
      <c r="ORU118" s="6"/>
      <c r="ORV118" s="6"/>
      <c r="ORW118" s="6"/>
      <c r="ORX118" s="6"/>
      <c r="ORY118" s="6"/>
      <c r="ORZ118" s="6"/>
      <c r="OSA118" s="6"/>
      <c r="OSB118" s="6"/>
      <c r="OSC118" s="6"/>
      <c r="OSD118" s="6"/>
      <c r="OSE118" s="6"/>
      <c r="OSF118" s="6"/>
      <c r="OSG118" s="6"/>
      <c r="OSH118" s="6"/>
      <c r="OSI118" s="6"/>
      <c r="OSJ118" s="6"/>
      <c r="OSK118" s="6"/>
      <c r="OSL118" s="6"/>
      <c r="OSM118" s="6"/>
      <c r="OSN118" s="6"/>
      <c r="OSO118" s="6"/>
      <c r="OSP118" s="6"/>
      <c r="OSQ118" s="6"/>
      <c r="OSR118" s="6"/>
      <c r="OSS118" s="6"/>
      <c r="OST118" s="6"/>
      <c r="OSU118" s="6"/>
      <c r="OSV118" s="6"/>
      <c r="OSW118" s="6"/>
      <c r="OSX118" s="6"/>
      <c r="OSY118" s="6"/>
      <c r="OSZ118" s="6"/>
      <c r="OTA118" s="6"/>
      <c r="OTB118" s="6"/>
      <c r="OTC118" s="6"/>
      <c r="OTD118" s="6"/>
      <c r="OTE118" s="6"/>
      <c r="OTF118" s="6"/>
      <c r="OTG118" s="6"/>
      <c r="OTH118" s="6"/>
      <c r="OTI118" s="6"/>
      <c r="OTJ118" s="6"/>
      <c r="OTK118" s="6"/>
      <c r="OTL118" s="6"/>
      <c r="OTM118" s="6"/>
      <c r="OTN118" s="6"/>
      <c r="OTO118" s="6"/>
      <c r="OTP118" s="6"/>
      <c r="OTQ118" s="6"/>
      <c r="OTR118" s="6"/>
      <c r="OTS118" s="6"/>
      <c r="OTT118" s="6"/>
      <c r="OTU118" s="6"/>
      <c r="OTV118" s="6"/>
      <c r="OTW118" s="6"/>
      <c r="OTX118" s="6"/>
      <c r="OTY118" s="6"/>
      <c r="OTZ118" s="6"/>
      <c r="OUA118" s="6"/>
      <c r="OUB118" s="6"/>
      <c r="OUC118" s="6"/>
      <c r="OUD118" s="6"/>
      <c r="OUE118" s="6"/>
      <c r="OUF118" s="6"/>
      <c r="OUG118" s="6"/>
      <c r="OUH118" s="6"/>
      <c r="OUI118" s="6"/>
      <c r="OUJ118" s="6"/>
      <c r="OUK118" s="6"/>
      <c r="OUL118" s="6"/>
      <c r="OUM118" s="6"/>
      <c r="OUN118" s="6"/>
      <c r="OUO118" s="6"/>
      <c r="OUP118" s="6"/>
      <c r="OUQ118" s="6"/>
      <c r="OUR118" s="6"/>
      <c r="OUS118" s="6"/>
      <c r="OUT118" s="6"/>
      <c r="OUU118" s="6"/>
      <c r="OUV118" s="6"/>
      <c r="OUW118" s="6"/>
      <c r="OUX118" s="6"/>
      <c r="OUY118" s="6"/>
      <c r="OUZ118" s="6"/>
      <c r="OVA118" s="6"/>
      <c r="OVB118" s="6"/>
      <c r="OVC118" s="6"/>
      <c r="OVD118" s="6"/>
      <c r="OVE118" s="6"/>
      <c r="OVF118" s="6"/>
      <c r="OVG118" s="6"/>
      <c r="OVH118" s="6"/>
      <c r="OVI118" s="6"/>
      <c r="OVJ118" s="6"/>
      <c r="OVK118" s="6"/>
      <c r="OVL118" s="6"/>
      <c r="OVM118" s="6"/>
      <c r="OVN118" s="6"/>
      <c r="OVO118" s="6"/>
      <c r="OVP118" s="6"/>
      <c r="OVQ118" s="6"/>
      <c r="OVR118" s="6"/>
      <c r="OVS118" s="6"/>
      <c r="OVT118" s="6"/>
      <c r="OVU118" s="6"/>
      <c r="OVV118" s="6"/>
      <c r="OVW118" s="6"/>
      <c r="OVX118" s="6"/>
      <c r="OVY118" s="6"/>
      <c r="OVZ118" s="6"/>
      <c r="OWA118" s="6"/>
      <c r="OWB118" s="6"/>
      <c r="OWC118" s="6"/>
      <c r="OWD118" s="6"/>
      <c r="OWE118" s="6"/>
      <c r="OWF118" s="6"/>
      <c r="OWG118" s="6"/>
      <c r="OWH118" s="6"/>
      <c r="OWI118" s="6"/>
      <c r="OWJ118" s="6"/>
      <c r="OWK118" s="6"/>
      <c r="OWL118" s="6"/>
      <c r="OWM118" s="6"/>
      <c r="OWN118" s="6"/>
      <c r="OWO118" s="6"/>
      <c r="OWP118" s="6"/>
      <c r="OWQ118" s="6"/>
      <c r="OWR118" s="6"/>
      <c r="OWS118" s="6"/>
      <c r="OWT118" s="6"/>
      <c r="OWU118" s="6"/>
      <c r="OWV118" s="6"/>
      <c r="OWW118" s="6"/>
      <c r="OWX118" s="6"/>
      <c r="OWY118" s="6"/>
      <c r="OWZ118" s="6"/>
      <c r="OXA118" s="6"/>
      <c r="OXB118" s="6"/>
      <c r="OXC118" s="6"/>
      <c r="OXD118" s="6"/>
      <c r="OXE118" s="6"/>
      <c r="OXF118" s="6"/>
      <c r="OXG118" s="6"/>
      <c r="OXH118" s="6"/>
      <c r="OXI118" s="6"/>
      <c r="OXJ118" s="6"/>
      <c r="OXK118" s="6"/>
      <c r="OXL118" s="6"/>
      <c r="OXM118" s="6"/>
      <c r="OXN118" s="6"/>
      <c r="OXO118" s="6"/>
      <c r="OXP118" s="6"/>
      <c r="OXQ118" s="6"/>
      <c r="OXR118" s="6"/>
      <c r="OXS118" s="6"/>
      <c r="OXT118" s="6"/>
      <c r="OXU118" s="6"/>
      <c r="OXV118" s="6"/>
      <c r="OXW118" s="6"/>
      <c r="OXX118" s="6"/>
      <c r="OXY118" s="6"/>
      <c r="OXZ118" s="6"/>
      <c r="OYA118" s="6"/>
      <c r="OYB118" s="6"/>
      <c r="OYC118" s="6"/>
      <c r="OYD118" s="6"/>
      <c r="OYE118" s="6"/>
      <c r="OYF118" s="6"/>
      <c r="OYG118" s="6"/>
      <c r="OYH118" s="6"/>
      <c r="OYI118" s="6"/>
      <c r="OYJ118" s="6"/>
      <c r="OYK118" s="6"/>
      <c r="OYL118" s="6"/>
      <c r="OYM118" s="6"/>
      <c r="OYN118" s="6"/>
      <c r="OYO118" s="6"/>
      <c r="OYP118" s="6"/>
      <c r="OYQ118" s="6"/>
      <c r="OYR118" s="6"/>
      <c r="OYS118" s="6"/>
      <c r="OYT118" s="6"/>
      <c r="OYU118" s="6"/>
      <c r="OYV118" s="6"/>
      <c r="OYW118" s="6"/>
      <c r="OYX118" s="6"/>
      <c r="OYY118" s="6"/>
      <c r="OYZ118" s="6"/>
      <c r="OZA118" s="6"/>
      <c r="OZB118" s="6"/>
      <c r="OZC118" s="6"/>
      <c r="OZD118" s="6"/>
      <c r="OZE118" s="6"/>
      <c r="OZF118" s="6"/>
      <c r="OZG118" s="6"/>
      <c r="OZH118" s="6"/>
      <c r="OZI118" s="6"/>
      <c r="OZJ118" s="6"/>
      <c r="OZK118" s="6"/>
      <c r="OZL118" s="6"/>
      <c r="OZM118" s="6"/>
      <c r="OZN118" s="6"/>
      <c r="OZO118" s="6"/>
      <c r="OZP118" s="6"/>
      <c r="OZQ118" s="6"/>
      <c r="OZR118" s="6"/>
      <c r="OZS118" s="6"/>
      <c r="OZT118" s="6"/>
      <c r="OZU118" s="6"/>
      <c r="OZV118" s="6"/>
      <c r="OZW118" s="6"/>
      <c r="OZX118" s="6"/>
      <c r="OZY118" s="6"/>
      <c r="OZZ118" s="6"/>
      <c r="PAA118" s="6"/>
      <c r="PAB118" s="6"/>
      <c r="PAC118" s="6"/>
      <c r="PAD118" s="6"/>
      <c r="PAE118" s="6"/>
      <c r="PAF118" s="6"/>
      <c r="PAG118" s="6"/>
      <c r="PAH118" s="6"/>
      <c r="PAI118" s="6"/>
      <c r="PAJ118" s="6"/>
      <c r="PAK118" s="6"/>
      <c r="PAL118" s="6"/>
      <c r="PAM118" s="6"/>
      <c r="PAN118" s="6"/>
      <c r="PAO118" s="6"/>
      <c r="PAP118" s="6"/>
      <c r="PAQ118" s="6"/>
      <c r="PAR118" s="6"/>
      <c r="PAS118" s="6"/>
      <c r="PAT118" s="6"/>
      <c r="PAU118" s="6"/>
      <c r="PAV118" s="6"/>
      <c r="PAW118" s="6"/>
      <c r="PAX118" s="6"/>
      <c r="PAY118" s="6"/>
      <c r="PAZ118" s="6"/>
      <c r="PBA118" s="6"/>
      <c r="PBB118" s="6"/>
      <c r="PBC118" s="6"/>
      <c r="PBD118" s="6"/>
      <c r="PBE118" s="6"/>
      <c r="PBF118" s="6"/>
      <c r="PBG118" s="6"/>
      <c r="PBH118" s="6"/>
      <c r="PBI118" s="6"/>
      <c r="PBJ118" s="6"/>
      <c r="PBK118" s="6"/>
      <c r="PBL118" s="6"/>
      <c r="PBM118" s="6"/>
      <c r="PBN118" s="6"/>
      <c r="PBO118" s="6"/>
      <c r="PBP118" s="6"/>
      <c r="PBQ118" s="6"/>
      <c r="PBR118" s="6"/>
      <c r="PBS118" s="6"/>
      <c r="PBT118" s="6"/>
      <c r="PBU118" s="6"/>
      <c r="PBV118" s="6"/>
      <c r="PBW118" s="6"/>
      <c r="PBX118" s="6"/>
      <c r="PBY118" s="6"/>
      <c r="PBZ118" s="6"/>
      <c r="PCA118" s="6"/>
      <c r="PCB118" s="6"/>
      <c r="PCC118" s="6"/>
      <c r="PCD118" s="6"/>
      <c r="PCE118" s="6"/>
      <c r="PCF118" s="6"/>
      <c r="PCG118" s="6"/>
      <c r="PCH118" s="6"/>
      <c r="PCI118" s="6"/>
      <c r="PCJ118" s="6"/>
      <c r="PCK118" s="6"/>
      <c r="PCL118" s="6"/>
      <c r="PCM118" s="6"/>
      <c r="PCN118" s="6"/>
      <c r="PCO118" s="6"/>
      <c r="PCP118" s="6"/>
      <c r="PCQ118" s="6"/>
      <c r="PCR118" s="6"/>
      <c r="PCS118" s="6"/>
      <c r="PCT118" s="6"/>
      <c r="PCU118" s="6"/>
      <c r="PCV118" s="6"/>
      <c r="PCW118" s="6"/>
      <c r="PCX118" s="6"/>
      <c r="PCY118" s="6"/>
      <c r="PCZ118" s="6"/>
      <c r="PDA118" s="6"/>
      <c r="PDB118" s="6"/>
      <c r="PDC118" s="6"/>
      <c r="PDD118" s="6"/>
      <c r="PDE118" s="6"/>
      <c r="PDF118" s="6"/>
      <c r="PDG118" s="6"/>
      <c r="PDH118" s="6"/>
      <c r="PDI118" s="6"/>
      <c r="PDJ118" s="6"/>
      <c r="PDK118" s="6"/>
      <c r="PDL118" s="6"/>
      <c r="PDM118" s="6"/>
      <c r="PDN118" s="6"/>
      <c r="PDO118" s="6"/>
      <c r="PDP118" s="6"/>
      <c r="PDQ118" s="6"/>
      <c r="PDR118" s="6"/>
      <c r="PDS118" s="6"/>
      <c r="PDT118" s="6"/>
      <c r="PDU118" s="6"/>
      <c r="PDV118" s="6"/>
      <c r="PDW118" s="6"/>
      <c r="PDX118" s="6"/>
      <c r="PDY118" s="6"/>
      <c r="PDZ118" s="6"/>
      <c r="PEA118" s="6"/>
      <c r="PEB118" s="6"/>
      <c r="PEC118" s="6"/>
      <c r="PED118" s="6"/>
      <c r="PEE118" s="6"/>
      <c r="PEF118" s="6"/>
      <c r="PEG118" s="6"/>
      <c r="PEH118" s="6"/>
      <c r="PEI118" s="6"/>
      <c r="PEJ118" s="6"/>
      <c r="PEK118" s="6"/>
      <c r="PEL118" s="6"/>
      <c r="PEM118" s="6"/>
      <c r="PEN118" s="6"/>
      <c r="PEO118" s="6"/>
      <c r="PEP118" s="6"/>
      <c r="PEQ118" s="6"/>
      <c r="PER118" s="6"/>
      <c r="PES118" s="6"/>
      <c r="PET118" s="6"/>
      <c r="PEU118" s="6"/>
      <c r="PEV118" s="6"/>
      <c r="PEW118" s="6"/>
      <c r="PEX118" s="6"/>
      <c r="PEY118" s="6"/>
      <c r="PEZ118" s="6"/>
      <c r="PFA118" s="6"/>
      <c r="PFB118" s="6"/>
      <c r="PFC118" s="6"/>
      <c r="PFD118" s="6"/>
      <c r="PFE118" s="6"/>
      <c r="PFF118" s="6"/>
      <c r="PFG118" s="6"/>
      <c r="PFH118" s="6"/>
      <c r="PFI118" s="6"/>
      <c r="PFJ118" s="6"/>
      <c r="PFK118" s="6"/>
      <c r="PFL118" s="6"/>
      <c r="PFM118" s="6"/>
      <c r="PFN118" s="6"/>
      <c r="PFO118" s="6"/>
      <c r="PFP118" s="6"/>
      <c r="PFQ118" s="6"/>
      <c r="PFR118" s="6"/>
      <c r="PFS118" s="6"/>
      <c r="PFT118" s="6"/>
      <c r="PFU118" s="6"/>
      <c r="PFV118" s="6"/>
      <c r="PFW118" s="6"/>
      <c r="PFX118" s="6"/>
      <c r="PFY118" s="6"/>
      <c r="PFZ118" s="6"/>
      <c r="PGA118" s="6"/>
      <c r="PGB118" s="6"/>
      <c r="PGC118" s="6"/>
      <c r="PGD118" s="6"/>
      <c r="PGE118" s="6"/>
      <c r="PGF118" s="6"/>
      <c r="PGG118" s="6"/>
      <c r="PGH118" s="6"/>
      <c r="PGI118" s="6"/>
      <c r="PGJ118" s="6"/>
      <c r="PGK118" s="6"/>
      <c r="PGL118" s="6"/>
      <c r="PGM118" s="6"/>
      <c r="PGN118" s="6"/>
      <c r="PGO118" s="6"/>
      <c r="PGP118" s="6"/>
      <c r="PGQ118" s="6"/>
      <c r="PGR118" s="6"/>
      <c r="PGS118" s="6"/>
      <c r="PGT118" s="6"/>
      <c r="PGU118" s="6"/>
      <c r="PGV118" s="6"/>
      <c r="PGW118" s="6"/>
      <c r="PGX118" s="6"/>
      <c r="PGY118" s="6"/>
      <c r="PGZ118" s="6"/>
      <c r="PHA118" s="6"/>
      <c r="PHB118" s="6"/>
      <c r="PHC118" s="6"/>
      <c r="PHD118" s="6"/>
      <c r="PHE118" s="6"/>
      <c r="PHF118" s="6"/>
      <c r="PHG118" s="6"/>
      <c r="PHH118" s="6"/>
      <c r="PHI118" s="6"/>
      <c r="PHJ118" s="6"/>
      <c r="PHK118" s="6"/>
      <c r="PHL118" s="6"/>
      <c r="PHM118" s="6"/>
      <c r="PHN118" s="6"/>
      <c r="PHO118" s="6"/>
      <c r="PHP118" s="6"/>
      <c r="PHQ118" s="6"/>
      <c r="PHR118" s="6"/>
      <c r="PHS118" s="6"/>
      <c r="PHT118" s="6"/>
      <c r="PHU118" s="6"/>
      <c r="PHV118" s="6"/>
      <c r="PHW118" s="6"/>
      <c r="PHX118" s="6"/>
      <c r="PHY118" s="6"/>
      <c r="PHZ118" s="6"/>
      <c r="PIA118" s="6"/>
      <c r="PIB118" s="6"/>
      <c r="PIC118" s="6"/>
      <c r="PID118" s="6"/>
      <c r="PIE118" s="6"/>
      <c r="PIF118" s="6"/>
      <c r="PIG118" s="6"/>
      <c r="PIH118" s="6"/>
      <c r="PII118" s="6"/>
      <c r="PIJ118" s="6"/>
      <c r="PIK118" s="6"/>
      <c r="PIL118" s="6"/>
      <c r="PIM118" s="6"/>
      <c r="PIN118" s="6"/>
      <c r="PIO118" s="6"/>
      <c r="PIP118" s="6"/>
      <c r="PIQ118" s="6"/>
      <c r="PIR118" s="6"/>
      <c r="PIS118" s="6"/>
      <c r="PIT118" s="6"/>
      <c r="PIU118" s="6"/>
      <c r="PIV118" s="6"/>
      <c r="PIW118" s="6"/>
      <c r="PIX118" s="6"/>
      <c r="PIY118" s="6"/>
      <c r="PIZ118" s="6"/>
      <c r="PJA118" s="6"/>
      <c r="PJB118" s="6"/>
      <c r="PJC118" s="6"/>
      <c r="PJD118" s="6"/>
      <c r="PJE118" s="6"/>
      <c r="PJF118" s="6"/>
      <c r="PJG118" s="6"/>
      <c r="PJH118" s="6"/>
      <c r="PJI118" s="6"/>
      <c r="PJJ118" s="6"/>
      <c r="PJK118" s="6"/>
      <c r="PJL118" s="6"/>
      <c r="PJM118" s="6"/>
      <c r="PJN118" s="6"/>
      <c r="PJO118" s="6"/>
      <c r="PJP118" s="6"/>
      <c r="PJQ118" s="6"/>
      <c r="PJR118" s="6"/>
      <c r="PJS118" s="6"/>
      <c r="PJT118" s="6"/>
      <c r="PJU118" s="6"/>
      <c r="PJV118" s="6"/>
      <c r="PJW118" s="6"/>
      <c r="PJX118" s="6"/>
      <c r="PJY118" s="6"/>
      <c r="PJZ118" s="6"/>
      <c r="PKA118" s="6"/>
      <c r="PKB118" s="6"/>
      <c r="PKC118" s="6"/>
      <c r="PKD118" s="6"/>
      <c r="PKE118" s="6"/>
      <c r="PKF118" s="6"/>
      <c r="PKG118" s="6"/>
      <c r="PKH118" s="6"/>
      <c r="PKI118" s="6"/>
      <c r="PKJ118" s="6"/>
      <c r="PKK118" s="6"/>
      <c r="PKL118" s="6"/>
      <c r="PKM118" s="6"/>
      <c r="PKN118" s="6"/>
      <c r="PKO118" s="6"/>
      <c r="PKP118" s="6"/>
      <c r="PKQ118" s="6"/>
      <c r="PKR118" s="6"/>
      <c r="PKS118" s="6"/>
      <c r="PKT118" s="6"/>
      <c r="PKU118" s="6"/>
      <c r="PKV118" s="6"/>
      <c r="PKW118" s="6"/>
      <c r="PKX118" s="6"/>
      <c r="PKY118" s="6"/>
      <c r="PKZ118" s="6"/>
      <c r="PLA118" s="6"/>
      <c r="PLB118" s="6"/>
      <c r="PLC118" s="6"/>
      <c r="PLD118" s="6"/>
      <c r="PLE118" s="6"/>
      <c r="PLF118" s="6"/>
      <c r="PLG118" s="6"/>
      <c r="PLH118" s="6"/>
      <c r="PLI118" s="6"/>
      <c r="PLJ118" s="6"/>
      <c r="PLK118" s="6"/>
      <c r="PLL118" s="6"/>
      <c r="PLM118" s="6"/>
      <c r="PLN118" s="6"/>
      <c r="PLO118" s="6"/>
      <c r="PLP118" s="6"/>
      <c r="PLQ118" s="6"/>
      <c r="PLR118" s="6"/>
      <c r="PLS118" s="6"/>
      <c r="PLT118" s="6"/>
      <c r="PLU118" s="6"/>
      <c r="PLV118" s="6"/>
      <c r="PLW118" s="6"/>
      <c r="PLX118" s="6"/>
      <c r="PLY118" s="6"/>
      <c r="PLZ118" s="6"/>
      <c r="PMA118" s="6"/>
      <c r="PMB118" s="6"/>
      <c r="PMC118" s="6"/>
      <c r="PMD118" s="6"/>
      <c r="PME118" s="6"/>
      <c r="PMF118" s="6"/>
      <c r="PMG118" s="6"/>
      <c r="PMH118" s="6"/>
      <c r="PMI118" s="6"/>
      <c r="PMJ118" s="6"/>
      <c r="PMK118" s="6"/>
      <c r="PML118" s="6"/>
      <c r="PMM118" s="6"/>
      <c r="PMN118" s="6"/>
      <c r="PMO118" s="6"/>
      <c r="PMP118" s="6"/>
      <c r="PMQ118" s="6"/>
      <c r="PMR118" s="6"/>
      <c r="PMS118" s="6"/>
      <c r="PMT118" s="6"/>
      <c r="PMU118" s="6"/>
      <c r="PMV118" s="6"/>
      <c r="PMW118" s="6"/>
      <c r="PMX118" s="6"/>
      <c r="PMY118" s="6"/>
      <c r="PMZ118" s="6"/>
      <c r="PNA118" s="6"/>
      <c r="PNB118" s="6"/>
      <c r="PNC118" s="6"/>
      <c r="PND118" s="6"/>
      <c r="PNE118" s="6"/>
      <c r="PNF118" s="6"/>
      <c r="PNG118" s="6"/>
      <c r="PNH118" s="6"/>
      <c r="PNI118" s="6"/>
      <c r="PNJ118" s="6"/>
      <c r="PNK118" s="6"/>
      <c r="PNL118" s="6"/>
      <c r="PNM118" s="6"/>
      <c r="PNN118" s="6"/>
      <c r="PNO118" s="6"/>
      <c r="PNP118" s="6"/>
      <c r="PNQ118" s="6"/>
      <c r="PNR118" s="6"/>
      <c r="PNS118" s="6"/>
      <c r="PNT118" s="6"/>
      <c r="PNU118" s="6"/>
      <c r="PNV118" s="6"/>
      <c r="PNW118" s="6"/>
      <c r="PNX118" s="6"/>
      <c r="PNY118" s="6"/>
      <c r="PNZ118" s="6"/>
      <c r="POA118" s="6"/>
      <c r="POB118" s="6"/>
      <c r="POC118" s="6"/>
      <c r="POD118" s="6"/>
      <c r="POE118" s="6"/>
      <c r="POF118" s="6"/>
      <c r="POG118" s="6"/>
      <c r="POH118" s="6"/>
      <c r="POI118" s="6"/>
      <c r="POJ118" s="6"/>
      <c r="POK118" s="6"/>
      <c r="POL118" s="6"/>
      <c r="POM118" s="6"/>
      <c r="PON118" s="6"/>
      <c r="POO118" s="6"/>
      <c r="POP118" s="6"/>
      <c r="POQ118" s="6"/>
      <c r="POR118" s="6"/>
      <c r="POS118" s="6"/>
      <c r="POT118" s="6"/>
      <c r="POU118" s="6"/>
      <c r="POV118" s="6"/>
      <c r="POW118" s="6"/>
      <c r="POX118" s="6"/>
      <c r="POY118" s="6"/>
      <c r="POZ118" s="6"/>
      <c r="PPA118" s="6"/>
      <c r="PPB118" s="6"/>
      <c r="PPC118" s="6"/>
      <c r="PPD118" s="6"/>
      <c r="PPE118" s="6"/>
      <c r="PPF118" s="6"/>
      <c r="PPG118" s="6"/>
      <c r="PPH118" s="6"/>
      <c r="PPI118" s="6"/>
      <c r="PPJ118" s="6"/>
      <c r="PPK118" s="6"/>
      <c r="PPL118" s="6"/>
      <c r="PPM118" s="6"/>
      <c r="PPN118" s="6"/>
      <c r="PPO118" s="6"/>
      <c r="PPP118" s="6"/>
      <c r="PPQ118" s="6"/>
      <c r="PPR118" s="6"/>
      <c r="PPS118" s="6"/>
      <c r="PPT118" s="6"/>
      <c r="PPU118" s="6"/>
      <c r="PPV118" s="6"/>
      <c r="PPW118" s="6"/>
      <c r="PPX118" s="6"/>
      <c r="PPY118" s="6"/>
      <c r="PPZ118" s="6"/>
      <c r="PQA118" s="6"/>
      <c r="PQB118" s="6"/>
      <c r="PQC118" s="6"/>
      <c r="PQD118" s="6"/>
      <c r="PQE118" s="6"/>
      <c r="PQF118" s="6"/>
      <c r="PQG118" s="6"/>
      <c r="PQH118" s="6"/>
      <c r="PQI118" s="6"/>
      <c r="PQJ118" s="6"/>
      <c r="PQK118" s="6"/>
      <c r="PQL118" s="6"/>
      <c r="PQM118" s="6"/>
      <c r="PQN118" s="6"/>
      <c r="PQO118" s="6"/>
      <c r="PQP118" s="6"/>
      <c r="PQQ118" s="6"/>
      <c r="PQR118" s="6"/>
      <c r="PQS118" s="6"/>
      <c r="PQT118" s="6"/>
      <c r="PQU118" s="6"/>
      <c r="PQV118" s="6"/>
      <c r="PQW118" s="6"/>
      <c r="PQX118" s="6"/>
      <c r="PQY118" s="6"/>
      <c r="PQZ118" s="6"/>
      <c r="PRA118" s="6"/>
      <c r="PRB118" s="6"/>
      <c r="PRC118" s="6"/>
      <c r="PRD118" s="6"/>
      <c r="PRE118" s="6"/>
      <c r="PRF118" s="6"/>
      <c r="PRG118" s="6"/>
      <c r="PRH118" s="6"/>
      <c r="PRI118" s="6"/>
      <c r="PRJ118" s="6"/>
      <c r="PRK118" s="6"/>
      <c r="PRL118" s="6"/>
      <c r="PRM118" s="6"/>
      <c r="PRN118" s="6"/>
      <c r="PRO118" s="6"/>
      <c r="PRP118" s="6"/>
      <c r="PRQ118" s="6"/>
      <c r="PRR118" s="6"/>
      <c r="PRS118" s="6"/>
      <c r="PRT118" s="6"/>
      <c r="PRU118" s="6"/>
      <c r="PRV118" s="6"/>
      <c r="PRW118" s="6"/>
      <c r="PRX118" s="6"/>
      <c r="PRY118" s="6"/>
      <c r="PRZ118" s="6"/>
      <c r="PSA118" s="6"/>
      <c r="PSB118" s="6"/>
      <c r="PSC118" s="6"/>
      <c r="PSD118" s="6"/>
      <c r="PSE118" s="6"/>
      <c r="PSF118" s="6"/>
      <c r="PSG118" s="6"/>
      <c r="PSH118" s="6"/>
      <c r="PSI118" s="6"/>
      <c r="PSJ118" s="6"/>
      <c r="PSK118" s="6"/>
      <c r="PSL118" s="6"/>
      <c r="PSM118" s="6"/>
      <c r="PSN118" s="6"/>
      <c r="PSO118" s="6"/>
      <c r="PSP118" s="6"/>
      <c r="PSQ118" s="6"/>
      <c r="PSR118" s="6"/>
      <c r="PSS118" s="6"/>
      <c r="PST118" s="6"/>
      <c r="PSU118" s="6"/>
      <c r="PSV118" s="6"/>
      <c r="PSW118" s="6"/>
      <c r="PSX118" s="6"/>
      <c r="PSY118" s="6"/>
      <c r="PSZ118" s="6"/>
      <c r="PTA118" s="6"/>
      <c r="PTB118" s="6"/>
      <c r="PTC118" s="6"/>
      <c r="PTD118" s="6"/>
      <c r="PTE118" s="6"/>
      <c r="PTF118" s="6"/>
      <c r="PTG118" s="6"/>
      <c r="PTH118" s="6"/>
      <c r="PTI118" s="6"/>
      <c r="PTJ118" s="6"/>
      <c r="PTK118" s="6"/>
      <c r="PTL118" s="6"/>
      <c r="PTM118" s="6"/>
      <c r="PTN118" s="6"/>
      <c r="PTO118" s="6"/>
      <c r="PTP118" s="6"/>
      <c r="PTQ118" s="6"/>
      <c r="PTR118" s="6"/>
      <c r="PTS118" s="6"/>
      <c r="PTT118" s="6"/>
      <c r="PTU118" s="6"/>
      <c r="PTV118" s="6"/>
      <c r="PTW118" s="6"/>
      <c r="PTX118" s="6"/>
      <c r="PTY118" s="6"/>
      <c r="PTZ118" s="6"/>
      <c r="PUA118" s="6"/>
      <c r="PUB118" s="6"/>
      <c r="PUC118" s="6"/>
      <c r="PUD118" s="6"/>
      <c r="PUE118" s="6"/>
      <c r="PUF118" s="6"/>
      <c r="PUG118" s="6"/>
      <c r="PUH118" s="6"/>
      <c r="PUI118" s="6"/>
      <c r="PUJ118" s="6"/>
      <c r="PUK118" s="6"/>
      <c r="PUL118" s="6"/>
      <c r="PUM118" s="6"/>
      <c r="PUN118" s="6"/>
      <c r="PUO118" s="6"/>
      <c r="PUP118" s="6"/>
      <c r="PUQ118" s="6"/>
      <c r="PUR118" s="6"/>
      <c r="PUS118" s="6"/>
      <c r="PUT118" s="6"/>
      <c r="PUU118" s="6"/>
      <c r="PUV118" s="6"/>
      <c r="PUW118" s="6"/>
      <c r="PUX118" s="6"/>
      <c r="PUY118" s="6"/>
      <c r="PUZ118" s="6"/>
      <c r="PVA118" s="6"/>
      <c r="PVB118" s="6"/>
      <c r="PVC118" s="6"/>
      <c r="PVD118" s="6"/>
      <c r="PVE118" s="6"/>
      <c r="PVF118" s="6"/>
      <c r="PVG118" s="6"/>
      <c r="PVH118" s="6"/>
      <c r="PVI118" s="6"/>
      <c r="PVJ118" s="6"/>
      <c r="PVK118" s="6"/>
      <c r="PVL118" s="6"/>
      <c r="PVM118" s="6"/>
      <c r="PVN118" s="6"/>
      <c r="PVO118" s="6"/>
      <c r="PVP118" s="6"/>
      <c r="PVQ118" s="6"/>
      <c r="PVR118" s="6"/>
      <c r="PVS118" s="6"/>
      <c r="PVT118" s="6"/>
      <c r="PVU118" s="6"/>
      <c r="PVV118" s="6"/>
      <c r="PVW118" s="6"/>
      <c r="PVX118" s="6"/>
      <c r="PVY118" s="6"/>
      <c r="PVZ118" s="6"/>
      <c r="PWA118" s="6"/>
      <c r="PWB118" s="6"/>
      <c r="PWC118" s="6"/>
      <c r="PWD118" s="6"/>
      <c r="PWE118" s="6"/>
      <c r="PWF118" s="6"/>
      <c r="PWG118" s="6"/>
      <c r="PWH118" s="6"/>
      <c r="PWI118" s="6"/>
      <c r="PWJ118" s="6"/>
      <c r="PWK118" s="6"/>
      <c r="PWL118" s="6"/>
      <c r="PWM118" s="6"/>
      <c r="PWN118" s="6"/>
      <c r="PWO118" s="6"/>
      <c r="PWP118" s="6"/>
      <c r="PWQ118" s="6"/>
      <c r="PWR118" s="6"/>
      <c r="PWS118" s="6"/>
      <c r="PWT118" s="6"/>
      <c r="PWU118" s="6"/>
      <c r="PWV118" s="6"/>
      <c r="PWW118" s="6"/>
      <c r="PWX118" s="6"/>
      <c r="PWY118" s="6"/>
      <c r="PWZ118" s="6"/>
      <c r="PXA118" s="6"/>
      <c r="PXB118" s="6"/>
      <c r="PXC118" s="6"/>
      <c r="PXD118" s="6"/>
      <c r="PXE118" s="6"/>
      <c r="PXF118" s="6"/>
      <c r="PXG118" s="6"/>
      <c r="PXH118" s="6"/>
      <c r="PXI118" s="6"/>
      <c r="PXJ118" s="6"/>
      <c r="PXK118" s="6"/>
      <c r="PXL118" s="6"/>
      <c r="PXM118" s="6"/>
      <c r="PXN118" s="6"/>
      <c r="PXO118" s="6"/>
      <c r="PXP118" s="6"/>
      <c r="PXQ118" s="6"/>
      <c r="PXR118" s="6"/>
      <c r="PXS118" s="6"/>
      <c r="PXT118" s="6"/>
      <c r="PXU118" s="6"/>
      <c r="PXV118" s="6"/>
      <c r="PXW118" s="6"/>
      <c r="PXX118" s="6"/>
      <c r="PXY118" s="6"/>
      <c r="PXZ118" s="6"/>
      <c r="PYA118" s="6"/>
      <c r="PYB118" s="6"/>
      <c r="PYC118" s="6"/>
      <c r="PYD118" s="6"/>
      <c r="PYE118" s="6"/>
      <c r="PYF118" s="6"/>
      <c r="PYG118" s="6"/>
      <c r="PYH118" s="6"/>
      <c r="PYI118" s="6"/>
      <c r="PYJ118" s="6"/>
      <c r="PYK118" s="6"/>
      <c r="PYL118" s="6"/>
      <c r="PYM118" s="6"/>
      <c r="PYN118" s="6"/>
      <c r="PYO118" s="6"/>
      <c r="PYP118" s="6"/>
      <c r="PYQ118" s="6"/>
      <c r="PYR118" s="6"/>
      <c r="PYS118" s="6"/>
      <c r="PYT118" s="6"/>
      <c r="PYU118" s="6"/>
      <c r="PYV118" s="6"/>
      <c r="PYW118" s="6"/>
      <c r="PYX118" s="6"/>
      <c r="PYY118" s="6"/>
      <c r="PYZ118" s="6"/>
      <c r="PZA118" s="6"/>
      <c r="PZB118" s="6"/>
      <c r="PZC118" s="6"/>
      <c r="PZD118" s="6"/>
      <c r="PZE118" s="6"/>
      <c r="PZF118" s="6"/>
      <c r="PZG118" s="6"/>
      <c r="PZH118" s="6"/>
      <c r="PZI118" s="6"/>
      <c r="PZJ118" s="6"/>
      <c r="PZK118" s="6"/>
      <c r="PZL118" s="6"/>
      <c r="PZM118" s="6"/>
      <c r="PZN118" s="6"/>
      <c r="PZO118" s="6"/>
      <c r="PZP118" s="6"/>
      <c r="PZQ118" s="6"/>
      <c r="PZR118" s="6"/>
      <c r="PZS118" s="6"/>
      <c r="PZT118" s="6"/>
      <c r="PZU118" s="6"/>
      <c r="PZV118" s="6"/>
      <c r="PZW118" s="6"/>
      <c r="PZX118" s="6"/>
      <c r="PZY118" s="6"/>
      <c r="PZZ118" s="6"/>
      <c r="QAA118" s="6"/>
      <c r="QAB118" s="6"/>
      <c r="QAC118" s="6"/>
      <c r="QAD118" s="6"/>
      <c r="QAE118" s="6"/>
      <c r="QAF118" s="6"/>
      <c r="QAG118" s="6"/>
      <c r="QAH118" s="6"/>
      <c r="QAI118" s="6"/>
      <c r="QAJ118" s="6"/>
      <c r="QAK118" s="6"/>
      <c r="QAL118" s="6"/>
      <c r="QAM118" s="6"/>
      <c r="QAN118" s="6"/>
      <c r="QAO118" s="6"/>
      <c r="QAP118" s="6"/>
      <c r="QAQ118" s="6"/>
      <c r="QAR118" s="6"/>
      <c r="QAS118" s="6"/>
      <c r="QAT118" s="6"/>
      <c r="QAU118" s="6"/>
      <c r="QAV118" s="6"/>
      <c r="QAW118" s="6"/>
      <c r="QAX118" s="6"/>
      <c r="QAY118" s="6"/>
      <c r="QAZ118" s="6"/>
      <c r="QBA118" s="6"/>
      <c r="QBB118" s="6"/>
      <c r="QBC118" s="6"/>
      <c r="QBD118" s="6"/>
      <c r="QBE118" s="6"/>
      <c r="QBF118" s="6"/>
      <c r="QBG118" s="6"/>
      <c r="QBH118" s="6"/>
      <c r="QBI118" s="6"/>
      <c r="QBJ118" s="6"/>
      <c r="QBK118" s="6"/>
      <c r="QBL118" s="6"/>
      <c r="QBM118" s="6"/>
      <c r="QBN118" s="6"/>
      <c r="QBO118" s="6"/>
      <c r="QBP118" s="6"/>
      <c r="QBQ118" s="6"/>
      <c r="QBR118" s="6"/>
      <c r="QBS118" s="6"/>
      <c r="QBT118" s="6"/>
      <c r="QBU118" s="6"/>
      <c r="QBV118" s="6"/>
      <c r="QBW118" s="6"/>
      <c r="QBX118" s="6"/>
      <c r="QBY118" s="6"/>
      <c r="QBZ118" s="6"/>
      <c r="QCA118" s="6"/>
      <c r="QCB118" s="6"/>
      <c r="QCC118" s="6"/>
      <c r="QCD118" s="6"/>
      <c r="QCE118" s="6"/>
      <c r="QCF118" s="6"/>
      <c r="QCG118" s="6"/>
      <c r="QCH118" s="6"/>
      <c r="QCI118" s="6"/>
      <c r="QCJ118" s="6"/>
      <c r="QCK118" s="6"/>
      <c r="QCL118" s="6"/>
      <c r="QCM118" s="6"/>
      <c r="QCN118" s="6"/>
      <c r="QCO118" s="6"/>
      <c r="QCP118" s="6"/>
      <c r="QCQ118" s="6"/>
      <c r="QCR118" s="6"/>
      <c r="QCS118" s="6"/>
      <c r="QCT118" s="6"/>
      <c r="QCU118" s="6"/>
      <c r="QCV118" s="6"/>
      <c r="QCW118" s="6"/>
      <c r="QCX118" s="6"/>
      <c r="QCY118" s="6"/>
      <c r="QCZ118" s="6"/>
      <c r="QDA118" s="6"/>
      <c r="QDB118" s="6"/>
      <c r="QDC118" s="6"/>
      <c r="QDD118" s="6"/>
      <c r="QDE118" s="6"/>
      <c r="QDF118" s="6"/>
      <c r="QDG118" s="6"/>
      <c r="QDH118" s="6"/>
      <c r="QDI118" s="6"/>
      <c r="QDJ118" s="6"/>
      <c r="QDK118" s="6"/>
      <c r="QDL118" s="6"/>
      <c r="QDM118" s="6"/>
      <c r="QDN118" s="6"/>
      <c r="QDO118" s="6"/>
      <c r="QDP118" s="6"/>
      <c r="QDQ118" s="6"/>
      <c r="QDR118" s="6"/>
      <c r="QDS118" s="6"/>
      <c r="QDT118" s="6"/>
      <c r="QDU118" s="6"/>
      <c r="QDV118" s="6"/>
      <c r="QDW118" s="6"/>
      <c r="QDX118" s="6"/>
      <c r="QDY118" s="6"/>
      <c r="QDZ118" s="6"/>
      <c r="QEA118" s="6"/>
      <c r="QEB118" s="6"/>
      <c r="QEC118" s="6"/>
      <c r="QED118" s="6"/>
      <c r="QEE118" s="6"/>
      <c r="QEF118" s="6"/>
      <c r="QEG118" s="6"/>
      <c r="QEH118" s="6"/>
      <c r="QEI118" s="6"/>
      <c r="QEJ118" s="6"/>
      <c r="QEK118" s="6"/>
      <c r="QEL118" s="6"/>
      <c r="QEM118" s="6"/>
      <c r="QEN118" s="6"/>
      <c r="QEO118" s="6"/>
      <c r="QEP118" s="6"/>
      <c r="QEQ118" s="6"/>
      <c r="QER118" s="6"/>
      <c r="QES118" s="6"/>
      <c r="QET118" s="6"/>
      <c r="QEU118" s="6"/>
      <c r="QEV118" s="6"/>
      <c r="QEW118" s="6"/>
      <c r="QEX118" s="6"/>
      <c r="QEY118" s="6"/>
      <c r="QEZ118" s="6"/>
      <c r="QFA118" s="6"/>
      <c r="QFB118" s="6"/>
      <c r="QFC118" s="6"/>
      <c r="QFD118" s="6"/>
      <c r="QFE118" s="6"/>
      <c r="QFF118" s="6"/>
      <c r="QFG118" s="6"/>
      <c r="QFH118" s="6"/>
      <c r="QFI118" s="6"/>
      <c r="QFJ118" s="6"/>
      <c r="QFK118" s="6"/>
      <c r="QFL118" s="6"/>
      <c r="QFM118" s="6"/>
      <c r="QFN118" s="6"/>
      <c r="QFO118" s="6"/>
      <c r="QFP118" s="6"/>
      <c r="QFQ118" s="6"/>
      <c r="QFR118" s="6"/>
      <c r="QFS118" s="6"/>
      <c r="QFT118" s="6"/>
      <c r="QFU118" s="6"/>
      <c r="QFV118" s="6"/>
      <c r="QFW118" s="6"/>
      <c r="QFX118" s="6"/>
      <c r="QFY118" s="6"/>
      <c r="QFZ118" s="6"/>
      <c r="QGA118" s="6"/>
      <c r="QGB118" s="6"/>
      <c r="QGC118" s="6"/>
      <c r="QGD118" s="6"/>
      <c r="QGE118" s="6"/>
      <c r="QGF118" s="6"/>
      <c r="QGG118" s="6"/>
      <c r="QGH118" s="6"/>
      <c r="QGI118" s="6"/>
      <c r="QGJ118" s="6"/>
      <c r="QGK118" s="6"/>
      <c r="QGL118" s="6"/>
      <c r="QGM118" s="6"/>
      <c r="QGN118" s="6"/>
      <c r="QGO118" s="6"/>
      <c r="QGP118" s="6"/>
      <c r="QGQ118" s="6"/>
      <c r="QGR118" s="6"/>
      <c r="QGS118" s="6"/>
      <c r="QGT118" s="6"/>
      <c r="QGU118" s="6"/>
      <c r="QGV118" s="6"/>
      <c r="QGW118" s="6"/>
      <c r="QGX118" s="6"/>
      <c r="QGY118" s="6"/>
      <c r="QGZ118" s="6"/>
      <c r="QHA118" s="6"/>
      <c r="QHB118" s="6"/>
      <c r="QHC118" s="6"/>
      <c r="QHD118" s="6"/>
      <c r="QHE118" s="6"/>
      <c r="QHF118" s="6"/>
      <c r="QHG118" s="6"/>
      <c r="QHH118" s="6"/>
      <c r="QHI118" s="6"/>
      <c r="QHJ118" s="6"/>
      <c r="QHK118" s="6"/>
      <c r="QHL118" s="6"/>
      <c r="QHM118" s="6"/>
      <c r="QHN118" s="6"/>
      <c r="QHO118" s="6"/>
      <c r="QHP118" s="6"/>
      <c r="QHQ118" s="6"/>
      <c r="QHR118" s="6"/>
      <c r="QHS118" s="6"/>
      <c r="QHT118" s="6"/>
      <c r="QHU118" s="6"/>
      <c r="QHV118" s="6"/>
      <c r="QHW118" s="6"/>
      <c r="QHX118" s="6"/>
      <c r="QHY118" s="6"/>
      <c r="QHZ118" s="6"/>
      <c r="QIA118" s="6"/>
      <c r="QIB118" s="6"/>
      <c r="QIC118" s="6"/>
      <c r="QID118" s="6"/>
      <c r="QIE118" s="6"/>
      <c r="QIF118" s="6"/>
      <c r="QIG118" s="6"/>
      <c r="QIH118" s="6"/>
      <c r="QII118" s="6"/>
      <c r="QIJ118" s="6"/>
      <c r="QIK118" s="6"/>
      <c r="QIL118" s="6"/>
      <c r="QIM118" s="6"/>
      <c r="QIN118" s="6"/>
      <c r="QIO118" s="6"/>
      <c r="QIP118" s="6"/>
      <c r="QIQ118" s="6"/>
      <c r="QIR118" s="6"/>
      <c r="QIS118" s="6"/>
      <c r="QIT118" s="6"/>
      <c r="QIU118" s="6"/>
      <c r="QIV118" s="6"/>
      <c r="QIW118" s="6"/>
      <c r="QIX118" s="6"/>
      <c r="QIY118" s="6"/>
      <c r="QIZ118" s="6"/>
      <c r="QJA118" s="6"/>
      <c r="QJB118" s="6"/>
      <c r="QJC118" s="6"/>
      <c r="QJD118" s="6"/>
      <c r="QJE118" s="6"/>
      <c r="QJF118" s="6"/>
      <c r="QJG118" s="6"/>
      <c r="QJH118" s="6"/>
      <c r="QJI118" s="6"/>
      <c r="QJJ118" s="6"/>
      <c r="QJK118" s="6"/>
      <c r="QJL118" s="6"/>
      <c r="QJM118" s="6"/>
      <c r="QJN118" s="6"/>
      <c r="QJO118" s="6"/>
      <c r="QJP118" s="6"/>
      <c r="QJQ118" s="6"/>
      <c r="QJR118" s="6"/>
      <c r="QJS118" s="6"/>
      <c r="QJT118" s="6"/>
      <c r="QJU118" s="6"/>
      <c r="QJV118" s="6"/>
      <c r="QJW118" s="6"/>
      <c r="QJX118" s="6"/>
      <c r="QJY118" s="6"/>
      <c r="QJZ118" s="6"/>
      <c r="QKA118" s="6"/>
      <c r="QKB118" s="6"/>
      <c r="QKC118" s="6"/>
      <c r="QKD118" s="6"/>
      <c r="QKE118" s="6"/>
      <c r="QKF118" s="6"/>
      <c r="QKG118" s="6"/>
      <c r="QKH118" s="6"/>
      <c r="QKI118" s="6"/>
      <c r="QKJ118" s="6"/>
      <c r="QKK118" s="6"/>
      <c r="QKL118" s="6"/>
      <c r="QKM118" s="6"/>
      <c r="QKN118" s="6"/>
      <c r="QKO118" s="6"/>
      <c r="QKP118" s="6"/>
      <c r="QKQ118" s="6"/>
      <c r="QKR118" s="6"/>
      <c r="QKS118" s="6"/>
      <c r="QKT118" s="6"/>
      <c r="QKU118" s="6"/>
      <c r="QKV118" s="6"/>
      <c r="QKW118" s="6"/>
      <c r="QKX118" s="6"/>
      <c r="QKY118" s="6"/>
      <c r="QKZ118" s="6"/>
      <c r="QLA118" s="6"/>
      <c r="QLB118" s="6"/>
      <c r="QLC118" s="6"/>
      <c r="QLD118" s="6"/>
      <c r="QLE118" s="6"/>
      <c r="QLF118" s="6"/>
      <c r="QLG118" s="6"/>
      <c r="QLH118" s="6"/>
      <c r="QLI118" s="6"/>
      <c r="QLJ118" s="6"/>
      <c r="QLK118" s="6"/>
      <c r="QLL118" s="6"/>
      <c r="QLM118" s="6"/>
      <c r="QLN118" s="6"/>
      <c r="QLO118" s="6"/>
      <c r="QLP118" s="6"/>
      <c r="QLQ118" s="6"/>
      <c r="QLR118" s="6"/>
      <c r="QLS118" s="6"/>
      <c r="QLT118" s="6"/>
      <c r="QLU118" s="6"/>
      <c r="QLV118" s="6"/>
      <c r="QLW118" s="6"/>
      <c r="QLX118" s="6"/>
      <c r="QLY118" s="6"/>
      <c r="QLZ118" s="6"/>
      <c r="QMA118" s="6"/>
      <c r="QMB118" s="6"/>
      <c r="QMC118" s="6"/>
      <c r="QMD118" s="6"/>
      <c r="QME118" s="6"/>
      <c r="QMF118" s="6"/>
      <c r="QMG118" s="6"/>
      <c r="QMH118" s="6"/>
      <c r="QMI118" s="6"/>
      <c r="QMJ118" s="6"/>
      <c r="QMK118" s="6"/>
      <c r="QML118" s="6"/>
      <c r="QMM118" s="6"/>
      <c r="QMN118" s="6"/>
      <c r="QMO118" s="6"/>
      <c r="QMP118" s="6"/>
      <c r="QMQ118" s="6"/>
      <c r="QMR118" s="6"/>
      <c r="QMS118" s="6"/>
      <c r="QMT118" s="6"/>
      <c r="QMU118" s="6"/>
      <c r="QMV118" s="6"/>
      <c r="QMW118" s="6"/>
      <c r="QMX118" s="6"/>
      <c r="QMY118" s="6"/>
      <c r="QMZ118" s="6"/>
      <c r="QNA118" s="6"/>
      <c r="QNB118" s="6"/>
      <c r="QNC118" s="6"/>
      <c r="QND118" s="6"/>
      <c r="QNE118" s="6"/>
      <c r="QNF118" s="6"/>
      <c r="QNG118" s="6"/>
      <c r="QNH118" s="6"/>
      <c r="QNI118" s="6"/>
      <c r="QNJ118" s="6"/>
      <c r="QNK118" s="6"/>
      <c r="QNL118" s="6"/>
      <c r="QNM118" s="6"/>
      <c r="QNN118" s="6"/>
      <c r="QNO118" s="6"/>
      <c r="QNP118" s="6"/>
      <c r="QNQ118" s="6"/>
      <c r="QNR118" s="6"/>
      <c r="QNS118" s="6"/>
      <c r="QNT118" s="6"/>
      <c r="QNU118" s="6"/>
      <c r="QNV118" s="6"/>
      <c r="QNW118" s="6"/>
      <c r="QNX118" s="6"/>
      <c r="QNY118" s="6"/>
      <c r="QNZ118" s="6"/>
      <c r="QOA118" s="6"/>
      <c r="QOB118" s="6"/>
      <c r="QOC118" s="6"/>
      <c r="QOD118" s="6"/>
      <c r="QOE118" s="6"/>
      <c r="QOF118" s="6"/>
      <c r="QOG118" s="6"/>
      <c r="QOH118" s="6"/>
      <c r="QOI118" s="6"/>
      <c r="QOJ118" s="6"/>
      <c r="QOK118" s="6"/>
      <c r="QOL118" s="6"/>
      <c r="QOM118" s="6"/>
      <c r="QON118" s="6"/>
      <c r="QOO118" s="6"/>
      <c r="QOP118" s="6"/>
      <c r="QOQ118" s="6"/>
      <c r="QOR118" s="6"/>
      <c r="QOS118" s="6"/>
      <c r="QOT118" s="6"/>
      <c r="QOU118" s="6"/>
      <c r="QOV118" s="6"/>
      <c r="QOW118" s="6"/>
      <c r="QOX118" s="6"/>
      <c r="QOY118" s="6"/>
      <c r="QOZ118" s="6"/>
      <c r="QPA118" s="6"/>
      <c r="QPB118" s="6"/>
      <c r="QPC118" s="6"/>
      <c r="QPD118" s="6"/>
      <c r="QPE118" s="6"/>
      <c r="QPF118" s="6"/>
      <c r="QPG118" s="6"/>
      <c r="QPH118" s="6"/>
      <c r="QPI118" s="6"/>
      <c r="QPJ118" s="6"/>
      <c r="QPK118" s="6"/>
      <c r="QPL118" s="6"/>
      <c r="QPM118" s="6"/>
      <c r="QPN118" s="6"/>
      <c r="QPO118" s="6"/>
      <c r="QPP118" s="6"/>
      <c r="QPQ118" s="6"/>
      <c r="QPR118" s="6"/>
      <c r="QPS118" s="6"/>
      <c r="QPT118" s="6"/>
      <c r="QPU118" s="6"/>
      <c r="QPV118" s="6"/>
      <c r="QPW118" s="6"/>
      <c r="QPX118" s="6"/>
      <c r="QPY118" s="6"/>
      <c r="QPZ118" s="6"/>
      <c r="QQA118" s="6"/>
      <c r="QQB118" s="6"/>
      <c r="QQC118" s="6"/>
      <c r="QQD118" s="6"/>
      <c r="QQE118" s="6"/>
      <c r="QQF118" s="6"/>
      <c r="QQG118" s="6"/>
      <c r="QQH118" s="6"/>
      <c r="QQI118" s="6"/>
      <c r="QQJ118" s="6"/>
      <c r="QQK118" s="6"/>
      <c r="QQL118" s="6"/>
      <c r="QQM118" s="6"/>
      <c r="QQN118" s="6"/>
      <c r="QQO118" s="6"/>
      <c r="QQP118" s="6"/>
      <c r="QQQ118" s="6"/>
      <c r="QQR118" s="6"/>
      <c r="QQS118" s="6"/>
      <c r="QQT118" s="6"/>
      <c r="QQU118" s="6"/>
      <c r="QQV118" s="6"/>
      <c r="QQW118" s="6"/>
      <c r="QQX118" s="6"/>
      <c r="QQY118" s="6"/>
      <c r="QQZ118" s="6"/>
      <c r="QRA118" s="6"/>
      <c r="QRB118" s="6"/>
      <c r="QRC118" s="6"/>
      <c r="QRD118" s="6"/>
      <c r="QRE118" s="6"/>
      <c r="QRF118" s="6"/>
      <c r="QRG118" s="6"/>
      <c r="QRH118" s="6"/>
      <c r="QRI118" s="6"/>
      <c r="QRJ118" s="6"/>
      <c r="QRK118" s="6"/>
      <c r="QRL118" s="6"/>
      <c r="QRM118" s="6"/>
      <c r="QRN118" s="6"/>
      <c r="QRO118" s="6"/>
      <c r="QRP118" s="6"/>
      <c r="QRQ118" s="6"/>
      <c r="QRR118" s="6"/>
      <c r="QRS118" s="6"/>
      <c r="QRT118" s="6"/>
      <c r="QRU118" s="6"/>
      <c r="QRV118" s="6"/>
      <c r="QRW118" s="6"/>
      <c r="QRX118" s="6"/>
      <c r="QRY118" s="6"/>
      <c r="QRZ118" s="6"/>
      <c r="QSA118" s="6"/>
      <c r="QSB118" s="6"/>
      <c r="QSC118" s="6"/>
      <c r="QSD118" s="6"/>
      <c r="QSE118" s="6"/>
      <c r="QSF118" s="6"/>
      <c r="QSG118" s="6"/>
      <c r="QSH118" s="6"/>
      <c r="QSI118" s="6"/>
      <c r="QSJ118" s="6"/>
      <c r="QSK118" s="6"/>
      <c r="QSL118" s="6"/>
      <c r="QSM118" s="6"/>
      <c r="QSN118" s="6"/>
      <c r="QSO118" s="6"/>
      <c r="QSP118" s="6"/>
      <c r="QSQ118" s="6"/>
      <c r="QSR118" s="6"/>
      <c r="QSS118" s="6"/>
      <c r="QST118" s="6"/>
      <c r="QSU118" s="6"/>
      <c r="QSV118" s="6"/>
      <c r="QSW118" s="6"/>
      <c r="QSX118" s="6"/>
      <c r="QSY118" s="6"/>
      <c r="QSZ118" s="6"/>
      <c r="QTA118" s="6"/>
      <c r="QTB118" s="6"/>
      <c r="QTC118" s="6"/>
      <c r="QTD118" s="6"/>
      <c r="QTE118" s="6"/>
      <c r="QTF118" s="6"/>
      <c r="QTG118" s="6"/>
      <c r="QTH118" s="6"/>
      <c r="QTI118" s="6"/>
      <c r="QTJ118" s="6"/>
      <c r="QTK118" s="6"/>
      <c r="QTL118" s="6"/>
      <c r="QTM118" s="6"/>
      <c r="QTN118" s="6"/>
      <c r="QTO118" s="6"/>
      <c r="QTP118" s="6"/>
      <c r="QTQ118" s="6"/>
      <c r="QTR118" s="6"/>
      <c r="QTS118" s="6"/>
      <c r="QTT118" s="6"/>
      <c r="QTU118" s="6"/>
      <c r="QTV118" s="6"/>
      <c r="QTW118" s="6"/>
      <c r="QTX118" s="6"/>
      <c r="QTY118" s="6"/>
      <c r="QTZ118" s="6"/>
      <c r="QUA118" s="6"/>
      <c r="QUB118" s="6"/>
      <c r="QUC118" s="6"/>
      <c r="QUD118" s="6"/>
      <c r="QUE118" s="6"/>
      <c r="QUF118" s="6"/>
      <c r="QUG118" s="6"/>
      <c r="QUH118" s="6"/>
      <c r="QUI118" s="6"/>
      <c r="QUJ118" s="6"/>
      <c r="QUK118" s="6"/>
      <c r="QUL118" s="6"/>
      <c r="QUM118" s="6"/>
      <c r="QUN118" s="6"/>
      <c r="QUO118" s="6"/>
      <c r="QUP118" s="6"/>
      <c r="QUQ118" s="6"/>
      <c r="QUR118" s="6"/>
      <c r="QUS118" s="6"/>
      <c r="QUT118" s="6"/>
      <c r="QUU118" s="6"/>
      <c r="QUV118" s="6"/>
      <c r="QUW118" s="6"/>
      <c r="QUX118" s="6"/>
      <c r="QUY118" s="6"/>
      <c r="QUZ118" s="6"/>
      <c r="QVA118" s="6"/>
      <c r="QVB118" s="6"/>
      <c r="QVC118" s="6"/>
      <c r="QVD118" s="6"/>
      <c r="QVE118" s="6"/>
      <c r="QVF118" s="6"/>
      <c r="QVG118" s="6"/>
      <c r="QVH118" s="6"/>
      <c r="QVI118" s="6"/>
      <c r="QVJ118" s="6"/>
      <c r="QVK118" s="6"/>
      <c r="QVL118" s="6"/>
      <c r="QVM118" s="6"/>
      <c r="QVN118" s="6"/>
      <c r="QVO118" s="6"/>
      <c r="QVP118" s="6"/>
      <c r="QVQ118" s="6"/>
      <c r="QVR118" s="6"/>
      <c r="QVS118" s="6"/>
      <c r="QVT118" s="6"/>
      <c r="QVU118" s="6"/>
      <c r="QVV118" s="6"/>
      <c r="QVW118" s="6"/>
      <c r="QVX118" s="6"/>
      <c r="QVY118" s="6"/>
      <c r="QVZ118" s="6"/>
      <c r="QWA118" s="6"/>
      <c r="QWB118" s="6"/>
      <c r="QWC118" s="6"/>
      <c r="QWD118" s="6"/>
      <c r="QWE118" s="6"/>
      <c r="QWF118" s="6"/>
      <c r="QWG118" s="6"/>
      <c r="QWH118" s="6"/>
      <c r="QWI118" s="6"/>
      <c r="QWJ118" s="6"/>
      <c r="QWK118" s="6"/>
      <c r="QWL118" s="6"/>
      <c r="QWM118" s="6"/>
      <c r="QWN118" s="6"/>
      <c r="QWO118" s="6"/>
      <c r="QWP118" s="6"/>
      <c r="QWQ118" s="6"/>
      <c r="QWR118" s="6"/>
      <c r="QWS118" s="6"/>
      <c r="QWT118" s="6"/>
      <c r="QWU118" s="6"/>
      <c r="QWV118" s="6"/>
      <c r="QWW118" s="6"/>
      <c r="QWX118" s="6"/>
      <c r="QWY118" s="6"/>
      <c r="QWZ118" s="6"/>
      <c r="QXA118" s="6"/>
      <c r="QXB118" s="6"/>
      <c r="QXC118" s="6"/>
      <c r="QXD118" s="6"/>
      <c r="QXE118" s="6"/>
      <c r="QXF118" s="6"/>
      <c r="QXG118" s="6"/>
      <c r="QXH118" s="6"/>
      <c r="QXI118" s="6"/>
      <c r="QXJ118" s="6"/>
      <c r="QXK118" s="6"/>
      <c r="QXL118" s="6"/>
      <c r="QXM118" s="6"/>
      <c r="QXN118" s="6"/>
      <c r="QXO118" s="6"/>
      <c r="QXP118" s="6"/>
      <c r="QXQ118" s="6"/>
      <c r="QXR118" s="6"/>
      <c r="QXS118" s="6"/>
      <c r="QXT118" s="6"/>
      <c r="QXU118" s="6"/>
      <c r="QXV118" s="6"/>
      <c r="QXW118" s="6"/>
      <c r="QXX118" s="6"/>
      <c r="QXY118" s="6"/>
      <c r="QXZ118" s="6"/>
      <c r="QYA118" s="6"/>
      <c r="QYB118" s="6"/>
      <c r="QYC118" s="6"/>
      <c r="QYD118" s="6"/>
      <c r="QYE118" s="6"/>
      <c r="QYF118" s="6"/>
      <c r="QYG118" s="6"/>
      <c r="QYH118" s="6"/>
      <c r="QYI118" s="6"/>
      <c r="QYJ118" s="6"/>
      <c r="QYK118" s="6"/>
      <c r="QYL118" s="6"/>
      <c r="QYM118" s="6"/>
      <c r="QYN118" s="6"/>
      <c r="QYO118" s="6"/>
      <c r="QYP118" s="6"/>
      <c r="QYQ118" s="6"/>
      <c r="QYR118" s="6"/>
      <c r="QYS118" s="6"/>
      <c r="QYT118" s="6"/>
      <c r="QYU118" s="6"/>
      <c r="QYV118" s="6"/>
      <c r="QYW118" s="6"/>
      <c r="QYX118" s="6"/>
      <c r="QYY118" s="6"/>
      <c r="QYZ118" s="6"/>
      <c r="QZA118" s="6"/>
      <c r="QZB118" s="6"/>
      <c r="QZC118" s="6"/>
      <c r="QZD118" s="6"/>
      <c r="QZE118" s="6"/>
      <c r="QZF118" s="6"/>
      <c r="QZG118" s="6"/>
      <c r="QZH118" s="6"/>
      <c r="QZI118" s="6"/>
      <c r="QZJ118" s="6"/>
      <c r="QZK118" s="6"/>
      <c r="QZL118" s="6"/>
      <c r="QZM118" s="6"/>
      <c r="QZN118" s="6"/>
      <c r="QZO118" s="6"/>
      <c r="QZP118" s="6"/>
      <c r="QZQ118" s="6"/>
      <c r="QZR118" s="6"/>
      <c r="QZS118" s="6"/>
      <c r="QZT118" s="6"/>
      <c r="QZU118" s="6"/>
      <c r="QZV118" s="6"/>
      <c r="QZW118" s="6"/>
      <c r="QZX118" s="6"/>
      <c r="QZY118" s="6"/>
      <c r="QZZ118" s="6"/>
      <c r="RAA118" s="6"/>
      <c r="RAB118" s="6"/>
      <c r="RAC118" s="6"/>
      <c r="RAD118" s="6"/>
      <c r="RAE118" s="6"/>
      <c r="RAF118" s="6"/>
      <c r="RAG118" s="6"/>
      <c r="RAH118" s="6"/>
      <c r="RAI118" s="6"/>
      <c r="RAJ118" s="6"/>
      <c r="RAK118" s="6"/>
      <c r="RAL118" s="6"/>
      <c r="RAM118" s="6"/>
      <c r="RAN118" s="6"/>
      <c r="RAO118" s="6"/>
      <c r="RAP118" s="6"/>
      <c r="RAQ118" s="6"/>
      <c r="RAR118" s="6"/>
      <c r="RAS118" s="6"/>
      <c r="RAT118" s="6"/>
      <c r="RAU118" s="6"/>
      <c r="RAV118" s="6"/>
      <c r="RAW118" s="6"/>
      <c r="RAX118" s="6"/>
      <c r="RAY118" s="6"/>
      <c r="RAZ118" s="6"/>
      <c r="RBA118" s="6"/>
      <c r="RBB118" s="6"/>
      <c r="RBC118" s="6"/>
      <c r="RBD118" s="6"/>
      <c r="RBE118" s="6"/>
      <c r="RBF118" s="6"/>
      <c r="RBG118" s="6"/>
      <c r="RBH118" s="6"/>
      <c r="RBI118" s="6"/>
      <c r="RBJ118" s="6"/>
      <c r="RBK118" s="6"/>
      <c r="RBL118" s="6"/>
      <c r="RBM118" s="6"/>
      <c r="RBN118" s="6"/>
      <c r="RBO118" s="6"/>
      <c r="RBP118" s="6"/>
      <c r="RBQ118" s="6"/>
      <c r="RBR118" s="6"/>
      <c r="RBS118" s="6"/>
      <c r="RBT118" s="6"/>
      <c r="RBU118" s="6"/>
      <c r="RBV118" s="6"/>
      <c r="RBW118" s="6"/>
      <c r="RBX118" s="6"/>
      <c r="RBY118" s="6"/>
      <c r="RBZ118" s="6"/>
      <c r="RCA118" s="6"/>
      <c r="RCB118" s="6"/>
      <c r="RCC118" s="6"/>
      <c r="RCD118" s="6"/>
      <c r="RCE118" s="6"/>
      <c r="RCF118" s="6"/>
      <c r="RCG118" s="6"/>
      <c r="RCH118" s="6"/>
      <c r="RCI118" s="6"/>
      <c r="RCJ118" s="6"/>
      <c r="RCK118" s="6"/>
      <c r="RCL118" s="6"/>
      <c r="RCM118" s="6"/>
      <c r="RCN118" s="6"/>
      <c r="RCO118" s="6"/>
      <c r="RCP118" s="6"/>
      <c r="RCQ118" s="6"/>
      <c r="RCR118" s="6"/>
      <c r="RCS118" s="6"/>
      <c r="RCT118" s="6"/>
      <c r="RCU118" s="6"/>
      <c r="RCV118" s="6"/>
      <c r="RCW118" s="6"/>
      <c r="RCX118" s="6"/>
      <c r="RCY118" s="6"/>
      <c r="RCZ118" s="6"/>
      <c r="RDA118" s="6"/>
      <c r="RDB118" s="6"/>
      <c r="RDC118" s="6"/>
      <c r="RDD118" s="6"/>
      <c r="RDE118" s="6"/>
      <c r="RDF118" s="6"/>
      <c r="RDG118" s="6"/>
      <c r="RDH118" s="6"/>
      <c r="RDI118" s="6"/>
      <c r="RDJ118" s="6"/>
      <c r="RDK118" s="6"/>
      <c r="RDL118" s="6"/>
      <c r="RDM118" s="6"/>
      <c r="RDN118" s="6"/>
      <c r="RDO118" s="6"/>
      <c r="RDP118" s="6"/>
      <c r="RDQ118" s="6"/>
      <c r="RDR118" s="6"/>
      <c r="RDS118" s="6"/>
      <c r="RDT118" s="6"/>
      <c r="RDU118" s="6"/>
      <c r="RDV118" s="6"/>
      <c r="RDW118" s="6"/>
      <c r="RDX118" s="6"/>
      <c r="RDY118" s="6"/>
      <c r="RDZ118" s="6"/>
      <c r="REA118" s="6"/>
      <c r="REB118" s="6"/>
      <c r="REC118" s="6"/>
      <c r="RED118" s="6"/>
      <c r="REE118" s="6"/>
      <c r="REF118" s="6"/>
      <c r="REG118" s="6"/>
      <c r="REH118" s="6"/>
      <c r="REI118" s="6"/>
      <c r="REJ118" s="6"/>
      <c r="REK118" s="6"/>
      <c r="REL118" s="6"/>
      <c r="REM118" s="6"/>
      <c r="REN118" s="6"/>
      <c r="REO118" s="6"/>
      <c r="REP118" s="6"/>
      <c r="REQ118" s="6"/>
      <c r="RER118" s="6"/>
      <c r="RES118" s="6"/>
      <c r="RET118" s="6"/>
      <c r="REU118" s="6"/>
      <c r="REV118" s="6"/>
      <c r="REW118" s="6"/>
      <c r="REX118" s="6"/>
      <c r="REY118" s="6"/>
      <c r="REZ118" s="6"/>
      <c r="RFA118" s="6"/>
      <c r="RFB118" s="6"/>
      <c r="RFC118" s="6"/>
      <c r="RFD118" s="6"/>
      <c r="RFE118" s="6"/>
      <c r="RFF118" s="6"/>
      <c r="RFG118" s="6"/>
      <c r="RFH118" s="6"/>
      <c r="RFI118" s="6"/>
      <c r="RFJ118" s="6"/>
      <c r="RFK118" s="6"/>
      <c r="RFL118" s="6"/>
      <c r="RFM118" s="6"/>
      <c r="RFN118" s="6"/>
      <c r="RFO118" s="6"/>
      <c r="RFP118" s="6"/>
      <c r="RFQ118" s="6"/>
      <c r="RFR118" s="6"/>
      <c r="RFS118" s="6"/>
      <c r="RFT118" s="6"/>
      <c r="RFU118" s="6"/>
      <c r="RFV118" s="6"/>
      <c r="RFW118" s="6"/>
      <c r="RFX118" s="6"/>
      <c r="RFY118" s="6"/>
      <c r="RFZ118" s="6"/>
      <c r="RGA118" s="6"/>
      <c r="RGB118" s="6"/>
      <c r="RGC118" s="6"/>
      <c r="RGD118" s="6"/>
      <c r="RGE118" s="6"/>
      <c r="RGF118" s="6"/>
      <c r="RGG118" s="6"/>
      <c r="RGH118" s="6"/>
      <c r="RGI118" s="6"/>
      <c r="RGJ118" s="6"/>
      <c r="RGK118" s="6"/>
      <c r="RGL118" s="6"/>
      <c r="RGM118" s="6"/>
      <c r="RGN118" s="6"/>
      <c r="RGO118" s="6"/>
      <c r="RGP118" s="6"/>
      <c r="RGQ118" s="6"/>
      <c r="RGR118" s="6"/>
      <c r="RGS118" s="6"/>
      <c r="RGT118" s="6"/>
      <c r="RGU118" s="6"/>
      <c r="RGV118" s="6"/>
      <c r="RGW118" s="6"/>
      <c r="RGX118" s="6"/>
      <c r="RGY118" s="6"/>
      <c r="RGZ118" s="6"/>
      <c r="RHA118" s="6"/>
      <c r="RHB118" s="6"/>
      <c r="RHC118" s="6"/>
      <c r="RHD118" s="6"/>
      <c r="RHE118" s="6"/>
      <c r="RHF118" s="6"/>
      <c r="RHG118" s="6"/>
      <c r="RHH118" s="6"/>
      <c r="RHI118" s="6"/>
      <c r="RHJ118" s="6"/>
      <c r="RHK118" s="6"/>
      <c r="RHL118" s="6"/>
      <c r="RHM118" s="6"/>
      <c r="RHN118" s="6"/>
      <c r="RHO118" s="6"/>
      <c r="RHP118" s="6"/>
      <c r="RHQ118" s="6"/>
      <c r="RHR118" s="6"/>
      <c r="RHS118" s="6"/>
      <c r="RHT118" s="6"/>
      <c r="RHU118" s="6"/>
      <c r="RHV118" s="6"/>
      <c r="RHW118" s="6"/>
      <c r="RHX118" s="6"/>
      <c r="RHY118" s="6"/>
      <c r="RHZ118" s="6"/>
      <c r="RIA118" s="6"/>
      <c r="RIB118" s="6"/>
      <c r="RIC118" s="6"/>
      <c r="RID118" s="6"/>
      <c r="RIE118" s="6"/>
      <c r="RIF118" s="6"/>
      <c r="RIG118" s="6"/>
      <c r="RIH118" s="6"/>
      <c r="RII118" s="6"/>
      <c r="RIJ118" s="6"/>
      <c r="RIK118" s="6"/>
      <c r="RIL118" s="6"/>
      <c r="RIM118" s="6"/>
      <c r="RIN118" s="6"/>
      <c r="RIO118" s="6"/>
      <c r="RIP118" s="6"/>
      <c r="RIQ118" s="6"/>
      <c r="RIR118" s="6"/>
      <c r="RIS118" s="6"/>
      <c r="RIT118" s="6"/>
      <c r="RIU118" s="6"/>
      <c r="RIV118" s="6"/>
      <c r="RIW118" s="6"/>
      <c r="RIX118" s="6"/>
      <c r="RIY118" s="6"/>
      <c r="RIZ118" s="6"/>
      <c r="RJA118" s="6"/>
      <c r="RJB118" s="6"/>
      <c r="RJC118" s="6"/>
      <c r="RJD118" s="6"/>
      <c r="RJE118" s="6"/>
      <c r="RJF118" s="6"/>
      <c r="RJG118" s="6"/>
      <c r="RJH118" s="6"/>
      <c r="RJI118" s="6"/>
      <c r="RJJ118" s="6"/>
      <c r="RJK118" s="6"/>
      <c r="RJL118" s="6"/>
      <c r="RJM118" s="6"/>
      <c r="RJN118" s="6"/>
      <c r="RJO118" s="6"/>
      <c r="RJP118" s="6"/>
      <c r="RJQ118" s="6"/>
      <c r="RJR118" s="6"/>
      <c r="RJS118" s="6"/>
      <c r="RJT118" s="6"/>
      <c r="RJU118" s="6"/>
      <c r="RJV118" s="6"/>
      <c r="RJW118" s="6"/>
      <c r="RJX118" s="6"/>
      <c r="RJY118" s="6"/>
      <c r="RJZ118" s="6"/>
      <c r="RKA118" s="6"/>
      <c r="RKB118" s="6"/>
      <c r="RKC118" s="6"/>
      <c r="RKD118" s="6"/>
      <c r="RKE118" s="6"/>
      <c r="RKF118" s="6"/>
      <c r="RKG118" s="6"/>
      <c r="RKH118" s="6"/>
      <c r="RKI118" s="6"/>
      <c r="RKJ118" s="6"/>
      <c r="RKK118" s="6"/>
      <c r="RKL118" s="6"/>
      <c r="RKM118" s="6"/>
      <c r="RKN118" s="6"/>
      <c r="RKO118" s="6"/>
      <c r="RKP118" s="6"/>
      <c r="RKQ118" s="6"/>
      <c r="RKR118" s="6"/>
      <c r="RKS118" s="6"/>
      <c r="RKT118" s="6"/>
      <c r="RKU118" s="6"/>
      <c r="RKV118" s="6"/>
      <c r="RKW118" s="6"/>
      <c r="RKX118" s="6"/>
      <c r="RKY118" s="6"/>
      <c r="RKZ118" s="6"/>
      <c r="RLA118" s="6"/>
      <c r="RLB118" s="6"/>
      <c r="RLC118" s="6"/>
      <c r="RLD118" s="6"/>
      <c r="RLE118" s="6"/>
      <c r="RLF118" s="6"/>
      <c r="RLG118" s="6"/>
      <c r="RLH118" s="6"/>
      <c r="RLI118" s="6"/>
      <c r="RLJ118" s="6"/>
      <c r="RLK118" s="6"/>
      <c r="RLL118" s="6"/>
      <c r="RLM118" s="6"/>
      <c r="RLN118" s="6"/>
      <c r="RLO118" s="6"/>
      <c r="RLP118" s="6"/>
      <c r="RLQ118" s="6"/>
      <c r="RLR118" s="6"/>
      <c r="RLS118" s="6"/>
      <c r="RLT118" s="6"/>
      <c r="RLU118" s="6"/>
      <c r="RLV118" s="6"/>
      <c r="RLW118" s="6"/>
      <c r="RLX118" s="6"/>
      <c r="RLY118" s="6"/>
      <c r="RLZ118" s="6"/>
      <c r="RMA118" s="6"/>
      <c r="RMB118" s="6"/>
      <c r="RMC118" s="6"/>
      <c r="RMD118" s="6"/>
      <c r="RME118" s="6"/>
      <c r="RMF118" s="6"/>
      <c r="RMG118" s="6"/>
      <c r="RMH118" s="6"/>
      <c r="RMI118" s="6"/>
      <c r="RMJ118" s="6"/>
      <c r="RMK118" s="6"/>
      <c r="RML118" s="6"/>
      <c r="RMM118" s="6"/>
      <c r="RMN118" s="6"/>
      <c r="RMO118" s="6"/>
      <c r="RMP118" s="6"/>
      <c r="RMQ118" s="6"/>
      <c r="RMR118" s="6"/>
      <c r="RMS118" s="6"/>
      <c r="RMT118" s="6"/>
      <c r="RMU118" s="6"/>
      <c r="RMV118" s="6"/>
      <c r="RMW118" s="6"/>
      <c r="RMX118" s="6"/>
      <c r="RMY118" s="6"/>
      <c r="RMZ118" s="6"/>
      <c r="RNA118" s="6"/>
      <c r="RNB118" s="6"/>
      <c r="RNC118" s="6"/>
      <c r="RND118" s="6"/>
      <c r="RNE118" s="6"/>
      <c r="RNF118" s="6"/>
      <c r="RNG118" s="6"/>
      <c r="RNH118" s="6"/>
      <c r="RNI118" s="6"/>
      <c r="RNJ118" s="6"/>
      <c r="RNK118" s="6"/>
      <c r="RNL118" s="6"/>
      <c r="RNM118" s="6"/>
      <c r="RNN118" s="6"/>
      <c r="RNO118" s="6"/>
      <c r="RNP118" s="6"/>
      <c r="RNQ118" s="6"/>
      <c r="RNR118" s="6"/>
      <c r="RNS118" s="6"/>
      <c r="RNT118" s="6"/>
      <c r="RNU118" s="6"/>
      <c r="RNV118" s="6"/>
      <c r="RNW118" s="6"/>
      <c r="RNX118" s="6"/>
      <c r="RNY118" s="6"/>
      <c r="RNZ118" s="6"/>
      <c r="ROA118" s="6"/>
      <c r="ROB118" s="6"/>
      <c r="ROC118" s="6"/>
      <c r="ROD118" s="6"/>
      <c r="ROE118" s="6"/>
      <c r="ROF118" s="6"/>
      <c r="ROG118" s="6"/>
      <c r="ROH118" s="6"/>
      <c r="ROI118" s="6"/>
      <c r="ROJ118" s="6"/>
      <c r="ROK118" s="6"/>
      <c r="ROL118" s="6"/>
      <c r="ROM118" s="6"/>
      <c r="RON118" s="6"/>
      <c r="ROO118" s="6"/>
      <c r="ROP118" s="6"/>
      <c r="ROQ118" s="6"/>
      <c r="ROR118" s="6"/>
      <c r="ROS118" s="6"/>
      <c r="ROT118" s="6"/>
      <c r="ROU118" s="6"/>
      <c r="ROV118" s="6"/>
      <c r="ROW118" s="6"/>
      <c r="ROX118" s="6"/>
      <c r="ROY118" s="6"/>
      <c r="ROZ118" s="6"/>
      <c r="RPA118" s="6"/>
      <c r="RPB118" s="6"/>
      <c r="RPC118" s="6"/>
      <c r="RPD118" s="6"/>
      <c r="RPE118" s="6"/>
      <c r="RPF118" s="6"/>
      <c r="RPG118" s="6"/>
      <c r="RPH118" s="6"/>
      <c r="RPI118" s="6"/>
      <c r="RPJ118" s="6"/>
      <c r="RPK118" s="6"/>
      <c r="RPL118" s="6"/>
      <c r="RPM118" s="6"/>
      <c r="RPN118" s="6"/>
      <c r="RPO118" s="6"/>
      <c r="RPP118" s="6"/>
      <c r="RPQ118" s="6"/>
      <c r="RPR118" s="6"/>
      <c r="RPS118" s="6"/>
      <c r="RPT118" s="6"/>
      <c r="RPU118" s="6"/>
      <c r="RPV118" s="6"/>
      <c r="RPW118" s="6"/>
      <c r="RPX118" s="6"/>
      <c r="RPY118" s="6"/>
      <c r="RPZ118" s="6"/>
      <c r="RQA118" s="6"/>
      <c r="RQB118" s="6"/>
      <c r="RQC118" s="6"/>
      <c r="RQD118" s="6"/>
      <c r="RQE118" s="6"/>
      <c r="RQF118" s="6"/>
      <c r="RQG118" s="6"/>
      <c r="RQH118" s="6"/>
      <c r="RQI118" s="6"/>
      <c r="RQJ118" s="6"/>
      <c r="RQK118" s="6"/>
      <c r="RQL118" s="6"/>
      <c r="RQM118" s="6"/>
      <c r="RQN118" s="6"/>
      <c r="RQO118" s="6"/>
      <c r="RQP118" s="6"/>
      <c r="RQQ118" s="6"/>
      <c r="RQR118" s="6"/>
      <c r="RQS118" s="6"/>
      <c r="RQT118" s="6"/>
      <c r="RQU118" s="6"/>
      <c r="RQV118" s="6"/>
      <c r="RQW118" s="6"/>
      <c r="RQX118" s="6"/>
      <c r="RQY118" s="6"/>
      <c r="RQZ118" s="6"/>
      <c r="RRA118" s="6"/>
      <c r="RRB118" s="6"/>
      <c r="RRC118" s="6"/>
      <c r="RRD118" s="6"/>
      <c r="RRE118" s="6"/>
      <c r="RRF118" s="6"/>
      <c r="RRG118" s="6"/>
      <c r="RRH118" s="6"/>
      <c r="RRI118" s="6"/>
      <c r="RRJ118" s="6"/>
      <c r="RRK118" s="6"/>
      <c r="RRL118" s="6"/>
      <c r="RRM118" s="6"/>
      <c r="RRN118" s="6"/>
      <c r="RRO118" s="6"/>
      <c r="RRP118" s="6"/>
      <c r="RRQ118" s="6"/>
      <c r="RRR118" s="6"/>
      <c r="RRS118" s="6"/>
      <c r="RRT118" s="6"/>
      <c r="RRU118" s="6"/>
      <c r="RRV118" s="6"/>
      <c r="RRW118" s="6"/>
      <c r="RRX118" s="6"/>
      <c r="RRY118" s="6"/>
      <c r="RRZ118" s="6"/>
      <c r="RSA118" s="6"/>
      <c r="RSB118" s="6"/>
      <c r="RSC118" s="6"/>
      <c r="RSD118" s="6"/>
      <c r="RSE118" s="6"/>
      <c r="RSF118" s="6"/>
      <c r="RSG118" s="6"/>
      <c r="RSH118" s="6"/>
      <c r="RSI118" s="6"/>
      <c r="RSJ118" s="6"/>
      <c r="RSK118" s="6"/>
      <c r="RSL118" s="6"/>
      <c r="RSM118" s="6"/>
      <c r="RSN118" s="6"/>
      <c r="RSO118" s="6"/>
      <c r="RSP118" s="6"/>
      <c r="RSQ118" s="6"/>
      <c r="RSR118" s="6"/>
      <c r="RSS118" s="6"/>
      <c r="RST118" s="6"/>
      <c r="RSU118" s="6"/>
      <c r="RSV118" s="6"/>
      <c r="RSW118" s="6"/>
      <c r="RSX118" s="6"/>
      <c r="RSY118" s="6"/>
      <c r="RSZ118" s="6"/>
      <c r="RTA118" s="6"/>
      <c r="RTB118" s="6"/>
      <c r="RTC118" s="6"/>
      <c r="RTD118" s="6"/>
      <c r="RTE118" s="6"/>
      <c r="RTF118" s="6"/>
      <c r="RTG118" s="6"/>
      <c r="RTH118" s="6"/>
      <c r="RTI118" s="6"/>
      <c r="RTJ118" s="6"/>
      <c r="RTK118" s="6"/>
      <c r="RTL118" s="6"/>
      <c r="RTM118" s="6"/>
      <c r="RTN118" s="6"/>
      <c r="RTO118" s="6"/>
      <c r="RTP118" s="6"/>
      <c r="RTQ118" s="6"/>
      <c r="RTR118" s="6"/>
      <c r="RTS118" s="6"/>
      <c r="RTT118" s="6"/>
      <c r="RTU118" s="6"/>
      <c r="RTV118" s="6"/>
      <c r="RTW118" s="6"/>
      <c r="RTX118" s="6"/>
      <c r="RTY118" s="6"/>
      <c r="RTZ118" s="6"/>
      <c r="RUA118" s="6"/>
      <c r="RUB118" s="6"/>
      <c r="RUC118" s="6"/>
      <c r="RUD118" s="6"/>
      <c r="RUE118" s="6"/>
      <c r="RUF118" s="6"/>
      <c r="RUG118" s="6"/>
      <c r="RUH118" s="6"/>
      <c r="RUI118" s="6"/>
      <c r="RUJ118" s="6"/>
      <c r="RUK118" s="6"/>
      <c r="RUL118" s="6"/>
      <c r="RUM118" s="6"/>
      <c r="RUN118" s="6"/>
      <c r="RUO118" s="6"/>
      <c r="RUP118" s="6"/>
      <c r="RUQ118" s="6"/>
      <c r="RUR118" s="6"/>
      <c r="RUS118" s="6"/>
      <c r="RUT118" s="6"/>
      <c r="RUU118" s="6"/>
      <c r="RUV118" s="6"/>
      <c r="RUW118" s="6"/>
      <c r="RUX118" s="6"/>
      <c r="RUY118" s="6"/>
      <c r="RUZ118" s="6"/>
      <c r="RVA118" s="6"/>
      <c r="RVB118" s="6"/>
      <c r="RVC118" s="6"/>
      <c r="RVD118" s="6"/>
      <c r="RVE118" s="6"/>
      <c r="RVF118" s="6"/>
      <c r="RVG118" s="6"/>
      <c r="RVH118" s="6"/>
      <c r="RVI118" s="6"/>
      <c r="RVJ118" s="6"/>
      <c r="RVK118" s="6"/>
      <c r="RVL118" s="6"/>
      <c r="RVM118" s="6"/>
      <c r="RVN118" s="6"/>
      <c r="RVO118" s="6"/>
      <c r="RVP118" s="6"/>
      <c r="RVQ118" s="6"/>
      <c r="RVR118" s="6"/>
      <c r="RVS118" s="6"/>
      <c r="RVT118" s="6"/>
      <c r="RVU118" s="6"/>
      <c r="RVV118" s="6"/>
      <c r="RVW118" s="6"/>
      <c r="RVX118" s="6"/>
      <c r="RVY118" s="6"/>
      <c r="RVZ118" s="6"/>
      <c r="RWA118" s="6"/>
      <c r="RWB118" s="6"/>
      <c r="RWC118" s="6"/>
      <c r="RWD118" s="6"/>
      <c r="RWE118" s="6"/>
      <c r="RWF118" s="6"/>
      <c r="RWG118" s="6"/>
      <c r="RWH118" s="6"/>
      <c r="RWI118" s="6"/>
      <c r="RWJ118" s="6"/>
      <c r="RWK118" s="6"/>
      <c r="RWL118" s="6"/>
      <c r="RWM118" s="6"/>
      <c r="RWN118" s="6"/>
      <c r="RWO118" s="6"/>
      <c r="RWP118" s="6"/>
      <c r="RWQ118" s="6"/>
      <c r="RWR118" s="6"/>
      <c r="RWS118" s="6"/>
      <c r="RWT118" s="6"/>
      <c r="RWU118" s="6"/>
      <c r="RWV118" s="6"/>
      <c r="RWW118" s="6"/>
      <c r="RWX118" s="6"/>
      <c r="RWY118" s="6"/>
      <c r="RWZ118" s="6"/>
      <c r="RXA118" s="6"/>
      <c r="RXB118" s="6"/>
      <c r="RXC118" s="6"/>
      <c r="RXD118" s="6"/>
      <c r="RXE118" s="6"/>
      <c r="RXF118" s="6"/>
      <c r="RXG118" s="6"/>
      <c r="RXH118" s="6"/>
      <c r="RXI118" s="6"/>
      <c r="RXJ118" s="6"/>
      <c r="RXK118" s="6"/>
      <c r="RXL118" s="6"/>
      <c r="RXM118" s="6"/>
      <c r="RXN118" s="6"/>
      <c r="RXO118" s="6"/>
      <c r="RXP118" s="6"/>
      <c r="RXQ118" s="6"/>
      <c r="RXR118" s="6"/>
      <c r="RXS118" s="6"/>
      <c r="RXT118" s="6"/>
      <c r="RXU118" s="6"/>
      <c r="RXV118" s="6"/>
      <c r="RXW118" s="6"/>
      <c r="RXX118" s="6"/>
      <c r="RXY118" s="6"/>
      <c r="RXZ118" s="6"/>
      <c r="RYA118" s="6"/>
      <c r="RYB118" s="6"/>
      <c r="RYC118" s="6"/>
      <c r="RYD118" s="6"/>
      <c r="RYE118" s="6"/>
      <c r="RYF118" s="6"/>
      <c r="RYG118" s="6"/>
      <c r="RYH118" s="6"/>
      <c r="RYI118" s="6"/>
      <c r="RYJ118" s="6"/>
      <c r="RYK118" s="6"/>
      <c r="RYL118" s="6"/>
      <c r="RYM118" s="6"/>
      <c r="RYN118" s="6"/>
      <c r="RYO118" s="6"/>
      <c r="RYP118" s="6"/>
      <c r="RYQ118" s="6"/>
      <c r="RYR118" s="6"/>
      <c r="RYS118" s="6"/>
      <c r="RYT118" s="6"/>
      <c r="RYU118" s="6"/>
      <c r="RYV118" s="6"/>
      <c r="RYW118" s="6"/>
      <c r="RYX118" s="6"/>
      <c r="RYY118" s="6"/>
      <c r="RYZ118" s="6"/>
      <c r="RZA118" s="6"/>
      <c r="RZB118" s="6"/>
      <c r="RZC118" s="6"/>
      <c r="RZD118" s="6"/>
      <c r="RZE118" s="6"/>
      <c r="RZF118" s="6"/>
      <c r="RZG118" s="6"/>
      <c r="RZH118" s="6"/>
      <c r="RZI118" s="6"/>
      <c r="RZJ118" s="6"/>
      <c r="RZK118" s="6"/>
      <c r="RZL118" s="6"/>
      <c r="RZM118" s="6"/>
      <c r="RZN118" s="6"/>
      <c r="RZO118" s="6"/>
      <c r="RZP118" s="6"/>
      <c r="RZQ118" s="6"/>
      <c r="RZR118" s="6"/>
      <c r="RZS118" s="6"/>
      <c r="RZT118" s="6"/>
      <c r="RZU118" s="6"/>
      <c r="RZV118" s="6"/>
      <c r="RZW118" s="6"/>
      <c r="RZX118" s="6"/>
      <c r="RZY118" s="6"/>
      <c r="RZZ118" s="6"/>
      <c r="SAA118" s="6"/>
      <c r="SAB118" s="6"/>
      <c r="SAC118" s="6"/>
      <c r="SAD118" s="6"/>
      <c r="SAE118" s="6"/>
      <c r="SAF118" s="6"/>
      <c r="SAG118" s="6"/>
      <c r="SAH118" s="6"/>
      <c r="SAI118" s="6"/>
      <c r="SAJ118" s="6"/>
      <c r="SAK118" s="6"/>
      <c r="SAL118" s="6"/>
      <c r="SAM118" s="6"/>
      <c r="SAN118" s="6"/>
      <c r="SAO118" s="6"/>
      <c r="SAP118" s="6"/>
      <c r="SAQ118" s="6"/>
      <c r="SAR118" s="6"/>
      <c r="SAS118" s="6"/>
      <c r="SAT118" s="6"/>
      <c r="SAU118" s="6"/>
      <c r="SAV118" s="6"/>
      <c r="SAW118" s="6"/>
      <c r="SAX118" s="6"/>
      <c r="SAY118" s="6"/>
      <c r="SAZ118" s="6"/>
      <c r="SBA118" s="6"/>
      <c r="SBB118" s="6"/>
      <c r="SBC118" s="6"/>
      <c r="SBD118" s="6"/>
      <c r="SBE118" s="6"/>
      <c r="SBF118" s="6"/>
      <c r="SBG118" s="6"/>
      <c r="SBH118" s="6"/>
      <c r="SBI118" s="6"/>
      <c r="SBJ118" s="6"/>
      <c r="SBK118" s="6"/>
      <c r="SBL118" s="6"/>
      <c r="SBM118" s="6"/>
      <c r="SBN118" s="6"/>
      <c r="SBO118" s="6"/>
      <c r="SBP118" s="6"/>
      <c r="SBQ118" s="6"/>
      <c r="SBR118" s="6"/>
      <c r="SBS118" s="6"/>
      <c r="SBT118" s="6"/>
      <c r="SBU118" s="6"/>
      <c r="SBV118" s="6"/>
      <c r="SBW118" s="6"/>
      <c r="SBX118" s="6"/>
      <c r="SBY118" s="6"/>
      <c r="SBZ118" s="6"/>
      <c r="SCA118" s="6"/>
      <c r="SCB118" s="6"/>
      <c r="SCC118" s="6"/>
      <c r="SCD118" s="6"/>
      <c r="SCE118" s="6"/>
      <c r="SCF118" s="6"/>
      <c r="SCG118" s="6"/>
      <c r="SCH118" s="6"/>
      <c r="SCI118" s="6"/>
      <c r="SCJ118" s="6"/>
      <c r="SCK118" s="6"/>
      <c r="SCL118" s="6"/>
      <c r="SCM118" s="6"/>
      <c r="SCN118" s="6"/>
      <c r="SCO118" s="6"/>
      <c r="SCP118" s="6"/>
      <c r="SCQ118" s="6"/>
      <c r="SCR118" s="6"/>
      <c r="SCS118" s="6"/>
      <c r="SCT118" s="6"/>
      <c r="SCU118" s="6"/>
      <c r="SCV118" s="6"/>
      <c r="SCW118" s="6"/>
      <c r="SCX118" s="6"/>
      <c r="SCY118" s="6"/>
      <c r="SCZ118" s="6"/>
      <c r="SDA118" s="6"/>
      <c r="SDB118" s="6"/>
      <c r="SDC118" s="6"/>
      <c r="SDD118" s="6"/>
      <c r="SDE118" s="6"/>
      <c r="SDF118" s="6"/>
      <c r="SDG118" s="6"/>
      <c r="SDH118" s="6"/>
      <c r="SDI118" s="6"/>
      <c r="SDJ118" s="6"/>
      <c r="SDK118" s="6"/>
      <c r="SDL118" s="6"/>
      <c r="SDM118" s="6"/>
      <c r="SDN118" s="6"/>
      <c r="SDO118" s="6"/>
      <c r="SDP118" s="6"/>
      <c r="SDQ118" s="6"/>
      <c r="SDR118" s="6"/>
      <c r="SDS118" s="6"/>
      <c r="SDT118" s="6"/>
      <c r="SDU118" s="6"/>
      <c r="SDV118" s="6"/>
      <c r="SDW118" s="6"/>
      <c r="SDX118" s="6"/>
      <c r="SDY118" s="6"/>
      <c r="SDZ118" s="6"/>
      <c r="SEA118" s="6"/>
      <c r="SEB118" s="6"/>
      <c r="SEC118" s="6"/>
      <c r="SED118" s="6"/>
      <c r="SEE118" s="6"/>
      <c r="SEF118" s="6"/>
      <c r="SEG118" s="6"/>
      <c r="SEH118" s="6"/>
      <c r="SEI118" s="6"/>
      <c r="SEJ118" s="6"/>
      <c r="SEK118" s="6"/>
      <c r="SEL118" s="6"/>
      <c r="SEM118" s="6"/>
      <c r="SEN118" s="6"/>
      <c r="SEO118" s="6"/>
      <c r="SEP118" s="6"/>
      <c r="SEQ118" s="6"/>
      <c r="SER118" s="6"/>
      <c r="SES118" s="6"/>
      <c r="SET118" s="6"/>
      <c r="SEU118" s="6"/>
      <c r="SEV118" s="6"/>
      <c r="SEW118" s="6"/>
      <c r="SEX118" s="6"/>
      <c r="SEY118" s="6"/>
      <c r="SEZ118" s="6"/>
      <c r="SFA118" s="6"/>
      <c r="SFB118" s="6"/>
      <c r="SFC118" s="6"/>
      <c r="SFD118" s="6"/>
      <c r="SFE118" s="6"/>
      <c r="SFF118" s="6"/>
      <c r="SFG118" s="6"/>
      <c r="SFH118" s="6"/>
      <c r="SFI118" s="6"/>
      <c r="SFJ118" s="6"/>
      <c r="SFK118" s="6"/>
      <c r="SFL118" s="6"/>
      <c r="SFM118" s="6"/>
      <c r="SFN118" s="6"/>
      <c r="SFO118" s="6"/>
      <c r="SFP118" s="6"/>
      <c r="SFQ118" s="6"/>
      <c r="SFR118" s="6"/>
      <c r="SFS118" s="6"/>
      <c r="SFT118" s="6"/>
      <c r="SFU118" s="6"/>
      <c r="SFV118" s="6"/>
      <c r="SFW118" s="6"/>
      <c r="SFX118" s="6"/>
      <c r="SFY118" s="6"/>
      <c r="SFZ118" s="6"/>
      <c r="SGA118" s="6"/>
      <c r="SGB118" s="6"/>
      <c r="SGC118" s="6"/>
      <c r="SGD118" s="6"/>
      <c r="SGE118" s="6"/>
      <c r="SGF118" s="6"/>
      <c r="SGG118" s="6"/>
      <c r="SGH118" s="6"/>
      <c r="SGI118" s="6"/>
      <c r="SGJ118" s="6"/>
      <c r="SGK118" s="6"/>
      <c r="SGL118" s="6"/>
      <c r="SGM118" s="6"/>
      <c r="SGN118" s="6"/>
      <c r="SGO118" s="6"/>
      <c r="SGP118" s="6"/>
      <c r="SGQ118" s="6"/>
      <c r="SGR118" s="6"/>
      <c r="SGS118" s="6"/>
      <c r="SGT118" s="6"/>
      <c r="SGU118" s="6"/>
      <c r="SGV118" s="6"/>
      <c r="SGW118" s="6"/>
      <c r="SGX118" s="6"/>
      <c r="SGY118" s="6"/>
      <c r="SGZ118" s="6"/>
      <c r="SHA118" s="6"/>
      <c r="SHB118" s="6"/>
      <c r="SHC118" s="6"/>
      <c r="SHD118" s="6"/>
      <c r="SHE118" s="6"/>
      <c r="SHF118" s="6"/>
      <c r="SHG118" s="6"/>
      <c r="SHH118" s="6"/>
      <c r="SHI118" s="6"/>
      <c r="SHJ118" s="6"/>
      <c r="SHK118" s="6"/>
      <c r="SHL118" s="6"/>
      <c r="SHM118" s="6"/>
      <c r="SHN118" s="6"/>
      <c r="SHO118" s="6"/>
      <c r="SHP118" s="6"/>
      <c r="SHQ118" s="6"/>
      <c r="SHR118" s="6"/>
      <c r="SHS118" s="6"/>
      <c r="SHT118" s="6"/>
      <c r="SHU118" s="6"/>
      <c r="SHV118" s="6"/>
      <c r="SHW118" s="6"/>
      <c r="SHX118" s="6"/>
      <c r="SHY118" s="6"/>
      <c r="SHZ118" s="6"/>
      <c r="SIA118" s="6"/>
      <c r="SIB118" s="6"/>
      <c r="SIC118" s="6"/>
      <c r="SID118" s="6"/>
      <c r="SIE118" s="6"/>
      <c r="SIF118" s="6"/>
      <c r="SIG118" s="6"/>
      <c r="SIH118" s="6"/>
      <c r="SII118" s="6"/>
      <c r="SIJ118" s="6"/>
      <c r="SIK118" s="6"/>
      <c r="SIL118" s="6"/>
      <c r="SIM118" s="6"/>
      <c r="SIN118" s="6"/>
      <c r="SIO118" s="6"/>
      <c r="SIP118" s="6"/>
      <c r="SIQ118" s="6"/>
      <c r="SIR118" s="6"/>
      <c r="SIS118" s="6"/>
      <c r="SIT118" s="6"/>
      <c r="SIU118" s="6"/>
      <c r="SIV118" s="6"/>
      <c r="SIW118" s="6"/>
      <c r="SIX118" s="6"/>
      <c r="SIY118" s="6"/>
      <c r="SIZ118" s="6"/>
      <c r="SJA118" s="6"/>
      <c r="SJB118" s="6"/>
      <c r="SJC118" s="6"/>
      <c r="SJD118" s="6"/>
      <c r="SJE118" s="6"/>
      <c r="SJF118" s="6"/>
      <c r="SJG118" s="6"/>
      <c r="SJH118" s="6"/>
      <c r="SJI118" s="6"/>
      <c r="SJJ118" s="6"/>
      <c r="SJK118" s="6"/>
      <c r="SJL118" s="6"/>
      <c r="SJM118" s="6"/>
      <c r="SJN118" s="6"/>
      <c r="SJO118" s="6"/>
      <c r="SJP118" s="6"/>
      <c r="SJQ118" s="6"/>
      <c r="SJR118" s="6"/>
      <c r="SJS118" s="6"/>
      <c r="SJT118" s="6"/>
      <c r="SJU118" s="6"/>
      <c r="SJV118" s="6"/>
      <c r="SJW118" s="6"/>
      <c r="SJX118" s="6"/>
      <c r="SJY118" s="6"/>
      <c r="SJZ118" s="6"/>
      <c r="SKA118" s="6"/>
      <c r="SKB118" s="6"/>
      <c r="SKC118" s="6"/>
      <c r="SKD118" s="6"/>
      <c r="SKE118" s="6"/>
      <c r="SKF118" s="6"/>
      <c r="SKG118" s="6"/>
      <c r="SKH118" s="6"/>
      <c r="SKI118" s="6"/>
      <c r="SKJ118" s="6"/>
      <c r="SKK118" s="6"/>
      <c r="SKL118" s="6"/>
      <c r="SKM118" s="6"/>
      <c r="SKN118" s="6"/>
      <c r="SKO118" s="6"/>
      <c r="SKP118" s="6"/>
      <c r="SKQ118" s="6"/>
      <c r="SKR118" s="6"/>
      <c r="SKS118" s="6"/>
      <c r="SKT118" s="6"/>
      <c r="SKU118" s="6"/>
      <c r="SKV118" s="6"/>
      <c r="SKW118" s="6"/>
      <c r="SKX118" s="6"/>
      <c r="SKY118" s="6"/>
      <c r="SKZ118" s="6"/>
      <c r="SLA118" s="6"/>
      <c r="SLB118" s="6"/>
      <c r="SLC118" s="6"/>
      <c r="SLD118" s="6"/>
      <c r="SLE118" s="6"/>
      <c r="SLF118" s="6"/>
      <c r="SLG118" s="6"/>
      <c r="SLH118" s="6"/>
      <c r="SLI118" s="6"/>
      <c r="SLJ118" s="6"/>
      <c r="SLK118" s="6"/>
      <c r="SLL118" s="6"/>
      <c r="SLM118" s="6"/>
      <c r="SLN118" s="6"/>
      <c r="SLO118" s="6"/>
      <c r="SLP118" s="6"/>
      <c r="SLQ118" s="6"/>
      <c r="SLR118" s="6"/>
      <c r="SLS118" s="6"/>
      <c r="SLT118" s="6"/>
      <c r="SLU118" s="6"/>
      <c r="SLV118" s="6"/>
      <c r="SLW118" s="6"/>
      <c r="SLX118" s="6"/>
      <c r="SLY118" s="6"/>
      <c r="SLZ118" s="6"/>
      <c r="SMA118" s="6"/>
      <c r="SMB118" s="6"/>
      <c r="SMC118" s="6"/>
      <c r="SMD118" s="6"/>
      <c r="SME118" s="6"/>
      <c r="SMF118" s="6"/>
      <c r="SMG118" s="6"/>
      <c r="SMH118" s="6"/>
      <c r="SMI118" s="6"/>
      <c r="SMJ118" s="6"/>
      <c r="SMK118" s="6"/>
      <c r="SML118" s="6"/>
      <c r="SMM118" s="6"/>
      <c r="SMN118" s="6"/>
      <c r="SMO118" s="6"/>
      <c r="SMP118" s="6"/>
      <c r="SMQ118" s="6"/>
      <c r="SMR118" s="6"/>
      <c r="SMS118" s="6"/>
      <c r="SMT118" s="6"/>
      <c r="SMU118" s="6"/>
      <c r="SMV118" s="6"/>
      <c r="SMW118" s="6"/>
      <c r="SMX118" s="6"/>
      <c r="SMY118" s="6"/>
      <c r="SMZ118" s="6"/>
      <c r="SNA118" s="6"/>
      <c r="SNB118" s="6"/>
      <c r="SNC118" s="6"/>
      <c r="SND118" s="6"/>
      <c r="SNE118" s="6"/>
      <c r="SNF118" s="6"/>
      <c r="SNG118" s="6"/>
      <c r="SNH118" s="6"/>
      <c r="SNI118" s="6"/>
      <c r="SNJ118" s="6"/>
      <c r="SNK118" s="6"/>
      <c r="SNL118" s="6"/>
      <c r="SNM118" s="6"/>
      <c r="SNN118" s="6"/>
      <c r="SNO118" s="6"/>
      <c r="SNP118" s="6"/>
      <c r="SNQ118" s="6"/>
      <c r="SNR118" s="6"/>
      <c r="SNS118" s="6"/>
      <c r="SNT118" s="6"/>
      <c r="SNU118" s="6"/>
      <c r="SNV118" s="6"/>
      <c r="SNW118" s="6"/>
      <c r="SNX118" s="6"/>
      <c r="SNY118" s="6"/>
      <c r="SNZ118" s="6"/>
      <c r="SOA118" s="6"/>
      <c r="SOB118" s="6"/>
      <c r="SOC118" s="6"/>
      <c r="SOD118" s="6"/>
      <c r="SOE118" s="6"/>
      <c r="SOF118" s="6"/>
      <c r="SOG118" s="6"/>
      <c r="SOH118" s="6"/>
      <c r="SOI118" s="6"/>
      <c r="SOJ118" s="6"/>
      <c r="SOK118" s="6"/>
      <c r="SOL118" s="6"/>
      <c r="SOM118" s="6"/>
      <c r="SON118" s="6"/>
      <c r="SOO118" s="6"/>
      <c r="SOP118" s="6"/>
      <c r="SOQ118" s="6"/>
      <c r="SOR118" s="6"/>
      <c r="SOS118" s="6"/>
      <c r="SOT118" s="6"/>
      <c r="SOU118" s="6"/>
      <c r="SOV118" s="6"/>
      <c r="SOW118" s="6"/>
      <c r="SOX118" s="6"/>
      <c r="SOY118" s="6"/>
      <c r="SOZ118" s="6"/>
      <c r="SPA118" s="6"/>
      <c r="SPB118" s="6"/>
      <c r="SPC118" s="6"/>
      <c r="SPD118" s="6"/>
      <c r="SPE118" s="6"/>
      <c r="SPF118" s="6"/>
      <c r="SPG118" s="6"/>
      <c r="SPH118" s="6"/>
      <c r="SPI118" s="6"/>
      <c r="SPJ118" s="6"/>
      <c r="SPK118" s="6"/>
      <c r="SPL118" s="6"/>
      <c r="SPM118" s="6"/>
      <c r="SPN118" s="6"/>
      <c r="SPO118" s="6"/>
      <c r="SPP118" s="6"/>
      <c r="SPQ118" s="6"/>
      <c r="SPR118" s="6"/>
      <c r="SPS118" s="6"/>
      <c r="SPT118" s="6"/>
      <c r="SPU118" s="6"/>
      <c r="SPV118" s="6"/>
      <c r="SPW118" s="6"/>
      <c r="SPX118" s="6"/>
      <c r="SPY118" s="6"/>
      <c r="SPZ118" s="6"/>
      <c r="SQA118" s="6"/>
      <c r="SQB118" s="6"/>
      <c r="SQC118" s="6"/>
      <c r="SQD118" s="6"/>
      <c r="SQE118" s="6"/>
      <c r="SQF118" s="6"/>
      <c r="SQG118" s="6"/>
      <c r="SQH118" s="6"/>
      <c r="SQI118" s="6"/>
      <c r="SQJ118" s="6"/>
      <c r="SQK118" s="6"/>
      <c r="SQL118" s="6"/>
      <c r="SQM118" s="6"/>
      <c r="SQN118" s="6"/>
      <c r="SQO118" s="6"/>
      <c r="SQP118" s="6"/>
      <c r="SQQ118" s="6"/>
      <c r="SQR118" s="6"/>
      <c r="SQS118" s="6"/>
      <c r="SQT118" s="6"/>
      <c r="SQU118" s="6"/>
      <c r="SQV118" s="6"/>
      <c r="SQW118" s="6"/>
      <c r="SQX118" s="6"/>
      <c r="SQY118" s="6"/>
      <c r="SQZ118" s="6"/>
      <c r="SRA118" s="6"/>
      <c r="SRB118" s="6"/>
      <c r="SRC118" s="6"/>
      <c r="SRD118" s="6"/>
      <c r="SRE118" s="6"/>
      <c r="SRF118" s="6"/>
      <c r="SRG118" s="6"/>
      <c r="SRH118" s="6"/>
      <c r="SRI118" s="6"/>
      <c r="SRJ118" s="6"/>
      <c r="SRK118" s="6"/>
      <c r="SRL118" s="6"/>
      <c r="SRM118" s="6"/>
      <c r="SRN118" s="6"/>
      <c r="SRO118" s="6"/>
      <c r="SRP118" s="6"/>
      <c r="SRQ118" s="6"/>
      <c r="SRR118" s="6"/>
      <c r="SRS118" s="6"/>
      <c r="SRT118" s="6"/>
      <c r="SRU118" s="6"/>
      <c r="SRV118" s="6"/>
      <c r="SRW118" s="6"/>
      <c r="SRX118" s="6"/>
      <c r="SRY118" s="6"/>
      <c r="SRZ118" s="6"/>
      <c r="SSA118" s="6"/>
      <c r="SSB118" s="6"/>
      <c r="SSC118" s="6"/>
      <c r="SSD118" s="6"/>
      <c r="SSE118" s="6"/>
      <c r="SSF118" s="6"/>
      <c r="SSG118" s="6"/>
      <c r="SSH118" s="6"/>
      <c r="SSI118" s="6"/>
      <c r="SSJ118" s="6"/>
      <c r="SSK118" s="6"/>
      <c r="SSL118" s="6"/>
      <c r="SSM118" s="6"/>
      <c r="SSN118" s="6"/>
      <c r="SSO118" s="6"/>
      <c r="SSP118" s="6"/>
      <c r="SSQ118" s="6"/>
      <c r="SSR118" s="6"/>
      <c r="SSS118" s="6"/>
      <c r="SST118" s="6"/>
      <c r="SSU118" s="6"/>
      <c r="SSV118" s="6"/>
      <c r="SSW118" s="6"/>
      <c r="SSX118" s="6"/>
      <c r="SSY118" s="6"/>
      <c r="SSZ118" s="6"/>
      <c r="STA118" s="6"/>
      <c r="STB118" s="6"/>
      <c r="STC118" s="6"/>
      <c r="STD118" s="6"/>
      <c r="STE118" s="6"/>
      <c r="STF118" s="6"/>
      <c r="STG118" s="6"/>
      <c r="STH118" s="6"/>
      <c r="STI118" s="6"/>
      <c r="STJ118" s="6"/>
      <c r="STK118" s="6"/>
      <c r="STL118" s="6"/>
      <c r="STM118" s="6"/>
      <c r="STN118" s="6"/>
      <c r="STO118" s="6"/>
      <c r="STP118" s="6"/>
      <c r="STQ118" s="6"/>
      <c r="STR118" s="6"/>
      <c r="STS118" s="6"/>
      <c r="STT118" s="6"/>
      <c r="STU118" s="6"/>
      <c r="STV118" s="6"/>
      <c r="STW118" s="6"/>
      <c r="STX118" s="6"/>
      <c r="STY118" s="6"/>
      <c r="STZ118" s="6"/>
      <c r="SUA118" s="6"/>
      <c r="SUB118" s="6"/>
      <c r="SUC118" s="6"/>
      <c r="SUD118" s="6"/>
      <c r="SUE118" s="6"/>
      <c r="SUF118" s="6"/>
      <c r="SUG118" s="6"/>
      <c r="SUH118" s="6"/>
      <c r="SUI118" s="6"/>
      <c r="SUJ118" s="6"/>
      <c r="SUK118" s="6"/>
      <c r="SUL118" s="6"/>
      <c r="SUM118" s="6"/>
      <c r="SUN118" s="6"/>
      <c r="SUO118" s="6"/>
      <c r="SUP118" s="6"/>
      <c r="SUQ118" s="6"/>
      <c r="SUR118" s="6"/>
      <c r="SUS118" s="6"/>
      <c r="SUT118" s="6"/>
      <c r="SUU118" s="6"/>
      <c r="SUV118" s="6"/>
      <c r="SUW118" s="6"/>
      <c r="SUX118" s="6"/>
      <c r="SUY118" s="6"/>
      <c r="SUZ118" s="6"/>
      <c r="SVA118" s="6"/>
      <c r="SVB118" s="6"/>
      <c r="SVC118" s="6"/>
      <c r="SVD118" s="6"/>
      <c r="SVE118" s="6"/>
      <c r="SVF118" s="6"/>
      <c r="SVG118" s="6"/>
      <c r="SVH118" s="6"/>
      <c r="SVI118" s="6"/>
      <c r="SVJ118" s="6"/>
      <c r="SVK118" s="6"/>
      <c r="SVL118" s="6"/>
      <c r="SVM118" s="6"/>
      <c r="SVN118" s="6"/>
      <c r="SVO118" s="6"/>
      <c r="SVP118" s="6"/>
      <c r="SVQ118" s="6"/>
      <c r="SVR118" s="6"/>
      <c r="SVS118" s="6"/>
      <c r="SVT118" s="6"/>
      <c r="SVU118" s="6"/>
      <c r="SVV118" s="6"/>
      <c r="SVW118" s="6"/>
      <c r="SVX118" s="6"/>
      <c r="SVY118" s="6"/>
      <c r="SVZ118" s="6"/>
      <c r="SWA118" s="6"/>
      <c r="SWB118" s="6"/>
      <c r="SWC118" s="6"/>
      <c r="SWD118" s="6"/>
      <c r="SWE118" s="6"/>
      <c r="SWF118" s="6"/>
      <c r="SWG118" s="6"/>
      <c r="SWH118" s="6"/>
      <c r="SWI118" s="6"/>
      <c r="SWJ118" s="6"/>
      <c r="SWK118" s="6"/>
      <c r="SWL118" s="6"/>
      <c r="SWM118" s="6"/>
      <c r="SWN118" s="6"/>
      <c r="SWO118" s="6"/>
      <c r="SWP118" s="6"/>
      <c r="SWQ118" s="6"/>
      <c r="SWR118" s="6"/>
      <c r="SWS118" s="6"/>
      <c r="SWT118" s="6"/>
      <c r="SWU118" s="6"/>
      <c r="SWV118" s="6"/>
      <c r="SWW118" s="6"/>
      <c r="SWX118" s="6"/>
      <c r="SWY118" s="6"/>
      <c r="SWZ118" s="6"/>
      <c r="SXA118" s="6"/>
      <c r="SXB118" s="6"/>
      <c r="SXC118" s="6"/>
      <c r="SXD118" s="6"/>
      <c r="SXE118" s="6"/>
      <c r="SXF118" s="6"/>
      <c r="SXG118" s="6"/>
      <c r="SXH118" s="6"/>
      <c r="SXI118" s="6"/>
      <c r="SXJ118" s="6"/>
      <c r="SXK118" s="6"/>
      <c r="SXL118" s="6"/>
      <c r="SXM118" s="6"/>
      <c r="SXN118" s="6"/>
      <c r="SXO118" s="6"/>
      <c r="SXP118" s="6"/>
      <c r="SXQ118" s="6"/>
      <c r="SXR118" s="6"/>
      <c r="SXS118" s="6"/>
      <c r="SXT118" s="6"/>
      <c r="SXU118" s="6"/>
      <c r="SXV118" s="6"/>
      <c r="SXW118" s="6"/>
      <c r="SXX118" s="6"/>
      <c r="SXY118" s="6"/>
      <c r="SXZ118" s="6"/>
      <c r="SYA118" s="6"/>
      <c r="SYB118" s="6"/>
      <c r="SYC118" s="6"/>
      <c r="SYD118" s="6"/>
      <c r="SYE118" s="6"/>
      <c r="SYF118" s="6"/>
      <c r="SYG118" s="6"/>
      <c r="SYH118" s="6"/>
      <c r="SYI118" s="6"/>
      <c r="SYJ118" s="6"/>
      <c r="SYK118" s="6"/>
      <c r="SYL118" s="6"/>
      <c r="SYM118" s="6"/>
      <c r="SYN118" s="6"/>
      <c r="SYO118" s="6"/>
      <c r="SYP118" s="6"/>
      <c r="SYQ118" s="6"/>
      <c r="SYR118" s="6"/>
      <c r="SYS118" s="6"/>
      <c r="SYT118" s="6"/>
      <c r="SYU118" s="6"/>
      <c r="SYV118" s="6"/>
      <c r="SYW118" s="6"/>
      <c r="SYX118" s="6"/>
      <c r="SYY118" s="6"/>
      <c r="SYZ118" s="6"/>
      <c r="SZA118" s="6"/>
      <c r="SZB118" s="6"/>
      <c r="SZC118" s="6"/>
      <c r="SZD118" s="6"/>
      <c r="SZE118" s="6"/>
      <c r="SZF118" s="6"/>
      <c r="SZG118" s="6"/>
      <c r="SZH118" s="6"/>
      <c r="SZI118" s="6"/>
      <c r="SZJ118" s="6"/>
      <c r="SZK118" s="6"/>
      <c r="SZL118" s="6"/>
      <c r="SZM118" s="6"/>
      <c r="SZN118" s="6"/>
      <c r="SZO118" s="6"/>
      <c r="SZP118" s="6"/>
      <c r="SZQ118" s="6"/>
      <c r="SZR118" s="6"/>
      <c r="SZS118" s="6"/>
      <c r="SZT118" s="6"/>
      <c r="SZU118" s="6"/>
      <c r="SZV118" s="6"/>
      <c r="SZW118" s="6"/>
      <c r="SZX118" s="6"/>
      <c r="SZY118" s="6"/>
      <c r="SZZ118" s="6"/>
      <c r="TAA118" s="6"/>
      <c r="TAB118" s="6"/>
      <c r="TAC118" s="6"/>
      <c r="TAD118" s="6"/>
      <c r="TAE118" s="6"/>
      <c r="TAF118" s="6"/>
      <c r="TAG118" s="6"/>
      <c r="TAH118" s="6"/>
      <c r="TAI118" s="6"/>
      <c r="TAJ118" s="6"/>
      <c r="TAK118" s="6"/>
      <c r="TAL118" s="6"/>
      <c r="TAM118" s="6"/>
      <c r="TAN118" s="6"/>
      <c r="TAO118" s="6"/>
      <c r="TAP118" s="6"/>
      <c r="TAQ118" s="6"/>
      <c r="TAR118" s="6"/>
      <c r="TAS118" s="6"/>
      <c r="TAT118" s="6"/>
      <c r="TAU118" s="6"/>
      <c r="TAV118" s="6"/>
      <c r="TAW118" s="6"/>
      <c r="TAX118" s="6"/>
      <c r="TAY118" s="6"/>
      <c r="TAZ118" s="6"/>
      <c r="TBA118" s="6"/>
      <c r="TBB118" s="6"/>
      <c r="TBC118" s="6"/>
      <c r="TBD118" s="6"/>
      <c r="TBE118" s="6"/>
      <c r="TBF118" s="6"/>
      <c r="TBG118" s="6"/>
      <c r="TBH118" s="6"/>
      <c r="TBI118" s="6"/>
      <c r="TBJ118" s="6"/>
      <c r="TBK118" s="6"/>
      <c r="TBL118" s="6"/>
      <c r="TBM118" s="6"/>
      <c r="TBN118" s="6"/>
      <c r="TBO118" s="6"/>
      <c r="TBP118" s="6"/>
      <c r="TBQ118" s="6"/>
      <c r="TBR118" s="6"/>
      <c r="TBS118" s="6"/>
      <c r="TBT118" s="6"/>
      <c r="TBU118" s="6"/>
      <c r="TBV118" s="6"/>
      <c r="TBW118" s="6"/>
      <c r="TBX118" s="6"/>
      <c r="TBY118" s="6"/>
      <c r="TBZ118" s="6"/>
      <c r="TCA118" s="6"/>
      <c r="TCB118" s="6"/>
      <c r="TCC118" s="6"/>
      <c r="TCD118" s="6"/>
      <c r="TCE118" s="6"/>
      <c r="TCF118" s="6"/>
      <c r="TCG118" s="6"/>
      <c r="TCH118" s="6"/>
      <c r="TCI118" s="6"/>
      <c r="TCJ118" s="6"/>
      <c r="TCK118" s="6"/>
      <c r="TCL118" s="6"/>
      <c r="TCM118" s="6"/>
      <c r="TCN118" s="6"/>
      <c r="TCO118" s="6"/>
      <c r="TCP118" s="6"/>
      <c r="TCQ118" s="6"/>
      <c r="TCR118" s="6"/>
      <c r="TCS118" s="6"/>
      <c r="TCT118" s="6"/>
      <c r="TCU118" s="6"/>
      <c r="TCV118" s="6"/>
      <c r="TCW118" s="6"/>
      <c r="TCX118" s="6"/>
      <c r="TCY118" s="6"/>
      <c r="TCZ118" s="6"/>
      <c r="TDA118" s="6"/>
      <c r="TDB118" s="6"/>
      <c r="TDC118" s="6"/>
      <c r="TDD118" s="6"/>
      <c r="TDE118" s="6"/>
      <c r="TDF118" s="6"/>
      <c r="TDG118" s="6"/>
      <c r="TDH118" s="6"/>
      <c r="TDI118" s="6"/>
      <c r="TDJ118" s="6"/>
      <c r="TDK118" s="6"/>
      <c r="TDL118" s="6"/>
      <c r="TDM118" s="6"/>
      <c r="TDN118" s="6"/>
      <c r="TDO118" s="6"/>
      <c r="TDP118" s="6"/>
      <c r="TDQ118" s="6"/>
      <c r="TDR118" s="6"/>
      <c r="TDS118" s="6"/>
      <c r="TDT118" s="6"/>
      <c r="TDU118" s="6"/>
      <c r="TDV118" s="6"/>
      <c r="TDW118" s="6"/>
      <c r="TDX118" s="6"/>
      <c r="TDY118" s="6"/>
      <c r="TDZ118" s="6"/>
      <c r="TEA118" s="6"/>
      <c r="TEB118" s="6"/>
      <c r="TEC118" s="6"/>
      <c r="TED118" s="6"/>
      <c r="TEE118" s="6"/>
      <c r="TEF118" s="6"/>
      <c r="TEG118" s="6"/>
      <c r="TEH118" s="6"/>
      <c r="TEI118" s="6"/>
      <c r="TEJ118" s="6"/>
      <c r="TEK118" s="6"/>
      <c r="TEL118" s="6"/>
      <c r="TEM118" s="6"/>
      <c r="TEN118" s="6"/>
      <c r="TEO118" s="6"/>
      <c r="TEP118" s="6"/>
      <c r="TEQ118" s="6"/>
      <c r="TER118" s="6"/>
      <c r="TES118" s="6"/>
      <c r="TET118" s="6"/>
      <c r="TEU118" s="6"/>
      <c r="TEV118" s="6"/>
      <c r="TEW118" s="6"/>
      <c r="TEX118" s="6"/>
      <c r="TEY118" s="6"/>
      <c r="TEZ118" s="6"/>
      <c r="TFA118" s="6"/>
      <c r="TFB118" s="6"/>
      <c r="TFC118" s="6"/>
      <c r="TFD118" s="6"/>
      <c r="TFE118" s="6"/>
      <c r="TFF118" s="6"/>
      <c r="TFG118" s="6"/>
      <c r="TFH118" s="6"/>
      <c r="TFI118" s="6"/>
      <c r="TFJ118" s="6"/>
      <c r="TFK118" s="6"/>
      <c r="TFL118" s="6"/>
      <c r="TFM118" s="6"/>
      <c r="TFN118" s="6"/>
      <c r="TFO118" s="6"/>
      <c r="TFP118" s="6"/>
      <c r="TFQ118" s="6"/>
      <c r="TFR118" s="6"/>
      <c r="TFS118" s="6"/>
      <c r="TFT118" s="6"/>
      <c r="TFU118" s="6"/>
      <c r="TFV118" s="6"/>
      <c r="TFW118" s="6"/>
      <c r="TFX118" s="6"/>
      <c r="TFY118" s="6"/>
      <c r="TFZ118" s="6"/>
      <c r="TGA118" s="6"/>
      <c r="TGB118" s="6"/>
      <c r="TGC118" s="6"/>
      <c r="TGD118" s="6"/>
      <c r="TGE118" s="6"/>
      <c r="TGF118" s="6"/>
      <c r="TGG118" s="6"/>
      <c r="TGH118" s="6"/>
      <c r="TGI118" s="6"/>
      <c r="TGJ118" s="6"/>
      <c r="TGK118" s="6"/>
      <c r="TGL118" s="6"/>
      <c r="TGM118" s="6"/>
      <c r="TGN118" s="6"/>
      <c r="TGO118" s="6"/>
      <c r="TGP118" s="6"/>
      <c r="TGQ118" s="6"/>
      <c r="TGR118" s="6"/>
      <c r="TGS118" s="6"/>
      <c r="TGT118" s="6"/>
      <c r="TGU118" s="6"/>
      <c r="TGV118" s="6"/>
      <c r="TGW118" s="6"/>
      <c r="TGX118" s="6"/>
      <c r="TGY118" s="6"/>
      <c r="TGZ118" s="6"/>
      <c r="THA118" s="6"/>
      <c r="THB118" s="6"/>
      <c r="THC118" s="6"/>
      <c r="THD118" s="6"/>
      <c r="THE118" s="6"/>
      <c r="THF118" s="6"/>
      <c r="THG118" s="6"/>
      <c r="THH118" s="6"/>
      <c r="THI118" s="6"/>
      <c r="THJ118" s="6"/>
      <c r="THK118" s="6"/>
      <c r="THL118" s="6"/>
      <c r="THM118" s="6"/>
      <c r="THN118" s="6"/>
      <c r="THO118" s="6"/>
      <c r="THP118" s="6"/>
      <c r="THQ118" s="6"/>
      <c r="THR118" s="6"/>
      <c r="THS118" s="6"/>
      <c r="THT118" s="6"/>
      <c r="THU118" s="6"/>
      <c r="THV118" s="6"/>
      <c r="THW118" s="6"/>
      <c r="THX118" s="6"/>
      <c r="THY118" s="6"/>
      <c r="THZ118" s="6"/>
      <c r="TIA118" s="6"/>
      <c r="TIB118" s="6"/>
      <c r="TIC118" s="6"/>
      <c r="TID118" s="6"/>
      <c r="TIE118" s="6"/>
      <c r="TIF118" s="6"/>
      <c r="TIG118" s="6"/>
      <c r="TIH118" s="6"/>
      <c r="TII118" s="6"/>
      <c r="TIJ118" s="6"/>
      <c r="TIK118" s="6"/>
      <c r="TIL118" s="6"/>
      <c r="TIM118" s="6"/>
      <c r="TIN118" s="6"/>
      <c r="TIO118" s="6"/>
      <c r="TIP118" s="6"/>
      <c r="TIQ118" s="6"/>
      <c r="TIR118" s="6"/>
      <c r="TIS118" s="6"/>
      <c r="TIT118" s="6"/>
      <c r="TIU118" s="6"/>
      <c r="TIV118" s="6"/>
      <c r="TIW118" s="6"/>
      <c r="TIX118" s="6"/>
      <c r="TIY118" s="6"/>
      <c r="TIZ118" s="6"/>
      <c r="TJA118" s="6"/>
      <c r="TJB118" s="6"/>
      <c r="TJC118" s="6"/>
      <c r="TJD118" s="6"/>
      <c r="TJE118" s="6"/>
      <c r="TJF118" s="6"/>
      <c r="TJG118" s="6"/>
      <c r="TJH118" s="6"/>
      <c r="TJI118" s="6"/>
      <c r="TJJ118" s="6"/>
      <c r="TJK118" s="6"/>
      <c r="TJL118" s="6"/>
      <c r="TJM118" s="6"/>
      <c r="TJN118" s="6"/>
      <c r="TJO118" s="6"/>
      <c r="TJP118" s="6"/>
      <c r="TJQ118" s="6"/>
      <c r="TJR118" s="6"/>
      <c r="TJS118" s="6"/>
      <c r="TJT118" s="6"/>
      <c r="TJU118" s="6"/>
      <c r="TJV118" s="6"/>
      <c r="TJW118" s="6"/>
      <c r="TJX118" s="6"/>
      <c r="TJY118" s="6"/>
      <c r="TJZ118" s="6"/>
      <c r="TKA118" s="6"/>
      <c r="TKB118" s="6"/>
      <c r="TKC118" s="6"/>
      <c r="TKD118" s="6"/>
      <c r="TKE118" s="6"/>
      <c r="TKF118" s="6"/>
      <c r="TKG118" s="6"/>
      <c r="TKH118" s="6"/>
      <c r="TKI118" s="6"/>
      <c r="TKJ118" s="6"/>
      <c r="TKK118" s="6"/>
      <c r="TKL118" s="6"/>
      <c r="TKM118" s="6"/>
      <c r="TKN118" s="6"/>
      <c r="TKO118" s="6"/>
      <c r="TKP118" s="6"/>
      <c r="TKQ118" s="6"/>
      <c r="TKR118" s="6"/>
      <c r="TKS118" s="6"/>
      <c r="TKT118" s="6"/>
      <c r="TKU118" s="6"/>
      <c r="TKV118" s="6"/>
      <c r="TKW118" s="6"/>
      <c r="TKX118" s="6"/>
      <c r="TKY118" s="6"/>
      <c r="TKZ118" s="6"/>
      <c r="TLA118" s="6"/>
      <c r="TLB118" s="6"/>
      <c r="TLC118" s="6"/>
      <c r="TLD118" s="6"/>
      <c r="TLE118" s="6"/>
      <c r="TLF118" s="6"/>
      <c r="TLG118" s="6"/>
      <c r="TLH118" s="6"/>
      <c r="TLI118" s="6"/>
      <c r="TLJ118" s="6"/>
      <c r="TLK118" s="6"/>
      <c r="TLL118" s="6"/>
      <c r="TLM118" s="6"/>
      <c r="TLN118" s="6"/>
      <c r="TLO118" s="6"/>
      <c r="TLP118" s="6"/>
      <c r="TLQ118" s="6"/>
      <c r="TLR118" s="6"/>
      <c r="TLS118" s="6"/>
      <c r="TLT118" s="6"/>
      <c r="TLU118" s="6"/>
      <c r="TLV118" s="6"/>
      <c r="TLW118" s="6"/>
      <c r="TLX118" s="6"/>
      <c r="TLY118" s="6"/>
      <c r="TLZ118" s="6"/>
      <c r="TMA118" s="6"/>
      <c r="TMB118" s="6"/>
      <c r="TMC118" s="6"/>
      <c r="TMD118" s="6"/>
      <c r="TME118" s="6"/>
      <c r="TMF118" s="6"/>
      <c r="TMG118" s="6"/>
      <c r="TMH118" s="6"/>
      <c r="TMI118" s="6"/>
      <c r="TMJ118" s="6"/>
      <c r="TMK118" s="6"/>
      <c r="TML118" s="6"/>
      <c r="TMM118" s="6"/>
      <c r="TMN118" s="6"/>
      <c r="TMO118" s="6"/>
      <c r="TMP118" s="6"/>
      <c r="TMQ118" s="6"/>
      <c r="TMR118" s="6"/>
      <c r="TMS118" s="6"/>
      <c r="TMT118" s="6"/>
      <c r="TMU118" s="6"/>
      <c r="TMV118" s="6"/>
      <c r="TMW118" s="6"/>
      <c r="TMX118" s="6"/>
      <c r="TMY118" s="6"/>
      <c r="TMZ118" s="6"/>
      <c r="TNA118" s="6"/>
      <c r="TNB118" s="6"/>
      <c r="TNC118" s="6"/>
      <c r="TND118" s="6"/>
      <c r="TNE118" s="6"/>
      <c r="TNF118" s="6"/>
      <c r="TNG118" s="6"/>
      <c r="TNH118" s="6"/>
      <c r="TNI118" s="6"/>
      <c r="TNJ118" s="6"/>
      <c r="TNK118" s="6"/>
      <c r="TNL118" s="6"/>
      <c r="TNM118" s="6"/>
      <c r="TNN118" s="6"/>
      <c r="TNO118" s="6"/>
      <c r="TNP118" s="6"/>
      <c r="TNQ118" s="6"/>
      <c r="TNR118" s="6"/>
      <c r="TNS118" s="6"/>
      <c r="TNT118" s="6"/>
      <c r="TNU118" s="6"/>
      <c r="TNV118" s="6"/>
      <c r="TNW118" s="6"/>
      <c r="TNX118" s="6"/>
      <c r="TNY118" s="6"/>
      <c r="TNZ118" s="6"/>
      <c r="TOA118" s="6"/>
      <c r="TOB118" s="6"/>
      <c r="TOC118" s="6"/>
      <c r="TOD118" s="6"/>
      <c r="TOE118" s="6"/>
      <c r="TOF118" s="6"/>
      <c r="TOG118" s="6"/>
      <c r="TOH118" s="6"/>
      <c r="TOI118" s="6"/>
      <c r="TOJ118" s="6"/>
      <c r="TOK118" s="6"/>
      <c r="TOL118" s="6"/>
      <c r="TOM118" s="6"/>
      <c r="TON118" s="6"/>
      <c r="TOO118" s="6"/>
      <c r="TOP118" s="6"/>
      <c r="TOQ118" s="6"/>
      <c r="TOR118" s="6"/>
      <c r="TOS118" s="6"/>
      <c r="TOT118" s="6"/>
      <c r="TOU118" s="6"/>
      <c r="TOV118" s="6"/>
      <c r="TOW118" s="6"/>
      <c r="TOX118" s="6"/>
      <c r="TOY118" s="6"/>
      <c r="TOZ118" s="6"/>
      <c r="TPA118" s="6"/>
      <c r="TPB118" s="6"/>
      <c r="TPC118" s="6"/>
      <c r="TPD118" s="6"/>
      <c r="TPE118" s="6"/>
      <c r="TPF118" s="6"/>
      <c r="TPG118" s="6"/>
      <c r="TPH118" s="6"/>
      <c r="TPI118" s="6"/>
      <c r="TPJ118" s="6"/>
      <c r="TPK118" s="6"/>
      <c r="TPL118" s="6"/>
      <c r="TPM118" s="6"/>
      <c r="TPN118" s="6"/>
      <c r="TPO118" s="6"/>
      <c r="TPP118" s="6"/>
      <c r="TPQ118" s="6"/>
      <c r="TPR118" s="6"/>
      <c r="TPS118" s="6"/>
      <c r="TPT118" s="6"/>
      <c r="TPU118" s="6"/>
      <c r="TPV118" s="6"/>
      <c r="TPW118" s="6"/>
      <c r="TPX118" s="6"/>
      <c r="TPY118" s="6"/>
      <c r="TPZ118" s="6"/>
      <c r="TQA118" s="6"/>
      <c r="TQB118" s="6"/>
      <c r="TQC118" s="6"/>
      <c r="TQD118" s="6"/>
      <c r="TQE118" s="6"/>
      <c r="TQF118" s="6"/>
      <c r="TQG118" s="6"/>
      <c r="TQH118" s="6"/>
      <c r="TQI118" s="6"/>
      <c r="TQJ118" s="6"/>
      <c r="TQK118" s="6"/>
      <c r="TQL118" s="6"/>
      <c r="TQM118" s="6"/>
      <c r="TQN118" s="6"/>
      <c r="TQO118" s="6"/>
      <c r="TQP118" s="6"/>
      <c r="TQQ118" s="6"/>
      <c r="TQR118" s="6"/>
      <c r="TQS118" s="6"/>
      <c r="TQT118" s="6"/>
      <c r="TQU118" s="6"/>
      <c r="TQV118" s="6"/>
      <c r="TQW118" s="6"/>
      <c r="TQX118" s="6"/>
      <c r="TQY118" s="6"/>
      <c r="TQZ118" s="6"/>
      <c r="TRA118" s="6"/>
      <c r="TRB118" s="6"/>
      <c r="TRC118" s="6"/>
      <c r="TRD118" s="6"/>
      <c r="TRE118" s="6"/>
      <c r="TRF118" s="6"/>
      <c r="TRG118" s="6"/>
      <c r="TRH118" s="6"/>
      <c r="TRI118" s="6"/>
      <c r="TRJ118" s="6"/>
      <c r="TRK118" s="6"/>
      <c r="TRL118" s="6"/>
      <c r="TRM118" s="6"/>
      <c r="TRN118" s="6"/>
      <c r="TRO118" s="6"/>
      <c r="TRP118" s="6"/>
      <c r="TRQ118" s="6"/>
      <c r="TRR118" s="6"/>
      <c r="TRS118" s="6"/>
      <c r="TRT118" s="6"/>
      <c r="TRU118" s="6"/>
      <c r="TRV118" s="6"/>
      <c r="TRW118" s="6"/>
      <c r="TRX118" s="6"/>
      <c r="TRY118" s="6"/>
      <c r="TRZ118" s="6"/>
      <c r="TSA118" s="6"/>
      <c r="TSB118" s="6"/>
      <c r="TSC118" s="6"/>
      <c r="TSD118" s="6"/>
      <c r="TSE118" s="6"/>
      <c r="TSF118" s="6"/>
      <c r="TSG118" s="6"/>
      <c r="TSH118" s="6"/>
      <c r="TSI118" s="6"/>
      <c r="TSJ118" s="6"/>
      <c r="TSK118" s="6"/>
      <c r="TSL118" s="6"/>
      <c r="TSM118" s="6"/>
      <c r="TSN118" s="6"/>
      <c r="TSO118" s="6"/>
      <c r="TSP118" s="6"/>
      <c r="TSQ118" s="6"/>
      <c r="TSR118" s="6"/>
      <c r="TSS118" s="6"/>
      <c r="TST118" s="6"/>
      <c r="TSU118" s="6"/>
      <c r="TSV118" s="6"/>
      <c r="TSW118" s="6"/>
      <c r="TSX118" s="6"/>
      <c r="TSY118" s="6"/>
      <c r="TSZ118" s="6"/>
      <c r="TTA118" s="6"/>
      <c r="TTB118" s="6"/>
      <c r="TTC118" s="6"/>
      <c r="TTD118" s="6"/>
      <c r="TTE118" s="6"/>
      <c r="TTF118" s="6"/>
      <c r="TTG118" s="6"/>
      <c r="TTH118" s="6"/>
      <c r="TTI118" s="6"/>
      <c r="TTJ118" s="6"/>
      <c r="TTK118" s="6"/>
      <c r="TTL118" s="6"/>
      <c r="TTM118" s="6"/>
      <c r="TTN118" s="6"/>
      <c r="TTO118" s="6"/>
      <c r="TTP118" s="6"/>
      <c r="TTQ118" s="6"/>
      <c r="TTR118" s="6"/>
      <c r="TTS118" s="6"/>
      <c r="TTT118" s="6"/>
      <c r="TTU118" s="6"/>
      <c r="TTV118" s="6"/>
      <c r="TTW118" s="6"/>
      <c r="TTX118" s="6"/>
      <c r="TTY118" s="6"/>
      <c r="TTZ118" s="6"/>
      <c r="TUA118" s="6"/>
      <c r="TUB118" s="6"/>
      <c r="TUC118" s="6"/>
      <c r="TUD118" s="6"/>
      <c r="TUE118" s="6"/>
      <c r="TUF118" s="6"/>
      <c r="TUG118" s="6"/>
      <c r="TUH118" s="6"/>
      <c r="TUI118" s="6"/>
      <c r="TUJ118" s="6"/>
      <c r="TUK118" s="6"/>
      <c r="TUL118" s="6"/>
      <c r="TUM118" s="6"/>
      <c r="TUN118" s="6"/>
      <c r="TUO118" s="6"/>
      <c r="TUP118" s="6"/>
      <c r="TUQ118" s="6"/>
      <c r="TUR118" s="6"/>
      <c r="TUS118" s="6"/>
      <c r="TUT118" s="6"/>
      <c r="TUU118" s="6"/>
      <c r="TUV118" s="6"/>
      <c r="TUW118" s="6"/>
      <c r="TUX118" s="6"/>
      <c r="TUY118" s="6"/>
      <c r="TUZ118" s="6"/>
      <c r="TVA118" s="6"/>
      <c r="TVB118" s="6"/>
      <c r="TVC118" s="6"/>
      <c r="TVD118" s="6"/>
      <c r="TVE118" s="6"/>
      <c r="TVF118" s="6"/>
      <c r="TVG118" s="6"/>
      <c r="TVH118" s="6"/>
      <c r="TVI118" s="6"/>
      <c r="TVJ118" s="6"/>
      <c r="TVK118" s="6"/>
      <c r="TVL118" s="6"/>
      <c r="TVM118" s="6"/>
      <c r="TVN118" s="6"/>
      <c r="TVO118" s="6"/>
      <c r="TVP118" s="6"/>
      <c r="TVQ118" s="6"/>
      <c r="TVR118" s="6"/>
      <c r="TVS118" s="6"/>
      <c r="TVT118" s="6"/>
      <c r="TVU118" s="6"/>
      <c r="TVV118" s="6"/>
      <c r="TVW118" s="6"/>
      <c r="TVX118" s="6"/>
      <c r="TVY118" s="6"/>
      <c r="TVZ118" s="6"/>
      <c r="TWA118" s="6"/>
      <c r="TWB118" s="6"/>
      <c r="TWC118" s="6"/>
      <c r="TWD118" s="6"/>
      <c r="TWE118" s="6"/>
      <c r="TWF118" s="6"/>
      <c r="TWG118" s="6"/>
      <c r="TWH118" s="6"/>
      <c r="TWI118" s="6"/>
      <c r="TWJ118" s="6"/>
      <c r="TWK118" s="6"/>
      <c r="TWL118" s="6"/>
      <c r="TWM118" s="6"/>
      <c r="TWN118" s="6"/>
      <c r="TWO118" s="6"/>
      <c r="TWP118" s="6"/>
      <c r="TWQ118" s="6"/>
      <c r="TWR118" s="6"/>
      <c r="TWS118" s="6"/>
      <c r="TWT118" s="6"/>
      <c r="TWU118" s="6"/>
      <c r="TWV118" s="6"/>
      <c r="TWW118" s="6"/>
      <c r="TWX118" s="6"/>
      <c r="TWY118" s="6"/>
      <c r="TWZ118" s="6"/>
      <c r="TXA118" s="6"/>
      <c r="TXB118" s="6"/>
      <c r="TXC118" s="6"/>
      <c r="TXD118" s="6"/>
      <c r="TXE118" s="6"/>
      <c r="TXF118" s="6"/>
      <c r="TXG118" s="6"/>
      <c r="TXH118" s="6"/>
      <c r="TXI118" s="6"/>
      <c r="TXJ118" s="6"/>
      <c r="TXK118" s="6"/>
      <c r="TXL118" s="6"/>
      <c r="TXM118" s="6"/>
      <c r="TXN118" s="6"/>
      <c r="TXO118" s="6"/>
      <c r="TXP118" s="6"/>
      <c r="TXQ118" s="6"/>
      <c r="TXR118" s="6"/>
      <c r="TXS118" s="6"/>
      <c r="TXT118" s="6"/>
      <c r="TXU118" s="6"/>
      <c r="TXV118" s="6"/>
      <c r="TXW118" s="6"/>
      <c r="TXX118" s="6"/>
      <c r="TXY118" s="6"/>
      <c r="TXZ118" s="6"/>
      <c r="TYA118" s="6"/>
      <c r="TYB118" s="6"/>
      <c r="TYC118" s="6"/>
      <c r="TYD118" s="6"/>
      <c r="TYE118" s="6"/>
      <c r="TYF118" s="6"/>
      <c r="TYG118" s="6"/>
      <c r="TYH118" s="6"/>
      <c r="TYI118" s="6"/>
      <c r="TYJ118" s="6"/>
      <c r="TYK118" s="6"/>
      <c r="TYL118" s="6"/>
      <c r="TYM118" s="6"/>
      <c r="TYN118" s="6"/>
      <c r="TYO118" s="6"/>
      <c r="TYP118" s="6"/>
      <c r="TYQ118" s="6"/>
      <c r="TYR118" s="6"/>
      <c r="TYS118" s="6"/>
      <c r="TYT118" s="6"/>
      <c r="TYU118" s="6"/>
      <c r="TYV118" s="6"/>
      <c r="TYW118" s="6"/>
      <c r="TYX118" s="6"/>
      <c r="TYY118" s="6"/>
      <c r="TYZ118" s="6"/>
      <c r="TZA118" s="6"/>
      <c r="TZB118" s="6"/>
      <c r="TZC118" s="6"/>
      <c r="TZD118" s="6"/>
      <c r="TZE118" s="6"/>
      <c r="TZF118" s="6"/>
      <c r="TZG118" s="6"/>
      <c r="TZH118" s="6"/>
      <c r="TZI118" s="6"/>
      <c r="TZJ118" s="6"/>
      <c r="TZK118" s="6"/>
      <c r="TZL118" s="6"/>
      <c r="TZM118" s="6"/>
      <c r="TZN118" s="6"/>
      <c r="TZO118" s="6"/>
      <c r="TZP118" s="6"/>
      <c r="TZQ118" s="6"/>
      <c r="TZR118" s="6"/>
      <c r="TZS118" s="6"/>
      <c r="TZT118" s="6"/>
      <c r="TZU118" s="6"/>
      <c r="TZV118" s="6"/>
      <c r="TZW118" s="6"/>
      <c r="TZX118" s="6"/>
      <c r="TZY118" s="6"/>
      <c r="TZZ118" s="6"/>
      <c r="UAA118" s="6"/>
      <c r="UAB118" s="6"/>
      <c r="UAC118" s="6"/>
      <c r="UAD118" s="6"/>
      <c r="UAE118" s="6"/>
      <c r="UAF118" s="6"/>
      <c r="UAG118" s="6"/>
      <c r="UAH118" s="6"/>
      <c r="UAI118" s="6"/>
      <c r="UAJ118" s="6"/>
      <c r="UAK118" s="6"/>
      <c r="UAL118" s="6"/>
      <c r="UAM118" s="6"/>
      <c r="UAN118" s="6"/>
      <c r="UAO118" s="6"/>
      <c r="UAP118" s="6"/>
      <c r="UAQ118" s="6"/>
      <c r="UAR118" s="6"/>
      <c r="UAS118" s="6"/>
      <c r="UAT118" s="6"/>
      <c r="UAU118" s="6"/>
      <c r="UAV118" s="6"/>
      <c r="UAW118" s="6"/>
      <c r="UAX118" s="6"/>
      <c r="UAY118" s="6"/>
      <c r="UAZ118" s="6"/>
      <c r="UBA118" s="6"/>
      <c r="UBB118" s="6"/>
      <c r="UBC118" s="6"/>
      <c r="UBD118" s="6"/>
      <c r="UBE118" s="6"/>
      <c r="UBF118" s="6"/>
      <c r="UBG118" s="6"/>
      <c r="UBH118" s="6"/>
      <c r="UBI118" s="6"/>
      <c r="UBJ118" s="6"/>
      <c r="UBK118" s="6"/>
      <c r="UBL118" s="6"/>
      <c r="UBM118" s="6"/>
      <c r="UBN118" s="6"/>
      <c r="UBO118" s="6"/>
      <c r="UBP118" s="6"/>
      <c r="UBQ118" s="6"/>
      <c r="UBR118" s="6"/>
      <c r="UBS118" s="6"/>
      <c r="UBT118" s="6"/>
      <c r="UBU118" s="6"/>
      <c r="UBV118" s="6"/>
      <c r="UBW118" s="6"/>
      <c r="UBX118" s="6"/>
      <c r="UBY118" s="6"/>
      <c r="UBZ118" s="6"/>
      <c r="UCA118" s="6"/>
      <c r="UCB118" s="6"/>
      <c r="UCC118" s="6"/>
      <c r="UCD118" s="6"/>
      <c r="UCE118" s="6"/>
      <c r="UCF118" s="6"/>
      <c r="UCG118" s="6"/>
      <c r="UCH118" s="6"/>
      <c r="UCI118" s="6"/>
      <c r="UCJ118" s="6"/>
      <c r="UCK118" s="6"/>
      <c r="UCL118" s="6"/>
      <c r="UCM118" s="6"/>
      <c r="UCN118" s="6"/>
      <c r="UCO118" s="6"/>
      <c r="UCP118" s="6"/>
      <c r="UCQ118" s="6"/>
      <c r="UCR118" s="6"/>
      <c r="UCS118" s="6"/>
      <c r="UCT118" s="6"/>
      <c r="UCU118" s="6"/>
      <c r="UCV118" s="6"/>
      <c r="UCW118" s="6"/>
      <c r="UCX118" s="6"/>
      <c r="UCY118" s="6"/>
      <c r="UCZ118" s="6"/>
      <c r="UDA118" s="6"/>
      <c r="UDB118" s="6"/>
      <c r="UDC118" s="6"/>
      <c r="UDD118" s="6"/>
      <c r="UDE118" s="6"/>
      <c r="UDF118" s="6"/>
      <c r="UDG118" s="6"/>
      <c r="UDH118" s="6"/>
      <c r="UDI118" s="6"/>
      <c r="UDJ118" s="6"/>
      <c r="UDK118" s="6"/>
      <c r="UDL118" s="6"/>
      <c r="UDM118" s="6"/>
      <c r="UDN118" s="6"/>
      <c r="UDO118" s="6"/>
      <c r="UDP118" s="6"/>
      <c r="UDQ118" s="6"/>
      <c r="UDR118" s="6"/>
      <c r="UDS118" s="6"/>
      <c r="UDT118" s="6"/>
      <c r="UDU118" s="6"/>
      <c r="UDV118" s="6"/>
      <c r="UDW118" s="6"/>
      <c r="UDX118" s="6"/>
      <c r="UDY118" s="6"/>
      <c r="UDZ118" s="6"/>
      <c r="UEA118" s="6"/>
      <c r="UEB118" s="6"/>
      <c r="UEC118" s="6"/>
      <c r="UED118" s="6"/>
      <c r="UEE118" s="6"/>
      <c r="UEF118" s="6"/>
      <c r="UEG118" s="6"/>
      <c r="UEH118" s="6"/>
      <c r="UEI118" s="6"/>
      <c r="UEJ118" s="6"/>
      <c r="UEK118" s="6"/>
      <c r="UEL118" s="6"/>
      <c r="UEM118" s="6"/>
      <c r="UEN118" s="6"/>
      <c r="UEO118" s="6"/>
      <c r="UEP118" s="6"/>
      <c r="UEQ118" s="6"/>
      <c r="UER118" s="6"/>
      <c r="UES118" s="6"/>
      <c r="UET118" s="6"/>
      <c r="UEU118" s="6"/>
      <c r="UEV118" s="6"/>
      <c r="UEW118" s="6"/>
      <c r="UEX118" s="6"/>
      <c r="UEY118" s="6"/>
      <c r="UEZ118" s="6"/>
      <c r="UFA118" s="6"/>
      <c r="UFB118" s="6"/>
      <c r="UFC118" s="6"/>
      <c r="UFD118" s="6"/>
      <c r="UFE118" s="6"/>
      <c r="UFF118" s="6"/>
      <c r="UFG118" s="6"/>
      <c r="UFH118" s="6"/>
      <c r="UFI118" s="6"/>
      <c r="UFJ118" s="6"/>
      <c r="UFK118" s="6"/>
      <c r="UFL118" s="6"/>
      <c r="UFM118" s="6"/>
      <c r="UFN118" s="6"/>
      <c r="UFO118" s="6"/>
      <c r="UFP118" s="6"/>
      <c r="UFQ118" s="6"/>
      <c r="UFR118" s="6"/>
      <c r="UFS118" s="6"/>
      <c r="UFT118" s="6"/>
      <c r="UFU118" s="6"/>
      <c r="UFV118" s="6"/>
      <c r="UFW118" s="6"/>
      <c r="UFX118" s="6"/>
      <c r="UFY118" s="6"/>
      <c r="UFZ118" s="6"/>
      <c r="UGA118" s="6"/>
      <c r="UGB118" s="6"/>
      <c r="UGC118" s="6"/>
      <c r="UGD118" s="6"/>
      <c r="UGE118" s="6"/>
      <c r="UGF118" s="6"/>
      <c r="UGG118" s="6"/>
      <c r="UGH118" s="6"/>
      <c r="UGI118" s="6"/>
      <c r="UGJ118" s="6"/>
      <c r="UGK118" s="6"/>
      <c r="UGL118" s="6"/>
      <c r="UGM118" s="6"/>
      <c r="UGN118" s="6"/>
      <c r="UGO118" s="6"/>
      <c r="UGP118" s="6"/>
      <c r="UGQ118" s="6"/>
      <c r="UGR118" s="6"/>
      <c r="UGS118" s="6"/>
      <c r="UGT118" s="6"/>
      <c r="UGU118" s="6"/>
      <c r="UGV118" s="6"/>
      <c r="UGW118" s="6"/>
      <c r="UGX118" s="6"/>
      <c r="UGY118" s="6"/>
      <c r="UGZ118" s="6"/>
      <c r="UHA118" s="6"/>
      <c r="UHB118" s="6"/>
      <c r="UHC118" s="6"/>
      <c r="UHD118" s="6"/>
      <c r="UHE118" s="6"/>
      <c r="UHF118" s="6"/>
      <c r="UHG118" s="6"/>
      <c r="UHH118" s="6"/>
      <c r="UHI118" s="6"/>
      <c r="UHJ118" s="6"/>
      <c r="UHK118" s="6"/>
      <c r="UHL118" s="6"/>
      <c r="UHM118" s="6"/>
      <c r="UHN118" s="6"/>
      <c r="UHO118" s="6"/>
      <c r="UHP118" s="6"/>
      <c r="UHQ118" s="6"/>
      <c r="UHR118" s="6"/>
      <c r="UHS118" s="6"/>
      <c r="UHT118" s="6"/>
      <c r="UHU118" s="6"/>
      <c r="UHV118" s="6"/>
      <c r="UHW118" s="6"/>
      <c r="UHX118" s="6"/>
      <c r="UHY118" s="6"/>
      <c r="UHZ118" s="6"/>
      <c r="UIA118" s="6"/>
      <c r="UIB118" s="6"/>
      <c r="UIC118" s="6"/>
      <c r="UID118" s="6"/>
      <c r="UIE118" s="6"/>
      <c r="UIF118" s="6"/>
      <c r="UIG118" s="6"/>
      <c r="UIH118" s="6"/>
      <c r="UII118" s="6"/>
      <c r="UIJ118" s="6"/>
      <c r="UIK118" s="6"/>
      <c r="UIL118" s="6"/>
      <c r="UIM118" s="6"/>
      <c r="UIN118" s="6"/>
      <c r="UIO118" s="6"/>
      <c r="UIP118" s="6"/>
      <c r="UIQ118" s="6"/>
      <c r="UIR118" s="6"/>
      <c r="UIS118" s="6"/>
      <c r="UIT118" s="6"/>
      <c r="UIU118" s="6"/>
      <c r="UIV118" s="6"/>
      <c r="UIW118" s="6"/>
      <c r="UIX118" s="6"/>
      <c r="UIY118" s="6"/>
      <c r="UIZ118" s="6"/>
      <c r="UJA118" s="6"/>
      <c r="UJB118" s="6"/>
      <c r="UJC118" s="6"/>
      <c r="UJD118" s="6"/>
      <c r="UJE118" s="6"/>
      <c r="UJF118" s="6"/>
      <c r="UJG118" s="6"/>
      <c r="UJH118" s="6"/>
      <c r="UJI118" s="6"/>
      <c r="UJJ118" s="6"/>
      <c r="UJK118" s="6"/>
      <c r="UJL118" s="6"/>
      <c r="UJM118" s="6"/>
      <c r="UJN118" s="6"/>
      <c r="UJO118" s="6"/>
      <c r="UJP118" s="6"/>
      <c r="UJQ118" s="6"/>
      <c r="UJR118" s="6"/>
      <c r="UJS118" s="6"/>
      <c r="UJT118" s="6"/>
      <c r="UJU118" s="6"/>
      <c r="UJV118" s="6"/>
      <c r="UJW118" s="6"/>
      <c r="UJX118" s="6"/>
      <c r="UJY118" s="6"/>
      <c r="UJZ118" s="6"/>
      <c r="UKA118" s="6"/>
      <c r="UKB118" s="6"/>
      <c r="UKC118" s="6"/>
      <c r="UKD118" s="6"/>
      <c r="UKE118" s="6"/>
      <c r="UKF118" s="6"/>
      <c r="UKG118" s="6"/>
      <c r="UKH118" s="6"/>
      <c r="UKI118" s="6"/>
      <c r="UKJ118" s="6"/>
      <c r="UKK118" s="6"/>
      <c r="UKL118" s="6"/>
      <c r="UKM118" s="6"/>
      <c r="UKN118" s="6"/>
      <c r="UKO118" s="6"/>
      <c r="UKP118" s="6"/>
      <c r="UKQ118" s="6"/>
      <c r="UKR118" s="6"/>
      <c r="UKS118" s="6"/>
      <c r="UKT118" s="6"/>
      <c r="UKU118" s="6"/>
      <c r="UKV118" s="6"/>
      <c r="UKW118" s="6"/>
      <c r="UKX118" s="6"/>
      <c r="UKY118" s="6"/>
      <c r="UKZ118" s="6"/>
      <c r="ULA118" s="6"/>
      <c r="ULB118" s="6"/>
      <c r="ULC118" s="6"/>
      <c r="ULD118" s="6"/>
      <c r="ULE118" s="6"/>
      <c r="ULF118" s="6"/>
      <c r="ULG118" s="6"/>
      <c r="ULH118" s="6"/>
      <c r="ULI118" s="6"/>
      <c r="ULJ118" s="6"/>
      <c r="ULK118" s="6"/>
      <c r="ULL118" s="6"/>
      <c r="ULM118" s="6"/>
      <c r="ULN118" s="6"/>
      <c r="ULO118" s="6"/>
      <c r="ULP118" s="6"/>
      <c r="ULQ118" s="6"/>
      <c r="ULR118" s="6"/>
      <c r="ULS118" s="6"/>
      <c r="ULT118" s="6"/>
      <c r="ULU118" s="6"/>
      <c r="ULV118" s="6"/>
      <c r="ULW118" s="6"/>
      <c r="ULX118" s="6"/>
      <c r="ULY118" s="6"/>
      <c r="ULZ118" s="6"/>
      <c r="UMA118" s="6"/>
      <c r="UMB118" s="6"/>
      <c r="UMC118" s="6"/>
      <c r="UMD118" s="6"/>
      <c r="UME118" s="6"/>
      <c r="UMF118" s="6"/>
      <c r="UMG118" s="6"/>
      <c r="UMH118" s="6"/>
      <c r="UMI118" s="6"/>
      <c r="UMJ118" s="6"/>
      <c r="UMK118" s="6"/>
      <c r="UML118" s="6"/>
      <c r="UMM118" s="6"/>
      <c r="UMN118" s="6"/>
      <c r="UMO118" s="6"/>
      <c r="UMP118" s="6"/>
      <c r="UMQ118" s="6"/>
      <c r="UMR118" s="6"/>
      <c r="UMS118" s="6"/>
      <c r="UMT118" s="6"/>
      <c r="UMU118" s="6"/>
      <c r="UMV118" s="6"/>
      <c r="UMW118" s="6"/>
      <c r="UMX118" s="6"/>
      <c r="UMY118" s="6"/>
      <c r="UMZ118" s="6"/>
      <c r="UNA118" s="6"/>
      <c r="UNB118" s="6"/>
      <c r="UNC118" s="6"/>
      <c r="UND118" s="6"/>
      <c r="UNE118" s="6"/>
      <c r="UNF118" s="6"/>
      <c r="UNG118" s="6"/>
      <c r="UNH118" s="6"/>
      <c r="UNI118" s="6"/>
      <c r="UNJ118" s="6"/>
      <c r="UNK118" s="6"/>
      <c r="UNL118" s="6"/>
      <c r="UNM118" s="6"/>
      <c r="UNN118" s="6"/>
      <c r="UNO118" s="6"/>
      <c r="UNP118" s="6"/>
      <c r="UNQ118" s="6"/>
      <c r="UNR118" s="6"/>
      <c r="UNS118" s="6"/>
      <c r="UNT118" s="6"/>
      <c r="UNU118" s="6"/>
      <c r="UNV118" s="6"/>
      <c r="UNW118" s="6"/>
      <c r="UNX118" s="6"/>
      <c r="UNY118" s="6"/>
      <c r="UNZ118" s="6"/>
      <c r="UOA118" s="6"/>
      <c r="UOB118" s="6"/>
      <c r="UOC118" s="6"/>
      <c r="UOD118" s="6"/>
      <c r="UOE118" s="6"/>
      <c r="UOF118" s="6"/>
      <c r="UOG118" s="6"/>
      <c r="UOH118" s="6"/>
      <c r="UOI118" s="6"/>
      <c r="UOJ118" s="6"/>
      <c r="UOK118" s="6"/>
      <c r="UOL118" s="6"/>
      <c r="UOM118" s="6"/>
      <c r="UON118" s="6"/>
      <c r="UOO118" s="6"/>
      <c r="UOP118" s="6"/>
      <c r="UOQ118" s="6"/>
      <c r="UOR118" s="6"/>
      <c r="UOS118" s="6"/>
      <c r="UOT118" s="6"/>
      <c r="UOU118" s="6"/>
      <c r="UOV118" s="6"/>
      <c r="UOW118" s="6"/>
      <c r="UOX118" s="6"/>
      <c r="UOY118" s="6"/>
      <c r="UOZ118" s="6"/>
      <c r="UPA118" s="6"/>
      <c r="UPB118" s="6"/>
      <c r="UPC118" s="6"/>
      <c r="UPD118" s="6"/>
      <c r="UPE118" s="6"/>
      <c r="UPF118" s="6"/>
      <c r="UPG118" s="6"/>
      <c r="UPH118" s="6"/>
      <c r="UPI118" s="6"/>
      <c r="UPJ118" s="6"/>
      <c r="UPK118" s="6"/>
      <c r="UPL118" s="6"/>
      <c r="UPM118" s="6"/>
      <c r="UPN118" s="6"/>
      <c r="UPO118" s="6"/>
      <c r="UPP118" s="6"/>
      <c r="UPQ118" s="6"/>
      <c r="UPR118" s="6"/>
      <c r="UPS118" s="6"/>
      <c r="UPT118" s="6"/>
      <c r="UPU118" s="6"/>
      <c r="UPV118" s="6"/>
      <c r="UPW118" s="6"/>
      <c r="UPX118" s="6"/>
      <c r="UPY118" s="6"/>
      <c r="UPZ118" s="6"/>
      <c r="UQA118" s="6"/>
      <c r="UQB118" s="6"/>
      <c r="UQC118" s="6"/>
      <c r="UQD118" s="6"/>
      <c r="UQE118" s="6"/>
      <c r="UQF118" s="6"/>
      <c r="UQG118" s="6"/>
      <c r="UQH118" s="6"/>
      <c r="UQI118" s="6"/>
      <c r="UQJ118" s="6"/>
      <c r="UQK118" s="6"/>
      <c r="UQL118" s="6"/>
      <c r="UQM118" s="6"/>
      <c r="UQN118" s="6"/>
      <c r="UQO118" s="6"/>
      <c r="UQP118" s="6"/>
      <c r="UQQ118" s="6"/>
      <c r="UQR118" s="6"/>
      <c r="UQS118" s="6"/>
      <c r="UQT118" s="6"/>
      <c r="UQU118" s="6"/>
      <c r="UQV118" s="6"/>
      <c r="UQW118" s="6"/>
      <c r="UQX118" s="6"/>
      <c r="UQY118" s="6"/>
      <c r="UQZ118" s="6"/>
      <c r="URA118" s="6"/>
      <c r="URB118" s="6"/>
      <c r="URC118" s="6"/>
      <c r="URD118" s="6"/>
      <c r="URE118" s="6"/>
      <c r="URF118" s="6"/>
      <c r="URG118" s="6"/>
      <c r="URH118" s="6"/>
      <c r="URI118" s="6"/>
      <c r="URJ118" s="6"/>
      <c r="URK118" s="6"/>
      <c r="URL118" s="6"/>
      <c r="URM118" s="6"/>
      <c r="URN118" s="6"/>
      <c r="URO118" s="6"/>
      <c r="URP118" s="6"/>
      <c r="URQ118" s="6"/>
      <c r="URR118" s="6"/>
      <c r="URS118" s="6"/>
      <c r="URT118" s="6"/>
      <c r="URU118" s="6"/>
      <c r="URV118" s="6"/>
      <c r="URW118" s="6"/>
      <c r="URX118" s="6"/>
      <c r="URY118" s="6"/>
      <c r="URZ118" s="6"/>
      <c r="USA118" s="6"/>
      <c r="USB118" s="6"/>
      <c r="USC118" s="6"/>
      <c r="USD118" s="6"/>
      <c r="USE118" s="6"/>
      <c r="USF118" s="6"/>
      <c r="USG118" s="6"/>
      <c r="USH118" s="6"/>
      <c r="USI118" s="6"/>
      <c r="USJ118" s="6"/>
      <c r="USK118" s="6"/>
      <c r="USL118" s="6"/>
      <c r="USM118" s="6"/>
      <c r="USN118" s="6"/>
      <c r="USO118" s="6"/>
      <c r="USP118" s="6"/>
      <c r="USQ118" s="6"/>
      <c r="USR118" s="6"/>
      <c r="USS118" s="6"/>
      <c r="UST118" s="6"/>
      <c r="USU118" s="6"/>
      <c r="USV118" s="6"/>
      <c r="USW118" s="6"/>
      <c r="USX118" s="6"/>
      <c r="USY118" s="6"/>
      <c r="USZ118" s="6"/>
      <c r="UTA118" s="6"/>
      <c r="UTB118" s="6"/>
      <c r="UTC118" s="6"/>
      <c r="UTD118" s="6"/>
      <c r="UTE118" s="6"/>
      <c r="UTF118" s="6"/>
      <c r="UTG118" s="6"/>
      <c r="UTH118" s="6"/>
      <c r="UTI118" s="6"/>
      <c r="UTJ118" s="6"/>
      <c r="UTK118" s="6"/>
      <c r="UTL118" s="6"/>
      <c r="UTM118" s="6"/>
      <c r="UTN118" s="6"/>
      <c r="UTO118" s="6"/>
      <c r="UTP118" s="6"/>
      <c r="UTQ118" s="6"/>
      <c r="UTR118" s="6"/>
      <c r="UTS118" s="6"/>
      <c r="UTT118" s="6"/>
      <c r="UTU118" s="6"/>
      <c r="UTV118" s="6"/>
      <c r="UTW118" s="6"/>
      <c r="UTX118" s="6"/>
      <c r="UTY118" s="6"/>
      <c r="UTZ118" s="6"/>
      <c r="UUA118" s="6"/>
      <c r="UUB118" s="6"/>
      <c r="UUC118" s="6"/>
      <c r="UUD118" s="6"/>
      <c r="UUE118" s="6"/>
      <c r="UUF118" s="6"/>
      <c r="UUG118" s="6"/>
      <c r="UUH118" s="6"/>
      <c r="UUI118" s="6"/>
      <c r="UUJ118" s="6"/>
      <c r="UUK118" s="6"/>
      <c r="UUL118" s="6"/>
      <c r="UUM118" s="6"/>
      <c r="UUN118" s="6"/>
      <c r="UUO118" s="6"/>
      <c r="UUP118" s="6"/>
      <c r="UUQ118" s="6"/>
      <c r="UUR118" s="6"/>
      <c r="UUS118" s="6"/>
      <c r="UUT118" s="6"/>
      <c r="UUU118" s="6"/>
      <c r="UUV118" s="6"/>
      <c r="UUW118" s="6"/>
      <c r="UUX118" s="6"/>
      <c r="UUY118" s="6"/>
      <c r="UUZ118" s="6"/>
      <c r="UVA118" s="6"/>
      <c r="UVB118" s="6"/>
      <c r="UVC118" s="6"/>
      <c r="UVD118" s="6"/>
      <c r="UVE118" s="6"/>
      <c r="UVF118" s="6"/>
      <c r="UVG118" s="6"/>
      <c r="UVH118" s="6"/>
      <c r="UVI118" s="6"/>
      <c r="UVJ118" s="6"/>
      <c r="UVK118" s="6"/>
      <c r="UVL118" s="6"/>
      <c r="UVM118" s="6"/>
      <c r="UVN118" s="6"/>
      <c r="UVO118" s="6"/>
      <c r="UVP118" s="6"/>
      <c r="UVQ118" s="6"/>
      <c r="UVR118" s="6"/>
      <c r="UVS118" s="6"/>
      <c r="UVT118" s="6"/>
      <c r="UVU118" s="6"/>
      <c r="UVV118" s="6"/>
      <c r="UVW118" s="6"/>
      <c r="UVX118" s="6"/>
      <c r="UVY118" s="6"/>
      <c r="UVZ118" s="6"/>
      <c r="UWA118" s="6"/>
      <c r="UWB118" s="6"/>
      <c r="UWC118" s="6"/>
      <c r="UWD118" s="6"/>
      <c r="UWE118" s="6"/>
      <c r="UWF118" s="6"/>
      <c r="UWG118" s="6"/>
      <c r="UWH118" s="6"/>
      <c r="UWI118" s="6"/>
      <c r="UWJ118" s="6"/>
      <c r="UWK118" s="6"/>
      <c r="UWL118" s="6"/>
      <c r="UWM118" s="6"/>
      <c r="UWN118" s="6"/>
      <c r="UWO118" s="6"/>
      <c r="UWP118" s="6"/>
      <c r="UWQ118" s="6"/>
      <c r="UWR118" s="6"/>
      <c r="UWS118" s="6"/>
      <c r="UWT118" s="6"/>
      <c r="UWU118" s="6"/>
      <c r="UWV118" s="6"/>
      <c r="UWW118" s="6"/>
      <c r="UWX118" s="6"/>
      <c r="UWY118" s="6"/>
      <c r="UWZ118" s="6"/>
      <c r="UXA118" s="6"/>
      <c r="UXB118" s="6"/>
      <c r="UXC118" s="6"/>
      <c r="UXD118" s="6"/>
      <c r="UXE118" s="6"/>
      <c r="UXF118" s="6"/>
      <c r="UXG118" s="6"/>
      <c r="UXH118" s="6"/>
      <c r="UXI118" s="6"/>
      <c r="UXJ118" s="6"/>
      <c r="UXK118" s="6"/>
      <c r="UXL118" s="6"/>
      <c r="UXM118" s="6"/>
      <c r="UXN118" s="6"/>
      <c r="UXO118" s="6"/>
      <c r="UXP118" s="6"/>
      <c r="UXQ118" s="6"/>
      <c r="UXR118" s="6"/>
      <c r="UXS118" s="6"/>
      <c r="UXT118" s="6"/>
      <c r="UXU118" s="6"/>
      <c r="UXV118" s="6"/>
      <c r="UXW118" s="6"/>
      <c r="UXX118" s="6"/>
      <c r="UXY118" s="6"/>
      <c r="UXZ118" s="6"/>
      <c r="UYA118" s="6"/>
      <c r="UYB118" s="6"/>
      <c r="UYC118" s="6"/>
      <c r="UYD118" s="6"/>
      <c r="UYE118" s="6"/>
      <c r="UYF118" s="6"/>
      <c r="UYG118" s="6"/>
      <c r="UYH118" s="6"/>
      <c r="UYI118" s="6"/>
      <c r="UYJ118" s="6"/>
      <c r="UYK118" s="6"/>
      <c r="UYL118" s="6"/>
      <c r="UYM118" s="6"/>
      <c r="UYN118" s="6"/>
      <c r="UYO118" s="6"/>
      <c r="UYP118" s="6"/>
      <c r="UYQ118" s="6"/>
      <c r="UYR118" s="6"/>
      <c r="UYS118" s="6"/>
      <c r="UYT118" s="6"/>
      <c r="UYU118" s="6"/>
      <c r="UYV118" s="6"/>
      <c r="UYW118" s="6"/>
      <c r="UYX118" s="6"/>
      <c r="UYY118" s="6"/>
      <c r="UYZ118" s="6"/>
      <c r="UZA118" s="6"/>
      <c r="UZB118" s="6"/>
      <c r="UZC118" s="6"/>
      <c r="UZD118" s="6"/>
      <c r="UZE118" s="6"/>
      <c r="UZF118" s="6"/>
      <c r="UZG118" s="6"/>
      <c r="UZH118" s="6"/>
      <c r="UZI118" s="6"/>
      <c r="UZJ118" s="6"/>
      <c r="UZK118" s="6"/>
      <c r="UZL118" s="6"/>
      <c r="UZM118" s="6"/>
      <c r="UZN118" s="6"/>
      <c r="UZO118" s="6"/>
      <c r="UZP118" s="6"/>
      <c r="UZQ118" s="6"/>
      <c r="UZR118" s="6"/>
      <c r="UZS118" s="6"/>
      <c r="UZT118" s="6"/>
      <c r="UZU118" s="6"/>
      <c r="UZV118" s="6"/>
      <c r="UZW118" s="6"/>
      <c r="UZX118" s="6"/>
      <c r="UZY118" s="6"/>
      <c r="UZZ118" s="6"/>
      <c r="VAA118" s="6"/>
      <c r="VAB118" s="6"/>
      <c r="VAC118" s="6"/>
      <c r="VAD118" s="6"/>
      <c r="VAE118" s="6"/>
      <c r="VAF118" s="6"/>
      <c r="VAG118" s="6"/>
      <c r="VAH118" s="6"/>
      <c r="VAI118" s="6"/>
      <c r="VAJ118" s="6"/>
      <c r="VAK118" s="6"/>
      <c r="VAL118" s="6"/>
      <c r="VAM118" s="6"/>
      <c r="VAN118" s="6"/>
      <c r="VAO118" s="6"/>
      <c r="VAP118" s="6"/>
      <c r="VAQ118" s="6"/>
      <c r="VAR118" s="6"/>
      <c r="VAS118" s="6"/>
      <c r="VAT118" s="6"/>
      <c r="VAU118" s="6"/>
      <c r="VAV118" s="6"/>
      <c r="VAW118" s="6"/>
      <c r="VAX118" s="6"/>
      <c r="VAY118" s="6"/>
      <c r="VAZ118" s="6"/>
      <c r="VBA118" s="6"/>
      <c r="VBB118" s="6"/>
      <c r="VBC118" s="6"/>
      <c r="VBD118" s="6"/>
      <c r="VBE118" s="6"/>
      <c r="VBF118" s="6"/>
      <c r="VBG118" s="6"/>
      <c r="VBH118" s="6"/>
      <c r="VBI118" s="6"/>
      <c r="VBJ118" s="6"/>
      <c r="VBK118" s="6"/>
      <c r="VBL118" s="6"/>
      <c r="VBM118" s="6"/>
      <c r="VBN118" s="6"/>
      <c r="VBO118" s="6"/>
      <c r="VBP118" s="6"/>
      <c r="VBQ118" s="6"/>
      <c r="VBR118" s="6"/>
      <c r="VBS118" s="6"/>
      <c r="VBT118" s="6"/>
      <c r="VBU118" s="6"/>
      <c r="VBV118" s="6"/>
      <c r="VBW118" s="6"/>
      <c r="VBX118" s="6"/>
      <c r="VBY118" s="6"/>
      <c r="VBZ118" s="6"/>
      <c r="VCA118" s="6"/>
      <c r="VCB118" s="6"/>
      <c r="VCC118" s="6"/>
      <c r="VCD118" s="6"/>
      <c r="VCE118" s="6"/>
      <c r="VCF118" s="6"/>
      <c r="VCG118" s="6"/>
      <c r="VCH118" s="6"/>
      <c r="VCI118" s="6"/>
      <c r="VCJ118" s="6"/>
      <c r="VCK118" s="6"/>
      <c r="VCL118" s="6"/>
      <c r="VCM118" s="6"/>
      <c r="VCN118" s="6"/>
      <c r="VCO118" s="6"/>
      <c r="VCP118" s="6"/>
      <c r="VCQ118" s="6"/>
      <c r="VCR118" s="6"/>
      <c r="VCS118" s="6"/>
      <c r="VCT118" s="6"/>
      <c r="VCU118" s="6"/>
      <c r="VCV118" s="6"/>
      <c r="VCW118" s="6"/>
      <c r="VCX118" s="6"/>
      <c r="VCY118" s="6"/>
      <c r="VCZ118" s="6"/>
      <c r="VDA118" s="6"/>
      <c r="VDB118" s="6"/>
      <c r="VDC118" s="6"/>
      <c r="VDD118" s="6"/>
      <c r="VDE118" s="6"/>
      <c r="VDF118" s="6"/>
      <c r="VDG118" s="6"/>
      <c r="VDH118" s="6"/>
      <c r="VDI118" s="6"/>
      <c r="VDJ118" s="6"/>
      <c r="VDK118" s="6"/>
      <c r="VDL118" s="6"/>
      <c r="VDM118" s="6"/>
      <c r="VDN118" s="6"/>
      <c r="VDO118" s="6"/>
      <c r="VDP118" s="6"/>
      <c r="VDQ118" s="6"/>
      <c r="VDR118" s="6"/>
      <c r="VDS118" s="6"/>
      <c r="VDT118" s="6"/>
      <c r="VDU118" s="6"/>
      <c r="VDV118" s="6"/>
      <c r="VDW118" s="6"/>
      <c r="VDX118" s="6"/>
      <c r="VDY118" s="6"/>
      <c r="VDZ118" s="6"/>
      <c r="VEA118" s="6"/>
      <c r="VEB118" s="6"/>
      <c r="VEC118" s="6"/>
      <c r="VED118" s="6"/>
      <c r="VEE118" s="6"/>
      <c r="VEF118" s="6"/>
      <c r="VEG118" s="6"/>
      <c r="VEH118" s="6"/>
      <c r="VEI118" s="6"/>
      <c r="VEJ118" s="6"/>
      <c r="VEK118" s="6"/>
      <c r="VEL118" s="6"/>
      <c r="VEM118" s="6"/>
      <c r="VEN118" s="6"/>
      <c r="VEO118" s="6"/>
      <c r="VEP118" s="6"/>
      <c r="VEQ118" s="6"/>
      <c r="VER118" s="6"/>
      <c r="VES118" s="6"/>
      <c r="VET118" s="6"/>
      <c r="VEU118" s="6"/>
      <c r="VEV118" s="6"/>
      <c r="VEW118" s="6"/>
      <c r="VEX118" s="6"/>
      <c r="VEY118" s="6"/>
      <c r="VEZ118" s="6"/>
      <c r="VFA118" s="6"/>
      <c r="VFB118" s="6"/>
      <c r="VFC118" s="6"/>
      <c r="VFD118" s="6"/>
      <c r="VFE118" s="6"/>
      <c r="VFF118" s="6"/>
      <c r="VFG118" s="6"/>
      <c r="VFH118" s="6"/>
      <c r="VFI118" s="6"/>
      <c r="VFJ118" s="6"/>
      <c r="VFK118" s="6"/>
      <c r="VFL118" s="6"/>
      <c r="VFM118" s="6"/>
      <c r="VFN118" s="6"/>
      <c r="VFO118" s="6"/>
      <c r="VFP118" s="6"/>
      <c r="VFQ118" s="6"/>
      <c r="VFR118" s="6"/>
      <c r="VFS118" s="6"/>
      <c r="VFT118" s="6"/>
      <c r="VFU118" s="6"/>
      <c r="VFV118" s="6"/>
      <c r="VFW118" s="6"/>
      <c r="VFX118" s="6"/>
      <c r="VFY118" s="6"/>
      <c r="VFZ118" s="6"/>
      <c r="VGA118" s="6"/>
      <c r="VGB118" s="6"/>
      <c r="VGC118" s="6"/>
      <c r="VGD118" s="6"/>
      <c r="VGE118" s="6"/>
      <c r="VGF118" s="6"/>
      <c r="VGG118" s="6"/>
      <c r="VGH118" s="6"/>
      <c r="VGI118" s="6"/>
      <c r="VGJ118" s="6"/>
      <c r="VGK118" s="6"/>
      <c r="VGL118" s="6"/>
      <c r="VGM118" s="6"/>
      <c r="VGN118" s="6"/>
      <c r="VGO118" s="6"/>
      <c r="VGP118" s="6"/>
      <c r="VGQ118" s="6"/>
      <c r="VGR118" s="6"/>
      <c r="VGS118" s="6"/>
      <c r="VGT118" s="6"/>
      <c r="VGU118" s="6"/>
      <c r="VGV118" s="6"/>
      <c r="VGW118" s="6"/>
      <c r="VGX118" s="6"/>
      <c r="VGY118" s="6"/>
      <c r="VGZ118" s="6"/>
      <c r="VHA118" s="6"/>
      <c r="VHB118" s="6"/>
      <c r="VHC118" s="6"/>
      <c r="VHD118" s="6"/>
      <c r="VHE118" s="6"/>
      <c r="VHF118" s="6"/>
      <c r="VHG118" s="6"/>
      <c r="VHH118" s="6"/>
      <c r="VHI118" s="6"/>
      <c r="VHJ118" s="6"/>
      <c r="VHK118" s="6"/>
      <c r="VHL118" s="6"/>
      <c r="VHM118" s="6"/>
      <c r="VHN118" s="6"/>
      <c r="VHO118" s="6"/>
      <c r="VHP118" s="6"/>
      <c r="VHQ118" s="6"/>
      <c r="VHR118" s="6"/>
      <c r="VHS118" s="6"/>
      <c r="VHT118" s="6"/>
      <c r="VHU118" s="6"/>
      <c r="VHV118" s="6"/>
      <c r="VHW118" s="6"/>
      <c r="VHX118" s="6"/>
      <c r="VHY118" s="6"/>
      <c r="VHZ118" s="6"/>
      <c r="VIA118" s="6"/>
      <c r="VIB118" s="6"/>
      <c r="VIC118" s="6"/>
      <c r="VID118" s="6"/>
      <c r="VIE118" s="6"/>
      <c r="VIF118" s="6"/>
      <c r="VIG118" s="6"/>
      <c r="VIH118" s="6"/>
      <c r="VII118" s="6"/>
      <c r="VIJ118" s="6"/>
      <c r="VIK118" s="6"/>
      <c r="VIL118" s="6"/>
      <c r="VIM118" s="6"/>
      <c r="VIN118" s="6"/>
      <c r="VIO118" s="6"/>
      <c r="VIP118" s="6"/>
      <c r="VIQ118" s="6"/>
      <c r="VIR118" s="6"/>
      <c r="VIS118" s="6"/>
      <c r="VIT118" s="6"/>
      <c r="VIU118" s="6"/>
      <c r="VIV118" s="6"/>
      <c r="VIW118" s="6"/>
      <c r="VIX118" s="6"/>
      <c r="VIY118" s="6"/>
      <c r="VIZ118" s="6"/>
      <c r="VJA118" s="6"/>
      <c r="VJB118" s="6"/>
      <c r="VJC118" s="6"/>
      <c r="VJD118" s="6"/>
      <c r="VJE118" s="6"/>
      <c r="VJF118" s="6"/>
      <c r="VJG118" s="6"/>
      <c r="VJH118" s="6"/>
      <c r="VJI118" s="6"/>
      <c r="VJJ118" s="6"/>
      <c r="VJK118" s="6"/>
      <c r="VJL118" s="6"/>
      <c r="VJM118" s="6"/>
      <c r="VJN118" s="6"/>
      <c r="VJO118" s="6"/>
      <c r="VJP118" s="6"/>
      <c r="VJQ118" s="6"/>
      <c r="VJR118" s="6"/>
      <c r="VJS118" s="6"/>
      <c r="VJT118" s="6"/>
      <c r="VJU118" s="6"/>
      <c r="VJV118" s="6"/>
      <c r="VJW118" s="6"/>
      <c r="VJX118" s="6"/>
      <c r="VJY118" s="6"/>
      <c r="VJZ118" s="6"/>
      <c r="VKA118" s="6"/>
      <c r="VKB118" s="6"/>
      <c r="VKC118" s="6"/>
      <c r="VKD118" s="6"/>
      <c r="VKE118" s="6"/>
      <c r="VKF118" s="6"/>
      <c r="VKG118" s="6"/>
      <c r="VKH118" s="6"/>
      <c r="VKI118" s="6"/>
      <c r="VKJ118" s="6"/>
      <c r="VKK118" s="6"/>
      <c r="VKL118" s="6"/>
      <c r="VKM118" s="6"/>
      <c r="VKN118" s="6"/>
      <c r="VKO118" s="6"/>
      <c r="VKP118" s="6"/>
      <c r="VKQ118" s="6"/>
      <c r="VKR118" s="6"/>
      <c r="VKS118" s="6"/>
      <c r="VKT118" s="6"/>
      <c r="VKU118" s="6"/>
      <c r="VKV118" s="6"/>
      <c r="VKW118" s="6"/>
      <c r="VKX118" s="6"/>
      <c r="VKY118" s="6"/>
      <c r="VKZ118" s="6"/>
      <c r="VLA118" s="6"/>
      <c r="VLB118" s="6"/>
      <c r="VLC118" s="6"/>
      <c r="VLD118" s="6"/>
      <c r="VLE118" s="6"/>
      <c r="VLF118" s="6"/>
      <c r="VLG118" s="6"/>
      <c r="VLH118" s="6"/>
      <c r="VLI118" s="6"/>
      <c r="VLJ118" s="6"/>
      <c r="VLK118" s="6"/>
      <c r="VLL118" s="6"/>
      <c r="VLM118" s="6"/>
      <c r="VLN118" s="6"/>
      <c r="VLO118" s="6"/>
      <c r="VLP118" s="6"/>
      <c r="VLQ118" s="6"/>
      <c r="VLR118" s="6"/>
      <c r="VLS118" s="6"/>
      <c r="VLT118" s="6"/>
      <c r="VLU118" s="6"/>
      <c r="VLV118" s="6"/>
      <c r="VLW118" s="6"/>
      <c r="VLX118" s="6"/>
      <c r="VLY118" s="6"/>
      <c r="VLZ118" s="6"/>
      <c r="VMA118" s="6"/>
      <c r="VMB118" s="6"/>
      <c r="VMC118" s="6"/>
      <c r="VMD118" s="6"/>
      <c r="VME118" s="6"/>
      <c r="VMF118" s="6"/>
      <c r="VMG118" s="6"/>
      <c r="VMH118" s="6"/>
      <c r="VMI118" s="6"/>
      <c r="VMJ118" s="6"/>
      <c r="VMK118" s="6"/>
      <c r="VML118" s="6"/>
      <c r="VMM118" s="6"/>
      <c r="VMN118" s="6"/>
      <c r="VMO118" s="6"/>
      <c r="VMP118" s="6"/>
      <c r="VMQ118" s="6"/>
      <c r="VMR118" s="6"/>
      <c r="VMS118" s="6"/>
      <c r="VMT118" s="6"/>
      <c r="VMU118" s="6"/>
      <c r="VMV118" s="6"/>
      <c r="VMW118" s="6"/>
      <c r="VMX118" s="6"/>
      <c r="VMY118" s="6"/>
      <c r="VMZ118" s="6"/>
      <c r="VNA118" s="6"/>
      <c r="VNB118" s="6"/>
      <c r="VNC118" s="6"/>
      <c r="VND118" s="6"/>
      <c r="VNE118" s="6"/>
      <c r="VNF118" s="6"/>
      <c r="VNG118" s="6"/>
      <c r="VNH118" s="6"/>
      <c r="VNI118" s="6"/>
      <c r="VNJ118" s="6"/>
      <c r="VNK118" s="6"/>
      <c r="VNL118" s="6"/>
      <c r="VNM118" s="6"/>
      <c r="VNN118" s="6"/>
      <c r="VNO118" s="6"/>
      <c r="VNP118" s="6"/>
      <c r="VNQ118" s="6"/>
      <c r="VNR118" s="6"/>
      <c r="VNS118" s="6"/>
      <c r="VNT118" s="6"/>
      <c r="VNU118" s="6"/>
      <c r="VNV118" s="6"/>
      <c r="VNW118" s="6"/>
      <c r="VNX118" s="6"/>
      <c r="VNY118" s="6"/>
      <c r="VNZ118" s="6"/>
      <c r="VOA118" s="6"/>
      <c r="VOB118" s="6"/>
      <c r="VOC118" s="6"/>
      <c r="VOD118" s="6"/>
      <c r="VOE118" s="6"/>
      <c r="VOF118" s="6"/>
      <c r="VOG118" s="6"/>
      <c r="VOH118" s="6"/>
      <c r="VOI118" s="6"/>
      <c r="VOJ118" s="6"/>
      <c r="VOK118" s="6"/>
      <c r="VOL118" s="6"/>
      <c r="VOM118" s="6"/>
      <c r="VON118" s="6"/>
      <c r="VOO118" s="6"/>
      <c r="VOP118" s="6"/>
      <c r="VOQ118" s="6"/>
      <c r="VOR118" s="6"/>
      <c r="VOS118" s="6"/>
      <c r="VOT118" s="6"/>
      <c r="VOU118" s="6"/>
      <c r="VOV118" s="6"/>
      <c r="VOW118" s="6"/>
      <c r="VOX118" s="6"/>
      <c r="VOY118" s="6"/>
      <c r="VOZ118" s="6"/>
      <c r="VPA118" s="6"/>
      <c r="VPB118" s="6"/>
      <c r="VPC118" s="6"/>
      <c r="VPD118" s="6"/>
      <c r="VPE118" s="6"/>
      <c r="VPF118" s="6"/>
      <c r="VPG118" s="6"/>
      <c r="VPH118" s="6"/>
      <c r="VPI118" s="6"/>
      <c r="VPJ118" s="6"/>
      <c r="VPK118" s="6"/>
      <c r="VPL118" s="6"/>
      <c r="VPM118" s="6"/>
      <c r="VPN118" s="6"/>
      <c r="VPO118" s="6"/>
      <c r="VPP118" s="6"/>
      <c r="VPQ118" s="6"/>
      <c r="VPR118" s="6"/>
      <c r="VPS118" s="6"/>
      <c r="VPT118" s="6"/>
      <c r="VPU118" s="6"/>
      <c r="VPV118" s="6"/>
      <c r="VPW118" s="6"/>
      <c r="VPX118" s="6"/>
      <c r="VPY118" s="6"/>
      <c r="VPZ118" s="6"/>
      <c r="VQA118" s="6"/>
      <c r="VQB118" s="6"/>
      <c r="VQC118" s="6"/>
      <c r="VQD118" s="6"/>
      <c r="VQE118" s="6"/>
      <c r="VQF118" s="6"/>
      <c r="VQG118" s="6"/>
      <c r="VQH118" s="6"/>
      <c r="VQI118" s="6"/>
      <c r="VQJ118" s="6"/>
      <c r="VQK118" s="6"/>
      <c r="VQL118" s="6"/>
      <c r="VQM118" s="6"/>
      <c r="VQN118" s="6"/>
      <c r="VQO118" s="6"/>
      <c r="VQP118" s="6"/>
      <c r="VQQ118" s="6"/>
      <c r="VQR118" s="6"/>
      <c r="VQS118" s="6"/>
      <c r="VQT118" s="6"/>
      <c r="VQU118" s="6"/>
      <c r="VQV118" s="6"/>
      <c r="VQW118" s="6"/>
      <c r="VQX118" s="6"/>
      <c r="VQY118" s="6"/>
      <c r="VQZ118" s="6"/>
      <c r="VRA118" s="6"/>
      <c r="VRB118" s="6"/>
      <c r="VRC118" s="6"/>
      <c r="VRD118" s="6"/>
      <c r="VRE118" s="6"/>
      <c r="VRF118" s="6"/>
      <c r="VRG118" s="6"/>
      <c r="VRH118" s="6"/>
      <c r="VRI118" s="6"/>
      <c r="VRJ118" s="6"/>
      <c r="VRK118" s="6"/>
      <c r="VRL118" s="6"/>
      <c r="VRM118" s="6"/>
      <c r="VRN118" s="6"/>
      <c r="VRO118" s="6"/>
      <c r="VRP118" s="6"/>
      <c r="VRQ118" s="6"/>
      <c r="VRR118" s="6"/>
      <c r="VRS118" s="6"/>
      <c r="VRT118" s="6"/>
      <c r="VRU118" s="6"/>
      <c r="VRV118" s="6"/>
      <c r="VRW118" s="6"/>
      <c r="VRX118" s="6"/>
      <c r="VRY118" s="6"/>
      <c r="VRZ118" s="6"/>
      <c r="VSA118" s="6"/>
      <c r="VSB118" s="6"/>
      <c r="VSC118" s="6"/>
      <c r="VSD118" s="6"/>
      <c r="VSE118" s="6"/>
      <c r="VSF118" s="6"/>
      <c r="VSG118" s="6"/>
      <c r="VSH118" s="6"/>
      <c r="VSI118" s="6"/>
      <c r="VSJ118" s="6"/>
      <c r="VSK118" s="6"/>
      <c r="VSL118" s="6"/>
      <c r="VSM118" s="6"/>
      <c r="VSN118" s="6"/>
      <c r="VSO118" s="6"/>
      <c r="VSP118" s="6"/>
      <c r="VSQ118" s="6"/>
      <c r="VSR118" s="6"/>
      <c r="VSS118" s="6"/>
      <c r="VST118" s="6"/>
      <c r="VSU118" s="6"/>
      <c r="VSV118" s="6"/>
      <c r="VSW118" s="6"/>
      <c r="VSX118" s="6"/>
      <c r="VSY118" s="6"/>
      <c r="VSZ118" s="6"/>
      <c r="VTA118" s="6"/>
      <c r="VTB118" s="6"/>
      <c r="VTC118" s="6"/>
      <c r="VTD118" s="6"/>
      <c r="VTE118" s="6"/>
      <c r="VTF118" s="6"/>
      <c r="VTG118" s="6"/>
      <c r="VTH118" s="6"/>
      <c r="VTI118" s="6"/>
      <c r="VTJ118" s="6"/>
      <c r="VTK118" s="6"/>
      <c r="VTL118" s="6"/>
      <c r="VTM118" s="6"/>
      <c r="VTN118" s="6"/>
      <c r="VTO118" s="6"/>
      <c r="VTP118" s="6"/>
      <c r="VTQ118" s="6"/>
      <c r="VTR118" s="6"/>
      <c r="VTS118" s="6"/>
      <c r="VTT118" s="6"/>
      <c r="VTU118" s="6"/>
      <c r="VTV118" s="6"/>
      <c r="VTW118" s="6"/>
      <c r="VTX118" s="6"/>
      <c r="VTY118" s="6"/>
      <c r="VTZ118" s="6"/>
      <c r="VUA118" s="6"/>
      <c r="VUB118" s="6"/>
      <c r="VUC118" s="6"/>
      <c r="VUD118" s="6"/>
      <c r="VUE118" s="6"/>
      <c r="VUF118" s="6"/>
      <c r="VUG118" s="6"/>
      <c r="VUH118" s="6"/>
      <c r="VUI118" s="6"/>
      <c r="VUJ118" s="6"/>
      <c r="VUK118" s="6"/>
      <c r="VUL118" s="6"/>
      <c r="VUM118" s="6"/>
      <c r="VUN118" s="6"/>
      <c r="VUO118" s="6"/>
      <c r="VUP118" s="6"/>
      <c r="VUQ118" s="6"/>
      <c r="VUR118" s="6"/>
      <c r="VUS118" s="6"/>
      <c r="VUT118" s="6"/>
      <c r="VUU118" s="6"/>
      <c r="VUV118" s="6"/>
      <c r="VUW118" s="6"/>
      <c r="VUX118" s="6"/>
      <c r="VUY118" s="6"/>
      <c r="VUZ118" s="6"/>
      <c r="VVA118" s="6"/>
      <c r="VVB118" s="6"/>
      <c r="VVC118" s="6"/>
      <c r="VVD118" s="6"/>
      <c r="VVE118" s="6"/>
      <c r="VVF118" s="6"/>
      <c r="VVG118" s="6"/>
      <c r="VVH118" s="6"/>
      <c r="VVI118" s="6"/>
      <c r="VVJ118" s="6"/>
      <c r="VVK118" s="6"/>
      <c r="VVL118" s="6"/>
      <c r="VVM118" s="6"/>
      <c r="VVN118" s="6"/>
      <c r="VVO118" s="6"/>
      <c r="VVP118" s="6"/>
      <c r="VVQ118" s="6"/>
      <c r="VVR118" s="6"/>
      <c r="VVS118" s="6"/>
      <c r="VVT118" s="6"/>
      <c r="VVU118" s="6"/>
      <c r="VVV118" s="6"/>
      <c r="VVW118" s="6"/>
      <c r="VVX118" s="6"/>
      <c r="VVY118" s="6"/>
      <c r="VVZ118" s="6"/>
      <c r="VWA118" s="6"/>
      <c r="VWB118" s="6"/>
      <c r="VWC118" s="6"/>
      <c r="VWD118" s="6"/>
      <c r="VWE118" s="6"/>
      <c r="VWF118" s="6"/>
      <c r="VWG118" s="6"/>
      <c r="VWH118" s="6"/>
      <c r="VWI118" s="6"/>
      <c r="VWJ118" s="6"/>
      <c r="VWK118" s="6"/>
      <c r="VWL118" s="6"/>
      <c r="VWM118" s="6"/>
      <c r="VWN118" s="6"/>
      <c r="VWO118" s="6"/>
      <c r="VWP118" s="6"/>
      <c r="VWQ118" s="6"/>
      <c r="VWR118" s="6"/>
      <c r="VWS118" s="6"/>
      <c r="VWT118" s="6"/>
      <c r="VWU118" s="6"/>
      <c r="VWV118" s="6"/>
      <c r="VWW118" s="6"/>
      <c r="VWX118" s="6"/>
      <c r="VWY118" s="6"/>
      <c r="VWZ118" s="6"/>
      <c r="VXA118" s="6"/>
      <c r="VXB118" s="6"/>
      <c r="VXC118" s="6"/>
      <c r="VXD118" s="6"/>
      <c r="VXE118" s="6"/>
      <c r="VXF118" s="6"/>
      <c r="VXG118" s="6"/>
      <c r="VXH118" s="6"/>
      <c r="VXI118" s="6"/>
      <c r="VXJ118" s="6"/>
      <c r="VXK118" s="6"/>
      <c r="VXL118" s="6"/>
      <c r="VXM118" s="6"/>
      <c r="VXN118" s="6"/>
      <c r="VXO118" s="6"/>
      <c r="VXP118" s="6"/>
      <c r="VXQ118" s="6"/>
      <c r="VXR118" s="6"/>
      <c r="VXS118" s="6"/>
      <c r="VXT118" s="6"/>
      <c r="VXU118" s="6"/>
      <c r="VXV118" s="6"/>
      <c r="VXW118" s="6"/>
      <c r="VXX118" s="6"/>
      <c r="VXY118" s="6"/>
      <c r="VXZ118" s="6"/>
      <c r="VYA118" s="6"/>
      <c r="VYB118" s="6"/>
      <c r="VYC118" s="6"/>
      <c r="VYD118" s="6"/>
      <c r="VYE118" s="6"/>
      <c r="VYF118" s="6"/>
      <c r="VYG118" s="6"/>
      <c r="VYH118" s="6"/>
      <c r="VYI118" s="6"/>
      <c r="VYJ118" s="6"/>
      <c r="VYK118" s="6"/>
      <c r="VYL118" s="6"/>
      <c r="VYM118" s="6"/>
      <c r="VYN118" s="6"/>
      <c r="VYO118" s="6"/>
      <c r="VYP118" s="6"/>
      <c r="VYQ118" s="6"/>
      <c r="VYR118" s="6"/>
      <c r="VYS118" s="6"/>
      <c r="VYT118" s="6"/>
      <c r="VYU118" s="6"/>
      <c r="VYV118" s="6"/>
      <c r="VYW118" s="6"/>
      <c r="VYX118" s="6"/>
      <c r="VYY118" s="6"/>
      <c r="VYZ118" s="6"/>
      <c r="VZA118" s="6"/>
      <c r="VZB118" s="6"/>
      <c r="VZC118" s="6"/>
      <c r="VZD118" s="6"/>
      <c r="VZE118" s="6"/>
      <c r="VZF118" s="6"/>
      <c r="VZG118" s="6"/>
      <c r="VZH118" s="6"/>
      <c r="VZI118" s="6"/>
      <c r="VZJ118" s="6"/>
      <c r="VZK118" s="6"/>
      <c r="VZL118" s="6"/>
      <c r="VZM118" s="6"/>
      <c r="VZN118" s="6"/>
      <c r="VZO118" s="6"/>
      <c r="VZP118" s="6"/>
      <c r="VZQ118" s="6"/>
      <c r="VZR118" s="6"/>
      <c r="VZS118" s="6"/>
      <c r="VZT118" s="6"/>
      <c r="VZU118" s="6"/>
      <c r="VZV118" s="6"/>
      <c r="VZW118" s="6"/>
      <c r="VZX118" s="6"/>
      <c r="VZY118" s="6"/>
      <c r="VZZ118" s="6"/>
      <c r="WAA118" s="6"/>
      <c r="WAB118" s="6"/>
      <c r="WAC118" s="6"/>
      <c r="WAD118" s="6"/>
      <c r="WAE118" s="6"/>
      <c r="WAF118" s="6"/>
      <c r="WAG118" s="6"/>
      <c r="WAH118" s="6"/>
      <c r="WAI118" s="6"/>
      <c r="WAJ118" s="6"/>
      <c r="WAK118" s="6"/>
      <c r="WAL118" s="6"/>
      <c r="WAM118" s="6"/>
      <c r="WAN118" s="6"/>
      <c r="WAO118" s="6"/>
      <c r="WAP118" s="6"/>
      <c r="WAQ118" s="6"/>
      <c r="WAR118" s="6"/>
      <c r="WAS118" s="6"/>
      <c r="WAT118" s="6"/>
      <c r="WAU118" s="6"/>
      <c r="WAV118" s="6"/>
      <c r="WAW118" s="6"/>
      <c r="WAX118" s="6"/>
      <c r="WAY118" s="6"/>
      <c r="WAZ118" s="6"/>
      <c r="WBA118" s="6"/>
      <c r="WBB118" s="6"/>
      <c r="WBC118" s="6"/>
      <c r="WBD118" s="6"/>
      <c r="WBE118" s="6"/>
      <c r="WBF118" s="6"/>
      <c r="WBG118" s="6"/>
      <c r="WBH118" s="6"/>
      <c r="WBI118" s="6"/>
      <c r="WBJ118" s="6"/>
      <c r="WBK118" s="6"/>
      <c r="WBL118" s="6"/>
      <c r="WBM118" s="6"/>
      <c r="WBN118" s="6"/>
      <c r="WBO118" s="6"/>
      <c r="WBP118" s="6"/>
      <c r="WBQ118" s="6"/>
      <c r="WBR118" s="6"/>
      <c r="WBS118" s="6"/>
      <c r="WBT118" s="6"/>
      <c r="WBU118" s="6"/>
      <c r="WBV118" s="6"/>
      <c r="WBW118" s="6"/>
      <c r="WBX118" s="6"/>
      <c r="WBY118" s="6"/>
      <c r="WBZ118" s="6"/>
      <c r="WCA118" s="6"/>
      <c r="WCB118" s="6"/>
      <c r="WCC118" s="6"/>
      <c r="WCD118" s="6"/>
      <c r="WCE118" s="6"/>
      <c r="WCF118" s="6"/>
      <c r="WCG118" s="6"/>
      <c r="WCH118" s="6"/>
      <c r="WCI118" s="6"/>
      <c r="WCJ118" s="6"/>
      <c r="WCK118" s="6"/>
      <c r="WCL118" s="6"/>
      <c r="WCM118" s="6"/>
      <c r="WCN118" s="6"/>
      <c r="WCO118" s="6"/>
      <c r="WCP118" s="6"/>
      <c r="WCQ118" s="6"/>
      <c r="WCR118" s="6"/>
      <c r="WCS118" s="6"/>
      <c r="WCT118" s="6"/>
      <c r="WCU118" s="6"/>
      <c r="WCV118" s="6"/>
      <c r="WCW118" s="6"/>
      <c r="WCX118" s="6"/>
      <c r="WCY118" s="6"/>
      <c r="WCZ118" s="6"/>
      <c r="WDA118" s="6"/>
      <c r="WDB118" s="6"/>
      <c r="WDC118" s="6"/>
      <c r="WDD118" s="6"/>
      <c r="WDE118" s="6"/>
      <c r="WDF118" s="6"/>
      <c r="WDG118" s="6"/>
      <c r="WDH118" s="6"/>
      <c r="WDI118" s="6"/>
      <c r="WDJ118" s="6"/>
      <c r="WDK118" s="6"/>
      <c r="WDL118" s="6"/>
      <c r="WDM118" s="6"/>
      <c r="WDN118" s="6"/>
      <c r="WDO118" s="6"/>
      <c r="WDP118" s="6"/>
      <c r="WDQ118" s="6"/>
      <c r="WDR118" s="6"/>
      <c r="WDS118" s="6"/>
      <c r="WDT118" s="6"/>
      <c r="WDU118" s="6"/>
      <c r="WDV118" s="6"/>
      <c r="WDW118" s="6"/>
      <c r="WDX118" s="6"/>
      <c r="WDY118" s="6"/>
      <c r="WDZ118" s="6"/>
      <c r="WEA118" s="6"/>
      <c r="WEB118" s="6"/>
      <c r="WEC118" s="6"/>
      <c r="WED118" s="6"/>
      <c r="WEE118" s="6"/>
      <c r="WEF118" s="6"/>
      <c r="WEG118" s="6"/>
      <c r="WEH118" s="6"/>
      <c r="WEI118" s="6"/>
      <c r="WEJ118" s="6"/>
      <c r="WEK118" s="6"/>
      <c r="WEL118" s="6"/>
      <c r="WEM118" s="6"/>
      <c r="WEN118" s="6"/>
      <c r="WEO118" s="6"/>
      <c r="WEP118" s="6"/>
      <c r="WEQ118" s="6"/>
      <c r="WER118" s="6"/>
      <c r="WES118" s="6"/>
      <c r="WET118" s="6"/>
      <c r="WEU118" s="6"/>
      <c r="WEV118" s="6"/>
      <c r="WEW118" s="6"/>
      <c r="WEX118" s="6"/>
      <c r="WEY118" s="6"/>
      <c r="WEZ118" s="6"/>
      <c r="WFA118" s="6"/>
      <c r="WFB118" s="6"/>
      <c r="WFC118" s="6"/>
      <c r="WFD118" s="6"/>
      <c r="WFE118" s="6"/>
      <c r="WFF118" s="6"/>
      <c r="WFG118" s="6"/>
      <c r="WFH118" s="6"/>
      <c r="WFI118" s="6"/>
      <c r="WFJ118" s="6"/>
      <c r="WFK118" s="6"/>
      <c r="WFL118" s="6"/>
      <c r="WFM118" s="6"/>
      <c r="WFN118" s="6"/>
      <c r="WFO118" s="6"/>
      <c r="WFP118" s="6"/>
      <c r="WFQ118" s="6"/>
      <c r="WFR118" s="6"/>
      <c r="WFS118" s="6"/>
      <c r="WFT118" s="6"/>
      <c r="WFU118" s="6"/>
      <c r="WFV118" s="6"/>
      <c r="WFW118" s="6"/>
      <c r="WFX118" s="6"/>
      <c r="WFY118" s="6"/>
      <c r="WFZ118" s="6"/>
      <c r="WGA118" s="6"/>
      <c r="WGB118" s="6"/>
      <c r="WGC118" s="6"/>
      <c r="WGD118" s="6"/>
      <c r="WGE118" s="6"/>
      <c r="WGF118" s="6"/>
      <c r="WGG118" s="6"/>
      <c r="WGH118" s="6"/>
      <c r="WGI118" s="6"/>
      <c r="WGJ118" s="6"/>
      <c r="WGK118" s="6"/>
      <c r="WGL118" s="6"/>
      <c r="WGM118" s="6"/>
      <c r="WGN118" s="6"/>
      <c r="WGO118" s="6"/>
      <c r="WGP118" s="6"/>
      <c r="WGQ118" s="6"/>
      <c r="WGR118" s="6"/>
      <c r="WGS118" s="6"/>
      <c r="WGT118" s="6"/>
      <c r="WGU118" s="6"/>
      <c r="WGV118" s="6"/>
      <c r="WGW118" s="6"/>
      <c r="WGX118" s="6"/>
      <c r="WGY118" s="6"/>
      <c r="WGZ118" s="6"/>
      <c r="WHA118" s="6"/>
      <c r="WHB118" s="6"/>
      <c r="WHC118" s="6"/>
      <c r="WHD118" s="6"/>
      <c r="WHE118" s="6"/>
      <c r="WHF118" s="6"/>
      <c r="WHG118" s="6"/>
      <c r="WHH118" s="6"/>
      <c r="WHI118" s="6"/>
      <c r="WHJ118" s="6"/>
      <c r="WHK118" s="6"/>
      <c r="WHL118" s="6"/>
      <c r="WHM118" s="6"/>
      <c r="WHN118" s="6"/>
      <c r="WHO118" s="6"/>
      <c r="WHP118" s="6"/>
      <c r="WHQ118" s="6"/>
      <c r="WHR118" s="6"/>
      <c r="WHS118" s="6"/>
      <c r="WHT118" s="6"/>
      <c r="WHU118" s="6"/>
      <c r="WHV118" s="6"/>
      <c r="WHW118" s="6"/>
      <c r="WHX118" s="6"/>
      <c r="WHY118" s="6"/>
      <c r="WHZ118" s="6"/>
      <c r="WIA118" s="6"/>
      <c r="WIB118" s="6"/>
      <c r="WIC118" s="6"/>
      <c r="WID118" s="6"/>
      <c r="WIE118" s="6"/>
      <c r="WIF118" s="6"/>
      <c r="WIG118" s="6"/>
      <c r="WIH118" s="6"/>
      <c r="WII118" s="6"/>
      <c r="WIJ118" s="6"/>
      <c r="WIK118" s="6"/>
      <c r="WIL118" s="6"/>
      <c r="WIM118" s="6"/>
      <c r="WIN118" s="6"/>
      <c r="WIO118" s="6"/>
      <c r="WIP118" s="6"/>
      <c r="WIQ118" s="6"/>
      <c r="WIR118" s="6"/>
      <c r="WIS118" s="6"/>
      <c r="WIT118" s="6"/>
      <c r="WIU118" s="6"/>
      <c r="WIV118" s="6"/>
      <c r="WIW118" s="6"/>
      <c r="WIX118" s="6"/>
      <c r="WIY118" s="6"/>
      <c r="WIZ118" s="6"/>
      <c r="WJA118" s="6"/>
      <c r="WJB118" s="6"/>
      <c r="WJC118" s="6"/>
      <c r="WJD118" s="6"/>
      <c r="WJE118" s="6"/>
      <c r="WJF118" s="6"/>
      <c r="WJG118" s="6"/>
      <c r="WJH118" s="6"/>
      <c r="WJI118" s="6"/>
      <c r="WJJ118" s="6"/>
      <c r="WJK118" s="6"/>
      <c r="WJL118" s="6"/>
      <c r="WJM118" s="6"/>
      <c r="WJN118" s="6"/>
      <c r="WJO118" s="6"/>
      <c r="WJP118" s="6"/>
      <c r="WJQ118" s="6"/>
      <c r="WJR118" s="6"/>
      <c r="WJS118" s="6"/>
      <c r="WJT118" s="6"/>
      <c r="WJU118" s="6"/>
      <c r="WJV118" s="6"/>
      <c r="WJW118" s="6"/>
      <c r="WJX118" s="6"/>
      <c r="WJY118" s="6"/>
      <c r="WJZ118" s="6"/>
      <c r="WKA118" s="6"/>
      <c r="WKB118" s="6"/>
      <c r="WKC118" s="6"/>
      <c r="WKD118" s="6"/>
      <c r="WKE118" s="6"/>
      <c r="WKF118" s="6"/>
      <c r="WKG118" s="6"/>
      <c r="WKH118" s="6"/>
      <c r="WKI118" s="6"/>
      <c r="WKJ118" s="6"/>
      <c r="WKK118" s="6"/>
      <c r="WKL118" s="6"/>
      <c r="WKM118" s="6"/>
      <c r="WKN118" s="6"/>
      <c r="WKO118" s="6"/>
      <c r="WKP118" s="6"/>
      <c r="WKQ118" s="6"/>
      <c r="WKR118" s="6"/>
      <c r="WKS118" s="6"/>
      <c r="WKT118" s="6"/>
      <c r="WKU118" s="6"/>
      <c r="WKV118" s="6"/>
      <c r="WKW118" s="6"/>
      <c r="WKX118" s="6"/>
      <c r="WKY118" s="6"/>
      <c r="WKZ118" s="6"/>
      <c r="WLA118" s="6"/>
      <c r="WLB118" s="6"/>
      <c r="WLC118" s="6"/>
      <c r="WLD118" s="6"/>
      <c r="WLE118" s="6"/>
      <c r="WLF118" s="6"/>
      <c r="WLG118" s="6"/>
      <c r="WLH118" s="6"/>
      <c r="WLI118" s="6"/>
      <c r="WLJ118" s="6"/>
      <c r="WLK118" s="6"/>
      <c r="WLL118" s="6"/>
      <c r="WLM118" s="6"/>
      <c r="WLN118" s="6"/>
      <c r="WLO118" s="6"/>
      <c r="WLP118" s="6"/>
      <c r="WLQ118" s="6"/>
      <c r="WLR118" s="6"/>
      <c r="WLS118" s="6"/>
      <c r="WLT118" s="6"/>
      <c r="WLU118" s="6"/>
      <c r="WLV118" s="6"/>
      <c r="WLW118" s="6"/>
      <c r="WLX118" s="6"/>
      <c r="WLY118" s="6"/>
      <c r="WLZ118" s="6"/>
      <c r="WMA118" s="6"/>
      <c r="WMB118" s="6"/>
      <c r="WMC118" s="6"/>
      <c r="WMD118" s="6"/>
      <c r="WME118" s="6"/>
      <c r="WMF118" s="6"/>
      <c r="WMG118" s="6"/>
      <c r="WMH118" s="6"/>
      <c r="WMI118" s="6"/>
      <c r="WMJ118" s="6"/>
      <c r="WMK118" s="6"/>
      <c r="WML118" s="6"/>
      <c r="WMM118" s="6"/>
      <c r="WMN118" s="6"/>
      <c r="WMO118" s="6"/>
      <c r="WMP118" s="6"/>
      <c r="WMQ118" s="6"/>
      <c r="WMR118" s="6"/>
      <c r="WMS118" s="6"/>
      <c r="WMT118" s="6"/>
      <c r="WMU118" s="6"/>
      <c r="WMV118" s="6"/>
      <c r="WMW118" s="6"/>
      <c r="WMX118" s="6"/>
      <c r="WMY118" s="6"/>
      <c r="WMZ118" s="6"/>
      <c r="WNA118" s="6"/>
      <c r="WNB118" s="6"/>
      <c r="WNC118" s="6"/>
      <c r="WND118" s="6"/>
      <c r="WNE118" s="6"/>
      <c r="WNF118" s="6"/>
      <c r="WNG118" s="6"/>
      <c r="WNH118" s="6"/>
      <c r="WNI118" s="6"/>
      <c r="WNJ118" s="6"/>
      <c r="WNK118" s="6"/>
      <c r="WNL118" s="6"/>
      <c r="WNM118" s="6"/>
      <c r="WNN118" s="6"/>
      <c r="WNO118" s="6"/>
      <c r="WNP118" s="6"/>
      <c r="WNQ118" s="6"/>
      <c r="WNR118" s="6"/>
      <c r="WNS118" s="6"/>
      <c r="WNT118" s="6"/>
      <c r="WNU118" s="6"/>
      <c r="WNV118" s="6"/>
      <c r="WNW118" s="6"/>
      <c r="WNX118" s="6"/>
      <c r="WNY118" s="6"/>
      <c r="WNZ118" s="6"/>
      <c r="WOA118" s="6"/>
      <c r="WOB118" s="6"/>
      <c r="WOC118" s="6"/>
      <c r="WOD118" s="6"/>
      <c r="WOE118" s="6"/>
      <c r="WOF118" s="6"/>
      <c r="WOG118" s="6"/>
      <c r="WOH118" s="6"/>
      <c r="WOI118" s="6"/>
      <c r="WOJ118" s="6"/>
      <c r="WOK118" s="6"/>
      <c r="WOL118" s="6"/>
      <c r="WOM118" s="6"/>
      <c r="WON118" s="6"/>
      <c r="WOO118" s="6"/>
      <c r="WOP118" s="6"/>
      <c r="WOQ118" s="6"/>
      <c r="WOR118" s="6"/>
      <c r="WOS118" s="6"/>
      <c r="WOT118" s="6"/>
      <c r="WOU118" s="6"/>
      <c r="WOV118" s="6"/>
      <c r="WOW118" s="6"/>
      <c r="WOX118" s="6"/>
      <c r="WOY118" s="6"/>
      <c r="WOZ118" s="6"/>
      <c r="WPA118" s="6"/>
      <c r="WPB118" s="6"/>
      <c r="WPC118" s="6"/>
      <c r="WPD118" s="6"/>
      <c r="WPE118" s="6"/>
      <c r="WPF118" s="6"/>
      <c r="WPG118" s="6"/>
      <c r="WPH118" s="6"/>
      <c r="WPI118" s="6"/>
      <c r="WPJ118" s="6"/>
      <c r="WPK118" s="6"/>
      <c r="WPL118" s="6"/>
      <c r="WPM118" s="6"/>
      <c r="WPN118" s="6"/>
      <c r="WPO118" s="6"/>
      <c r="WPP118" s="6"/>
      <c r="WPQ118" s="6"/>
      <c r="WPR118" s="6"/>
      <c r="WPS118" s="6"/>
      <c r="WPT118" s="6"/>
      <c r="WPU118" s="6"/>
      <c r="WPV118" s="6"/>
      <c r="WPW118" s="6"/>
      <c r="WPX118" s="6"/>
      <c r="WPY118" s="6"/>
      <c r="WPZ118" s="6"/>
      <c r="WQA118" s="6"/>
      <c r="WQB118" s="6"/>
      <c r="WQC118" s="6"/>
      <c r="WQD118" s="6"/>
      <c r="WQE118" s="6"/>
      <c r="WQF118" s="6"/>
      <c r="WQG118" s="6"/>
      <c r="WQH118" s="6"/>
      <c r="WQI118" s="6"/>
      <c r="WQJ118" s="6"/>
      <c r="WQK118" s="6"/>
      <c r="WQL118" s="6"/>
      <c r="WQM118" s="6"/>
      <c r="WQN118" s="6"/>
      <c r="WQO118" s="6"/>
      <c r="WQP118" s="6"/>
      <c r="WQQ118" s="6"/>
      <c r="WQR118" s="6"/>
      <c r="WQS118" s="6"/>
      <c r="WQT118" s="6"/>
      <c r="WQU118" s="6"/>
      <c r="WQV118" s="6"/>
      <c r="WQW118" s="6"/>
      <c r="WQX118" s="6"/>
      <c r="WQY118" s="6"/>
      <c r="WQZ118" s="6"/>
      <c r="WRA118" s="6"/>
      <c r="WRB118" s="6"/>
      <c r="WRC118" s="6"/>
      <c r="WRD118" s="6"/>
      <c r="WRE118" s="6"/>
      <c r="WRF118" s="6"/>
      <c r="WRG118" s="6"/>
      <c r="WRH118" s="6"/>
      <c r="WRI118" s="6"/>
      <c r="WRJ118" s="6"/>
      <c r="WRK118" s="6"/>
      <c r="WRL118" s="6"/>
      <c r="WRM118" s="6"/>
      <c r="WRN118" s="6"/>
      <c r="WRO118" s="6"/>
      <c r="WRP118" s="6"/>
      <c r="WRQ118" s="6"/>
      <c r="WRR118" s="6"/>
      <c r="WRS118" s="6"/>
      <c r="WRT118" s="6"/>
      <c r="WRU118" s="6"/>
      <c r="WRV118" s="6"/>
      <c r="WRW118" s="6"/>
      <c r="WRX118" s="6"/>
      <c r="WRY118" s="6"/>
      <c r="WRZ118" s="6"/>
      <c r="WSA118" s="6"/>
      <c r="WSB118" s="6"/>
      <c r="WSC118" s="6"/>
      <c r="WSD118" s="6"/>
      <c r="WSE118" s="6"/>
      <c r="WSF118" s="6"/>
      <c r="WSG118" s="6"/>
      <c r="WSH118" s="6"/>
      <c r="WSI118" s="6"/>
      <c r="WSJ118" s="6"/>
      <c r="WSK118" s="6"/>
      <c r="WSL118" s="6"/>
      <c r="WSM118" s="6"/>
      <c r="WSN118" s="6"/>
      <c r="WSO118" s="6"/>
      <c r="WSP118" s="6"/>
      <c r="WSQ118" s="6"/>
      <c r="WSR118" s="6"/>
      <c r="WSS118" s="6"/>
      <c r="WST118" s="6"/>
      <c r="WSU118" s="6"/>
      <c r="WSV118" s="6"/>
      <c r="WSW118" s="6"/>
      <c r="WSX118" s="6"/>
      <c r="WSY118" s="6"/>
      <c r="WSZ118" s="6"/>
      <c r="WTA118" s="6"/>
      <c r="WTB118" s="6"/>
      <c r="WTC118" s="6"/>
      <c r="WTD118" s="6"/>
      <c r="WTE118" s="6"/>
      <c r="WTF118" s="6"/>
      <c r="WTG118" s="6"/>
      <c r="WTH118" s="6"/>
      <c r="WTI118" s="6"/>
      <c r="WTJ118" s="6"/>
      <c r="WTK118" s="6"/>
      <c r="WTL118" s="6"/>
      <c r="WTM118" s="6"/>
      <c r="WTN118" s="6"/>
      <c r="WTO118" s="6"/>
      <c r="WTP118" s="6"/>
      <c r="WTQ118" s="6"/>
      <c r="WTR118" s="6"/>
      <c r="WTS118" s="6"/>
      <c r="WTT118" s="6"/>
      <c r="WTU118" s="6"/>
      <c r="WTV118" s="6"/>
      <c r="WTW118" s="6"/>
      <c r="WTX118" s="6"/>
      <c r="WTY118" s="6"/>
      <c r="WTZ118" s="6"/>
      <c r="WUA118" s="6"/>
      <c r="WUB118" s="6"/>
      <c r="WUC118" s="6"/>
      <c r="WUD118" s="6"/>
      <c r="WUE118" s="6"/>
      <c r="WUF118" s="6"/>
      <c r="WUG118" s="6"/>
      <c r="WUH118" s="6"/>
      <c r="WUI118" s="6"/>
      <c r="WUJ118" s="6"/>
      <c r="WUK118" s="6"/>
      <c r="WUL118" s="6"/>
      <c r="WUM118" s="6"/>
      <c r="WUN118" s="6"/>
      <c r="WUO118" s="6"/>
      <c r="WUP118" s="6"/>
      <c r="WUQ118" s="6"/>
      <c r="WUR118" s="6"/>
      <c r="WUS118" s="6"/>
      <c r="WUT118" s="6"/>
      <c r="WUU118" s="6"/>
      <c r="WUV118" s="6"/>
      <c r="WUW118" s="6"/>
      <c r="WUX118" s="6"/>
      <c r="WUY118" s="6"/>
      <c r="WUZ118" s="6"/>
      <c r="WVA118" s="6"/>
      <c r="WVB118" s="6"/>
      <c r="WVC118" s="6"/>
      <c r="WVD118" s="6"/>
      <c r="WVE118" s="6"/>
      <c r="WVF118" s="6"/>
      <c r="WVG118" s="6"/>
      <c r="WVH118" s="6"/>
      <c r="WVI118" s="6"/>
    </row>
    <row r="119" spans="1:16129" s="25" customFormat="1" ht="13">
      <c r="A119" s="23"/>
      <c r="B119" s="24"/>
      <c r="D119" s="24"/>
      <c r="F119" s="24"/>
      <c r="H119" s="24"/>
      <c r="J119" s="24"/>
    </row>
    <row r="120" spans="1:16129" s="25" customFormat="1" ht="13">
      <c r="A120" s="23"/>
      <c r="B120" s="24"/>
      <c r="D120" s="24"/>
      <c r="F120" s="24"/>
      <c r="H120" s="24"/>
      <c r="J120" s="24"/>
    </row>
    <row r="121" spans="1:16129" s="25" customFormat="1" ht="13">
      <c r="A121" s="23"/>
      <c r="B121" s="24"/>
      <c r="D121" s="24"/>
      <c r="F121" s="24"/>
      <c r="H121" s="24"/>
      <c r="J121" s="24"/>
    </row>
    <row r="122" spans="1:16129" s="25" customFormat="1" ht="13">
      <c r="A122" s="23"/>
      <c r="B122" s="24"/>
      <c r="D122" s="24"/>
      <c r="F122" s="24"/>
      <c r="H122" s="24"/>
      <c r="J122" s="24"/>
    </row>
    <row r="123" spans="1:16129" s="25" customFormat="1" ht="13">
      <c r="A123" s="23"/>
      <c r="B123" s="24"/>
      <c r="D123" s="24"/>
      <c r="F123" s="24"/>
      <c r="H123" s="24"/>
      <c r="J123" s="24"/>
    </row>
    <row r="124" spans="1:16129" s="25" customFormat="1" ht="13">
      <c r="A124" s="23"/>
      <c r="B124" s="24"/>
      <c r="D124" s="24"/>
      <c r="F124" s="24"/>
      <c r="H124" s="24"/>
      <c r="J124" s="24"/>
    </row>
    <row r="125" spans="1:16129" s="25" customFormat="1" ht="13">
      <c r="A125" s="23"/>
      <c r="B125" s="24"/>
      <c r="D125" s="24"/>
      <c r="F125" s="24"/>
      <c r="H125" s="24"/>
      <c r="J125" s="24"/>
    </row>
    <row r="126" spans="1:16129" s="25" customFormat="1" ht="13">
      <c r="A126" s="23"/>
      <c r="B126" s="24"/>
      <c r="D126" s="24"/>
      <c r="F126" s="24"/>
      <c r="H126" s="24"/>
      <c r="J126" s="24"/>
    </row>
    <row r="127" spans="1:16129" s="25" customFormat="1" ht="13">
      <c r="A127" s="23"/>
      <c r="B127" s="24"/>
      <c r="D127" s="24"/>
      <c r="F127" s="24"/>
      <c r="H127" s="24"/>
      <c r="J127" s="24"/>
    </row>
    <row r="128" spans="1:16129" s="25" customFormat="1" ht="13">
      <c r="A128" s="23"/>
      <c r="B128" s="24"/>
      <c r="D128" s="24"/>
      <c r="F128" s="24"/>
      <c r="H128" s="24"/>
      <c r="J128" s="24"/>
    </row>
    <row r="129" spans="1:10" s="25" customFormat="1" ht="13">
      <c r="A129" s="23"/>
      <c r="B129" s="24"/>
      <c r="D129" s="24"/>
      <c r="F129" s="24"/>
      <c r="H129" s="24"/>
      <c r="J129" s="24"/>
    </row>
    <row r="130" spans="1:10" s="25" customFormat="1" ht="13">
      <c r="A130" s="23"/>
      <c r="B130" s="24"/>
      <c r="D130" s="24"/>
      <c r="F130" s="24"/>
      <c r="H130" s="24"/>
      <c r="J130" s="24"/>
    </row>
    <row r="131" spans="1:10" s="25" customFormat="1" ht="13">
      <c r="A131" s="23"/>
      <c r="B131" s="24"/>
      <c r="D131" s="24"/>
      <c r="F131" s="24"/>
      <c r="H131" s="24"/>
      <c r="J131" s="24"/>
    </row>
    <row r="132" spans="1:10" s="25" customFormat="1" ht="13">
      <c r="A132" s="23"/>
      <c r="B132" s="24"/>
      <c r="D132" s="24"/>
      <c r="F132" s="24"/>
      <c r="H132" s="24"/>
      <c r="J132" s="24"/>
    </row>
    <row r="133" spans="1:10" s="25" customFormat="1" ht="13">
      <c r="A133" s="23"/>
      <c r="B133" s="24"/>
      <c r="D133" s="24"/>
      <c r="F133" s="24"/>
      <c r="H133" s="24"/>
      <c r="J133" s="24"/>
    </row>
    <row r="134" spans="1:10" s="25" customFormat="1" ht="13">
      <c r="A134" s="23"/>
      <c r="B134" s="24"/>
      <c r="D134" s="24"/>
      <c r="F134" s="24"/>
      <c r="H134" s="24"/>
      <c r="J134" s="24"/>
    </row>
    <row r="135" spans="1:10" s="25" customFormat="1" ht="13">
      <c r="A135" s="23"/>
      <c r="B135" s="24"/>
      <c r="D135" s="24"/>
      <c r="F135" s="24"/>
      <c r="H135" s="24"/>
      <c r="J135" s="24"/>
    </row>
    <row r="136" spans="1:10" s="25" customFormat="1" ht="13">
      <c r="A136" s="23"/>
      <c r="B136" s="24"/>
      <c r="D136" s="24"/>
      <c r="F136" s="24"/>
      <c r="H136" s="24"/>
      <c r="J136" s="24"/>
    </row>
    <row r="137" spans="1:10" s="25" customFormat="1" ht="13">
      <c r="A137" s="23"/>
      <c r="B137" s="24"/>
      <c r="D137" s="24"/>
      <c r="F137" s="24"/>
      <c r="H137" s="24"/>
      <c r="J137" s="24"/>
    </row>
    <row r="138" spans="1:10" s="25" customFormat="1" ht="13">
      <c r="A138" s="23"/>
      <c r="B138" s="24"/>
      <c r="D138" s="24"/>
      <c r="F138" s="24"/>
      <c r="H138" s="24"/>
      <c r="J138" s="24"/>
    </row>
    <row r="139" spans="1:10" s="25" customFormat="1" ht="13">
      <c r="A139" s="23"/>
      <c r="B139" s="24"/>
      <c r="D139" s="24"/>
      <c r="F139" s="24"/>
      <c r="H139" s="24"/>
      <c r="J139" s="24"/>
    </row>
    <row r="140" spans="1:10" s="25" customFormat="1" ht="13">
      <c r="A140" s="23"/>
      <c r="B140" s="24"/>
      <c r="D140" s="24"/>
      <c r="F140" s="24"/>
      <c r="H140" s="24"/>
      <c r="J140" s="24"/>
    </row>
    <row r="141" spans="1:10" s="25" customFormat="1" ht="13">
      <c r="A141" s="23"/>
      <c r="B141" s="24"/>
      <c r="D141" s="24"/>
      <c r="F141" s="24"/>
      <c r="H141" s="24"/>
      <c r="J141" s="24"/>
    </row>
    <row r="142" spans="1:10" s="25" customFormat="1" ht="13">
      <c r="A142" s="23"/>
      <c r="B142" s="24"/>
      <c r="D142" s="24"/>
      <c r="F142" s="24"/>
      <c r="H142" s="24"/>
      <c r="J142" s="24"/>
    </row>
    <row r="143" spans="1:10" s="25" customFormat="1" ht="13">
      <c r="A143" s="23"/>
      <c r="B143" s="24"/>
      <c r="D143" s="24"/>
      <c r="F143" s="24"/>
      <c r="H143" s="24"/>
      <c r="J143" s="24"/>
    </row>
    <row r="144" spans="1:10" s="25" customFormat="1" ht="13">
      <c r="A144" s="23"/>
      <c r="B144" s="24"/>
      <c r="D144" s="24"/>
      <c r="F144" s="24"/>
      <c r="H144" s="24"/>
      <c r="J144" s="24"/>
    </row>
    <row r="145" spans="1:10" s="25" customFormat="1" ht="13">
      <c r="A145" s="23"/>
      <c r="B145" s="24"/>
      <c r="D145" s="24"/>
      <c r="F145" s="24"/>
      <c r="H145" s="24"/>
      <c r="J145" s="24"/>
    </row>
    <row r="146" spans="1:10" s="25" customFormat="1" ht="13">
      <c r="A146" s="23"/>
      <c r="B146" s="24"/>
      <c r="D146" s="24"/>
      <c r="F146" s="24"/>
      <c r="H146" s="24"/>
      <c r="J146" s="24"/>
    </row>
    <row r="147" spans="1:10" s="25" customFormat="1" ht="13">
      <c r="A147" s="23"/>
      <c r="B147" s="24"/>
      <c r="D147" s="24"/>
      <c r="F147" s="24"/>
      <c r="H147" s="24"/>
      <c r="J147" s="24"/>
    </row>
    <row r="148" spans="1:10" s="25" customFormat="1" ht="13">
      <c r="A148" s="23"/>
      <c r="B148" s="24"/>
      <c r="D148" s="24"/>
      <c r="F148" s="24"/>
      <c r="H148" s="24"/>
      <c r="J148" s="24"/>
    </row>
    <row r="149" spans="1:10" s="25" customFormat="1" ht="13">
      <c r="A149" s="23"/>
      <c r="B149" s="24"/>
      <c r="D149" s="24"/>
      <c r="F149" s="24"/>
      <c r="H149" s="24"/>
      <c r="J149" s="24"/>
    </row>
    <row r="150" spans="1:10" s="25" customFormat="1" ht="13">
      <c r="A150" s="23"/>
      <c r="B150" s="24"/>
      <c r="D150" s="24"/>
      <c r="F150" s="24"/>
      <c r="H150" s="24"/>
      <c r="J150" s="24"/>
    </row>
    <row r="151" spans="1:10" s="25" customFormat="1" ht="13">
      <c r="A151" s="23"/>
      <c r="B151" s="24"/>
      <c r="D151" s="24"/>
      <c r="F151" s="24"/>
      <c r="H151" s="24"/>
      <c r="J151" s="24"/>
    </row>
    <row r="152" spans="1:10" s="25" customFormat="1" ht="13">
      <c r="A152" s="23"/>
      <c r="B152" s="24"/>
      <c r="D152" s="24"/>
      <c r="F152" s="24"/>
      <c r="H152" s="24"/>
      <c r="J152" s="24"/>
    </row>
    <row r="153" spans="1:10" s="25" customFormat="1" ht="13">
      <c r="A153" s="23"/>
      <c r="B153" s="24"/>
      <c r="D153" s="24"/>
      <c r="F153" s="24"/>
      <c r="H153" s="24"/>
      <c r="J153" s="24"/>
    </row>
    <row r="154" spans="1:10" s="25" customFormat="1" ht="13">
      <c r="A154" s="23"/>
      <c r="B154" s="24"/>
      <c r="D154" s="24"/>
      <c r="F154" s="24"/>
      <c r="H154" s="24"/>
      <c r="J154" s="24"/>
    </row>
    <row r="155" spans="1:10" s="25" customFormat="1" ht="13">
      <c r="A155" s="23"/>
      <c r="B155" s="24"/>
      <c r="D155" s="24"/>
      <c r="F155" s="24"/>
      <c r="H155" s="24"/>
      <c r="J155" s="24"/>
    </row>
    <row r="156" spans="1:10" s="25" customFormat="1" ht="13">
      <c r="A156" s="23"/>
      <c r="B156" s="24"/>
      <c r="D156" s="24"/>
      <c r="F156" s="24"/>
      <c r="H156" s="24"/>
      <c r="J156" s="24"/>
    </row>
    <row r="157" spans="1:10" s="25" customFormat="1" ht="13">
      <c r="A157" s="23"/>
      <c r="B157" s="24"/>
      <c r="D157" s="24"/>
      <c r="F157" s="24"/>
      <c r="H157" s="24"/>
      <c r="J157" s="24"/>
    </row>
    <row r="158" spans="1:10" s="25" customFormat="1" ht="13">
      <c r="A158" s="23"/>
      <c r="B158" s="24"/>
      <c r="D158" s="24"/>
      <c r="F158" s="24"/>
      <c r="H158" s="24"/>
      <c r="J158" s="24"/>
    </row>
    <row r="159" spans="1:10" s="25" customFormat="1" ht="13">
      <c r="A159" s="23"/>
      <c r="B159" s="24"/>
      <c r="D159" s="24"/>
      <c r="F159" s="24"/>
      <c r="H159" s="24"/>
      <c r="J159" s="24"/>
    </row>
  </sheetData>
  <mergeCells count="8">
    <mergeCell ref="A105:K105"/>
    <mergeCell ref="A106:K106"/>
    <mergeCell ref="A1:K1"/>
    <mergeCell ref="B2:G2"/>
    <mergeCell ref="H2:K2"/>
    <mergeCell ref="B53:G53"/>
    <mergeCell ref="H53:K53"/>
    <mergeCell ref="A104:K104"/>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3B2D7-AD93-4D81-9AA3-875C18203FFF}">
  <sheetPr>
    <tabColor theme="3"/>
  </sheetPr>
  <dimension ref="A1:I26"/>
  <sheetViews>
    <sheetView zoomScale="80" zoomScaleNormal="80" workbookViewId="0">
      <selection sqref="A1:G1"/>
    </sheetView>
  </sheetViews>
  <sheetFormatPr baseColWidth="10" defaultColWidth="8.6640625" defaultRowHeight="15"/>
  <cols>
    <col min="1" max="1" width="26.5" style="6" customWidth="1"/>
    <col min="2" max="7" width="10.33203125" style="6" customWidth="1"/>
    <col min="8" max="8" width="11.1640625" style="6" bestFit="1" customWidth="1"/>
    <col min="9" max="16384" width="8.6640625" style="6"/>
  </cols>
  <sheetData>
    <row r="1" spans="1:9" ht="48" customHeight="1">
      <c r="A1" s="878" t="s">
        <v>594</v>
      </c>
      <c r="B1" s="878"/>
      <c r="C1" s="878"/>
      <c r="D1" s="878"/>
      <c r="E1" s="878"/>
      <c r="F1" s="878"/>
      <c r="G1" s="878"/>
      <c r="I1" s="30" t="s">
        <v>552</v>
      </c>
    </row>
    <row r="2" spans="1:9" ht="28">
      <c r="A2" s="335" t="s">
        <v>591</v>
      </c>
      <c r="B2" s="336" t="s">
        <v>592</v>
      </c>
      <c r="C2" s="336" t="s">
        <v>253</v>
      </c>
      <c r="D2" s="336" t="s">
        <v>593</v>
      </c>
      <c r="E2" s="336" t="s">
        <v>254</v>
      </c>
      <c r="F2" s="336" t="s">
        <v>255</v>
      </c>
      <c r="G2" s="336" t="s">
        <v>256</v>
      </c>
      <c r="I2" s="30" t="s">
        <v>553</v>
      </c>
    </row>
    <row r="3" spans="1:9">
      <c r="A3" s="346" t="s">
        <v>257</v>
      </c>
      <c r="B3" s="345">
        <v>6.2476996182052824E-2</v>
      </c>
      <c r="C3" s="345">
        <v>7.3855473698364316E-2</v>
      </c>
      <c r="D3" s="345">
        <v>9.2199968468796412E-2</v>
      </c>
      <c r="E3" s="345">
        <v>0.11527897992357872</v>
      </c>
      <c r="F3" s="345">
        <v>0.25107965609782057</v>
      </c>
      <c r="G3" s="345">
        <v>0.40146258450803263</v>
      </c>
    </row>
    <row r="4" spans="1:9">
      <c r="A4" s="346" t="s">
        <v>258</v>
      </c>
      <c r="B4" s="345">
        <v>-3.8488583719391012E-2</v>
      </c>
      <c r="C4" s="345">
        <v>-2.0827429555574595E-2</v>
      </c>
      <c r="D4" s="345">
        <v>-6.9814083568708885E-4</v>
      </c>
      <c r="E4" s="345">
        <v>1.9770148013473543E-2</v>
      </c>
      <c r="F4" s="345">
        <v>2.359645988725978E-2</v>
      </c>
      <c r="G4" s="345">
        <v>4.1679890037600309E-3</v>
      </c>
    </row>
    <row r="5" spans="1:9">
      <c r="A5" s="346" t="s">
        <v>259</v>
      </c>
      <c r="B5" s="345">
        <v>9.5803488847303608E-2</v>
      </c>
      <c r="C5" s="345">
        <v>0.10410646660803713</v>
      </c>
      <c r="D5" s="345">
        <v>9.6777419435486012E-2</v>
      </c>
      <c r="E5" s="345">
        <v>0.11281673382942836</v>
      </c>
      <c r="F5" s="345">
        <v>0.1759040344574625</v>
      </c>
      <c r="G5" s="345">
        <v>0.19612312829828027</v>
      </c>
    </row>
    <row r="6" spans="1:9" ht="33" customHeight="1">
      <c r="A6" s="338"/>
      <c r="B6" s="347" t="s">
        <v>592</v>
      </c>
      <c r="C6" s="347" t="s">
        <v>253</v>
      </c>
      <c r="D6" s="347" t="s">
        <v>593</v>
      </c>
      <c r="E6" s="347" t="s">
        <v>254</v>
      </c>
      <c r="F6" s="347" t="s">
        <v>255</v>
      </c>
      <c r="G6" s="347" t="s">
        <v>256</v>
      </c>
    </row>
    <row r="7" spans="1:9" ht="23.25" customHeight="1">
      <c r="A7" s="337" t="s">
        <v>260</v>
      </c>
      <c r="B7" s="339">
        <v>2170</v>
      </c>
      <c r="C7" s="339">
        <v>6820</v>
      </c>
      <c r="D7" s="339">
        <v>13000</v>
      </c>
      <c r="E7" s="339">
        <v>25170</v>
      </c>
      <c r="F7" s="339">
        <v>87930</v>
      </c>
      <c r="G7" s="339">
        <v>185590</v>
      </c>
    </row>
    <row r="8" spans="1:9" ht="23.25" customHeight="1">
      <c r="A8" s="337" t="s">
        <v>261</v>
      </c>
      <c r="B8" s="340">
        <v>0.11945504985305022</v>
      </c>
      <c r="C8" s="340">
        <v>0.16095671476661266</v>
      </c>
      <c r="D8" s="340">
        <v>0.19706395983409752</v>
      </c>
      <c r="E8" s="340">
        <v>0.26563786442610149</v>
      </c>
      <c r="F8" s="340">
        <v>0.50586353791236771</v>
      </c>
      <c r="G8" s="340">
        <v>0.68330870164881308</v>
      </c>
    </row>
    <row r="9" spans="1:9" ht="23.25" customHeight="1">
      <c r="A9" s="341" t="s">
        <v>262</v>
      </c>
      <c r="B9" s="342" t="s">
        <v>263</v>
      </c>
      <c r="C9" s="342" t="s">
        <v>264</v>
      </c>
      <c r="D9" s="342" t="s">
        <v>265</v>
      </c>
      <c r="E9" s="342" t="s">
        <v>266</v>
      </c>
      <c r="F9" s="342" t="s">
        <v>267</v>
      </c>
      <c r="G9" s="342" t="s">
        <v>268</v>
      </c>
    </row>
    <row r="10" spans="1:9" ht="23.25" customHeight="1">
      <c r="A10" s="343" t="s">
        <v>269</v>
      </c>
      <c r="B10" s="344">
        <v>20380</v>
      </c>
      <c r="C10" s="344">
        <v>49210</v>
      </c>
      <c r="D10" s="344">
        <v>78970</v>
      </c>
      <c r="E10" s="344">
        <v>119900</v>
      </c>
      <c r="F10" s="344">
        <v>261760</v>
      </c>
      <c r="G10" s="344">
        <v>457190</v>
      </c>
    </row>
    <row r="11" spans="1:9" ht="39.75" customHeight="1">
      <c r="A11" s="845" t="s">
        <v>595</v>
      </c>
      <c r="B11" s="845"/>
      <c r="C11" s="845"/>
      <c r="D11" s="845"/>
      <c r="E11" s="845"/>
      <c r="F11" s="845"/>
      <c r="G11" s="845"/>
    </row>
    <row r="12" spans="1:9" ht="23.25" customHeight="1">
      <c r="A12" s="23" t="s">
        <v>166</v>
      </c>
      <c r="B12" s="30"/>
      <c r="C12" s="30"/>
      <c r="D12" s="30"/>
      <c r="E12" s="30"/>
      <c r="F12" s="30"/>
      <c r="G12" s="30"/>
    </row>
    <row r="22" ht="30" customHeight="1"/>
    <row r="24" ht="35.25" customHeight="1"/>
    <row r="26" ht="14.75" customHeight="1"/>
  </sheetData>
  <mergeCells count="2">
    <mergeCell ref="A1:G1"/>
    <mergeCell ref="A11:G11"/>
  </mergeCell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286B5-47CB-4AA4-8E5F-70430BB1821C}">
  <sheetPr>
    <tabColor theme="3"/>
  </sheetPr>
  <dimension ref="A1:E28"/>
  <sheetViews>
    <sheetView zoomScale="80" zoomScaleNormal="80" workbookViewId="0">
      <selection sqref="A1:C1"/>
    </sheetView>
  </sheetViews>
  <sheetFormatPr baseColWidth="10" defaultColWidth="8.6640625" defaultRowHeight="15"/>
  <cols>
    <col min="1" max="1" width="16.33203125" style="30" customWidth="1"/>
    <col min="2" max="2" width="25.5" style="30" bestFit="1" customWidth="1"/>
    <col min="3" max="3" width="13.33203125" style="35" customWidth="1"/>
    <col min="4" max="16384" width="8.6640625" style="6"/>
  </cols>
  <sheetData>
    <row r="1" spans="1:5" ht="39.75" customHeight="1">
      <c r="A1" s="848" t="s">
        <v>588</v>
      </c>
      <c r="B1" s="848"/>
      <c r="C1" s="848"/>
      <c r="E1" s="30" t="s">
        <v>552</v>
      </c>
    </row>
    <row r="2" spans="1:5" ht="29">
      <c r="A2" s="331" t="s">
        <v>586</v>
      </c>
      <c r="B2" s="332"/>
      <c r="C2" s="333" t="s">
        <v>589</v>
      </c>
      <c r="E2" s="30" t="s">
        <v>553</v>
      </c>
    </row>
    <row r="3" spans="1:5">
      <c r="A3" s="209" t="s">
        <v>270</v>
      </c>
      <c r="B3" s="297" t="s">
        <v>271</v>
      </c>
      <c r="C3" s="334">
        <v>82930</v>
      </c>
    </row>
    <row r="4" spans="1:5">
      <c r="A4" s="209"/>
      <c r="B4" s="297" t="s">
        <v>272</v>
      </c>
      <c r="C4" s="334">
        <v>88490</v>
      </c>
    </row>
    <row r="5" spans="1:5">
      <c r="A5" s="209"/>
      <c r="B5" s="297" t="s">
        <v>273</v>
      </c>
      <c r="C5" s="334">
        <v>71140</v>
      </c>
    </row>
    <row r="6" spans="1:5">
      <c r="A6" s="296"/>
      <c r="B6" s="490" t="s">
        <v>274</v>
      </c>
      <c r="C6" s="417">
        <v>81680</v>
      </c>
    </row>
    <row r="7" spans="1:5" ht="24.75" customHeight="1">
      <c r="A7" s="209" t="s">
        <v>275</v>
      </c>
      <c r="B7" s="297" t="s">
        <v>276</v>
      </c>
      <c r="C7" s="334">
        <v>101240</v>
      </c>
    </row>
    <row r="8" spans="1:5">
      <c r="A8" s="209"/>
      <c r="B8" s="297" t="s">
        <v>277</v>
      </c>
      <c r="C8" s="334">
        <v>53110</v>
      </c>
    </row>
    <row r="9" spans="1:5">
      <c r="A9" s="209"/>
      <c r="B9" s="297" t="s">
        <v>278</v>
      </c>
      <c r="C9" s="334">
        <v>55090</v>
      </c>
    </row>
    <row r="10" spans="1:5">
      <c r="A10" s="296"/>
      <c r="B10" s="490" t="s">
        <v>587</v>
      </c>
      <c r="C10" s="417">
        <v>89450</v>
      </c>
    </row>
    <row r="11" spans="1:5" ht="31.5" customHeight="1">
      <c r="A11" s="209" t="s">
        <v>279</v>
      </c>
      <c r="B11" s="297" t="s">
        <v>280</v>
      </c>
      <c r="C11" s="334">
        <v>48360</v>
      </c>
    </row>
    <row r="12" spans="1:5">
      <c r="A12" s="209"/>
      <c r="B12" s="297" t="s">
        <v>281</v>
      </c>
      <c r="C12" s="334">
        <v>66730</v>
      </c>
    </row>
    <row r="13" spans="1:5">
      <c r="A13" s="209"/>
      <c r="B13" s="297" t="s">
        <v>282</v>
      </c>
      <c r="C13" s="334">
        <v>86400</v>
      </c>
    </row>
    <row r="14" spans="1:5">
      <c r="A14" s="209"/>
      <c r="B14" s="297" t="s">
        <v>283</v>
      </c>
      <c r="C14" s="334">
        <v>100180</v>
      </c>
    </row>
    <row r="15" spans="1:5">
      <c r="A15" s="209"/>
      <c r="B15" s="297" t="s">
        <v>284</v>
      </c>
      <c r="C15" s="334">
        <v>91200</v>
      </c>
    </row>
    <row r="16" spans="1:5">
      <c r="A16" s="296"/>
      <c r="B16" s="490" t="s">
        <v>285</v>
      </c>
      <c r="C16" s="417">
        <v>64020</v>
      </c>
    </row>
    <row r="17" spans="1:3" ht="21" customHeight="1">
      <c r="A17" s="209" t="s">
        <v>286</v>
      </c>
      <c r="B17" s="297" t="s">
        <v>287</v>
      </c>
      <c r="C17" s="334">
        <v>37200</v>
      </c>
    </row>
    <row r="18" spans="1:3">
      <c r="A18" s="209"/>
      <c r="B18" s="297" t="s">
        <v>288</v>
      </c>
      <c r="C18" s="334">
        <v>57630</v>
      </c>
    </row>
    <row r="19" spans="1:3">
      <c r="A19" s="209"/>
      <c r="B19" s="297" t="s">
        <v>289</v>
      </c>
      <c r="C19" s="334">
        <v>71030</v>
      </c>
    </row>
    <row r="20" spans="1:3">
      <c r="A20" s="209"/>
      <c r="B20" s="297" t="s">
        <v>290</v>
      </c>
      <c r="C20" s="334">
        <v>78500</v>
      </c>
    </row>
    <row r="21" spans="1:3">
      <c r="A21" s="296"/>
      <c r="B21" s="490" t="s">
        <v>291</v>
      </c>
      <c r="C21" s="417">
        <v>121060</v>
      </c>
    </row>
    <row r="22" spans="1:3">
      <c r="A22" s="296" t="s">
        <v>292</v>
      </c>
      <c r="B22" s="296"/>
      <c r="C22" s="191">
        <v>78650</v>
      </c>
    </row>
    <row r="23" spans="1:3" ht="62.25" customHeight="1">
      <c r="A23" s="836" t="s">
        <v>590</v>
      </c>
      <c r="B23" s="836"/>
      <c r="C23" s="836"/>
    </row>
    <row r="24" spans="1:3" ht="25.5" customHeight="1">
      <c r="A24" s="297" t="s">
        <v>166</v>
      </c>
      <c r="B24" s="279"/>
      <c r="C24" s="185"/>
    </row>
    <row r="28" spans="1:3">
      <c r="A28" s="6"/>
      <c r="B28" s="6"/>
      <c r="C28" s="6"/>
    </row>
  </sheetData>
  <mergeCells count="2">
    <mergeCell ref="A1:C1"/>
    <mergeCell ref="A23:C23"/>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EF7B0-4FA5-4E83-8A4A-3D9788007F64}">
  <sheetPr>
    <tabColor theme="3"/>
  </sheetPr>
  <dimension ref="A1:K21"/>
  <sheetViews>
    <sheetView zoomScale="80" zoomScaleNormal="80" workbookViewId="0">
      <selection sqref="A1:I1"/>
    </sheetView>
  </sheetViews>
  <sheetFormatPr baseColWidth="10" defaultColWidth="11.83203125" defaultRowHeight="14"/>
  <cols>
    <col min="1" max="1" width="24.33203125" style="111" customWidth="1"/>
    <col min="2" max="2" width="11.83203125" style="111"/>
    <col min="3" max="3" width="14.6640625" style="111" customWidth="1"/>
    <col min="4" max="4" width="14.1640625" style="111" customWidth="1"/>
    <col min="5" max="6" width="11.83203125" style="111"/>
    <col min="7" max="7" width="14.5" style="110" customWidth="1"/>
    <col min="8" max="9" width="11.83203125" style="111"/>
    <col min="10" max="10" width="6" style="111" customWidth="1"/>
    <col min="11" max="13" width="11.83203125" style="111"/>
    <col min="14" max="14" width="17.33203125" style="111" customWidth="1"/>
    <col min="15" max="15" width="33.33203125" style="111" customWidth="1"/>
    <col min="16" max="16384" width="11.83203125" style="111"/>
  </cols>
  <sheetData>
    <row r="1" spans="1:11" ht="31.5" customHeight="1" thickBot="1">
      <c r="A1" s="879" t="s">
        <v>414</v>
      </c>
      <c r="B1" s="879"/>
      <c r="C1" s="879"/>
      <c r="D1" s="879"/>
      <c r="E1" s="879"/>
      <c r="F1" s="879"/>
      <c r="G1" s="879"/>
      <c r="H1" s="879"/>
      <c r="I1" s="879"/>
      <c r="K1" s="30" t="s">
        <v>552</v>
      </c>
    </row>
    <row r="2" spans="1:11" ht="44.25" customHeight="1">
      <c r="A2" s="307"/>
      <c r="B2" s="308"/>
      <c r="C2" s="309" t="s">
        <v>582</v>
      </c>
      <c r="D2" s="309" t="s">
        <v>583</v>
      </c>
      <c r="E2" s="309" t="s">
        <v>415</v>
      </c>
      <c r="F2" s="310" t="s">
        <v>100</v>
      </c>
      <c r="G2" s="309" t="s">
        <v>582</v>
      </c>
      <c r="H2" s="309" t="s">
        <v>583</v>
      </c>
      <c r="I2" s="309" t="s">
        <v>415</v>
      </c>
      <c r="K2" s="30" t="s">
        <v>553</v>
      </c>
    </row>
    <row r="3" spans="1:11">
      <c r="A3" s="319" t="s">
        <v>174</v>
      </c>
      <c r="B3" s="311" t="s">
        <v>416</v>
      </c>
      <c r="C3" s="312">
        <v>331543</v>
      </c>
      <c r="D3" s="312">
        <v>71348</v>
      </c>
      <c r="E3" s="312">
        <v>47193</v>
      </c>
      <c r="F3" s="329">
        <f>ROUND(SUM(C3:E3),-3)</f>
        <v>450000</v>
      </c>
      <c r="G3" s="321">
        <f>C3/$F3</f>
        <v>0.73676222222222221</v>
      </c>
      <c r="H3" s="321">
        <f t="shared" ref="H3:I15" si="0">D3/$F3</f>
        <v>0.15855111111111111</v>
      </c>
      <c r="I3" s="321">
        <f t="shared" si="0"/>
        <v>0.10487333333333333</v>
      </c>
    </row>
    <row r="4" spans="1:11">
      <c r="A4" s="319"/>
      <c r="B4" s="311" t="s">
        <v>417</v>
      </c>
      <c r="C4" s="312">
        <v>1267522</v>
      </c>
      <c r="D4" s="312">
        <v>458912</v>
      </c>
      <c r="E4" s="312">
        <v>296351</v>
      </c>
      <c r="F4" s="313">
        <f t="shared" ref="F4:F18" si="1">ROUND(SUM(C4:E4),-3)</f>
        <v>2023000</v>
      </c>
      <c r="G4" s="321">
        <f t="shared" ref="G4:G15" si="2">C4/$F4</f>
        <v>0.62655561047948594</v>
      </c>
      <c r="H4" s="321">
        <f t="shared" si="0"/>
        <v>0.22684725654967869</v>
      </c>
      <c r="I4" s="321">
        <f t="shared" si="0"/>
        <v>0.14649085516559565</v>
      </c>
    </row>
    <row r="5" spans="1:11">
      <c r="A5" s="319"/>
      <c r="B5" s="311" t="s">
        <v>418</v>
      </c>
      <c r="C5" s="312">
        <v>750100</v>
      </c>
      <c r="D5" s="312">
        <v>321784</v>
      </c>
      <c r="E5" s="312">
        <v>273911</v>
      </c>
      <c r="F5" s="313">
        <f t="shared" si="1"/>
        <v>1346000</v>
      </c>
      <c r="G5" s="321">
        <f t="shared" si="2"/>
        <v>0.5572808320950966</v>
      </c>
      <c r="H5" s="321">
        <f t="shared" si="0"/>
        <v>0.23906686478454681</v>
      </c>
      <c r="I5" s="321">
        <f t="shared" si="0"/>
        <v>0.20349999999999999</v>
      </c>
    </row>
    <row r="6" spans="1:11">
      <c r="A6" s="314"/>
      <c r="B6" s="315" t="s">
        <v>419</v>
      </c>
      <c r="C6" s="316">
        <v>555265</v>
      </c>
      <c r="D6" s="316">
        <v>287096</v>
      </c>
      <c r="E6" s="316">
        <v>256605.00000000003</v>
      </c>
      <c r="F6" s="317">
        <f t="shared" si="1"/>
        <v>1099000</v>
      </c>
      <c r="G6" s="318">
        <f t="shared" si="2"/>
        <v>0.50524567788899</v>
      </c>
      <c r="H6" s="318">
        <f t="shared" si="0"/>
        <v>0.26123384895359419</v>
      </c>
      <c r="I6" s="318">
        <f t="shared" si="0"/>
        <v>0.23348953594176527</v>
      </c>
    </row>
    <row r="7" spans="1:11">
      <c r="A7" s="319" t="s">
        <v>109</v>
      </c>
      <c r="B7" s="311" t="s">
        <v>420</v>
      </c>
      <c r="C7" s="312">
        <v>1747846</v>
      </c>
      <c r="D7" s="312">
        <v>406490</v>
      </c>
      <c r="E7" s="312">
        <v>896239</v>
      </c>
      <c r="F7" s="313">
        <f t="shared" si="1"/>
        <v>3051000</v>
      </c>
      <c r="G7" s="321">
        <f t="shared" si="2"/>
        <v>0.57287643395608001</v>
      </c>
      <c r="H7" s="321">
        <f t="shared" si="0"/>
        <v>0.13323172730252375</v>
      </c>
      <c r="I7" s="321">
        <f t="shared" si="0"/>
        <v>0.29375254015077024</v>
      </c>
    </row>
    <row r="8" spans="1:11">
      <c r="A8" s="319"/>
      <c r="B8" s="311" t="s">
        <v>421</v>
      </c>
      <c r="C8" s="312">
        <v>2104279</v>
      </c>
      <c r="D8" s="312">
        <v>383386</v>
      </c>
      <c r="E8" s="312">
        <v>1198225</v>
      </c>
      <c r="F8" s="313">
        <f t="shared" si="1"/>
        <v>3686000</v>
      </c>
      <c r="G8" s="321">
        <f t="shared" si="2"/>
        <v>0.5708841562669561</v>
      </c>
      <c r="H8" s="321">
        <f t="shared" si="0"/>
        <v>0.1040113944655453</v>
      </c>
      <c r="I8" s="321">
        <f t="shared" si="0"/>
        <v>0.32507460661964188</v>
      </c>
    </row>
    <row r="9" spans="1:11">
      <c r="A9" s="319"/>
      <c r="B9" s="311" t="s">
        <v>422</v>
      </c>
      <c r="C9" s="312">
        <v>2185820</v>
      </c>
      <c r="D9" s="312">
        <v>463194</v>
      </c>
      <c r="E9" s="312">
        <v>1240434</v>
      </c>
      <c r="F9" s="313">
        <f t="shared" si="1"/>
        <v>3889000</v>
      </c>
      <c r="G9" s="321">
        <f t="shared" si="2"/>
        <v>0.56205194137310366</v>
      </c>
      <c r="H9" s="321">
        <f t="shared" si="0"/>
        <v>0.11910362561069683</v>
      </c>
      <c r="I9" s="321">
        <f t="shared" si="0"/>
        <v>0.31895962972486502</v>
      </c>
    </row>
    <row r="10" spans="1:11">
      <c r="A10" s="314"/>
      <c r="B10" s="315" t="s">
        <v>423</v>
      </c>
      <c r="C10" s="316">
        <v>2186856</v>
      </c>
      <c r="D10" s="316">
        <v>476704</v>
      </c>
      <c r="E10" s="316">
        <v>1285588</v>
      </c>
      <c r="F10" s="317">
        <f t="shared" si="1"/>
        <v>3949000</v>
      </c>
      <c r="G10" s="318">
        <f t="shared" si="2"/>
        <v>0.55377462648771836</v>
      </c>
      <c r="H10" s="318">
        <f t="shared" si="0"/>
        <v>0.12071511775132945</v>
      </c>
      <c r="I10" s="318">
        <f t="shared" si="0"/>
        <v>0.32554773360344391</v>
      </c>
    </row>
    <row r="11" spans="1:11">
      <c r="A11" s="319" t="s">
        <v>108</v>
      </c>
      <c r="B11" s="311" t="s">
        <v>424</v>
      </c>
      <c r="C11" s="312">
        <v>3796864</v>
      </c>
      <c r="D11" s="312">
        <v>1045396.9999999999</v>
      </c>
      <c r="E11" s="312">
        <v>1213137</v>
      </c>
      <c r="F11" s="313">
        <f t="shared" si="1"/>
        <v>6055000</v>
      </c>
      <c r="G11" s="321">
        <f t="shared" si="2"/>
        <v>0.62706259289843103</v>
      </c>
      <c r="H11" s="321">
        <f t="shared" si="0"/>
        <v>0.17265020644095785</v>
      </c>
      <c r="I11" s="321">
        <f t="shared" si="0"/>
        <v>0.20035293146160199</v>
      </c>
    </row>
    <row r="12" spans="1:11">
      <c r="A12" s="319"/>
      <c r="B12" s="311" t="s">
        <v>425</v>
      </c>
      <c r="C12" s="312">
        <v>4713710</v>
      </c>
      <c r="D12" s="312">
        <v>1044554</v>
      </c>
      <c r="E12" s="312">
        <v>1436022</v>
      </c>
      <c r="F12" s="313">
        <f t="shared" si="1"/>
        <v>7194000</v>
      </c>
      <c r="G12" s="321">
        <f t="shared" si="2"/>
        <v>0.65522796775090353</v>
      </c>
      <c r="H12" s="321">
        <f t="shared" si="0"/>
        <v>0.14519794273005282</v>
      </c>
      <c r="I12" s="321">
        <f t="shared" si="0"/>
        <v>0.19961384487072562</v>
      </c>
    </row>
    <row r="13" spans="1:11">
      <c r="A13" s="319"/>
      <c r="B13" s="311" t="s">
        <v>426</v>
      </c>
      <c r="C13" s="312">
        <v>4949819</v>
      </c>
      <c r="D13" s="312">
        <v>1159104</v>
      </c>
      <c r="E13" s="312">
        <v>1421700</v>
      </c>
      <c r="F13" s="313">
        <f t="shared" si="1"/>
        <v>7531000</v>
      </c>
      <c r="G13" s="321">
        <f t="shared" si="2"/>
        <v>0.65725919532598598</v>
      </c>
      <c r="H13" s="321">
        <f t="shared" si="0"/>
        <v>0.15391103439118312</v>
      </c>
      <c r="I13" s="321">
        <f t="shared" si="0"/>
        <v>0.18877971052981013</v>
      </c>
    </row>
    <row r="14" spans="1:11">
      <c r="A14" s="314"/>
      <c r="B14" s="315" t="s">
        <v>427</v>
      </c>
      <c r="C14" s="316">
        <v>5024015</v>
      </c>
      <c r="D14" s="316">
        <v>1167002</v>
      </c>
      <c r="E14" s="316">
        <v>1458129</v>
      </c>
      <c r="F14" s="317">
        <f t="shared" si="1"/>
        <v>7649000</v>
      </c>
      <c r="G14" s="318">
        <f t="shared" si="2"/>
        <v>0.65681984573146812</v>
      </c>
      <c r="H14" s="318">
        <f t="shared" si="0"/>
        <v>0.15256922473525952</v>
      </c>
      <c r="I14" s="318">
        <f t="shared" si="0"/>
        <v>0.19063001699568571</v>
      </c>
    </row>
    <row r="15" spans="1:11">
      <c r="A15" s="322" t="s">
        <v>112</v>
      </c>
      <c r="B15" s="323" t="s">
        <v>428</v>
      </c>
      <c r="C15" s="324">
        <v>2000003</v>
      </c>
      <c r="D15" s="324">
        <v>3697058</v>
      </c>
      <c r="E15" s="324">
        <v>0</v>
      </c>
      <c r="F15" s="313">
        <f t="shared" si="1"/>
        <v>5697000</v>
      </c>
      <c r="G15" s="325">
        <f t="shared" si="2"/>
        <v>0.3510624890293137</v>
      </c>
      <c r="H15" s="325">
        <f t="shared" si="0"/>
        <v>0.64894821836054062</v>
      </c>
      <c r="I15" s="325">
        <f t="shared" si="0"/>
        <v>0</v>
      </c>
    </row>
    <row r="16" spans="1:11">
      <c r="A16" s="327"/>
      <c r="B16" s="326" t="s">
        <v>429</v>
      </c>
      <c r="C16" s="320">
        <v>3278999</v>
      </c>
      <c r="D16" s="320">
        <v>4665737</v>
      </c>
      <c r="E16" s="320">
        <v>0</v>
      </c>
      <c r="F16" s="313">
        <f t="shared" si="1"/>
        <v>7945000</v>
      </c>
      <c r="G16" s="321">
        <f t="shared" ref="G16:G18" si="3">C16/$F16</f>
        <v>0.41271227186910009</v>
      </c>
      <c r="H16" s="321">
        <f t="shared" ref="H16:H18" si="4">D16/$F16</f>
        <v>0.58725449968533672</v>
      </c>
      <c r="I16" s="321">
        <f t="shared" ref="I16:I18" si="5">E16/$F16</f>
        <v>0</v>
      </c>
    </row>
    <row r="17" spans="1:9">
      <c r="A17" s="327"/>
      <c r="B17" s="326" t="s">
        <v>430</v>
      </c>
      <c r="C17" s="320">
        <v>2603913</v>
      </c>
      <c r="D17" s="320">
        <v>4432884</v>
      </c>
      <c r="E17" s="320">
        <v>0</v>
      </c>
      <c r="F17" s="313">
        <f t="shared" si="1"/>
        <v>7037000</v>
      </c>
      <c r="G17" s="321">
        <f t="shared" si="3"/>
        <v>0.37003168964047178</v>
      </c>
      <c r="H17" s="321">
        <f t="shared" si="4"/>
        <v>0.62993946283927815</v>
      </c>
      <c r="I17" s="321">
        <f t="shared" si="5"/>
        <v>0</v>
      </c>
    </row>
    <row r="18" spans="1:9">
      <c r="A18" s="328"/>
      <c r="B18" s="315" t="s">
        <v>431</v>
      </c>
      <c r="C18" s="316">
        <v>2492040</v>
      </c>
      <c r="D18" s="316">
        <v>4417896</v>
      </c>
      <c r="E18" s="316">
        <v>0</v>
      </c>
      <c r="F18" s="317">
        <f t="shared" si="1"/>
        <v>6910000</v>
      </c>
      <c r="G18" s="318">
        <f t="shared" si="3"/>
        <v>0.36064254703328508</v>
      </c>
      <c r="H18" s="318">
        <f t="shared" si="4"/>
        <v>0.6393481910274964</v>
      </c>
      <c r="I18" s="318">
        <f t="shared" si="5"/>
        <v>0</v>
      </c>
    </row>
    <row r="19" spans="1:9" ht="47.25" customHeight="1">
      <c r="A19" s="845" t="s">
        <v>584</v>
      </c>
      <c r="B19" s="845"/>
      <c r="C19" s="845"/>
      <c r="D19" s="845"/>
      <c r="E19" s="845"/>
      <c r="F19" s="845"/>
      <c r="G19" s="845"/>
      <c r="H19" s="845"/>
      <c r="I19" s="845"/>
    </row>
    <row r="20" spans="1:9" ht="24.75" customHeight="1">
      <c r="A20" s="840" t="s">
        <v>585</v>
      </c>
      <c r="B20" s="840"/>
      <c r="C20" s="840"/>
      <c r="D20" s="840"/>
      <c r="E20" s="840"/>
      <c r="F20" s="840"/>
      <c r="G20" s="840"/>
      <c r="H20" s="840"/>
      <c r="I20" s="840"/>
    </row>
    <row r="21" spans="1:9" ht="24" customHeight="1">
      <c r="A21" s="297" t="s">
        <v>166</v>
      </c>
      <c r="B21" s="276"/>
      <c r="C21" s="330"/>
      <c r="D21" s="330"/>
      <c r="E21" s="330"/>
      <c r="F21" s="330"/>
      <c r="G21" s="299"/>
      <c r="H21" s="299"/>
      <c r="I21" s="299"/>
    </row>
  </sheetData>
  <mergeCells count="3">
    <mergeCell ref="A1:I1"/>
    <mergeCell ref="A19:I19"/>
    <mergeCell ref="A20:I20"/>
  </mergeCell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A29A7-102C-481C-93D5-F1CAE1D5043A}">
  <sheetPr>
    <tabColor theme="3"/>
  </sheetPr>
  <dimension ref="A1:D56"/>
  <sheetViews>
    <sheetView zoomScale="80" zoomScaleNormal="80" workbookViewId="0">
      <selection sqref="A1:B1"/>
    </sheetView>
  </sheetViews>
  <sheetFormatPr baseColWidth="10" defaultColWidth="9.33203125" defaultRowHeight="13"/>
  <cols>
    <col min="1" max="1" width="23.33203125" style="491" customWidth="1"/>
    <col min="2" max="2" width="19.83203125" style="493" customWidth="1"/>
    <col min="3" max="3" width="5.5" style="112" customWidth="1"/>
    <col min="4" max="16384" width="9.33203125" style="112"/>
  </cols>
  <sheetData>
    <row r="1" spans="1:4" ht="51.75" customHeight="1">
      <c r="A1" s="880" t="s">
        <v>432</v>
      </c>
      <c r="B1" s="880"/>
      <c r="D1" s="30" t="s">
        <v>552</v>
      </c>
    </row>
    <row r="2" spans="1:4">
      <c r="A2" s="497" t="s">
        <v>371</v>
      </c>
      <c r="B2" s="498" t="s">
        <v>433</v>
      </c>
      <c r="D2" s="30" t="s">
        <v>553</v>
      </c>
    </row>
    <row r="3" spans="1:4">
      <c r="A3" s="492" t="str">
        <f>[6]Enroll17_state_newsector!A16</f>
        <v>Illinois</v>
      </c>
      <c r="B3" s="496">
        <v>-0.12779904119179353</v>
      </c>
    </row>
    <row r="4" spans="1:4">
      <c r="A4" s="492" t="str">
        <f>[6]Enroll17_state_newsector!A4</f>
        <v>Alaska</v>
      </c>
      <c r="B4" s="496">
        <v>-9.5428284817298717E-2</v>
      </c>
    </row>
    <row r="5" spans="1:4">
      <c r="A5" s="492" t="str">
        <f>[6]Enroll17_state_newsector!A25</f>
        <v>Michigan</v>
      </c>
      <c r="B5" s="496">
        <v>-7.0311979660179935E-2</v>
      </c>
      <c r="C5" s="113"/>
    </row>
    <row r="6" spans="1:4">
      <c r="A6" s="492" t="str">
        <f>[6]Enroll17_state_newsector!A22</f>
        <v>Maine</v>
      </c>
      <c r="B6" s="496">
        <v>-5.8475608002530613E-2</v>
      </c>
    </row>
    <row r="7" spans="1:4">
      <c r="A7" s="492" t="str">
        <f>[6]Enroll17_state_newsector!A26</f>
        <v>Minnesota</v>
      </c>
      <c r="B7" s="496">
        <v>-4.6837682520999131E-2</v>
      </c>
    </row>
    <row r="8" spans="1:4">
      <c r="A8" s="492" t="str">
        <f>[6]Enroll17_state_newsector!A51</f>
        <v>West Virginia</v>
      </c>
      <c r="B8" s="496">
        <v>-4.6517348283735875E-2</v>
      </c>
    </row>
    <row r="9" spans="1:4">
      <c r="A9" s="492" t="str">
        <f>[6]Enroll17_state_newsector!A52</f>
        <v>Wisconsin</v>
      </c>
      <c r="B9" s="496">
        <v>-2.2178756560095207E-2</v>
      </c>
    </row>
    <row r="10" spans="1:4">
      <c r="A10" s="492" t="str">
        <f>[6]Enroll17_state_newsector!A20</f>
        <v>Kentucky</v>
      </c>
      <c r="B10" s="496">
        <v>-2.0631738325737187E-2</v>
      </c>
    </row>
    <row r="11" spans="1:4">
      <c r="A11" s="492" t="str">
        <f>[6]Enroll17_state_newsector!A39</f>
        <v>Oklahoma</v>
      </c>
      <c r="B11" s="496">
        <v>-1.6151323881085273E-2</v>
      </c>
    </row>
    <row r="12" spans="1:4">
      <c r="A12" s="492" t="str">
        <f>[6]Enroll17_state_newsector!A32</f>
        <v>New Hampshire</v>
      </c>
      <c r="B12" s="496">
        <v>-9.2672948177535339E-3</v>
      </c>
    </row>
    <row r="13" spans="1:4">
      <c r="A13" s="492" t="str">
        <f>[6]Enroll17_state_newsector!A34</f>
        <v>New Mexico</v>
      </c>
      <c r="B13" s="496">
        <v>-4.475530129980216E-3</v>
      </c>
    </row>
    <row r="14" spans="1:4">
      <c r="A14" s="492" t="str">
        <f>[6]Enroll17_state_newsector!A53</f>
        <v>Wyoming</v>
      </c>
      <c r="B14" s="496">
        <v>-3.8262139466959805E-3</v>
      </c>
    </row>
    <row r="15" spans="1:4">
      <c r="A15" s="492" t="str">
        <f>[6]Enroll17_state_newsector!A41</f>
        <v>Pennsylvania</v>
      </c>
      <c r="B15" s="496">
        <v>-2.8092333352565686E-3</v>
      </c>
    </row>
    <row r="16" spans="1:4">
      <c r="A16" s="492" t="str">
        <f>[6]Enroll17_state_newsector!A14</f>
        <v>Hawaii</v>
      </c>
      <c r="B16" s="496">
        <v>1.0196759696363154E-2</v>
      </c>
    </row>
    <row r="17" spans="1:2">
      <c r="A17" s="492" t="str">
        <f>[6]Enroll17_state_newsector!A42</f>
        <v>Rhode Island</v>
      </c>
      <c r="B17" s="496">
        <v>1.1207363890824927E-2</v>
      </c>
    </row>
    <row r="18" spans="1:2">
      <c r="A18" s="492" t="str">
        <f>[6]Enroll17_state_newsector!A38</f>
        <v>Ohio</v>
      </c>
      <c r="B18" s="496">
        <v>2.2846021127257116E-2</v>
      </c>
    </row>
    <row r="19" spans="1:2">
      <c r="A19" s="492" t="str">
        <f>[6]Enroll17_state_newsector!A9</f>
        <v>Connecticut</v>
      </c>
      <c r="B19" s="496">
        <v>2.9423906620581117E-2</v>
      </c>
    </row>
    <row r="20" spans="1:2">
      <c r="A20" s="492" t="str">
        <f>[6]Enroll17_state_newsector!A48</f>
        <v>Vermont</v>
      </c>
      <c r="B20" s="496">
        <v>3.0318789328618232E-2</v>
      </c>
    </row>
    <row r="21" spans="1:2">
      <c r="A21" s="492" t="str">
        <f>[6]Enroll17_state_newsector!A29</f>
        <v>Montana</v>
      </c>
      <c r="B21" s="496">
        <v>3.2678627100870106E-2</v>
      </c>
    </row>
    <row r="22" spans="1:2">
      <c r="A22" s="492" t="str">
        <f>[6]Enroll17_state_newsector!A21</f>
        <v>Louisiana</v>
      </c>
      <c r="B22" s="496">
        <v>3.6491293199457757E-2</v>
      </c>
    </row>
    <row r="23" spans="1:2">
      <c r="A23" s="492" t="str">
        <f>[6]Enroll17_state_newsector!A17</f>
        <v>Indiana</v>
      </c>
      <c r="B23" s="496">
        <v>4.4344988955452268E-2</v>
      </c>
    </row>
    <row r="24" spans="1:2">
      <c r="A24" s="492" t="str">
        <f>[6]Enroll17_state_newsector!A30</f>
        <v>Nebraska</v>
      </c>
      <c r="B24" s="496">
        <v>4.9389078370375913E-2</v>
      </c>
    </row>
    <row r="25" spans="1:2">
      <c r="A25" s="492" t="str">
        <f>[6]Enroll17_state_newsector!A19</f>
        <v>Kansas</v>
      </c>
      <c r="B25" s="496">
        <v>5.0742345747396167E-2</v>
      </c>
    </row>
    <row r="26" spans="1:2">
      <c r="A26" s="492" t="str">
        <f>[6]Enroll17_state_newsector!A28</f>
        <v>Missouri</v>
      </c>
      <c r="B26" s="496">
        <v>5.669992177240786E-2</v>
      </c>
    </row>
    <row r="27" spans="1:2">
      <c r="A27" s="492" t="str">
        <f>[6]Enroll17_state_newsector!A37</f>
        <v>North Dakota</v>
      </c>
      <c r="B27" s="496">
        <v>5.7886341541685225E-2</v>
      </c>
    </row>
    <row r="28" spans="1:2">
      <c r="A28" s="492" t="str">
        <f>[6]Enroll17_state_newsector!A18</f>
        <v>Iowa</v>
      </c>
      <c r="B28" s="496">
        <v>6.4241481658719485E-2</v>
      </c>
    </row>
    <row r="29" spans="1:2">
      <c r="A29" s="492" t="str">
        <f>[6]Enroll17_state_newsector!A45</f>
        <v>Tennessee</v>
      </c>
      <c r="B29" s="496">
        <v>7.1687892230012817E-2</v>
      </c>
    </row>
    <row r="30" spans="1:2">
      <c r="A30" s="492" t="str">
        <f>[6]Enroll17_state_newsector!A6</f>
        <v>Arkansas</v>
      </c>
      <c r="B30" s="496">
        <v>7.4750341533443856E-2</v>
      </c>
    </row>
    <row r="31" spans="1:2">
      <c r="A31" s="492" t="str">
        <f>[6]Enroll17_state_newsector!A35</f>
        <v>New York</v>
      </c>
      <c r="B31" s="496">
        <v>7.869968892460201E-2</v>
      </c>
    </row>
    <row r="32" spans="1:2">
      <c r="A32" s="492" t="s">
        <v>102</v>
      </c>
      <c r="B32" s="496">
        <v>8.1114958828979414E-2</v>
      </c>
    </row>
    <row r="33" spans="1:2">
      <c r="A33" s="492" t="str">
        <f>[6]Enroll17_state_newsector!A27</f>
        <v>Mississippi</v>
      </c>
      <c r="B33" s="496">
        <v>8.7583810059752229E-2</v>
      </c>
    </row>
    <row r="34" spans="1:2">
      <c r="A34" s="492" t="str">
        <f>[6]Enroll17_state_newsector!A33</f>
        <v>New Jersey</v>
      </c>
      <c r="B34" s="496">
        <v>8.9213952508849323E-2</v>
      </c>
    </row>
    <row r="35" spans="1:2">
      <c r="A35" s="492" t="str">
        <f>[6]Enroll17_state_newsector!A24</f>
        <v>Massachusetts</v>
      </c>
      <c r="B35" s="496">
        <v>9.0759894209880176E-2</v>
      </c>
    </row>
    <row r="36" spans="1:2">
      <c r="A36" s="492" t="str">
        <f>[6]Enroll17_state_newsector!A7</f>
        <v>California</v>
      </c>
      <c r="B36" s="496">
        <v>9.310340295595565E-2</v>
      </c>
    </row>
    <row r="37" spans="1:2">
      <c r="A37" s="492" t="str">
        <f>[6]Enroll17_state_newsector!A49</f>
        <v>Virginia</v>
      </c>
      <c r="B37" s="496">
        <v>9.3431609902019111E-2</v>
      </c>
    </row>
    <row r="38" spans="1:2">
      <c r="A38" s="492" t="str">
        <f>[6]Enroll17_state_newsector!A3</f>
        <v>Alabama</v>
      </c>
      <c r="B38" s="496">
        <v>9.4864358560077078E-2</v>
      </c>
    </row>
    <row r="39" spans="1:2">
      <c r="A39" s="492" t="str">
        <f>[6]Enroll17_state_newsector!A10</f>
        <v>Delaware</v>
      </c>
      <c r="B39" s="496">
        <v>9.6276356148516845E-2</v>
      </c>
    </row>
    <row r="40" spans="1:2">
      <c r="A40" s="492" t="str">
        <f>[6]Enroll17_state_newsector!A44</f>
        <v>South Dakota</v>
      </c>
      <c r="B40" s="496">
        <v>9.9972519923055711E-2</v>
      </c>
    </row>
    <row r="41" spans="1:2">
      <c r="A41" s="492" t="str">
        <f>[6]Enroll17_state_newsector!A23</f>
        <v>Maryland</v>
      </c>
      <c r="B41" s="496">
        <v>0.10219853528191632</v>
      </c>
    </row>
    <row r="42" spans="1:2">
      <c r="A42" s="492" t="str">
        <f>[6]Enroll17_state_newsector!A36</f>
        <v>North Carolina</v>
      </c>
      <c r="B42" s="496">
        <v>0.1184573002754821</v>
      </c>
    </row>
    <row r="43" spans="1:2">
      <c r="A43" s="492" t="str">
        <f>[6]Enroll17_state_newsector!A31</f>
        <v>Nevada</v>
      </c>
      <c r="B43" s="496">
        <v>0.12495917975938084</v>
      </c>
    </row>
    <row r="44" spans="1:2">
      <c r="A44" s="492" t="str">
        <f>[6]Enroll17_state_newsector!A43</f>
        <v>South Carolina</v>
      </c>
      <c r="B44" s="496">
        <v>0.13209690813465103</v>
      </c>
    </row>
    <row r="45" spans="1:2">
      <c r="A45" s="492" t="str">
        <f>[6]Enroll17_state_newsector!A50</f>
        <v>Washington</v>
      </c>
      <c r="B45" s="496">
        <v>0.13564333036006979</v>
      </c>
    </row>
    <row r="46" spans="1:2">
      <c r="A46" s="492" t="str">
        <f>[6]Enroll17_state_newsector!A15</f>
        <v>Idaho</v>
      </c>
      <c r="B46" s="496">
        <v>0.14857636664332433</v>
      </c>
    </row>
    <row r="47" spans="1:2">
      <c r="A47" s="492" t="str">
        <f>[6]Enroll17_state_newsector!A12</f>
        <v>Florida</v>
      </c>
      <c r="B47" s="496">
        <v>0.15400757118152977</v>
      </c>
    </row>
    <row r="48" spans="1:2">
      <c r="A48" s="492" t="str">
        <f>[6]Enroll17_state_newsector!A13</f>
        <v>Georgia</v>
      </c>
      <c r="B48" s="496">
        <v>0.16386134198652907</v>
      </c>
    </row>
    <row r="49" spans="1:2">
      <c r="A49" s="492" t="str">
        <f>[6]Enroll17_state_newsector!A40</f>
        <v>Oregon</v>
      </c>
      <c r="B49" s="496">
        <v>0.19038864496679925</v>
      </c>
    </row>
    <row r="50" spans="1:2">
      <c r="A50" s="492" t="str">
        <f>[6]Enroll17_state_newsector!A8</f>
        <v>Colorado</v>
      </c>
      <c r="B50" s="496">
        <v>0.19631400742684726</v>
      </c>
    </row>
    <row r="51" spans="1:2">
      <c r="A51" s="492" t="str">
        <f>[6]Enroll17_state_newsector!A5</f>
        <v>Arizona</v>
      </c>
      <c r="B51" s="496">
        <v>0.20221351052621361</v>
      </c>
    </row>
    <row r="52" spans="1:2">
      <c r="A52" s="492" t="str">
        <f>[6]Enroll17_state_newsector!A47</f>
        <v>Utah</v>
      </c>
      <c r="B52" s="496">
        <v>0.23605963974834093</v>
      </c>
    </row>
    <row r="53" spans="1:2">
      <c r="A53" s="494" t="str">
        <f>[6]Enroll17_state_newsector!A46</f>
        <v>Texas</v>
      </c>
      <c r="B53" s="495">
        <v>0.25584137041483002</v>
      </c>
    </row>
    <row r="54" spans="1:2" ht="85.5" customHeight="1">
      <c r="A54" s="881" t="s">
        <v>752</v>
      </c>
      <c r="B54" s="881"/>
    </row>
    <row r="55" spans="1:2" ht="30.75" customHeight="1">
      <c r="A55" s="882" t="s">
        <v>751</v>
      </c>
      <c r="B55" s="882"/>
    </row>
    <row r="56" spans="1:2" ht="19.5" customHeight="1">
      <c r="A56" s="883" t="s">
        <v>166</v>
      </c>
      <c r="B56" s="883"/>
    </row>
  </sheetData>
  <mergeCells count="4">
    <mergeCell ref="A1:B1"/>
    <mergeCell ref="A54:B54"/>
    <mergeCell ref="A55:B55"/>
    <mergeCell ref="A56:B56"/>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966E-0CFD-49F8-99C4-FE35FF4F7F91}">
  <sheetPr>
    <tabColor theme="3"/>
  </sheetPr>
  <dimension ref="A1:D58"/>
  <sheetViews>
    <sheetView zoomScale="80" zoomScaleNormal="80" workbookViewId="0">
      <selection sqref="A1:B1"/>
    </sheetView>
  </sheetViews>
  <sheetFormatPr baseColWidth="10" defaultColWidth="9.33203125" defaultRowHeight="13"/>
  <cols>
    <col min="1" max="1" width="21.5" style="491" customWidth="1"/>
    <col min="2" max="2" width="17.5" style="523" customWidth="1"/>
    <col min="3" max="16384" width="9.33203125" style="112"/>
  </cols>
  <sheetData>
    <row r="1" spans="1:4" ht="69.75" customHeight="1">
      <c r="A1" s="884" t="s">
        <v>435</v>
      </c>
      <c r="B1" s="884"/>
    </row>
    <row r="2" spans="1:4">
      <c r="A2" s="499" t="s">
        <v>371</v>
      </c>
      <c r="B2" s="522" t="s">
        <v>753</v>
      </c>
      <c r="D2" s="30" t="s">
        <v>552</v>
      </c>
    </row>
    <row r="3" spans="1:4">
      <c r="A3" s="492" t="s">
        <v>0</v>
      </c>
      <c r="B3" s="496">
        <v>0</v>
      </c>
      <c r="D3" s="30" t="s">
        <v>553</v>
      </c>
    </row>
    <row r="4" spans="1:4">
      <c r="A4" s="492" t="s">
        <v>25</v>
      </c>
      <c r="B4" s="496">
        <v>0.15868155619596541</v>
      </c>
    </row>
    <row r="5" spans="1:4">
      <c r="A5" s="492" t="s">
        <v>45</v>
      </c>
      <c r="B5" s="496">
        <v>0.19809566317042329</v>
      </c>
    </row>
    <row r="6" spans="1:4">
      <c r="A6" s="492" t="s">
        <v>40</v>
      </c>
      <c r="B6" s="496">
        <v>0.20546044012168854</v>
      </c>
    </row>
    <row r="7" spans="1:4">
      <c r="A7" s="492" t="s">
        <v>48</v>
      </c>
      <c r="B7" s="496">
        <v>0.22762823254034345</v>
      </c>
    </row>
    <row r="8" spans="1:4">
      <c r="A8" s="492" t="s">
        <v>27</v>
      </c>
      <c r="B8" s="496">
        <v>0.23012217904274765</v>
      </c>
    </row>
    <row r="9" spans="1:4">
      <c r="A9" s="492" t="s">
        <v>43</v>
      </c>
      <c r="B9" s="496">
        <v>0.23064069122921418</v>
      </c>
    </row>
    <row r="10" spans="1:4">
      <c r="A10" s="492" t="s">
        <v>29</v>
      </c>
      <c r="B10" s="496">
        <v>0.24188619659430413</v>
      </c>
    </row>
    <row r="11" spans="1:4">
      <c r="A11" s="492" t="s">
        <v>14</v>
      </c>
      <c r="B11" s="496">
        <v>0.25105447167479716</v>
      </c>
    </row>
    <row r="12" spans="1:4">
      <c r="A12" s="492" t="s">
        <v>7</v>
      </c>
      <c r="B12" s="496">
        <v>0.25999846135247118</v>
      </c>
    </row>
    <row r="13" spans="1:4">
      <c r="A13" s="492" t="s">
        <v>37</v>
      </c>
      <c r="B13" s="496">
        <v>0.27318056376780508</v>
      </c>
    </row>
    <row r="14" spans="1:4">
      <c r="A14" s="492" t="s">
        <v>12</v>
      </c>
      <c r="B14" s="496">
        <v>0.27360291689993255</v>
      </c>
    </row>
    <row r="15" spans="1:4">
      <c r="A15" s="492" t="s">
        <v>5</v>
      </c>
      <c r="B15" s="496">
        <v>0.29100517850273805</v>
      </c>
    </row>
    <row r="16" spans="1:4">
      <c r="A16" s="492" t="s">
        <v>17</v>
      </c>
      <c r="B16" s="496">
        <v>0.29220369010571462</v>
      </c>
    </row>
    <row r="17" spans="1:2">
      <c r="A17" s="492" t="s">
        <v>1</v>
      </c>
      <c r="B17" s="496">
        <v>0.29655083112852204</v>
      </c>
    </row>
    <row r="18" spans="1:2">
      <c r="A18" s="492" t="s">
        <v>38</v>
      </c>
      <c r="B18" s="496">
        <v>0.29953673699623151</v>
      </c>
    </row>
    <row r="19" spans="1:2">
      <c r="A19" s="492" t="s">
        <v>9</v>
      </c>
      <c r="B19" s="496">
        <v>0.32134153294874607</v>
      </c>
    </row>
    <row r="20" spans="1:2">
      <c r="A20" s="492" t="s">
        <v>2</v>
      </c>
      <c r="B20" s="496">
        <v>0.32404451492870334</v>
      </c>
    </row>
    <row r="21" spans="1:2">
      <c r="A21" s="492" t="s">
        <v>20</v>
      </c>
      <c r="B21" s="496">
        <v>0.32474351104875482</v>
      </c>
    </row>
    <row r="22" spans="1:2">
      <c r="A22" s="492" t="s">
        <v>47</v>
      </c>
      <c r="B22" s="496">
        <v>0.32775453529051102</v>
      </c>
    </row>
    <row r="23" spans="1:2">
      <c r="A23" s="492" t="s">
        <v>35</v>
      </c>
      <c r="B23" s="496">
        <v>0.33176193620625299</v>
      </c>
    </row>
    <row r="24" spans="1:2">
      <c r="A24" s="492" t="s">
        <v>21</v>
      </c>
      <c r="B24" s="496">
        <v>0.33231903317646722</v>
      </c>
    </row>
    <row r="25" spans="1:2">
      <c r="A25" s="492" t="s">
        <v>16</v>
      </c>
      <c r="B25" s="496">
        <v>0.34444382756862879</v>
      </c>
    </row>
    <row r="26" spans="1:2">
      <c r="A26" s="492" t="s">
        <v>23</v>
      </c>
      <c r="B26" s="496">
        <v>0.35079370776269198</v>
      </c>
    </row>
    <row r="27" spans="1:2">
      <c r="A27" s="492" t="s">
        <v>34</v>
      </c>
      <c r="B27" s="496">
        <v>0.35636826980426178</v>
      </c>
    </row>
    <row r="28" spans="1:2">
      <c r="A28" s="492" t="s">
        <v>28</v>
      </c>
      <c r="B28" s="496">
        <v>0.36181716805377229</v>
      </c>
    </row>
    <row r="29" spans="1:2">
      <c r="A29" s="492" t="s">
        <v>6</v>
      </c>
      <c r="B29" s="496">
        <v>0.36250990881674339</v>
      </c>
    </row>
    <row r="30" spans="1:2">
      <c r="A30" s="492" t="s">
        <v>44</v>
      </c>
      <c r="B30" s="496">
        <v>0.36538937251971076</v>
      </c>
    </row>
    <row r="31" spans="1:2">
      <c r="A31" s="492" t="s">
        <v>41</v>
      </c>
      <c r="B31" s="496">
        <v>0.36657081297145055</v>
      </c>
    </row>
    <row r="32" spans="1:2">
      <c r="A32" s="492" t="s">
        <v>18</v>
      </c>
      <c r="B32" s="496">
        <v>0.37189336069898027</v>
      </c>
    </row>
    <row r="33" spans="1:2">
      <c r="A33" s="492" t="s">
        <v>39</v>
      </c>
      <c r="B33" s="496">
        <v>0.37207081674081721</v>
      </c>
    </row>
    <row r="34" spans="1:2">
      <c r="A34" s="492" t="s">
        <v>19</v>
      </c>
      <c r="B34" s="496">
        <v>0.37292912024696967</v>
      </c>
    </row>
    <row r="35" spans="1:2">
      <c r="A35" s="492" t="s">
        <v>32</v>
      </c>
      <c r="B35" s="496">
        <v>0.39862450205674926</v>
      </c>
    </row>
    <row r="36" spans="1:2">
      <c r="A36" s="492" t="s">
        <v>15</v>
      </c>
      <c r="B36" s="496">
        <v>0.40908439855832884</v>
      </c>
    </row>
    <row r="37" spans="1:2">
      <c r="A37" s="492" t="s">
        <v>30</v>
      </c>
      <c r="B37" s="496">
        <v>0.42213864935141254</v>
      </c>
    </row>
    <row r="38" spans="1:2">
      <c r="A38" s="492" t="s">
        <v>102</v>
      </c>
      <c r="B38" s="496">
        <v>0.42346623559138857</v>
      </c>
    </row>
    <row r="39" spans="1:2">
      <c r="A39" s="492" t="s">
        <v>26</v>
      </c>
      <c r="B39" s="496">
        <v>0.42941010154081116</v>
      </c>
    </row>
    <row r="40" spans="1:2">
      <c r="A40" s="492" t="s">
        <v>36</v>
      </c>
      <c r="B40" s="496">
        <v>0.4349986287473141</v>
      </c>
    </row>
    <row r="41" spans="1:2">
      <c r="A41" s="492" t="s">
        <v>3</v>
      </c>
      <c r="B41" s="496">
        <v>0.43911842266742102</v>
      </c>
    </row>
    <row r="42" spans="1:2">
      <c r="A42" s="492" t="s">
        <v>22</v>
      </c>
      <c r="B42" s="496">
        <v>0.44190894267632647</v>
      </c>
    </row>
    <row r="43" spans="1:2">
      <c r="A43" s="492" t="s">
        <v>11</v>
      </c>
      <c r="B43" s="496">
        <v>0.46292696228921282</v>
      </c>
    </row>
    <row r="44" spans="1:2">
      <c r="A44" s="492" t="s">
        <v>42</v>
      </c>
      <c r="B44" s="496">
        <v>0.470287141122603</v>
      </c>
    </row>
    <row r="45" spans="1:2">
      <c r="A45" s="492" t="s">
        <v>24</v>
      </c>
      <c r="B45" s="496">
        <v>0.47621189744634379</v>
      </c>
    </row>
    <row r="46" spans="1:2">
      <c r="A46" s="492" t="s">
        <v>33</v>
      </c>
      <c r="B46" s="496">
        <v>0.4937530683605687</v>
      </c>
    </row>
    <row r="47" spans="1:2">
      <c r="A47" s="492" t="s">
        <v>10</v>
      </c>
      <c r="B47" s="496">
        <v>0.49598269791351046</v>
      </c>
    </row>
    <row r="48" spans="1:2">
      <c r="A48" s="492" t="s">
        <v>8</v>
      </c>
      <c r="B48" s="496">
        <v>0.51552158220484645</v>
      </c>
    </row>
    <row r="49" spans="1:2">
      <c r="A49" s="492" t="s">
        <v>31</v>
      </c>
      <c r="B49" s="496">
        <v>0.52073065312532529</v>
      </c>
    </row>
    <row r="50" spans="1:2">
      <c r="A50" s="492" t="s">
        <v>46</v>
      </c>
      <c r="B50" s="496">
        <v>0.55665601844325019</v>
      </c>
    </row>
    <row r="51" spans="1:2">
      <c r="A51" s="492" t="s">
        <v>4</v>
      </c>
      <c r="B51" s="496">
        <v>0.56660282721213717</v>
      </c>
    </row>
    <row r="52" spans="1:2">
      <c r="A52" s="492" t="s">
        <v>13</v>
      </c>
      <c r="B52" s="496">
        <v>0.57290220081037369</v>
      </c>
    </row>
    <row r="53" spans="1:2">
      <c r="A53" s="492" t="s">
        <v>49</v>
      </c>
      <c r="B53" s="496">
        <v>0.57877659319406027</v>
      </c>
    </row>
    <row r="54" spans="1:2" ht="112.5" customHeight="1">
      <c r="A54" s="881" t="s">
        <v>754</v>
      </c>
      <c r="B54" s="881"/>
    </row>
    <row r="55" spans="1:2" ht="31.5" customHeight="1">
      <c r="A55" s="882" t="s">
        <v>751</v>
      </c>
      <c r="B55" s="882"/>
    </row>
    <row r="56" spans="1:2" ht="22.5" customHeight="1">
      <c r="A56" s="883" t="s">
        <v>166</v>
      </c>
      <c r="B56" s="883"/>
    </row>
    <row r="57" spans="1:2" ht="36" customHeight="1"/>
    <row r="58" spans="1:2" ht="32.25" customHeight="1"/>
  </sheetData>
  <mergeCells count="4">
    <mergeCell ref="A54:B54"/>
    <mergeCell ref="A55:B55"/>
    <mergeCell ref="A56:B56"/>
    <mergeCell ref="A1:B1"/>
  </mergeCell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F124-3554-4B14-8717-B563BD0B87DC}">
  <sheetPr>
    <tabColor theme="3"/>
  </sheetPr>
  <dimension ref="A1:G18"/>
  <sheetViews>
    <sheetView zoomScale="80" zoomScaleNormal="80" workbookViewId="0">
      <selection sqref="A1:F1"/>
    </sheetView>
  </sheetViews>
  <sheetFormatPr baseColWidth="10" defaultColWidth="9.1640625" defaultRowHeight="13"/>
  <cols>
    <col min="1" max="1" width="22.5" style="112" customWidth="1"/>
    <col min="2" max="2" width="9" style="112" customWidth="1"/>
    <col min="3" max="5" width="9.1640625" style="112"/>
    <col min="6" max="6" width="10.1640625" style="112" bestFit="1" customWidth="1"/>
    <col min="7" max="16384" width="9.1640625" style="112"/>
  </cols>
  <sheetData>
    <row r="1" spans="1:7" ht="37.5" customHeight="1">
      <c r="A1" s="885" t="s">
        <v>767</v>
      </c>
      <c r="B1" s="885"/>
      <c r="C1" s="885"/>
      <c r="D1" s="885"/>
      <c r="E1" s="885"/>
      <c r="F1" s="885"/>
      <c r="G1" s="30" t="s">
        <v>552</v>
      </c>
    </row>
    <row r="2" spans="1:7" ht="42">
      <c r="A2" s="530"/>
      <c r="B2" s="532" t="s">
        <v>112</v>
      </c>
      <c r="C2" s="532" t="s">
        <v>108</v>
      </c>
      <c r="D2" s="532" t="s">
        <v>109</v>
      </c>
      <c r="E2" s="532" t="s">
        <v>174</v>
      </c>
      <c r="F2" s="528"/>
      <c r="G2" s="30" t="s">
        <v>553</v>
      </c>
    </row>
    <row r="3" spans="1:7">
      <c r="A3" s="524" t="s">
        <v>436</v>
      </c>
      <c r="B3" s="533">
        <v>0.42384986478373365</v>
      </c>
      <c r="C3" s="533">
        <v>0.38320927440135588</v>
      </c>
      <c r="D3" s="533">
        <v>0.1435125413751149</v>
      </c>
      <c r="E3" s="533">
        <v>4.9428319439795552E-2</v>
      </c>
      <c r="F3" s="525"/>
    </row>
    <row r="4" spans="1:7">
      <c r="A4" s="524" t="s">
        <v>437</v>
      </c>
      <c r="B4" s="534">
        <v>0.37812880312658126</v>
      </c>
      <c r="C4" s="534">
        <v>0.40453363324680247</v>
      </c>
      <c r="D4" s="534">
        <v>0.18060387448511861</v>
      </c>
      <c r="E4" s="534">
        <v>3.6733689141497695E-2</v>
      </c>
      <c r="F4" s="526"/>
    </row>
    <row r="5" spans="1:7">
      <c r="A5" s="524" t="s">
        <v>438</v>
      </c>
      <c r="B5" s="534">
        <v>0.55753994268782492</v>
      </c>
      <c r="C5" s="534">
        <v>0.30773284794193256</v>
      </c>
      <c r="D5" s="534">
        <v>8.9333966359631811E-2</v>
      </c>
      <c r="E5" s="534">
        <v>4.5393243010610672E-2</v>
      </c>
      <c r="F5" s="526"/>
    </row>
    <row r="6" spans="1:7">
      <c r="A6" s="524" t="s">
        <v>439</v>
      </c>
      <c r="B6" s="534">
        <v>0.43465205715530686</v>
      </c>
      <c r="C6" s="534">
        <v>0.3190787782649247</v>
      </c>
      <c r="D6" s="534">
        <v>0.14170442667215014</v>
      </c>
      <c r="E6" s="534">
        <v>0.10456473790761835</v>
      </c>
      <c r="F6" s="526"/>
    </row>
    <row r="7" spans="1:7">
      <c r="A7" s="524" t="s">
        <v>440</v>
      </c>
      <c r="B7" s="534">
        <v>0.38849037941501774</v>
      </c>
      <c r="C7" s="534">
        <v>0.44268626027470681</v>
      </c>
      <c r="D7" s="534">
        <v>0.14263120197625184</v>
      </c>
      <c r="E7" s="534">
        <v>2.6192158334023594E-2</v>
      </c>
      <c r="F7" s="526"/>
    </row>
    <row r="8" spans="1:7" ht="14" customHeight="1">
      <c r="A8" s="527" t="s">
        <v>292</v>
      </c>
      <c r="B8" s="535">
        <v>0.4250568354500987</v>
      </c>
      <c r="C8" s="535">
        <v>0.37498820543858302</v>
      </c>
      <c r="D8" s="535">
        <v>0.15251508270268269</v>
      </c>
      <c r="E8" s="535">
        <v>4.7439876408635548E-2</v>
      </c>
      <c r="F8" s="525"/>
    </row>
    <row r="9" spans="1:7" ht="32.25" customHeight="1">
      <c r="A9" s="885" t="s">
        <v>768</v>
      </c>
      <c r="B9" s="885"/>
      <c r="C9" s="885"/>
      <c r="D9" s="885"/>
      <c r="E9" s="885"/>
      <c r="F9" s="885"/>
    </row>
    <row r="10" spans="1:7" ht="56">
      <c r="A10" s="530"/>
      <c r="B10" s="532" t="s">
        <v>441</v>
      </c>
      <c r="C10" s="532" t="s">
        <v>442</v>
      </c>
      <c r="D10" s="532" t="s">
        <v>443</v>
      </c>
      <c r="E10" s="532" t="s">
        <v>444</v>
      </c>
      <c r="F10" s="539" t="s">
        <v>292</v>
      </c>
      <c r="G10" s="531"/>
    </row>
    <row r="11" spans="1:7">
      <c r="A11" s="524" t="s">
        <v>445</v>
      </c>
      <c r="B11" s="534">
        <v>3.6919568964925174E-2</v>
      </c>
      <c r="C11" s="534">
        <v>6.2536076615944E-2</v>
      </c>
      <c r="D11" s="534">
        <v>7.8941853372699017E-2</v>
      </c>
      <c r="E11" s="534">
        <v>6.1117016758992025E-2</v>
      </c>
      <c r="F11" s="533">
        <v>6.6869624351690096E-2</v>
      </c>
    </row>
    <row r="12" spans="1:7">
      <c r="A12" s="524" t="s">
        <v>446</v>
      </c>
      <c r="B12" s="534">
        <v>0.29336483451577233</v>
      </c>
      <c r="C12" s="534">
        <v>0.12366220110617153</v>
      </c>
      <c r="D12" s="534">
        <v>0.11325220389289245</v>
      </c>
      <c r="E12" s="534">
        <v>0.13610092740304763</v>
      </c>
      <c r="F12" s="533">
        <v>0.13309641252449489</v>
      </c>
    </row>
    <row r="13" spans="1:7">
      <c r="A13" s="524" t="s">
        <v>447</v>
      </c>
      <c r="B13" s="534">
        <v>0.19450148691991237</v>
      </c>
      <c r="C13" s="534">
        <v>0.11906362088523631</v>
      </c>
      <c r="D13" s="534">
        <v>0.16681362182188478</v>
      </c>
      <c r="E13" s="534">
        <v>0.26662707310469841</v>
      </c>
      <c r="F13" s="533">
        <v>0.20327092511587341</v>
      </c>
    </row>
    <row r="14" spans="1:7">
      <c r="A14" s="529" t="s">
        <v>448</v>
      </c>
      <c r="B14" s="536">
        <v>0.42409840456583997</v>
      </c>
      <c r="C14" s="536">
        <v>0.64857455976381162</v>
      </c>
      <c r="D14" s="536">
        <v>0.59085738514820341</v>
      </c>
      <c r="E14" s="536">
        <v>0.48723490888932702</v>
      </c>
      <c r="F14" s="537">
        <v>0.54770365753910977</v>
      </c>
    </row>
    <row r="15" spans="1:7">
      <c r="A15" s="527" t="s">
        <v>449</v>
      </c>
      <c r="B15" s="538">
        <v>5.1115705033550132E-2</v>
      </c>
      <c r="C15" s="538">
        <v>4.6163541628836513E-2</v>
      </c>
      <c r="D15" s="538">
        <v>5.0134935764320307E-2</v>
      </c>
      <c r="E15" s="538">
        <v>4.892007384393493E-2</v>
      </c>
      <c r="F15" s="538">
        <v>4.9059380468831862E-2</v>
      </c>
    </row>
    <row r="16" spans="1:7" ht="77.75" customHeight="1">
      <c r="A16" s="886" t="s">
        <v>770</v>
      </c>
      <c r="B16" s="886"/>
      <c r="C16" s="886"/>
      <c r="D16" s="886"/>
      <c r="E16" s="886"/>
      <c r="F16" s="886"/>
    </row>
    <row r="17" spans="1:6" ht="22.25" customHeight="1">
      <c r="A17" s="524" t="s">
        <v>769</v>
      </c>
      <c r="B17" s="524"/>
      <c r="C17" s="524"/>
      <c r="D17" s="524"/>
      <c r="E17" s="524"/>
      <c r="F17" s="524"/>
    </row>
    <row r="18" spans="1:6" ht="21.5" customHeight="1">
      <c r="A18" s="524" t="s">
        <v>166</v>
      </c>
      <c r="B18" s="524"/>
      <c r="C18" s="524"/>
      <c r="D18" s="524"/>
      <c r="E18" s="524"/>
      <c r="F18" s="524"/>
    </row>
  </sheetData>
  <mergeCells count="3">
    <mergeCell ref="A1:F1"/>
    <mergeCell ref="A9:F9"/>
    <mergeCell ref="A16:F16"/>
  </mergeCells>
  <pageMargins left="0.75" right="0.75" top="1" bottom="1" header="0.5" footer="0.5"/>
  <pageSetup orientation="portrait" horizontalDpi="1200" verticalDpi="1200"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F761B-89BF-43C6-958A-7823E11FA15B}">
  <sheetPr>
    <tabColor theme="3"/>
  </sheetPr>
  <dimension ref="A1:F17"/>
  <sheetViews>
    <sheetView zoomScale="80" zoomScaleNormal="80" workbookViewId="0">
      <selection activeCell="F1" sqref="F1:F2"/>
    </sheetView>
  </sheetViews>
  <sheetFormatPr baseColWidth="10" defaultColWidth="11.5" defaultRowHeight="13"/>
  <cols>
    <col min="1" max="1" width="33.6640625" style="540" customWidth="1"/>
    <col min="2" max="2" width="18.1640625" style="540" customWidth="1"/>
    <col min="3" max="3" width="15" style="540" customWidth="1"/>
    <col min="4" max="5" width="9.6640625" style="540" customWidth="1"/>
    <col min="6" max="251" width="8.6640625" style="114" customWidth="1"/>
    <col min="252" max="16384" width="11.5" style="114"/>
  </cols>
  <sheetData>
    <row r="1" spans="1:6" ht="39.5" customHeight="1">
      <c r="A1" s="887" t="s">
        <v>772</v>
      </c>
      <c r="B1" s="887"/>
      <c r="C1" s="887"/>
      <c r="D1" s="887"/>
      <c r="E1" s="887"/>
      <c r="F1" s="30" t="s">
        <v>552</v>
      </c>
    </row>
    <row r="2" spans="1:6">
      <c r="A2" s="542"/>
      <c r="B2" s="541" t="s">
        <v>450</v>
      </c>
      <c r="C2" s="541" t="s">
        <v>451</v>
      </c>
      <c r="D2" s="541" t="s">
        <v>452</v>
      </c>
      <c r="E2" s="542" t="s">
        <v>453</v>
      </c>
      <c r="F2" s="30" t="s">
        <v>553</v>
      </c>
    </row>
    <row r="3" spans="1:6" ht="14">
      <c r="A3" s="546" t="s">
        <v>112</v>
      </c>
      <c r="B3" s="547">
        <v>0.35197693306754746</v>
      </c>
      <c r="C3" s="544">
        <v>0.32200000000000001</v>
      </c>
      <c r="D3" s="544">
        <v>0.30299999999999999</v>
      </c>
      <c r="E3" s="544">
        <v>0.32492687518557595</v>
      </c>
    </row>
    <row r="4" spans="1:6" ht="14">
      <c r="A4" s="546" t="s">
        <v>108</v>
      </c>
      <c r="B4" s="547">
        <v>0.76321115659281158</v>
      </c>
      <c r="C4" s="544">
        <v>0.70099999999999996</v>
      </c>
      <c r="D4" s="544">
        <v>0.66799999999999993</v>
      </c>
      <c r="E4" s="544">
        <v>0.66041451204626933</v>
      </c>
    </row>
    <row r="5" spans="1:6" ht="14">
      <c r="A5" s="546" t="s">
        <v>109</v>
      </c>
      <c r="B5" s="547">
        <v>0.61933017924333589</v>
      </c>
      <c r="C5" s="544">
        <v>0.57899999999999996</v>
      </c>
      <c r="D5" s="544">
        <v>0.56499999999999995</v>
      </c>
      <c r="E5" s="544">
        <v>0.55313069782860935</v>
      </c>
    </row>
    <row r="6" spans="1:6" ht="14">
      <c r="A6" s="546" t="s">
        <v>174</v>
      </c>
      <c r="B6" s="548" t="s">
        <v>487</v>
      </c>
      <c r="C6" s="544">
        <v>0.28599576998861148</v>
      </c>
      <c r="D6" s="544">
        <v>0.20242413795805161</v>
      </c>
      <c r="E6" s="544">
        <v>0.20133870050926303</v>
      </c>
    </row>
    <row r="7" spans="1:6" ht="14">
      <c r="A7" s="546" t="s">
        <v>292</v>
      </c>
      <c r="B7" s="547">
        <v>0.53799999999999992</v>
      </c>
      <c r="C7" s="544">
        <v>0.53799999999999992</v>
      </c>
      <c r="D7" s="544">
        <v>0.51300000000000001</v>
      </c>
      <c r="E7" s="544">
        <v>0.53199306283036263</v>
      </c>
    </row>
    <row r="8" spans="1:6" ht="31.5" customHeight="1">
      <c r="A8" s="887" t="s">
        <v>771</v>
      </c>
      <c r="B8" s="887"/>
      <c r="C8" s="887"/>
      <c r="D8" s="887"/>
      <c r="E8" s="887"/>
    </row>
    <row r="9" spans="1:6">
      <c r="A9" s="541"/>
      <c r="B9" s="541" t="s">
        <v>450</v>
      </c>
      <c r="C9" s="541" t="s">
        <v>451</v>
      </c>
      <c r="D9" s="541" t="s">
        <v>452</v>
      </c>
      <c r="E9" s="541" t="s">
        <v>453</v>
      </c>
    </row>
    <row r="10" spans="1:6" ht="14">
      <c r="A10" s="549" t="s">
        <v>112</v>
      </c>
      <c r="B10" s="545">
        <v>0.48030664259640465</v>
      </c>
      <c r="C10" s="545">
        <v>0.50800000000000001</v>
      </c>
      <c r="D10" s="545">
        <v>0.54500000000000004</v>
      </c>
      <c r="E10" s="545">
        <v>0.54231131270887167</v>
      </c>
    </row>
    <row r="11" spans="1:6" ht="14">
      <c r="A11" s="549" t="s">
        <v>108</v>
      </c>
      <c r="B11" s="545">
        <v>0.33587418888244241</v>
      </c>
      <c r="C11" s="545">
        <v>0.40299999999999997</v>
      </c>
      <c r="D11" s="545">
        <v>0.45899999999999996</v>
      </c>
      <c r="E11" s="545">
        <v>0.47559658478981853</v>
      </c>
    </row>
    <row r="12" spans="1:6" ht="14">
      <c r="A12" s="549" t="s">
        <v>109</v>
      </c>
      <c r="B12" s="545">
        <v>0.3558710527569181</v>
      </c>
      <c r="C12" s="545">
        <v>0.40799999999999997</v>
      </c>
      <c r="D12" s="545">
        <v>0.46</v>
      </c>
      <c r="E12" s="545">
        <v>0.47917081054201888</v>
      </c>
    </row>
    <row r="13" spans="1:6" ht="14">
      <c r="A13" s="549" t="s">
        <v>174</v>
      </c>
      <c r="B13" s="550" t="s">
        <v>487</v>
      </c>
      <c r="C13" s="545">
        <v>0.4898615563825291</v>
      </c>
      <c r="D13" s="545">
        <v>0.55055510722148659</v>
      </c>
      <c r="E13" s="545">
        <v>0.57213786063130057</v>
      </c>
    </row>
    <row r="14" spans="1:6" ht="14">
      <c r="A14" s="551" t="s">
        <v>292</v>
      </c>
      <c r="B14" s="552">
        <v>0.59609120521172643</v>
      </c>
      <c r="C14" s="552">
        <v>0.53799999999999992</v>
      </c>
      <c r="D14" s="552">
        <v>0.51300000000000001</v>
      </c>
      <c r="E14" s="552">
        <v>0.53199306283036263</v>
      </c>
    </row>
    <row r="15" spans="1:6" ht="37.5" customHeight="1">
      <c r="A15" s="888" t="s">
        <v>774</v>
      </c>
      <c r="B15" s="888"/>
      <c r="C15" s="888"/>
      <c r="D15" s="888"/>
      <c r="E15" s="888"/>
    </row>
    <row r="16" spans="1:6" ht="41.75" customHeight="1">
      <c r="A16" s="864" t="s">
        <v>773</v>
      </c>
      <c r="B16" s="864"/>
      <c r="C16" s="864"/>
      <c r="D16" s="864"/>
      <c r="E16" s="864"/>
    </row>
    <row r="17" spans="1:5" ht="27.75" customHeight="1">
      <c r="A17" s="543" t="s">
        <v>166</v>
      </c>
      <c r="B17" s="543"/>
      <c r="C17" s="543"/>
      <c r="D17" s="543"/>
      <c r="E17" s="543"/>
    </row>
  </sheetData>
  <mergeCells count="4">
    <mergeCell ref="A8:E8"/>
    <mergeCell ref="A15:E15"/>
    <mergeCell ref="A1:E1"/>
    <mergeCell ref="A16:E16"/>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C41C7-D33E-4C8F-91AF-EDBD4EBA34D4}">
  <sheetPr>
    <tabColor rgb="FF7030A0"/>
  </sheetPr>
  <dimension ref="A1:N42"/>
  <sheetViews>
    <sheetView zoomScale="80" zoomScaleNormal="80" workbookViewId="0">
      <selection activeCell="M1" sqref="M1:M2"/>
    </sheetView>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29.6640625" style="6" customWidth="1"/>
    <col min="8" max="8" width="7.5" style="6" customWidth="1"/>
    <col min="9" max="9" width="8.83203125" style="6"/>
    <col min="10" max="11" width="10" style="6" customWidth="1"/>
    <col min="12" max="12" width="10.5" style="6" customWidth="1"/>
    <col min="13" max="16384" width="8.83203125" style="6"/>
  </cols>
  <sheetData>
    <row r="1" spans="1:13" ht="29.5" customHeight="1">
      <c r="A1" s="751" t="s">
        <v>975</v>
      </c>
      <c r="B1" s="752"/>
      <c r="C1" s="752"/>
      <c r="D1" s="752"/>
      <c r="E1" s="752"/>
      <c r="F1" s="752"/>
      <c r="G1" s="752"/>
      <c r="H1" s="752"/>
      <c r="I1" s="752"/>
      <c r="J1" s="752"/>
      <c r="K1" s="752"/>
      <c r="L1" s="752"/>
      <c r="M1" s="30" t="s">
        <v>977</v>
      </c>
    </row>
    <row r="2" spans="1:13">
      <c r="A2" s="232"/>
      <c r="B2" s="889" t="s">
        <v>112</v>
      </c>
      <c r="C2" s="889"/>
      <c r="D2" s="889"/>
      <c r="E2" s="889"/>
      <c r="F2" s="890"/>
      <c r="G2" s="753"/>
      <c r="H2" s="891" t="s">
        <v>108</v>
      </c>
      <c r="I2" s="891"/>
      <c r="J2" s="891"/>
      <c r="K2" s="891"/>
      <c r="L2" s="891"/>
      <c r="M2" s="30" t="s">
        <v>553</v>
      </c>
    </row>
    <row r="3" spans="1:13" ht="29">
      <c r="A3" s="754"/>
      <c r="B3" s="755">
        <v>0</v>
      </c>
      <c r="C3" s="756" t="s">
        <v>940</v>
      </c>
      <c r="D3" s="756" t="s">
        <v>941</v>
      </c>
      <c r="E3" s="756" t="s">
        <v>867</v>
      </c>
      <c r="F3" s="757" t="s">
        <v>942</v>
      </c>
      <c r="G3" s="756"/>
      <c r="H3" s="755">
        <v>0</v>
      </c>
      <c r="I3" s="756" t="s">
        <v>866</v>
      </c>
      <c r="J3" s="756" t="s">
        <v>943</v>
      </c>
      <c r="K3" s="756" t="s">
        <v>944</v>
      </c>
      <c r="L3" s="756" t="s">
        <v>945</v>
      </c>
    </row>
    <row r="4" spans="1:13">
      <c r="A4" s="186" t="s">
        <v>292</v>
      </c>
      <c r="B4" s="758">
        <v>0.51883299999999999</v>
      </c>
      <c r="C4" s="758">
        <v>0.22091899999999998</v>
      </c>
      <c r="D4" s="758">
        <v>0.174431</v>
      </c>
      <c r="E4" s="758">
        <v>5.4465000000000006E-2</v>
      </c>
      <c r="F4" s="567">
        <v>3.1352000000000046E-2</v>
      </c>
      <c r="G4" s="186" t="s">
        <v>292</v>
      </c>
      <c r="H4" s="758">
        <v>0.27632800000000002</v>
      </c>
      <c r="I4" s="758">
        <v>0.22759799999999999</v>
      </c>
      <c r="J4" s="758">
        <v>0.26006299999999999</v>
      </c>
      <c r="K4" s="758">
        <v>0.18227399999999999</v>
      </c>
      <c r="L4" s="758">
        <v>5.3736999999999924E-2</v>
      </c>
    </row>
    <row r="5" spans="1:13" ht="22.25" customHeight="1">
      <c r="A5" s="350" t="s">
        <v>946</v>
      </c>
      <c r="B5" s="758">
        <v>0.55855900000000003</v>
      </c>
      <c r="C5" s="758">
        <v>0.198654</v>
      </c>
      <c r="D5" s="758">
        <v>0.16528999999999999</v>
      </c>
      <c r="E5" s="758">
        <v>5.1082999999999996E-2</v>
      </c>
      <c r="F5" s="567">
        <v>2.6413999999999938E-2</v>
      </c>
      <c r="G5" s="759" t="s">
        <v>947</v>
      </c>
      <c r="H5" s="758">
        <v>0.29205100000000001</v>
      </c>
      <c r="I5" s="758">
        <v>0.31020500000000001</v>
      </c>
      <c r="J5" s="758">
        <v>0.25917800000000002</v>
      </c>
      <c r="K5" s="758">
        <v>0.115761</v>
      </c>
      <c r="L5" s="758">
        <v>2.2804999999999964E-2</v>
      </c>
    </row>
    <row r="6" spans="1:13">
      <c r="A6" s="350" t="s">
        <v>948</v>
      </c>
      <c r="B6" s="758">
        <v>0.49853999999999998</v>
      </c>
      <c r="C6" s="758">
        <v>0.232292</v>
      </c>
      <c r="D6" s="758">
        <v>0.17910000000000001</v>
      </c>
      <c r="E6" s="758">
        <v>5.6191999999999999E-2</v>
      </c>
      <c r="F6" s="567">
        <v>3.3876000000000017E-2</v>
      </c>
      <c r="G6" s="759" t="s">
        <v>949</v>
      </c>
      <c r="H6" s="758">
        <v>0.273086</v>
      </c>
      <c r="I6" s="758">
        <v>0.21056599999999998</v>
      </c>
      <c r="J6" s="758">
        <v>0.26024499999999995</v>
      </c>
      <c r="K6" s="758">
        <v>0.19598699999999999</v>
      </c>
      <c r="L6" s="758">
        <v>6.0116000000000058E-2</v>
      </c>
    </row>
    <row r="7" spans="1:13" ht="20.5" customHeight="1">
      <c r="A7" s="760" t="s">
        <v>854</v>
      </c>
      <c r="B7" s="758"/>
      <c r="C7" s="758"/>
      <c r="D7" s="758"/>
      <c r="E7" s="758"/>
      <c r="F7" s="567"/>
      <c r="G7" s="759" t="s">
        <v>854</v>
      </c>
      <c r="H7" s="758"/>
      <c r="I7" s="758"/>
      <c r="J7" s="758"/>
      <c r="K7" s="758"/>
      <c r="L7" s="758"/>
    </row>
    <row r="8" spans="1:13">
      <c r="A8" s="350" t="s">
        <v>950</v>
      </c>
      <c r="B8" s="758">
        <v>0.81098000000000003</v>
      </c>
      <c r="C8" s="758">
        <v>8.4388000000000005E-2</v>
      </c>
      <c r="D8" s="758">
        <v>6.9558999999999996E-2</v>
      </c>
      <c r="E8" s="758">
        <v>2.5554999999999998E-2</v>
      </c>
      <c r="F8" s="567">
        <v>9.5179999999999154E-3</v>
      </c>
      <c r="G8" s="759" t="s">
        <v>951</v>
      </c>
      <c r="H8" s="758">
        <v>0.58094999999999997</v>
      </c>
      <c r="I8" s="758">
        <v>0.24823400000000001</v>
      </c>
      <c r="J8" s="758">
        <v>0.10373199999999999</v>
      </c>
      <c r="K8" s="758">
        <v>5.4438E-2</v>
      </c>
      <c r="L8" s="758">
        <v>1.2646000000000157E-2</v>
      </c>
    </row>
    <row r="9" spans="1:13">
      <c r="A9" s="350" t="s">
        <v>952</v>
      </c>
      <c r="B9" s="758">
        <v>0.44397599999999998</v>
      </c>
      <c r="C9" s="758">
        <v>0.30496099999999998</v>
      </c>
      <c r="D9" s="758">
        <v>0.16802900000000001</v>
      </c>
      <c r="E9" s="758">
        <v>6.0644999999999998E-2</v>
      </c>
      <c r="F9" s="567">
        <v>2.2389000000000103E-2</v>
      </c>
      <c r="G9" s="759" t="s">
        <v>953</v>
      </c>
      <c r="H9" s="758">
        <v>0.31763400000000003</v>
      </c>
      <c r="I9" s="758">
        <v>0.29221799999999998</v>
      </c>
      <c r="J9" s="758">
        <v>0.24316300000000002</v>
      </c>
      <c r="K9" s="758">
        <v>0.124762</v>
      </c>
      <c r="L9" s="758">
        <v>2.2222999999999882E-2</v>
      </c>
    </row>
    <row r="10" spans="1:13">
      <c r="A10" s="350" t="s">
        <v>954</v>
      </c>
      <c r="B10" s="758">
        <v>0.22201799999999999</v>
      </c>
      <c r="C10" s="758">
        <v>0.32734200000000002</v>
      </c>
      <c r="D10" s="758">
        <v>0.30520999999999998</v>
      </c>
      <c r="E10" s="758">
        <v>8.5328000000000001E-2</v>
      </c>
      <c r="F10" s="567">
        <v>6.0101999999999989E-2</v>
      </c>
      <c r="G10" s="759" t="s">
        <v>955</v>
      </c>
      <c r="H10" s="758">
        <v>0.12967599999999999</v>
      </c>
      <c r="I10" s="758">
        <v>0.19734099999999999</v>
      </c>
      <c r="J10" s="758">
        <v>0.36948399999999998</v>
      </c>
      <c r="K10" s="758">
        <v>0.24557200000000001</v>
      </c>
      <c r="L10" s="758">
        <v>5.7926999999999951E-2</v>
      </c>
    </row>
    <row r="11" spans="1:13">
      <c r="A11" s="296" t="s">
        <v>956</v>
      </c>
      <c r="B11" s="761">
        <v>0.24254600000000001</v>
      </c>
      <c r="C11" s="761">
        <v>0.31004799999999999</v>
      </c>
      <c r="D11" s="761">
        <v>0.28460000000000002</v>
      </c>
      <c r="E11" s="761">
        <v>7.9421999999999993E-2</v>
      </c>
      <c r="F11" s="577">
        <v>8.3384000000000014E-2</v>
      </c>
      <c r="G11" s="762" t="s">
        <v>957</v>
      </c>
      <c r="H11" s="761">
        <v>8.0812000000000009E-2</v>
      </c>
      <c r="I11" s="761">
        <v>0.124554</v>
      </c>
      <c r="J11" s="761">
        <v>0.321434</v>
      </c>
      <c r="K11" s="761">
        <v>0.33797300000000002</v>
      </c>
      <c r="L11" s="761">
        <v>0.13522699999999999</v>
      </c>
    </row>
    <row r="12" spans="1:13" ht="26.5" customHeight="1">
      <c r="A12" s="350" t="s">
        <v>958</v>
      </c>
      <c r="B12" s="763"/>
      <c r="C12" s="763"/>
      <c r="D12" s="763"/>
      <c r="E12" s="763"/>
      <c r="F12" s="763"/>
      <c r="G12" s="763"/>
      <c r="H12" s="279"/>
      <c r="I12" s="279"/>
      <c r="J12" s="279"/>
      <c r="K12" s="279"/>
      <c r="L12" s="279"/>
    </row>
    <row r="13" spans="1:13" ht="25.25" customHeight="1">
      <c r="A13" s="350" t="s">
        <v>959</v>
      </c>
      <c r="B13" s="763"/>
      <c r="C13" s="763"/>
      <c r="D13" s="763"/>
      <c r="E13" s="763"/>
      <c r="F13" s="763"/>
      <c r="G13" s="763"/>
      <c r="H13" s="279"/>
      <c r="I13" s="279"/>
      <c r="J13" s="279"/>
      <c r="K13" s="279"/>
      <c r="L13" s="279"/>
    </row>
    <row r="14" spans="1:13" ht="26.5" customHeight="1">
      <c r="A14" s="186" t="s">
        <v>976</v>
      </c>
      <c r="B14" s="279"/>
      <c r="C14" s="279"/>
      <c r="D14" s="279"/>
      <c r="E14" s="279"/>
      <c r="F14" s="279"/>
      <c r="G14" s="279"/>
      <c r="H14" s="279"/>
      <c r="I14" s="279"/>
      <c r="J14" s="279"/>
      <c r="K14" s="279"/>
      <c r="L14" s="279"/>
    </row>
    <row r="32" spans="2:14" s="2" customFormat="1">
      <c r="B32" s="6"/>
      <c r="C32" s="6"/>
      <c r="D32" s="6"/>
      <c r="E32" s="6"/>
      <c r="F32" s="6"/>
      <c r="G32" s="6"/>
      <c r="H32" s="6"/>
      <c r="I32" s="6"/>
      <c r="J32" s="6"/>
      <c r="K32" s="6"/>
      <c r="L32" s="6"/>
      <c r="M32" s="6"/>
      <c r="N32" s="6"/>
    </row>
    <row r="33" spans="2:14" s="2" customFormat="1">
      <c r="B33" s="6"/>
      <c r="C33" s="6"/>
      <c r="D33" s="6"/>
      <c r="E33" s="6"/>
      <c r="F33" s="6"/>
      <c r="G33" s="6"/>
      <c r="H33" s="6"/>
      <c r="I33" s="6"/>
      <c r="J33" s="6"/>
      <c r="K33" s="6"/>
      <c r="L33" s="6"/>
      <c r="M33" s="6"/>
      <c r="N33" s="6"/>
    </row>
    <row r="34" spans="2:14" s="2" customFormat="1">
      <c r="B34" s="6"/>
      <c r="C34" s="6"/>
      <c r="D34" s="6"/>
      <c r="E34" s="6"/>
      <c r="F34" s="6"/>
      <c r="G34" s="6"/>
      <c r="H34" s="6"/>
      <c r="I34" s="6"/>
      <c r="J34" s="6"/>
      <c r="K34" s="6"/>
      <c r="L34" s="6"/>
      <c r="M34" s="6"/>
      <c r="N34" s="6"/>
    </row>
    <row r="35" spans="2:14" s="2" customFormat="1">
      <c r="B35" s="6"/>
      <c r="C35" s="6"/>
      <c r="D35" s="6"/>
      <c r="E35" s="6"/>
      <c r="F35" s="6"/>
      <c r="G35" s="6"/>
      <c r="H35" s="6"/>
      <c r="I35" s="6"/>
      <c r="J35" s="6"/>
      <c r="K35" s="6"/>
      <c r="L35" s="6"/>
      <c r="M35" s="6"/>
      <c r="N35" s="6"/>
    </row>
    <row r="36" spans="2:14" s="2" customFormat="1">
      <c r="B36" s="6"/>
      <c r="C36" s="6"/>
      <c r="D36" s="6"/>
      <c r="E36" s="6"/>
      <c r="F36" s="6"/>
      <c r="G36" s="6"/>
      <c r="H36" s="6"/>
      <c r="I36" s="6"/>
      <c r="J36" s="6"/>
      <c r="K36" s="6"/>
      <c r="L36" s="6"/>
      <c r="M36" s="6"/>
      <c r="N36" s="6"/>
    </row>
    <row r="37" spans="2:14" s="2" customFormat="1">
      <c r="B37" s="6"/>
      <c r="C37" s="6"/>
      <c r="D37" s="6"/>
      <c r="E37" s="6"/>
      <c r="F37" s="6"/>
      <c r="G37" s="6"/>
      <c r="H37" s="6"/>
      <c r="I37" s="6"/>
      <c r="J37" s="6"/>
      <c r="K37" s="6"/>
      <c r="L37" s="6"/>
      <c r="M37" s="6"/>
      <c r="N37" s="6"/>
    </row>
    <row r="38" spans="2:14" s="2" customFormat="1">
      <c r="B38" s="6"/>
      <c r="C38" s="6"/>
      <c r="D38" s="6"/>
      <c r="E38" s="6"/>
      <c r="F38" s="6"/>
      <c r="G38" s="6"/>
      <c r="H38" s="6"/>
      <c r="I38" s="6"/>
      <c r="J38" s="6"/>
      <c r="K38" s="6"/>
      <c r="L38" s="6"/>
      <c r="M38" s="6"/>
      <c r="N38" s="6"/>
    </row>
    <row r="39" spans="2:14" s="2" customFormat="1">
      <c r="B39" s="6"/>
      <c r="C39" s="6"/>
      <c r="D39" s="6"/>
      <c r="E39" s="6"/>
      <c r="F39" s="6"/>
      <c r="G39" s="6"/>
      <c r="H39" s="6"/>
      <c r="I39" s="6"/>
      <c r="J39" s="6"/>
      <c r="K39" s="6"/>
      <c r="L39" s="6"/>
      <c r="M39" s="6"/>
      <c r="N39" s="6"/>
    </row>
    <row r="40" spans="2:14" s="2" customFormat="1">
      <c r="B40" s="6"/>
      <c r="C40" s="6"/>
      <c r="D40" s="6"/>
      <c r="E40" s="6"/>
      <c r="F40" s="6"/>
      <c r="G40" s="6"/>
      <c r="H40" s="6"/>
      <c r="I40" s="6"/>
      <c r="J40" s="6"/>
      <c r="K40" s="6"/>
      <c r="L40" s="6"/>
      <c r="M40" s="6"/>
      <c r="N40" s="6"/>
    </row>
    <row r="41" spans="2:14" s="2" customFormat="1">
      <c r="B41" s="6"/>
      <c r="C41" s="6"/>
      <c r="D41" s="6"/>
      <c r="E41" s="6"/>
      <c r="F41" s="6"/>
      <c r="G41" s="6"/>
      <c r="H41" s="6"/>
      <c r="I41" s="6"/>
      <c r="J41" s="6"/>
      <c r="K41" s="6"/>
      <c r="L41" s="6"/>
      <c r="M41" s="6"/>
      <c r="N41" s="6"/>
    </row>
    <row r="42" spans="2:14" s="2" customFormat="1">
      <c r="B42" s="6"/>
      <c r="C42" s="6"/>
      <c r="D42" s="6"/>
      <c r="E42" s="6"/>
      <c r="F42" s="6"/>
      <c r="G42" s="6"/>
      <c r="H42" s="6"/>
      <c r="I42" s="6"/>
      <c r="J42" s="6"/>
      <c r="K42" s="6"/>
      <c r="L42" s="6"/>
      <c r="M42" s="6"/>
      <c r="N42" s="6"/>
    </row>
  </sheetData>
  <mergeCells count="2">
    <mergeCell ref="B2:F2"/>
    <mergeCell ref="H2:L2"/>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3DD0F-C2F8-4F1B-B884-F208CD555BD5}">
  <sheetPr>
    <tabColor rgb="FF7030A0"/>
  </sheetPr>
  <dimension ref="A1:P42"/>
  <sheetViews>
    <sheetView zoomScale="80" zoomScaleNormal="80" workbookViewId="0"/>
  </sheetViews>
  <sheetFormatPr baseColWidth="10" defaultColWidth="8.83203125" defaultRowHeight="15"/>
  <cols>
    <col min="1" max="1" width="27.33203125" style="2" customWidth="1"/>
    <col min="2" max="2" width="8.83203125" style="6"/>
    <col min="3" max="3" width="10.5" style="6" customWidth="1"/>
    <col min="4" max="4" width="10.33203125" style="6" customWidth="1"/>
    <col min="5" max="5" width="11" style="6" customWidth="1"/>
    <col min="6" max="6" width="10" style="6" customWidth="1"/>
    <col min="7" max="7" width="9.83203125" style="6" customWidth="1"/>
    <col min="8" max="8" width="25.5" style="6" customWidth="1"/>
    <col min="9" max="9" width="7.5" style="6" customWidth="1"/>
    <col min="10" max="10" width="8.83203125" style="6"/>
    <col min="11" max="12" width="10" style="6" customWidth="1"/>
    <col min="13" max="13" width="10.5" style="6" customWidth="1"/>
    <col min="14" max="14" width="9.83203125" style="6" customWidth="1"/>
    <col min="15" max="16384" width="8.83203125" style="6"/>
  </cols>
  <sheetData>
    <row r="1" spans="1:15" ht="24.5" customHeight="1">
      <c r="A1" s="751" t="s">
        <v>974</v>
      </c>
      <c r="B1" s="752"/>
      <c r="C1" s="752"/>
      <c r="D1" s="752"/>
      <c r="E1" s="752"/>
      <c r="F1" s="752"/>
      <c r="G1" s="752"/>
      <c r="H1" s="752"/>
      <c r="I1" s="752"/>
      <c r="J1" s="752"/>
      <c r="K1" s="752"/>
      <c r="L1" s="752"/>
      <c r="M1" s="752"/>
      <c r="N1" s="752"/>
      <c r="O1" s="30" t="s">
        <v>977</v>
      </c>
    </row>
    <row r="2" spans="1:15">
      <c r="A2" s="232"/>
      <c r="B2" s="889" t="s">
        <v>109</v>
      </c>
      <c r="C2" s="889"/>
      <c r="D2" s="889"/>
      <c r="E2" s="889"/>
      <c r="F2" s="889"/>
      <c r="G2" s="890"/>
      <c r="H2" s="892" t="s">
        <v>174</v>
      </c>
      <c r="I2" s="891"/>
      <c r="J2" s="891"/>
      <c r="K2" s="891"/>
      <c r="L2" s="891"/>
      <c r="M2" s="891"/>
      <c r="N2" s="891"/>
      <c r="O2" s="30" t="s">
        <v>553</v>
      </c>
    </row>
    <row r="3" spans="1:15" ht="29">
      <c r="A3" s="754"/>
      <c r="B3" s="755">
        <v>0</v>
      </c>
      <c r="C3" s="756" t="s">
        <v>866</v>
      </c>
      <c r="D3" s="756" t="s">
        <v>943</v>
      </c>
      <c r="E3" s="756" t="s">
        <v>944</v>
      </c>
      <c r="F3" s="756" t="s">
        <v>960</v>
      </c>
      <c r="G3" s="757" t="s">
        <v>961</v>
      </c>
      <c r="H3" s="756"/>
      <c r="I3" s="755">
        <v>0</v>
      </c>
      <c r="J3" s="756" t="s">
        <v>866</v>
      </c>
      <c r="K3" s="756" t="s">
        <v>943</v>
      </c>
      <c r="L3" s="756" t="s">
        <v>944</v>
      </c>
      <c r="M3" s="756" t="s">
        <v>960</v>
      </c>
      <c r="N3" s="756" t="s">
        <v>961</v>
      </c>
    </row>
    <row r="4" spans="1:15">
      <c r="A4" s="186" t="s">
        <v>292</v>
      </c>
      <c r="B4" s="758">
        <v>0.142261</v>
      </c>
      <c r="C4" s="758">
        <v>0.14608900000000002</v>
      </c>
      <c r="D4" s="758">
        <v>0.14938799999999999</v>
      </c>
      <c r="E4" s="758">
        <v>0.24986999999999998</v>
      </c>
      <c r="F4" s="758">
        <v>0.15140999999999999</v>
      </c>
      <c r="G4" s="567">
        <v>0.16098099999999999</v>
      </c>
      <c r="H4" s="186" t="s">
        <v>292</v>
      </c>
      <c r="I4" s="758">
        <v>4.4930999999999999E-2</v>
      </c>
      <c r="J4" s="758">
        <v>0.14472699999999999</v>
      </c>
      <c r="K4" s="758">
        <v>0.25037199999999998</v>
      </c>
      <c r="L4" s="758">
        <v>0.41125800000000001</v>
      </c>
      <c r="M4" s="758">
        <v>8.3902000000000004E-2</v>
      </c>
      <c r="N4" s="758">
        <v>6.4810000000000006E-2</v>
      </c>
    </row>
    <row r="5" spans="1:15" ht="22.25" customHeight="1">
      <c r="A5" s="350" t="s">
        <v>962</v>
      </c>
      <c r="B5" s="758">
        <v>0.157055</v>
      </c>
      <c r="C5" s="758">
        <v>0.235012</v>
      </c>
      <c r="D5" s="758">
        <v>0.19426599999999999</v>
      </c>
      <c r="E5" s="758">
        <v>0.15457300000000002</v>
      </c>
      <c r="F5" s="758">
        <v>0.118933</v>
      </c>
      <c r="G5" s="567">
        <v>0.14016100000000001</v>
      </c>
      <c r="H5" s="350" t="s">
        <v>963</v>
      </c>
      <c r="I5" s="758">
        <v>4.0877999999999998E-2</v>
      </c>
      <c r="J5" s="758">
        <v>0.15007500000000001</v>
      </c>
      <c r="K5" s="758">
        <v>0.278669</v>
      </c>
      <c r="L5" s="758">
        <v>0.41437299999999999</v>
      </c>
      <c r="M5" s="758">
        <v>5.8625999999999998E-2</v>
      </c>
      <c r="N5" s="758">
        <v>5.7378999999999999E-2</v>
      </c>
    </row>
    <row r="6" spans="1:15">
      <c r="A6" s="350" t="s">
        <v>964</v>
      </c>
      <c r="B6" s="758">
        <v>0.13867299999999999</v>
      </c>
      <c r="C6" s="758">
        <v>0.12452300000000001</v>
      </c>
      <c r="D6" s="758">
        <v>0.13850399999999999</v>
      </c>
      <c r="E6" s="758">
        <v>0.272982</v>
      </c>
      <c r="F6" s="758">
        <v>0.15928699999999998</v>
      </c>
      <c r="G6" s="567">
        <v>0.16603100000000001</v>
      </c>
      <c r="H6" s="350" t="s">
        <v>965</v>
      </c>
      <c r="I6" s="758">
        <v>5.6772999999999997E-2</v>
      </c>
      <c r="J6" s="758">
        <v>0.129105</v>
      </c>
      <c r="K6" s="758">
        <v>0.16769699999999998</v>
      </c>
      <c r="L6" s="758">
        <v>0.40215800000000002</v>
      </c>
      <c r="M6" s="758">
        <v>0.157748</v>
      </c>
      <c r="N6" s="758">
        <v>8.652E-2</v>
      </c>
    </row>
    <row r="7" spans="1:15" ht="20.5" customHeight="1">
      <c r="A7" s="760" t="s">
        <v>854</v>
      </c>
      <c r="B7" s="758"/>
      <c r="C7" s="758"/>
      <c r="D7" s="758"/>
      <c r="E7" s="758"/>
      <c r="F7" s="758"/>
      <c r="G7" s="764"/>
      <c r="H7" s="760" t="s">
        <v>854</v>
      </c>
      <c r="I7" s="758"/>
      <c r="J7" s="758"/>
      <c r="K7" s="758"/>
      <c r="L7" s="758"/>
      <c r="M7" s="758"/>
      <c r="N7" s="299"/>
    </row>
    <row r="8" spans="1:15">
      <c r="A8" s="350" t="s">
        <v>966</v>
      </c>
      <c r="B8" s="758">
        <v>0.296323</v>
      </c>
      <c r="C8" s="758">
        <v>0.248609</v>
      </c>
      <c r="D8" s="758">
        <v>0.18101699999999998</v>
      </c>
      <c r="E8" s="758">
        <v>0.15678</v>
      </c>
      <c r="F8" s="758">
        <v>7.5345000000000009E-2</v>
      </c>
      <c r="G8" s="567">
        <v>4.1925999999999998E-2</v>
      </c>
      <c r="H8" s="350" t="s">
        <v>967</v>
      </c>
      <c r="I8" s="758">
        <v>7.190400000000001E-2</v>
      </c>
      <c r="J8" s="758">
        <v>0.20843699999999998</v>
      </c>
      <c r="K8" s="758">
        <v>0.216171</v>
      </c>
      <c r="L8" s="758">
        <v>0.34885500000000003</v>
      </c>
      <c r="M8" s="758">
        <v>9.3142000000000003E-2</v>
      </c>
      <c r="N8" s="758">
        <v>6.1491000000000004E-2</v>
      </c>
    </row>
    <row r="9" spans="1:15">
      <c r="A9" s="350" t="s">
        <v>968</v>
      </c>
      <c r="B9" s="758">
        <v>0.163331</v>
      </c>
      <c r="C9" s="758">
        <v>0.16537200000000002</v>
      </c>
      <c r="D9" s="758">
        <v>0.237179</v>
      </c>
      <c r="E9" s="758">
        <v>0.27834000000000003</v>
      </c>
      <c r="F9" s="758">
        <v>0.10573</v>
      </c>
      <c r="G9" s="567">
        <v>5.0048000000000009E-2</v>
      </c>
      <c r="H9" s="350" t="s">
        <v>969</v>
      </c>
      <c r="I9" s="758">
        <v>5.1397999999999999E-2</v>
      </c>
      <c r="J9" s="758">
        <v>7.0628999999999997E-2</v>
      </c>
      <c r="K9" s="758">
        <v>0.168355</v>
      </c>
      <c r="L9" s="758">
        <v>0.474416</v>
      </c>
      <c r="M9" s="758">
        <v>0.16475300000000001</v>
      </c>
      <c r="N9" s="758">
        <v>7.0449999999999999E-2</v>
      </c>
    </row>
    <row r="10" spans="1:15">
      <c r="A10" s="350" t="s">
        <v>970</v>
      </c>
      <c r="B10" s="758">
        <v>0.10761599999999999</v>
      </c>
      <c r="C10" s="758">
        <v>0.10469999999999999</v>
      </c>
      <c r="D10" s="758">
        <v>0.13936699999999999</v>
      </c>
      <c r="E10" s="758">
        <v>0.38549900000000004</v>
      </c>
      <c r="F10" s="758">
        <v>0.14216100000000001</v>
      </c>
      <c r="G10" s="567">
        <v>0.120657</v>
      </c>
      <c r="H10" s="350" t="s">
        <v>971</v>
      </c>
      <c r="I10" s="758">
        <v>4.9798000000000002E-2</v>
      </c>
      <c r="J10" s="758">
        <v>5.3659999999999992E-2</v>
      </c>
      <c r="K10" s="758">
        <v>9.6578999999999998E-2</v>
      </c>
      <c r="L10" s="758">
        <v>0.44992600000000005</v>
      </c>
      <c r="M10" s="758">
        <v>0.280474</v>
      </c>
      <c r="N10" s="758">
        <v>6.9561999999999999E-2</v>
      </c>
    </row>
    <row r="11" spans="1:15">
      <c r="A11" s="296" t="s">
        <v>972</v>
      </c>
      <c r="B11" s="761">
        <v>6.3434000000000004E-2</v>
      </c>
      <c r="C11" s="761">
        <v>5.1322999999999994E-2</v>
      </c>
      <c r="D11" s="761">
        <v>6.4684999999999993E-2</v>
      </c>
      <c r="E11" s="761">
        <v>0.26146200000000003</v>
      </c>
      <c r="F11" s="761">
        <v>0.24094300000000002</v>
      </c>
      <c r="G11" s="577">
        <v>0.31815199999999999</v>
      </c>
      <c r="H11" s="296" t="s">
        <v>973</v>
      </c>
      <c r="I11" s="761">
        <v>0</v>
      </c>
      <c r="J11" s="761">
        <v>0.01</v>
      </c>
      <c r="K11" s="761">
        <v>1.7419E-2</v>
      </c>
      <c r="L11" s="761">
        <v>0.39240900000000001</v>
      </c>
      <c r="M11" s="761">
        <v>0.28827599999999998</v>
      </c>
      <c r="N11" s="761">
        <v>0.29454600000000003</v>
      </c>
    </row>
    <row r="12" spans="1:15" ht="27.5" customHeight="1">
      <c r="A12" s="350" t="s">
        <v>958</v>
      </c>
      <c r="B12" s="763"/>
      <c r="C12" s="763"/>
      <c r="D12" s="763"/>
      <c r="E12" s="763"/>
      <c r="F12" s="763"/>
      <c r="G12" s="763"/>
      <c r="H12" s="763"/>
      <c r="I12" s="279"/>
      <c r="J12" s="279"/>
      <c r="K12" s="279"/>
      <c r="L12" s="279"/>
      <c r="M12" s="279"/>
      <c r="N12" s="279"/>
    </row>
    <row r="13" spans="1:15" ht="25.25" customHeight="1">
      <c r="A13" s="350" t="s">
        <v>959</v>
      </c>
      <c r="B13" s="763"/>
      <c r="C13" s="763"/>
      <c r="D13" s="763"/>
      <c r="E13" s="763"/>
      <c r="F13" s="763"/>
      <c r="G13" s="763"/>
      <c r="H13" s="763"/>
      <c r="I13" s="279"/>
      <c r="J13" s="279"/>
      <c r="K13" s="279"/>
      <c r="L13" s="279"/>
      <c r="M13" s="279"/>
      <c r="N13" s="279"/>
    </row>
    <row r="14" spans="1:15" ht="18.5" customHeight="1">
      <c r="A14" s="186" t="s">
        <v>976</v>
      </c>
      <c r="B14" s="279"/>
      <c r="C14" s="279"/>
      <c r="D14" s="279"/>
      <c r="E14" s="279"/>
      <c r="F14" s="279"/>
      <c r="G14" s="279"/>
      <c r="H14" s="279"/>
      <c r="I14" s="279"/>
      <c r="J14" s="279"/>
      <c r="K14" s="279"/>
      <c r="L14" s="279"/>
      <c r="M14" s="279"/>
      <c r="N14" s="279"/>
    </row>
    <row r="32" spans="2:16" s="2" customFormat="1">
      <c r="B32" s="6"/>
      <c r="C32" s="6"/>
      <c r="D32" s="6"/>
      <c r="E32" s="6"/>
      <c r="F32" s="6"/>
      <c r="G32" s="6"/>
      <c r="H32" s="6"/>
      <c r="I32" s="6"/>
      <c r="J32" s="6"/>
      <c r="K32" s="6"/>
      <c r="L32" s="6"/>
      <c r="M32" s="6"/>
      <c r="N32" s="6"/>
      <c r="O32" s="6"/>
      <c r="P32" s="6"/>
    </row>
    <row r="33" spans="2:16" s="2" customFormat="1">
      <c r="B33" s="6"/>
      <c r="C33" s="6"/>
      <c r="D33" s="6"/>
      <c r="E33" s="6"/>
      <c r="F33" s="6"/>
      <c r="G33" s="6"/>
      <c r="H33" s="6"/>
      <c r="I33" s="6"/>
      <c r="J33" s="6"/>
      <c r="K33" s="6"/>
      <c r="L33" s="6"/>
      <c r="M33" s="6"/>
      <c r="N33" s="6"/>
      <c r="O33" s="6"/>
      <c r="P33" s="6"/>
    </row>
    <row r="34" spans="2:16" s="2" customFormat="1">
      <c r="B34" s="6"/>
      <c r="C34" s="6"/>
      <c r="D34" s="6"/>
      <c r="E34" s="6"/>
      <c r="F34" s="6"/>
      <c r="G34" s="6"/>
      <c r="H34" s="6"/>
      <c r="I34" s="6"/>
      <c r="J34" s="6"/>
      <c r="K34" s="6"/>
      <c r="L34" s="6"/>
      <c r="M34" s="6"/>
      <c r="N34" s="6"/>
      <c r="O34" s="6"/>
      <c r="P34" s="6"/>
    </row>
    <row r="35" spans="2:16" s="2" customFormat="1">
      <c r="B35" s="6"/>
      <c r="C35" s="6"/>
      <c r="D35" s="6"/>
      <c r="E35" s="6"/>
      <c r="F35" s="6"/>
      <c r="G35" s="6"/>
      <c r="H35" s="6"/>
      <c r="I35" s="6"/>
      <c r="J35" s="6"/>
      <c r="K35" s="6"/>
      <c r="L35" s="6"/>
      <c r="M35" s="6"/>
      <c r="N35" s="6"/>
      <c r="O35" s="6"/>
      <c r="P35" s="6"/>
    </row>
    <row r="36" spans="2:16" s="2" customFormat="1">
      <c r="B36" s="6"/>
      <c r="C36" s="6"/>
      <c r="D36" s="6"/>
      <c r="E36" s="6"/>
      <c r="F36" s="6"/>
      <c r="G36" s="6"/>
      <c r="H36" s="6"/>
      <c r="I36" s="6"/>
      <c r="J36" s="6"/>
      <c r="K36" s="6"/>
      <c r="L36" s="6"/>
      <c r="M36" s="6"/>
      <c r="N36" s="6"/>
      <c r="O36" s="6"/>
      <c r="P36" s="6"/>
    </row>
    <row r="37" spans="2:16" s="2" customFormat="1">
      <c r="B37" s="6"/>
      <c r="C37" s="6"/>
      <c r="D37" s="6"/>
      <c r="E37" s="6"/>
      <c r="F37" s="6"/>
      <c r="G37" s="6"/>
      <c r="H37" s="6"/>
      <c r="I37" s="6"/>
      <c r="J37" s="6"/>
      <c r="K37" s="6"/>
      <c r="L37" s="6"/>
      <c r="M37" s="6"/>
      <c r="N37" s="6"/>
      <c r="O37" s="6"/>
      <c r="P37" s="6"/>
    </row>
    <row r="38" spans="2:16" s="2" customFormat="1">
      <c r="B38" s="6"/>
      <c r="C38" s="6"/>
      <c r="D38" s="6"/>
      <c r="E38" s="6"/>
      <c r="F38" s="6"/>
      <c r="G38" s="6"/>
      <c r="H38" s="6"/>
      <c r="I38" s="6"/>
      <c r="J38" s="6"/>
      <c r="K38" s="6"/>
      <c r="L38" s="6"/>
      <c r="M38" s="6"/>
      <c r="N38" s="6"/>
      <c r="O38" s="6"/>
      <c r="P38" s="6"/>
    </row>
    <row r="39" spans="2:16" s="2" customFormat="1">
      <c r="B39" s="6"/>
      <c r="C39" s="6"/>
      <c r="D39" s="6"/>
      <c r="E39" s="6"/>
      <c r="F39" s="6"/>
      <c r="G39" s="6"/>
      <c r="H39" s="6"/>
      <c r="I39" s="6"/>
      <c r="J39" s="6"/>
      <c r="K39" s="6"/>
      <c r="L39" s="6"/>
      <c r="M39" s="6"/>
      <c r="N39" s="6"/>
      <c r="O39" s="6"/>
      <c r="P39" s="6"/>
    </row>
    <row r="40" spans="2:16" s="2" customFormat="1">
      <c r="B40" s="6"/>
      <c r="C40" s="6"/>
      <c r="D40" s="6"/>
      <c r="E40" s="6"/>
      <c r="F40" s="6"/>
      <c r="G40" s="6"/>
      <c r="H40" s="6"/>
      <c r="I40" s="6"/>
      <c r="J40" s="6"/>
      <c r="K40" s="6"/>
      <c r="L40" s="6"/>
      <c r="M40" s="6"/>
      <c r="N40" s="6"/>
      <c r="O40" s="6"/>
      <c r="P40" s="6"/>
    </row>
    <row r="41" spans="2:16" s="2" customFormat="1">
      <c r="B41" s="6"/>
      <c r="C41" s="6"/>
      <c r="D41" s="6"/>
      <c r="E41" s="6"/>
      <c r="F41" s="6"/>
      <c r="G41" s="6"/>
      <c r="H41" s="6"/>
      <c r="I41" s="6"/>
      <c r="J41" s="6"/>
      <c r="K41" s="6"/>
      <c r="L41" s="6"/>
      <c r="M41" s="6"/>
      <c r="N41" s="6"/>
      <c r="O41" s="6"/>
      <c r="P41" s="6"/>
    </row>
    <row r="42" spans="2:16" s="2" customFormat="1">
      <c r="B42" s="6"/>
      <c r="C42" s="6"/>
      <c r="D42" s="6"/>
      <c r="E42" s="6"/>
      <c r="F42" s="6"/>
      <c r="G42" s="6"/>
      <c r="H42" s="6"/>
      <c r="I42" s="6"/>
      <c r="J42" s="6"/>
      <c r="K42" s="6"/>
      <c r="L42" s="6"/>
      <c r="M42" s="6"/>
      <c r="N42" s="6"/>
      <c r="O42" s="6"/>
      <c r="P42" s="6"/>
    </row>
  </sheetData>
  <mergeCells count="2">
    <mergeCell ref="B2:G2"/>
    <mergeCell ref="H2:N2"/>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2F6B-CB4E-4A82-9092-DF90C3A95C28}">
  <sheetPr>
    <tabColor rgb="FF7030A0"/>
  </sheetPr>
  <dimension ref="A1:F61"/>
  <sheetViews>
    <sheetView zoomScale="80" zoomScaleNormal="80" workbookViewId="0">
      <selection activeCell="F2" sqref="F1:F2"/>
    </sheetView>
  </sheetViews>
  <sheetFormatPr baseColWidth="10" defaultColWidth="8.83203125" defaultRowHeight="13"/>
  <cols>
    <col min="1" max="1" width="27.6640625" style="28" customWidth="1"/>
    <col min="2" max="2" width="16" style="28" customWidth="1"/>
    <col min="3" max="4" width="12.1640625" style="28" customWidth="1"/>
    <col min="5" max="5" width="12.83203125" style="28" customWidth="1"/>
    <col min="6" max="244" width="8.83203125" style="28"/>
    <col min="245" max="245" width="16" style="28" customWidth="1"/>
    <col min="246" max="248" width="10.1640625" style="28" bestFit="1" customWidth="1"/>
    <col min="249" max="250" width="8.83203125" style="28" customWidth="1"/>
    <col min="251" max="251" width="14.6640625" style="28" customWidth="1"/>
    <col min="252" max="256" width="8.83203125" style="28"/>
    <col min="257" max="257" width="27.6640625" style="28" customWidth="1"/>
    <col min="258" max="258" width="16" style="28" customWidth="1"/>
    <col min="259" max="260" width="12.1640625" style="28" customWidth="1"/>
    <col min="261" max="261" width="12.83203125" style="28" customWidth="1"/>
    <col min="262" max="500" width="8.83203125" style="28"/>
    <col min="501" max="501" width="16" style="28" customWidth="1"/>
    <col min="502" max="504" width="10.1640625" style="28" bestFit="1" customWidth="1"/>
    <col min="505" max="506" width="8.83203125" style="28" customWidth="1"/>
    <col min="507" max="507" width="14.6640625" style="28" customWidth="1"/>
    <col min="508" max="512" width="8.83203125" style="28"/>
    <col min="513" max="513" width="27.6640625" style="28" customWidth="1"/>
    <col min="514" max="514" width="16" style="28" customWidth="1"/>
    <col min="515" max="516" width="12.1640625" style="28" customWidth="1"/>
    <col min="517" max="517" width="12.83203125" style="28" customWidth="1"/>
    <col min="518" max="756" width="8.83203125" style="28"/>
    <col min="757" max="757" width="16" style="28" customWidth="1"/>
    <col min="758" max="760" width="10.1640625" style="28" bestFit="1" customWidth="1"/>
    <col min="761" max="762" width="8.83203125" style="28" customWidth="1"/>
    <col min="763" max="763" width="14.6640625" style="28" customWidth="1"/>
    <col min="764" max="768" width="8.83203125" style="28"/>
    <col min="769" max="769" width="27.6640625" style="28" customWidth="1"/>
    <col min="770" max="770" width="16" style="28" customWidth="1"/>
    <col min="771" max="772" width="12.1640625" style="28" customWidth="1"/>
    <col min="773" max="773" width="12.83203125" style="28" customWidth="1"/>
    <col min="774" max="1012" width="8.83203125" style="28"/>
    <col min="1013" max="1013" width="16" style="28" customWidth="1"/>
    <col min="1014" max="1016" width="10.1640625" style="28" bestFit="1" customWidth="1"/>
    <col min="1017" max="1018" width="8.83203125" style="28" customWidth="1"/>
    <col min="1019" max="1019" width="14.6640625" style="28" customWidth="1"/>
    <col min="1020" max="1024" width="8.83203125" style="28"/>
    <col min="1025" max="1025" width="27.6640625" style="28" customWidth="1"/>
    <col min="1026" max="1026" width="16" style="28" customWidth="1"/>
    <col min="1027" max="1028" width="12.1640625" style="28" customWidth="1"/>
    <col min="1029" max="1029" width="12.83203125" style="28" customWidth="1"/>
    <col min="1030" max="1268" width="8.83203125" style="28"/>
    <col min="1269" max="1269" width="16" style="28" customWidth="1"/>
    <col min="1270" max="1272" width="10.1640625" style="28" bestFit="1" customWidth="1"/>
    <col min="1273" max="1274" width="8.83203125" style="28" customWidth="1"/>
    <col min="1275" max="1275" width="14.6640625" style="28" customWidth="1"/>
    <col min="1276" max="1280" width="8.83203125" style="28"/>
    <col min="1281" max="1281" width="27.6640625" style="28" customWidth="1"/>
    <col min="1282" max="1282" width="16" style="28" customWidth="1"/>
    <col min="1283" max="1284" width="12.1640625" style="28" customWidth="1"/>
    <col min="1285" max="1285" width="12.83203125" style="28" customWidth="1"/>
    <col min="1286" max="1524" width="8.83203125" style="28"/>
    <col min="1525" max="1525" width="16" style="28" customWidth="1"/>
    <col min="1526" max="1528" width="10.1640625" style="28" bestFit="1" customWidth="1"/>
    <col min="1529" max="1530" width="8.83203125" style="28" customWidth="1"/>
    <col min="1531" max="1531" width="14.6640625" style="28" customWidth="1"/>
    <col min="1532" max="1536" width="8.83203125" style="28"/>
    <col min="1537" max="1537" width="27.6640625" style="28" customWidth="1"/>
    <col min="1538" max="1538" width="16" style="28" customWidth="1"/>
    <col min="1539" max="1540" width="12.1640625" style="28" customWidth="1"/>
    <col min="1541" max="1541" width="12.83203125" style="28" customWidth="1"/>
    <col min="1542" max="1780" width="8.83203125" style="28"/>
    <col min="1781" max="1781" width="16" style="28" customWidth="1"/>
    <col min="1782" max="1784" width="10.1640625" style="28" bestFit="1" customWidth="1"/>
    <col min="1785" max="1786" width="8.83203125" style="28" customWidth="1"/>
    <col min="1787" max="1787" width="14.6640625" style="28" customWidth="1"/>
    <col min="1788" max="1792" width="8.83203125" style="28"/>
    <col min="1793" max="1793" width="27.6640625" style="28" customWidth="1"/>
    <col min="1794" max="1794" width="16" style="28" customWidth="1"/>
    <col min="1795" max="1796" width="12.1640625" style="28" customWidth="1"/>
    <col min="1797" max="1797" width="12.83203125" style="28" customWidth="1"/>
    <col min="1798" max="2036" width="8.83203125" style="28"/>
    <col min="2037" max="2037" width="16" style="28" customWidth="1"/>
    <col min="2038" max="2040" width="10.1640625" style="28" bestFit="1" customWidth="1"/>
    <col min="2041" max="2042" width="8.83203125" style="28" customWidth="1"/>
    <col min="2043" max="2043" width="14.6640625" style="28" customWidth="1"/>
    <col min="2044" max="2048" width="8.83203125" style="28"/>
    <col min="2049" max="2049" width="27.6640625" style="28" customWidth="1"/>
    <col min="2050" max="2050" width="16" style="28" customWidth="1"/>
    <col min="2051" max="2052" width="12.1640625" style="28" customWidth="1"/>
    <col min="2053" max="2053" width="12.83203125" style="28" customWidth="1"/>
    <col min="2054" max="2292" width="8.83203125" style="28"/>
    <col min="2293" max="2293" width="16" style="28" customWidth="1"/>
    <col min="2294" max="2296" width="10.1640625" style="28" bestFit="1" customWidth="1"/>
    <col min="2297" max="2298" width="8.83203125" style="28" customWidth="1"/>
    <col min="2299" max="2299" width="14.6640625" style="28" customWidth="1"/>
    <col min="2300" max="2304" width="8.83203125" style="28"/>
    <col min="2305" max="2305" width="27.6640625" style="28" customWidth="1"/>
    <col min="2306" max="2306" width="16" style="28" customWidth="1"/>
    <col min="2307" max="2308" width="12.1640625" style="28" customWidth="1"/>
    <col min="2309" max="2309" width="12.83203125" style="28" customWidth="1"/>
    <col min="2310" max="2548" width="8.83203125" style="28"/>
    <col min="2549" max="2549" width="16" style="28" customWidth="1"/>
    <col min="2550" max="2552" width="10.1640625" style="28" bestFit="1" customWidth="1"/>
    <col min="2553" max="2554" width="8.83203125" style="28" customWidth="1"/>
    <col min="2555" max="2555" width="14.6640625" style="28" customWidth="1"/>
    <col min="2556" max="2560" width="8.83203125" style="28"/>
    <col min="2561" max="2561" width="27.6640625" style="28" customWidth="1"/>
    <col min="2562" max="2562" width="16" style="28" customWidth="1"/>
    <col min="2563" max="2564" width="12.1640625" style="28" customWidth="1"/>
    <col min="2565" max="2565" width="12.83203125" style="28" customWidth="1"/>
    <col min="2566" max="2804" width="8.83203125" style="28"/>
    <col min="2805" max="2805" width="16" style="28" customWidth="1"/>
    <col min="2806" max="2808" width="10.1640625" style="28" bestFit="1" customWidth="1"/>
    <col min="2809" max="2810" width="8.83203125" style="28" customWidth="1"/>
    <col min="2811" max="2811" width="14.6640625" style="28" customWidth="1"/>
    <col min="2812" max="2816" width="8.83203125" style="28"/>
    <col min="2817" max="2817" width="27.6640625" style="28" customWidth="1"/>
    <col min="2818" max="2818" width="16" style="28" customWidth="1"/>
    <col min="2819" max="2820" width="12.1640625" style="28" customWidth="1"/>
    <col min="2821" max="2821" width="12.83203125" style="28" customWidth="1"/>
    <col min="2822" max="3060" width="8.83203125" style="28"/>
    <col min="3061" max="3061" width="16" style="28" customWidth="1"/>
    <col min="3062" max="3064" width="10.1640625" style="28" bestFit="1" customWidth="1"/>
    <col min="3065" max="3066" width="8.83203125" style="28" customWidth="1"/>
    <col min="3067" max="3067" width="14.6640625" style="28" customWidth="1"/>
    <col min="3068" max="3072" width="8.83203125" style="28"/>
    <col min="3073" max="3073" width="27.6640625" style="28" customWidth="1"/>
    <col min="3074" max="3074" width="16" style="28" customWidth="1"/>
    <col min="3075" max="3076" width="12.1640625" style="28" customWidth="1"/>
    <col min="3077" max="3077" width="12.83203125" style="28" customWidth="1"/>
    <col min="3078" max="3316" width="8.83203125" style="28"/>
    <col min="3317" max="3317" width="16" style="28" customWidth="1"/>
    <col min="3318" max="3320" width="10.1640625" style="28" bestFit="1" customWidth="1"/>
    <col min="3321" max="3322" width="8.83203125" style="28" customWidth="1"/>
    <col min="3323" max="3323" width="14.6640625" style="28" customWidth="1"/>
    <col min="3324" max="3328" width="8.83203125" style="28"/>
    <col min="3329" max="3329" width="27.6640625" style="28" customWidth="1"/>
    <col min="3330" max="3330" width="16" style="28" customWidth="1"/>
    <col min="3331" max="3332" width="12.1640625" style="28" customWidth="1"/>
    <col min="3333" max="3333" width="12.83203125" style="28" customWidth="1"/>
    <col min="3334" max="3572" width="8.83203125" style="28"/>
    <col min="3573" max="3573" width="16" style="28" customWidth="1"/>
    <col min="3574" max="3576" width="10.1640625" style="28" bestFit="1" customWidth="1"/>
    <col min="3577" max="3578" width="8.83203125" style="28" customWidth="1"/>
    <col min="3579" max="3579" width="14.6640625" style="28" customWidth="1"/>
    <col min="3580" max="3584" width="8.83203125" style="28"/>
    <col min="3585" max="3585" width="27.6640625" style="28" customWidth="1"/>
    <col min="3586" max="3586" width="16" style="28" customWidth="1"/>
    <col min="3587" max="3588" width="12.1640625" style="28" customWidth="1"/>
    <col min="3589" max="3589" width="12.83203125" style="28" customWidth="1"/>
    <col min="3590" max="3828" width="8.83203125" style="28"/>
    <col min="3829" max="3829" width="16" style="28" customWidth="1"/>
    <col min="3830" max="3832" width="10.1640625" style="28" bestFit="1" customWidth="1"/>
    <col min="3833" max="3834" width="8.83203125" style="28" customWidth="1"/>
    <col min="3835" max="3835" width="14.6640625" style="28" customWidth="1"/>
    <col min="3836" max="3840" width="8.83203125" style="28"/>
    <col min="3841" max="3841" width="27.6640625" style="28" customWidth="1"/>
    <col min="3842" max="3842" width="16" style="28" customWidth="1"/>
    <col min="3843" max="3844" width="12.1640625" style="28" customWidth="1"/>
    <col min="3845" max="3845" width="12.83203125" style="28" customWidth="1"/>
    <col min="3846" max="4084" width="8.83203125" style="28"/>
    <col min="4085" max="4085" width="16" style="28" customWidth="1"/>
    <col min="4086" max="4088" width="10.1640625" style="28" bestFit="1" customWidth="1"/>
    <col min="4089" max="4090" width="8.83203125" style="28" customWidth="1"/>
    <col min="4091" max="4091" width="14.6640625" style="28" customWidth="1"/>
    <col min="4092" max="4096" width="8.83203125" style="28"/>
    <col min="4097" max="4097" width="27.6640625" style="28" customWidth="1"/>
    <col min="4098" max="4098" width="16" style="28" customWidth="1"/>
    <col min="4099" max="4100" width="12.1640625" style="28" customWidth="1"/>
    <col min="4101" max="4101" width="12.83203125" style="28" customWidth="1"/>
    <col min="4102" max="4340" width="8.83203125" style="28"/>
    <col min="4341" max="4341" width="16" style="28" customWidth="1"/>
    <col min="4342" max="4344" width="10.1640625" style="28" bestFit="1" customWidth="1"/>
    <col min="4345" max="4346" width="8.83203125" style="28" customWidth="1"/>
    <col min="4347" max="4347" width="14.6640625" style="28" customWidth="1"/>
    <col min="4348" max="4352" width="8.83203125" style="28"/>
    <col min="4353" max="4353" width="27.6640625" style="28" customWidth="1"/>
    <col min="4354" max="4354" width="16" style="28" customWidth="1"/>
    <col min="4355" max="4356" width="12.1640625" style="28" customWidth="1"/>
    <col min="4357" max="4357" width="12.83203125" style="28" customWidth="1"/>
    <col min="4358" max="4596" width="8.83203125" style="28"/>
    <col min="4597" max="4597" width="16" style="28" customWidth="1"/>
    <col min="4598" max="4600" width="10.1640625" style="28" bestFit="1" customWidth="1"/>
    <col min="4601" max="4602" width="8.83203125" style="28" customWidth="1"/>
    <col min="4603" max="4603" width="14.6640625" style="28" customWidth="1"/>
    <col min="4604" max="4608" width="8.83203125" style="28"/>
    <col min="4609" max="4609" width="27.6640625" style="28" customWidth="1"/>
    <col min="4610" max="4610" width="16" style="28" customWidth="1"/>
    <col min="4611" max="4612" width="12.1640625" style="28" customWidth="1"/>
    <col min="4613" max="4613" width="12.83203125" style="28" customWidth="1"/>
    <col min="4614" max="4852" width="8.83203125" style="28"/>
    <col min="4853" max="4853" width="16" style="28" customWidth="1"/>
    <col min="4854" max="4856" width="10.1640625" style="28" bestFit="1" customWidth="1"/>
    <col min="4857" max="4858" width="8.83203125" style="28" customWidth="1"/>
    <col min="4859" max="4859" width="14.6640625" style="28" customWidth="1"/>
    <col min="4860" max="4864" width="8.83203125" style="28"/>
    <col min="4865" max="4865" width="27.6640625" style="28" customWidth="1"/>
    <col min="4866" max="4866" width="16" style="28" customWidth="1"/>
    <col min="4867" max="4868" width="12.1640625" style="28" customWidth="1"/>
    <col min="4869" max="4869" width="12.83203125" style="28" customWidth="1"/>
    <col min="4870" max="5108" width="8.83203125" style="28"/>
    <col min="5109" max="5109" width="16" style="28" customWidth="1"/>
    <col min="5110" max="5112" width="10.1640625" style="28" bestFit="1" customWidth="1"/>
    <col min="5113" max="5114" width="8.83203125" style="28" customWidth="1"/>
    <col min="5115" max="5115" width="14.6640625" style="28" customWidth="1"/>
    <col min="5116" max="5120" width="8.83203125" style="28"/>
    <col min="5121" max="5121" width="27.6640625" style="28" customWidth="1"/>
    <col min="5122" max="5122" width="16" style="28" customWidth="1"/>
    <col min="5123" max="5124" width="12.1640625" style="28" customWidth="1"/>
    <col min="5125" max="5125" width="12.83203125" style="28" customWidth="1"/>
    <col min="5126" max="5364" width="8.83203125" style="28"/>
    <col min="5365" max="5365" width="16" style="28" customWidth="1"/>
    <col min="5366" max="5368" width="10.1640625" style="28" bestFit="1" customWidth="1"/>
    <col min="5369" max="5370" width="8.83203125" style="28" customWidth="1"/>
    <col min="5371" max="5371" width="14.6640625" style="28" customWidth="1"/>
    <col min="5372" max="5376" width="8.83203125" style="28"/>
    <col min="5377" max="5377" width="27.6640625" style="28" customWidth="1"/>
    <col min="5378" max="5378" width="16" style="28" customWidth="1"/>
    <col min="5379" max="5380" width="12.1640625" style="28" customWidth="1"/>
    <col min="5381" max="5381" width="12.83203125" style="28" customWidth="1"/>
    <col min="5382" max="5620" width="8.83203125" style="28"/>
    <col min="5621" max="5621" width="16" style="28" customWidth="1"/>
    <col min="5622" max="5624" width="10.1640625" style="28" bestFit="1" customWidth="1"/>
    <col min="5625" max="5626" width="8.83203125" style="28" customWidth="1"/>
    <col min="5627" max="5627" width="14.6640625" style="28" customWidth="1"/>
    <col min="5628" max="5632" width="8.83203125" style="28"/>
    <col min="5633" max="5633" width="27.6640625" style="28" customWidth="1"/>
    <col min="5634" max="5634" width="16" style="28" customWidth="1"/>
    <col min="5635" max="5636" width="12.1640625" style="28" customWidth="1"/>
    <col min="5637" max="5637" width="12.83203125" style="28" customWidth="1"/>
    <col min="5638" max="5876" width="8.83203125" style="28"/>
    <col min="5877" max="5877" width="16" style="28" customWidth="1"/>
    <col min="5878" max="5880" width="10.1640625" style="28" bestFit="1" customWidth="1"/>
    <col min="5881" max="5882" width="8.83203125" style="28" customWidth="1"/>
    <col min="5883" max="5883" width="14.6640625" style="28" customWidth="1"/>
    <col min="5884" max="5888" width="8.83203125" style="28"/>
    <col min="5889" max="5889" width="27.6640625" style="28" customWidth="1"/>
    <col min="5890" max="5890" width="16" style="28" customWidth="1"/>
    <col min="5891" max="5892" width="12.1640625" style="28" customWidth="1"/>
    <col min="5893" max="5893" width="12.83203125" style="28" customWidth="1"/>
    <col min="5894" max="6132" width="8.83203125" style="28"/>
    <col min="6133" max="6133" width="16" style="28" customWidth="1"/>
    <col min="6134" max="6136" width="10.1640625" style="28" bestFit="1" customWidth="1"/>
    <col min="6137" max="6138" width="8.83203125" style="28" customWidth="1"/>
    <col min="6139" max="6139" width="14.6640625" style="28" customWidth="1"/>
    <col min="6140" max="6144" width="8.83203125" style="28"/>
    <col min="6145" max="6145" width="27.6640625" style="28" customWidth="1"/>
    <col min="6146" max="6146" width="16" style="28" customWidth="1"/>
    <col min="6147" max="6148" width="12.1640625" style="28" customWidth="1"/>
    <col min="6149" max="6149" width="12.83203125" style="28" customWidth="1"/>
    <col min="6150" max="6388" width="8.83203125" style="28"/>
    <col min="6389" max="6389" width="16" style="28" customWidth="1"/>
    <col min="6390" max="6392" width="10.1640625" style="28" bestFit="1" customWidth="1"/>
    <col min="6393" max="6394" width="8.83203125" style="28" customWidth="1"/>
    <col min="6395" max="6395" width="14.6640625" style="28" customWidth="1"/>
    <col min="6396" max="6400" width="8.83203125" style="28"/>
    <col min="6401" max="6401" width="27.6640625" style="28" customWidth="1"/>
    <col min="6402" max="6402" width="16" style="28" customWidth="1"/>
    <col min="6403" max="6404" width="12.1640625" style="28" customWidth="1"/>
    <col min="6405" max="6405" width="12.83203125" style="28" customWidth="1"/>
    <col min="6406" max="6644" width="8.83203125" style="28"/>
    <col min="6645" max="6645" width="16" style="28" customWidth="1"/>
    <col min="6646" max="6648" width="10.1640625" style="28" bestFit="1" customWidth="1"/>
    <col min="6649" max="6650" width="8.83203125" style="28" customWidth="1"/>
    <col min="6651" max="6651" width="14.6640625" style="28" customWidth="1"/>
    <col min="6652" max="6656" width="8.83203125" style="28"/>
    <col min="6657" max="6657" width="27.6640625" style="28" customWidth="1"/>
    <col min="6658" max="6658" width="16" style="28" customWidth="1"/>
    <col min="6659" max="6660" width="12.1640625" style="28" customWidth="1"/>
    <col min="6661" max="6661" width="12.83203125" style="28" customWidth="1"/>
    <col min="6662" max="6900" width="8.83203125" style="28"/>
    <col min="6901" max="6901" width="16" style="28" customWidth="1"/>
    <col min="6902" max="6904" width="10.1640625" style="28" bestFit="1" customWidth="1"/>
    <col min="6905" max="6906" width="8.83203125" style="28" customWidth="1"/>
    <col min="6907" max="6907" width="14.6640625" style="28" customWidth="1"/>
    <col min="6908" max="6912" width="8.83203125" style="28"/>
    <col min="6913" max="6913" width="27.6640625" style="28" customWidth="1"/>
    <col min="6914" max="6914" width="16" style="28" customWidth="1"/>
    <col min="6915" max="6916" width="12.1640625" style="28" customWidth="1"/>
    <col min="6917" max="6917" width="12.83203125" style="28" customWidth="1"/>
    <col min="6918" max="7156" width="8.83203125" style="28"/>
    <col min="7157" max="7157" width="16" style="28" customWidth="1"/>
    <col min="7158" max="7160" width="10.1640625" style="28" bestFit="1" customWidth="1"/>
    <col min="7161" max="7162" width="8.83203125" style="28" customWidth="1"/>
    <col min="7163" max="7163" width="14.6640625" style="28" customWidth="1"/>
    <col min="7164" max="7168" width="8.83203125" style="28"/>
    <col min="7169" max="7169" width="27.6640625" style="28" customWidth="1"/>
    <col min="7170" max="7170" width="16" style="28" customWidth="1"/>
    <col min="7171" max="7172" width="12.1640625" style="28" customWidth="1"/>
    <col min="7173" max="7173" width="12.83203125" style="28" customWidth="1"/>
    <col min="7174" max="7412" width="8.83203125" style="28"/>
    <col min="7413" max="7413" width="16" style="28" customWidth="1"/>
    <col min="7414" max="7416" width="10.1640625" style="28" bestFit="1" customWidth="1"/>
    <col min="7417" max="7418" width="8.83203125" style="28" customWidth="1"/>
    <col min="7419" max="7419" width="14.6640625" style="28" customWidth="1"/>
    <col min="7420" max="7424" width="8.83203125" style="28"/>
    <col min="7425" max="7425" width="27.6640625" style="28" customWidth="1"/>
    <col min="7426" max="7426" width="16" style="28" customWidth="1"/>
    <col min="7427" max="7428" width="12.1640625" style="28" customWidth="1"/>
    <col min="7429" max="7429" width="12.83203125" style="28" customWidth="1"/>
    <col min="7430" max="7668" width="8.83203125" style="28"/>
    <col min="7669" max="7669" width="16" style="28" customWidth="1"/>
    <col min="7670" max="7672" width="10.1640625" style="28" bestFit="1" customWidth="1"/>
    <col min="7673" max="7674" width="8.83203125" style="28" customWidth="1"/>
    <col min="7675" max="7675" width="14.6640625" style="28" customWidth="1"/>
    <col min="7676" max="7680" width="8.83203125" style="28"/>
    <col min="7681" max="7681" width="27.6640625" style="28" customWidth="1"/>
    <col min="7682" max="7682" width="16" style="28" customWidth="1"/>
    <col min="7683" max="7684" width="12.1640625" style="28" customWidth="1"/>
    <col min="7685" max="7685" width="12.83203125" style="28" customWidth="1"/>
    <col min="7686" max="7924" width="8.83203125" style="28"/>
    <col min="7925" max="7925" width="16" style="28" customWidth="1"/>
    <col min="7926" max="7928" width="10.1640625" style="28" bestFit="1" customWidth="1"/>
    <col min="7929" max="7930" width="8.83203125" style="28" customWidth="1"/>
    <col min="7931" max="7931" width="14.6640625" style="28" customWidth="1"/>
    <col min="7932" max="7936" width="8.83203125" style="28"/>
    <col min="7937" max="7937" width="27.6640625" style="28" customWidth="1"/>
    <col min="7938" max="7938" width="16" style="28" customWidth="1"/>
    <col min="7939" max="7940" width="12.1640625" style="28" customWidth="1"/>
    <col min="7941" max="7941" width="12.83203125" style="28" customWidth="1"/>
    <col min="7942" max="8180" width="8.83203125" style="28"/>
    <col min="8181" max="8181" width="16" style="28" customWidth="1"/>
    <col min="8182" max="8184" width="10.1640625" style="28" bestFit="1" customWidth="1"/>
    <col min="8185" max="8186" width="8.83203125" style="28" customWidth="1"/>
    <col min="8187" max="8187" width="14.6640625" style="28" customWidth="1"/>
    <col min="8188" max="8192" width="8.83203125" style="28"/>
    <col min="8193" max="8193" width="27.6640625" style="28" customWidth="1"/>
    <col min="8194" max="8194" width="16" style="28" customWidth="1"/>
    <col min="8195" max="8196" width="12.1640625" style="28" customWidth="1"/>
    <col min="8197" max="8197" width="12.83203125" style="28" customWidth="1"/>
    <col min="8198" max="8436" width="8.83203125" style="28"/>
    <col min="8437" max="8437" width="16" style="28" customWidth="1"/>
    <col min="8438" max="8440" width="10.1640625" style="28" bestFit="1" customWidth="1"/>
    <col min="8441" max="8442" width="8.83203125" style="28" customWidth="1"/>
    <col min="8443" max="8443" width="14.6640625" style="28" customWidth="1"/>
    <col min="8444" max="8448" width="8.83203125" style="28"/>
    <col min="8449" max="8449" width="27.6640625" style="28" customWidth="1"/>
    <col min="8450" max="8450" width="16" style="28" customWidth="1"/>
    <col min="8451" max="8452" width="12.1640625" style="28" customWidth="1"/>
    <col min="8453" max="8453" width="12.83203125" style="28" customWidth="1"/>
    <col min="8454" max="8692" width="8.83203125" style="28"/>
    <col min="8693" max="8693" width="16" style="28" customWidth="1"/>
    <col min="8694" max="8696" width="10.1640625" style="28" bestFit="1" customWidth="1"/>
    <col min="8697" max="8698" width="8.83203125" style="28" customWidth="1"/>
    <col min="8699" max="8699" width="14.6640625" style="28" customWidth="1"/>
    <col min="8700" max="8704" width="8.83203125" style="28"/>
    <col min="8705" max="8705" width="27.6640625" style="28" customWidth="1"/>
    <col min="8706" max="8706" width="16" style="28" customWidth="1"/>
    <col min="8707" max="8708" width="12.1640625" style="28" customWidth="1"/>
    <col min="8709" max="8709" width="12.83203125" style="28" customWidth="1"/>
    <col min="8710" max="8948" width="8.83203125" style="28"/>
    <col min="8949" max="8949" width="16" style="28" customWidth="1"/>
    <col min="8950" max="8952" width="10.1640625" style="28" bestFit="1" customWidth="1"/>
    <col min="8953" max="8954" width="8.83203125" style="28" customWidth="1"/>
    <col min="8955" max="8955" width="14.6640625" style="28" customWidth="1"/>
    <col min="8956" max="8960" width="8.83203125" style="28"/>
    <col min="8961" max="8961" width="27.6640625" style="28" customWidth="1"/>
    <col min="8962" max="8962" width="16" style="28" customWidth="1"/>
    <col min="8963" max="8964" width="12.1640625" style="28" customWidth="1"/>
    <col min="8965" max="8965" width="12.83203125" style="28" customWidth="1"/>
    <col min="8966" max="9204" width="8.83203125" style="28"/>
    <col min="9205" max="9205" width="16" style="28" customWidth="1"/>
    <col min="9206" max="9208" width="10.1640625" style="28" bestFit="1" customWidth="1"/>
    <col min="9209" max="9210" width="8.83203125" style="28" customWidth="1"/>
    <col min="9211" max="9211" width="14.6640625" style="28" customWidth="1"/>
    <col min="9212" max="9216" width="8.83203125" style="28"/>
    <col min="9217" max="9217" width="27.6640625" style="28" customWidth="1"/>
    <col min="9218" max="9218" width="16" style="28" customWidth="1"/>
    <col min="9219" max="9220" width="12.1640625" style="28" customWidth="1"/>
    <col min="9221" max="9221" width="12.83203125" style="28" customWidth="1"/>
    <col min="9222" max="9460" width="8.83203125" style="28"/>
    <col min="9461" max="9461" width="16" style="28" customWidth="1"/>
    <col min="9462" max="9464" width="10.1640625" style="28" bestFit="1" customWidth="1"/>
    <col min="9465" max="9466" width="8.83203125" style="28" customWidth="1"/>
    <col min="9467" max="9467" width="14.6640625" style="28" customWidth="1"/>
    <col min="9468" max="9472" width="8.83203125" style="28"/>
    <col min="9473" max="9473" width="27.6640625" style="28" customWidth="1"/>
    <col min="9474" max="9474" width="16" style="28" customWidth="1"/>
    <col min="9475" max="9476" width="12.1640625" style="28" customWidth="1"/>
    <col min="9477" max="9477" width="12.83203125" style="28" customWidth="1"/>
    <col min="9478" max="9716" width="8.83203125" style="28"/>
    <col min="9717" max="9717" width="16" style="28" customWidth="1"/>
    <col min="9718" max="9720" width="10.1640625" style="28" bestFit="1" customWidth="1"/>
    <col min="9721" max="9722" width="8.83203125" style="28" customWidth="1"/>
    <col min="9723" max="9723" width="14.6640625" style="28" customWidth="1"/>
    <col min="9724" max="9728" width="8.83203125" style="28"/>
    <col min="9729" max="9729" width="27.6640625" style="28" customWidth="1"/>
    <col min="9730" max="9730" width="16" style="28" customWidth="1"/>
    <col min="9731" max="9732" width="12.1640625" style="28" customWidth="1"/>
    <col min="9733" max="9733" width="12.83203125" style="28" customWidth="1"/>
    <col min="9734" max="9972" width="8.83203125" style="28"/>
    <col min="9973" max="9973" width="16" style="28" customWidth="1"/>
    <col min="9974" max="9976" width="10.1640625" style="28" bestFit="1" customWidth="1"/>
    <col min="9977" max="9978" width="8.83203125" style="28" customWidth="1"/>
    <col min="9979" max="9979" width="14.6640625" style="28" customWidth="1"/>
    <col min="9980" max="9984" width="8.83203125" style="28"/>
    <col min="9985" max="9985" width="27.6640625" style="28" customWidth="1"/>
    <col min="9986" max="9986" width="16" style="28" customWidth="1"/>
    <col min="9987" max="9988" width="12.1640625" style="28" customWidth="1"/>
    <col min="9989" max="9989" width="12.83203125" style="28" customWidth="1"/>
    <col min="9990" max="10228" width="8.83203125" style="28"/>
    <col min="10229" max="10229" width="16" style="28" customWidth="1"/>
    <col min="10230" max="10232" width="10.1640625" style="28" bestFit="1" customWidth="1"/>
    <col min="10233" max="10234" width="8.83203125" style="28" customWidth="1"/>
    <col min="10235" max="10235" width="14.6640625" style="28" customWidth="1"/>
    <col min="10236" max="10240" width="8.83203125" style="28"/>
    <col min="10241" max="10241" width="27.6640625" style="28" customWidth="1"/>
    <col min="10242" max="10242" width="16" style="28" customWidth="1"/>
    <col min="10243" max="10244" width="12.1640625" style="28" customWidth="1"/>
    <col min="10245" max="10245" width="12.83203125" style="28" customWidth="1"/>
    <col min="10246" max="10484" width="8.83203125" style="28"/>
    <col min="10485" max="10485" width="16" style="28" customWidth="1"/>
    <col min="10486" max="10488" width="10.1640625" style="28" bestFit="1" customWidth="1"/>
    <col min="10489" max="10490" width="8.83203125" style="28" customWidth="1"/>
    <col min="10491" max="10491" width="14.6640625" style="28" customWidth="1"/>
    <col min="10492" max="10496" width="8.83203125" style="28"/>
    <col min="10497" max="10497" width="27.6640625" style="28" customWidth="1"/>
    <col min="10498" max="10498" width="16" style="28" customWidth="1"/>
    <col min="10499" max="10500" width="12.1640625" style="28" customWidth="1"/>
    <col min="10501" max="10501" width="12.83203125" style="28" customWidth="1"/>
    <col min="10502" max="10740" width="8.83203125" style="28"/>
    <col min="10741" max="10741" width="16" style="28" customWidth="1"/>
    <col min="10742" max="10744" width="10.1640625" style="28" bestFit="1" customWidth="1"/>
    <col min="10745" max="10746" width="8.83203125" style="28" customWidth="1"/>
    <col min="10747" max="10747" width="14.6640625" style="28" customWidth="1"/>
    <col min="10748" max="10752" width="8.83203125" style="28"/>
    <col min="10753" max="10753" width="27.6640625" style="28" customWidth="1"/>
    <col min="10754" max="10754" width="16" style="28" customWidth="1"/>
    <col min="10755" max="10756" width="12.1640625" style="28" customWidth="1"/>
    <col min="10757" max="10757" width="12.83203125" style="28" customWidth="1"/>
    <col min="10758" max="10996" width="8.83203125" style="28"/>
    <col min="10997" max="10997" width="16" style="28" customWidth="1"/>
    <col min="10998" max="11000" width="10.1640625" style="28" bestFit="1" customWidth="1"/>
    <col min="11001" max="11002" width="8.83203125" style="28" customWidth="1"/>
    <col min="11003" max="11003" width="14.6640625" style="28" customWidth="1"/>
    <col min="11004" max="11008" width="8.83203125" style="28"/>
    <col min="11009" max="11009" width="27.6640625" style="28" customWidth="1"/>
    <col min="11010" max="11010" width="16" style="28" customWidth="1"/>
    <col min="11011" max="11012" width="12.1640625" style="28" customWidth="1"/>
    <col min="11013" max="11013" width="12.83203125" style="28" customWidth="1"/>
    <col min="11014" max="11252" width="8.83203125" style="28"/>
    <col min="11253" max="11253" width="16" style="28" customWidth="1"/>
    <col min="11254" max="11256" width="10.1640625" style="28" bestFit="1" customWidth="1"/>
    <col min="11257" max="11258" width="8.83203125" style="28" customWidth="1"/>
    <col min="11259" max="11259" width="14.6640625" style="28" customWidth="1"/>
    <col min="11260" max="11264" width="8.83203125" style="28"/>
    <col min="11265" max="11265" width="27.6640625" style="28" customWidth="1"/>
    <col min="11266" max="11266" width="16" style="28" customWidth="1"/>
    <col min="11267" max="11268" width="12.1640625" style="28" customWidth="1"/>
    <col min="11269" max="11269" width="12.83203125" style="28" customWidth="1"/>
    <col min="11270" max="11508" width="8.83203125" style="28"/>
    <col min="11509" max="11509" width="16" style="28" customWidth="1"/>
    <col min="11510" max="11512" width="10.1640625" style="28" bestFit="1" customWidth="1"/>
    <col min="11513" max="11514" width="8.83203125" style="28" customWidth="1"/>
    <col min="11515" max="11515" width="14.6640625" style="28" customWidth="1"/>
    <col min="11516" max="11520" width="8.83203125" style="28"/>
    <col min="11521" max="11521" width="27.6640625" style="28" customWidth="1"/>
    <col min="11522" max="11522" width="16" style="28" customWidth="1"/>
    <col min="11523" max="11524" width="12.1640625" style="28" customWidth="1"/>
    <col min="11525" max="11525" width="12.83203125" style="28" customWidth="1"/>
    <col min="11526" max="11764" width="8.83203125" style="28"/>
    <col min="11765" max="11765" width="16" style="28" customWidth="1"/>
    <col min="11766" max="11768" width="10.1640625" style="28" bestFit="1" customWidth="1"/>
    <col min="11769" max="11770" width="8.83203125" style="28" customWidth="1"/>
    <col min="11771" max="11771" width="14.6640625" style="28" customWidth="1"/>
    <col min="11772" max="11776" width="8.83203125" style="28"/>
    <col min="11777" max="11777" width="27.6640625" style="28" customWidth="1"/>
    <col min="11778" max="11778" width="16" style="28" customWidth="1"/>
    <col min="11779" max="11780" width="12.1640625" style="28" customWidth="1"/>
    <col min="11781" max="11781" width="12.83203125" style="28" customWidth="1"/>
    <col min="11782" max="12020" width="8.83203125" style="28"/>
    <col min="12021" max="12021" width="16" style="28" customWidth="1"/>
    <col min="12022" max="12024" width="10.1640625" style="28" bestFit="1" customWidth="1"/>
    <col min="12025" max="12026" width="8.83203125" style="28" customWidth="1"/>
    <col min="12027" max="12027" width="14.6640625" style="28" customWidth="1"/>
    <col min="12028" max="12032" width="8.83203125" style="28"/>
    <col min="12033" max="12033" width="27.6640625" style="28" customWidth="1"/>
    <col min="12034" max="12034" width="16" style="28" customWidth="1"/>
    <col min="12035" max="12036" width="12.1640625" style="28" customWidth="1"/>
    <col min="12037" max="12037" width="12.83203125" style="28" customWidth="1"/>
    <col min="12038" max="12276" width="8.83203125" style="28"/>
    <col min="12277" max="12277" width="16" style="28" customWidth="1"/>
    <col min="12278" max="12280" width="10.1640625" style="28" bestFit="1" customWidth="1"/>
    <col min="12281" max="12282" width="8.83203125" style="28" customWidth="1"/>
    <col min="12283" max="12283" width="14.6640625" style="28" customWidth="1"/>
    <col min="12284" max="12288" width="8.83203125" style="28"/>
    <col min="12289" max="12289" width="27.6640625" style="28" customWidth="1"/>
    <col min="12290" max="12290" width="16" style="28" customWidth="1"/>
    <col min="12291" max="12292" width="12.1640625" style="28" customWidth="1"/>
    <col min="12293" max="12293" width="12.83203125" style="28" customWidth="1"/>
    <col min="12294" max="12532" width="8.83203125" style="28"/>
    <col min="12533" max="12533" width="16" style="28" customWidth="1"/>
    <col min="12534" max="12536" width="10.1640625" style="28" bestFit="1" customWidth="1"/>
    <col min="12537" max="12538" width="8.83203125" style="28" customWidth="1"/>
    <col min="12539" max="12539" width="14.6640625" style="28" customWidth="1"/>
    <col min="12540" max="12544" width="8.83203125" style="28"/>
    <col min="12545" max="12545" width="27.6640625" style="28" customWidth="1"/>
    <col min="12546" max="12546" width="16" style="28" customWidth="1"/>
    <col min="12547" max="12548" width="12.1640625" style="28" customWidth="1"/>
    <col min="12549" max="12549" width="12.83203125" style="28" customWidth="1"/>
    <col min="12550" max="12788" width="8.83203125" style="28"/>
    <col min="12789" max="12789" width="16" style="28" customWidth="1"/>
    <col min="12790" max="12792" width="10.1640625" style="28" bestFit="1" customWidth="1"/>
    <col min="12793" max="12794" width="8.83203125" style="28" customWidth="1"/>
    <col min="12795" max="12795" width="14.6640625" style="28" customWidth="1"/>
    <col min="12796" max="12800" width="8.83203125" style="28"/>
    <col min="12801" max="12801" width="27.6640625" style="28" customWidth="1"/>
    <col min="12802" max="12802" width="16" style="28" customWidth="1"/>
    <col min="12803" max="12804" width="12.1640625" style="28" customWidth="1"/>
    <col min="12805" max="12805" width="12.83203125" style="28" customWidth="1"/>
    <col min="12806" max="13044" width="8.83203125" style="28"/>
    <col min="13045" max="13045" width="16" style="28" customWidth="1"/>
    <col min="13046" max="13048" width="10.1640625" style="28" bestFit="1" customWidth="1"/>
    <col min="13049" max="13050" width="8.83203125" style="28" customWidth="1"/>
    <col min="13051" max="13051" width="14.6640625" style="28" customWidth="1"/>
    <col min="13052" max="13056" width="8.83203125" style="28"/>
    <col min="13057" max="13057" width="27.6640625" style="28" customWidth="1"/>
    <col min="13058" max="13058" width="16" style="28" customWidth="1"/>
    <col min="13059" max="13060" width="12.1640625" style="28" customWidth="1"/>
    <col min="13061" max="13061" width="12.83203125" style="28" customWidth="1"/>
    <col min="13062" max="13300" width="8.83203125" style="28"/>
    <col min="13301" max="13301" width="16" style="28" customWidth="1"/>
    <col min="13302" max="13304" width="10.1640625" style="28" bestFit="1" customWidth="1"/>
    <col min="13305" max="13306" width="8.83203125" style="28" customWidth="1"/>
    <col min="13307" max="13307" width="14.6640625" style="28" customWidth="1"/>
    <col min="13308" max="13312" width="8.83203125" style="28"/>
    <col min="13313" max="13313" width="27.6640625" style="28" customWidth="1"/>
    <col min="13314" max="13314" width="16" style="28" customWidth="1"/>
    <col min="13315" max="13316" width="12.1640625" style="28" customWidth="1"/>
    <col min="13317" max="13317" width="12.83203125" style="28" customWidth="1"/>
    <col min="13318" max="13556" width="8.83203125" style="28"/>
    <col min="13557" max="13557" width="16" style="28" customWidth="1"/>
    <col min="13558" max="13560" width="10.1640625" style="28" bestFit="1" customWidth="1"/>
    <col min="13561" max="13562" width="8.83203125" style="28" customWidth="1"/>
    <col min="13563" max="13563" width="14.6640625" style="28" customWidth="1"/>
    <col min="13564" max="13568" width="8.83203125" style="28"/>
    <col min="13569" max="13569" width="27.6640625" style="28" customWidth="1"/>
    <col min="13570" max="13570" width="16" style="28" customWidth="1"/>
    <col min="13571" max="13572" width="12.1640625" style="28" customWidth="1"/>
    <col min="13573" max="13573" width="12.83203125" style="28" customWidth="1"/>
    <col min="13574" max="13812" width="8.83203125" style="28"/>
    <col min="13813" max="13813" width="16" style="28" customWidth="1"/>
    <col min="13814" max="13816" width="10.1640625" style="28" bestFit="1" customWidth="1"/>
    <col min="13817" max="13818" width="8.83203125" style="28" customWidth="1"/>
    <col min="13819" max="13819" width="14.6640625" style="28" customWidth="1"/>
    <col min="13820" max="13824" width="8.83203125" style="28"/>
    <col min="13825" max="13825" width="27.6640625" style="28" customWidth="1"/>
    <col min="13826" max="13826" width="16" style="28" customWidth="1"/>
    <col min="13827" max="13828" width="12.1640625" style="28" customWidth="1"/>
    <col min="13829" max="13829" width="12.83203125" style="28" customWidth="1"/>
    <col min="13830" max="14068" width="8.83203125" style="28"/>
    <col min="14069" max="14069" width="16" style="28" customWidth="1"/>
    <col min="14070" max="14072" width="10.1640625" style="28" bestFit="1" customWidth="1"/>
    <col min="14073" max="14074" width="8.83203125" style="28" customWidth="1"/>
    <col min="14075" max="14075" width="14.6640625" style="28" customWidth="1"/>
    <col min="14076" max="14080" width="8.83203125" style="28"/>
    <col min="14081" max="14081" width="27.6640625" style="28" customWidth="1"/>
    <col min="14082" max="14082" width="16" style="28" customWidth="1"/>
    <col min="14083" max="14084" width="12.1640625" style="28" customWidth="1"/>
    <col min="14085" max="14085" width="12.83203125" style="28" customWidth="1"/>
    <col min="14086" max="14324" width="8.83203125" style="28"/>
    <col min="14325" max="14325" width="16" style="28" customWidth="1"/>
    <col min="14326" max="14328" width="10.1640625" style="28" bestFit="1" customWidth="1"/>
    <col min="14329" max="14330" width="8.83203125" style="28" customWidth="1"/>
    <col min="14331" max="14331" width="14.6640625" style="28" customWidth="1"/>
    <col min="14332" max="14336" width="8.83203125" style="28"/>
    <col min="14337" max="14337" width="27.6640625" style="28" customWidth="1"/>
    <col min="14338" max="14338" width="16" style="28" customWidth="1"/>
    <col min="14339" max="14340" width="12.1640625" style="28" customWidth="1"/>
    <col min="14341" max="14341" width="12.83203125" style="28" customWidth="1"/>
    <col min="14342" max="14580" width="8.83203125" style="28"/>
    <col min="14581" max="14581" width="16" style="28" customWidth="1"/>
    <col min="14582" max="14584" width="10.1640625" style="28" bestFit="1" customWidth="1"/>
    <col min="14585" max="14586" width="8.83203125" style="28" customWidth="1"/>
    <col min="14587" max="14587" width="14.6640625" style="28" customWidth="1"/>
    <col min="14588" max="14592" width="8.83203125" style="28"/>
    <col min="14593" max="14593" width="27.6640625" style="28" customWidth="1"/>
    <col min="14594" max="14594" width="16" style="28" customWidth="1"/>
    <col min="14595" max="14596" width="12.1640625" style="28" customWidth="1"/>
    <col min="14597" max="14597" width="12.83203125" style="28" customWidth="1"/>
    <col min="14598" max="14836" width="8.83203125" style="28"/>
    <col min="14837" max="14837" width="16" style="28" customWidth="1"/>
    <col min="14838" max="14840" width="10.1640625" style="28" bestFit="1" customWidth="1"/>
    <col min="14841" max="14842" width="8.83203125" style="28" customWidth="1"/>
    <col min="14843" max="14843" width="14.6640625" style="28" customWidth="1"/>
    <col min="14844" max="14848" width="8.83203125" style="28"/>
    <col min="14849" max="14849" width="27.6640625" style="28" customWidth="1"/>
    <col min="14850" max="14850" width="16" style="28" customWidth="1"/>
    <col min="14851" max="14852" width="12.1640625" style="28" customWidth="1"/>
    <col min="14853" max="14853" width="12.83203125" style="28" customWidth="1"/>
    <col min="14854" max="15092" width="8.83203125" style="28"/>
    <col min="15093" max="15093" width="16" style="28" customWidth="1"/>
    <col min="15094" max="15096" width="10.1640625" style="28" bestFit="1" customWidth="1"/>
    <col min="15097" max="15098" width="8.83203125" style="28" customWidth="1"/>
    <col min="15099" max="15099" width="14.6640625" style="28" customWidth="1"/>
    <col min="15100" max="15104" width="8.83203125" style="28"/>
    <col min="15105" max="15105" width="27.6640625" style="28" customWidth="1"/>
    <col min="15106" max="15106" width="16" style="28" customWidth="1"/>
    <col min="15107" max="15108" width="12.1640625" style="28" customWidth="1"/>
    <col min="15109" max="15109" width="12.83203125" style="28" customWidth="1"/>
    <col min="15110" max="15348" width="8.83203125" style="28"/>
    <col min="15349" max="15349" width="16" style="28" customWidth="1"/>
    <col min="15350" max="15352" width="10.1640625" style="28" bestFit="1" customWidth="1"/>
    <col min="15353" max="15354" width="8.83203125" style="28" customWidth="1"/>
    <col min="15355" max="15355" width="14.6640625" style="28" customWidth="1"/>
    <col min="15356" max="15360" width="8.83203125" style="28"/>
    <col min="15361" max="15361" width="27.6640625" style="28" customWidth="1"/>
    <col min="15362" max="15362" width="16" style="28" customWidth="1"/>
    <col min="15363" max="15364" width="12.1640625" style="28" customWidth="1"/>
    <col min="15365" max="15365" width="12.83203125" style="28" customWidth="1"/>
    <col min="15366" max="15604" width="8.83203125" style="28"/>
    <col min="15605" max="15605" width="16" style="28" customWidth="1"/>
    <col min="15606" max="15608" width="10.1640625" style="28" bestFit="1" customWidth="1"/>
    <col min="15609" max="15610" width="8.83203125" style="28" customWidth="1"/>
    <col min="15611" max="15611" width="14.6640625" style="28" customWidth="1"/>
    <col min="15612" max="15616" width="8.83203125" style="28"/>
    <col min="15617" max="15617" width="27.6640625" style="28" customWidth="1"/>
    <col min="15618" max="15618" width="16" style="28" customWidth="1"/>
    <col min="15619" max="15620" width="12.1640625" style="28" customWidth="1"/>
    <col min="15621" max="15621" width="12.83203125" style="28" customWidth="1"/>
    <col min="15622" max="15860" width="8.83203125" style="28"/>
    <col min="15861" max="15861" width="16" style="28" customWidth="1"/>
    <col min="15862" max="15864" width="10.1640625" style="28" bestFit="1" customWidth="1"/>
    <col min="15865" max="15866" width="8.83203125" style="28" customWidth="1"/>
    <col min="15867" max="15867" width="14.6640625" style="28" customWidth="1"/>
    <col min="15868" max="15872" width="8.83203125" style="28"/>
    <col min="15873" max="15873" width="27.6640625" style="28" customWidth="1"/>
    <col min="15874" max="15874" width="16" style="28" customWidth="1"/>
    <col min="15875" max="15876" width="12.1640625" style="28" customWidth="1"/>
    <col min="15877" max="15877" width="12.83203125" style="28" customWidth="1"/>
    <col min="15878" max="16116" width="8.83203125" style="28"/>
    <col min="16117" max="16117" width="16" style="28" customWidth="1"/>
    <col min="16118" max="16120" width="10.1640625" style="28" bestFit="1" customWidth="1"/>
    <col min="16121" max="16122" width="8.83203125" style="28" customWidth="1"/>
    <col min="16123" max="16123" width="14.6640625" style="28" customWidth="1"/>
    <col min="16124" max="16128" width="8.83203125" style="28"/>
    <col min="16129" max="16129" width="27.6640625" style="28" customWidth="1"/>
    <col min="16130" max="16130" width="16" style="28" customWidth="1"/>
    <col min="16131" max="16132" width="12.1640625" style="28" customWidth="1"/>
    <col min="16133" max="16133" width="12.83203125" style="28" customWidth="1"/>
    <col min="16134" max="16372" width="8.83203125" style="28"/>
    <col min="16373" max="16373" width="16" style="28" customWidth="1"/>
    <col min="16374" max="16376" width="10.1640625" style="28" bestFit="1" customWidth="1"/>
    <col min="16377" max="16378" width="8.83203125" style="28" customWidth="1"/>
    <col min="16379" max="16379" width="14.6640625" style="28" customWidth="1"/>
    <col min="16380" max="16384" width="8.83203125" style="28"/>
  </cols>
  <sheetData>
    <row r="1" spans="1:6" s="631" customFormat="1" ht="41.5" customHeight="1">
      <c r="A1" s="893" t="s">
        <v>795</v>
      </c>
      <c r="B1" s="893"/>
      <c r="C1" s="893"/>
      <c r="D1" s="893"/>
      <c r="E1" s="893"/>
      <c r="F1" s="30" t="s">
        <v>978</v>
      </c>
    </row>
    <row r="2" spans="1:6" s="14" customFormat="1" ht="47.5" customHeight="1">
      <c r="A2" s="632"/>
      <c r="B2" s="632"/>
      <c r="C2" s="632" t="s">
        <v>293</v>
      </c>
      <c r="D2" s="632" t="s">
        <v>295</v>
      </c>
      <c r="E2" s="632" t="s">
        <v>796</v>
      </c>
      <c r="F2" s="30" t="s">
        <v>553</v>
      </c>
    </row>
    <row r="3" spans="1:6">
      <c r="A3" s="228" t="s">
        <v>108</v>
      </c>
      <c r="B3" s="228" t="s">
        <v>797</v>
      </c>
      <c r="C3" s="229">
        <v>8250</v>
      </c>
      <c r="D3" s="229"/>
      <c r="E3" s="229">
        <v>14520</v>
      </c>
    </row>
    <row r="4" spans="1:6">
      <c r="A4" s="228"/>
      <c r="B4" s="228"/>
      <c r="C4" s="229"/>
      <c r="D4" s="229">
        <v>-2700</v>
      </c>
      <c r="E4" s="229">
        <v>14520</v>
      </c>
    </row>
    <row r="5" spans="1:6">
      <c r="A5" s="228"/>
      <c r="B5" s="228"/>
      <c r="C5" s="229"/>
      <c r="D5" s="229"/>
      <c r="E5" s="229"/>
    </row>
    <row r="6" spans="1:6">
      <c r="A6" s="228"/>
      <c r="B6" s="228" t="s">
        <v>798</v>
      </c>
      <c r="C6" s="229">
        <v>8630</v>
      </c>
      <c r="D6" s="229"/>
      <c r="E6" s="229">
        <v>14510</v>
      </c>
    </row>
    <row r="7" spans="1:6">
      <c r="A7" s="228"/>
      <c r="B7" s="228"/>
      <c r="C7" s="229"/>
      <c r="D7" s="229">
        <v>-1540</v>
      </c>
      <c r="E7" s="229">
        <v>14510</v>
      </c>
    </row>
    <row r="8" spans="1:6">
      <c r="A8" s="228"/>
      <c r="B8" s="228"/>
      <c r="C8" s="229"/>
      <c r="D8" s="229"/>
      <c r="E8" s="229"/>
    </row>
    <row r="9" spans="1:6">
      <c r="A9" s="228"/>
      <c r="B9" s="228" t="s">
        <v>799</v>
      </c>
      <c r="C9" s="229">
        <v>8910</v>
      </c>
      <c r="D9" s="229"/>
      <c r="E9" s="229">
        <v>14360</v>
      </c>
    </row>
    <row r="10" spans="1:6">
      <c r="A10" s="228"/>
      <c r="B10" s="228"/>
      <c r="C10" s="229"/>
      <c r="D10" s="229">
        <v>2200</v>
      </c>
      <c r="E10" s="229">
        <v>14360</v>
      </c>
    </row>
    <row r="11" spans="1:6">
      <c r="A11" s="228"/>
      <c r="B11" s="228"/>
      <c r="C11" s="229"/>
      <c r="D11" s="229"/>
      <c r="E11" s="229"/>
    </row>
    <row r="12" spans="1:6">
      <c r="A12" s="228"/>
      <c r="B12" s="228" t="s">
        <v>800</v>
      </c>
      <c r="C12" s="229">
        <v>9180</v>
      </c>
      <c r="D12" s="229"/>
      <c r="E12" s="229">
        <v>14210</v>
      </c>
    </row>
    <row r="13" spans="1:6">
      <c r="A13" s="228"/>
      <c r="B13" s="228"/>
      <c r="C13" s="229"/>
      <c r="D13" s="229">
        <v>5860</v>
      </c>
      <c r="E13" s="229">
        <v>14210</v>
      </c>
    </row>
    <row r="14" spans="1:6">
      <c r="A14" s="228"/>
      <c r="B14" s="228"/>
      <c r="C14" s="229"/>
      <c r="D14" s="229"/>
      <c r="E14" s="229"/>
    </row>
    <row r="15" spans="1:6">
      <c r="A15" s="228"/>
      <c r="B15" s="228" t="s">
        <v>801</v>
      </c>
      <c r="C15" s="229">
        <v>9660</v>
      </c>
      <c r="D15" s="229"/>
      <c r="E15" s="229">
        <v>14420</v>
      </c>
    </row>
    <row r="16" spans="1:6">
      <c r="A16" s="230"/>
      <c r="B16" s="230"/>
      <c r="C16" s="231"/>
      <c r="D16" s="231">
        <v>7610</v>
      </c>
      <c r="E16" s="231">
        <v>14420</v>
      </c>
    </row>
    <row r="17" spans="1:5" ht="30.5" customHeight="1">
      <c r="A17" s="228" t="s">
        <v>112</v>
      </c>
      <c r="B17" s="228" t="s">
        <v>797</v>
      </c>
      <c r="C17" s="229">
        <v>3190</v>
      </c>
      <c r="D17" s="229"/>
      <c r="E17" s="229">
        <v>13400</v>
      </c>
    </row>
    <row r="18" spans="1:5">
      <c r="A18" s="228"/>
      <c r="B18" s="228"/>
      <c r="C18" s="229"/>
      <c r="D18" s="229">
        <v>-2690</v>
      </c>
      <c r="E18" s="229">
        <v>13400</v>
      </c>
    </row>
    <row r="19" spans="1:5">
      <c r="A19" s="228"/>
      <c r="B19" s="228"/>
      <c r="C19" s="229"/>
      <c r="D19" s="229"/>
      <c r="E19" s="229"/>
    </row>
    <row r="20" spans="1:5">
      <c r="A20" s="228"/>
      <c r="B20" s="228" t="s">
        <v>798</v>
      </c>
      <c r="C20" s="229">
        <v>3300</v>
      </c>
      <c r="D20" s="229"/>
      <c r="E20" s="229">
        <v>13450</v>
      </c>
    </row>
    <row r="21" spans="1:5">
      <c r="A21" s="228"/>
      <c r="B21" s="228"/>
      <c r="C21" s="229"/>
      <c r="D21" s="229">
        <v>-2030</v>
      </c>
      <c r="E21" s="229">
        <v>13450</v>
      </c>
    </row>
    <row r="22" spans="1:5">
      <c r="A22" s="228"/>
      <c r="B22" s="228"/>
      <c r="C22" s="229"/>
      <c r="D22" s="229"/>
      <c r="E22" s="229"/>
    </row>
    <row r="23" spans="1:5">
      <c r="A23" s="228"/>
      <c r="B23" s="228" t="s">
        <v>799</v>
      </c>
      <c r="C23" s="229">
        <v>3520</v>
      </c>
      <c r="D23" s="229"/>
      <c r="E23" s="229">
        <v>13160</v>
      </c>
    </row>
    <row r="24" spans="1:5">
      <c r="A24" s="228"/>
      <c r="B24" s="228"/>
      <c r="C24" s="229"/>
      <c r="D24" s="229">
        <v>390</v>
      </c>
      <c r="E24" s="229">
        <v>13160</v>
      </c>
    </row>
    <row r="25" spans="1:5">
      <c r="A25" s="228"/>
      <c r="B25" s="228"/>
      <c r="C25" s="229"/>
      <c r="D25" s="229"/>
      <c r="E25" s="229"/>
    </row>
    <row r="26" spans="1:5">
      <c r="A26" s="228"/>
      <c r="B26" s="228" t="s">
        <v>800</v>
      </c>
      <c r="C26" s="229">
        <v>4090</v>
      </c>
      <c r="D26" s="229"/>
      <c r="E26" s="229">
        <v>12660</v>
      </c>
    </row>
    <row r="27" spans="1:5">
      <c r="A27" s="228"/>
      <c r="B27" s="228"/>
      <c r="C27" s="229"/>
      <c r="D27" s="229">
        <v>3020</v>
      </c>
      <c r="E27" s="229">
        <v>12660</v>
      </c>
    </row>
    <row r="28" spans="1:5">
      <c r="A28" s="228"/>
      <c r="B28" s="228"/>
      <c r="C28" s="229"/>
      <c r="D28" s="229"/>
      <c r="E28" s="229"/>
    </row>
    <row r="29" spans="1:5">
      <c r="A29" s="228"/>
      <c r="B29" s="228" t="s">
        <v>801</v>
      </c>
      <c r="C29" s="229">
        <v>4210</v>
      </c>
      <c r="D29" s="229"/>
      <c r="E29" s="229">
        <v>12940</v>
      </c>
    </row>
    <row r="30" spans="1:5">
      <c r="A30" s="230"/>
      <c r="B30" s="230"/>
      <c r="C30" s="231"/>
      <c r="D30" s="231">
        <v>3510</v>
      </c>
      <c r="E30" s="231">
        <v>12940</v>
      </c>
    </row>
    <row r="31" spans="1:5" ht="27" customHeight="1">
      <c r="A31" s="228" t="s">
        <v>109</v>
      </c>
      <c r="B31" s="228" t="s">
        <v>797</v>
      </c>
      <c r="C31" s="229">
        <v>25150</v>
      </c>
      <c r="D31" s="229"/>
      <c r="E31" s="229">
        <v>14330</v>
      </c>
    </row>
    <row r="32" spans="1:5">
      <c r="A32" s="228"/>
      <c r="B32" s="228"/>
      <c r="C32" s="229"/>
      <c r="D32" s="229">
        <v>5010</v>
      </c>
      <c r="E32" s="229">
        <v>14330</v>
      </c>
    </row>
    <row r="33" spans="1:5">
      <c r="A33" s="228"/>
      <c r="B33" s="228"/>
      <c r="C33" s="229"/>
      <c r="D33" s="229"/>
      <c r="E33" s="229"/>
    </row>
    <row r="34" spans="1:5">
      <c r="A34" s="228"/>
      <c r="B34" s="228" t="s">
        <v>798</v>
      </c>
      <c r="C34" s="229">
        <v>29480</v>
      </c>
      <c r="D34" s="229"/>
      <c r="E34" s="229">
        <v>14460</v>
      </c>
    </row>
    <row r="35" spans="1:5">
      <c r="A35" s="228"/>
      <c r="B35" s="228"/>
      <c r="C35" s="229"/>
      <c r="D35" s="229">
        <v>5930</v>
      </c>
      <c r="E35" s="229">
        <v>14460</v>
      </c>
    </row>
    <row r="36" spans="1:5">
      <c r="A36" s="228"/>
      <c r="B36" s="228"/>
      <c r="C36" s="229"/>
      <c r="D36" s="229"/>
      <c r="E36" s="229"/>
    </row>
    <row r="37" spans="1:5">
      <c r="A37" s="228"/>
      <c r="B37" s="228" t="s">
        <v>799</v>
      </c>
      <c r="C37" s="229">
        <v>31360</v>
      </c>
      <c r="D37" s="229"/>
      <c r="E37" s="229">
        <v>14460</v>
      </c>
    </row>
    <row r="38" spans="1:5">
      <c r="A38" s="228"/>
      <c r="B38" s="228"/>
      <c r="C38" s="229"/>
      <c r="D38" s="229">
        <v>8700</v>
      </c>
      <c r="E38" s="229">
        <v>14460</v>
      </c>
    </row>
    <row r="39" spans="1:5">
      <c r="A39" s="228"/>
      <c r="B39" s="228"/>
      <c r="C39" s="229"/>
      <c r="D39" s="229"/>
      <c r="E39" s="229"/>
    </row>
    <row r="40" spans="1:5">
      <c r="A40" s="228"/>
      <c r="B40" s="228" t="s">
        <v>800</v>
      </c>
      <c r="C40" s="229">
        <v>32510</v>
      </c>
      <c r="D40" s="229"/>
      <c r="E40" s="229">
        <v>14500</v>
      </c>
    </row>
    <row r="41" spans="1:5">
      <c r="A41" s="228"/>
      <c r="B41" s="228"/>
      <c r="C41" s="229"/>
      <c r="D41" s="229">
        <v>12360</v>
      </c>
      <c r="E41" s="229">
        <v>14500</v>
      </c>
    </row>
    <row r="42" spans="1:5">
      <c r="A42" s="228"/>
      <c r="B42" s="228"/>
      <c r="C42" s="229"/>
      <c r="D42" s="229"/>
      <c r="E42" s="229"/>
    </row>
    <row r="43" spans="1:5">
      <c r="A43" s="228"/>
      <c r="B43" s="228" t="s">
        <v>801</v>
      </c>
      <c r="C43" s="229">
        <v>35410</v>
      </c>
      <c r="D43" s="229"/>
      <c r="E43" s="229">
        <v>15070</v>
      </c>
    </row>
    <row r="44" spans="1:5" ht="16.25" customHeight="1">
      <c r="A44" s="230"/>
      <c r="B44" s="230"/>
      <c r="C44" s="231"/>
      <c r="D44" s="231">
        <v>19070</v>
      </c>
      <c r="E44" s="231">
        <v>15070</v>
      </c>
    </row>
    <row r="45" spans="1:5" ht="25.25" customHeight="1">
      <c r="A45" s="228" t="s">
        <v>174</v>
      </c>
      <c r="B45" s="228" t="s">
        <v>797</v>
      </c>
      <c r="C45" s="229">
        <v>14110</v>
      </c>
      <c r="D45" s="229"/>
      <c r="E45" s="229">
        <v>13330</v>
      </c>
    </row>
    <row r="46" spans="1:5">
      <c r="A46" s="228"/>
      <c r="B46" s="228"/>
      <c r="C46" s="229"/>
      <c r="D46" s="229">
        <v>8410</v>
      </c>
      <c r="E46" s="229">
        <v>13330</v>
      </c>
    </row>
    <row r="47" spans="1:5">
      <c r="A47" s="228"/>
      <c r="B47" s="228"/>
      <c r="C47" s="229"/>
      <c r="D47" s="229"/>
      <c r="E47" s="229"/>
    </row>
    <row r="48" spans="1:5">
      <c r="A48" s="228"/>
      <c r="B48" s="228" t="s">
        <v>798</v>
      </c>
      <c r="C48" s="229">
        <v>15630</v>
      </c>
      <c r="D48" s="229"/>
      <c r="E48" s="229">
        <v>13950</v>
      </c>
    </row>
    <row r="49" spans="1:5">
      <c r="A49" s="228"/>
      <c r="B49" s="228"/>
      <c r="C49" s="229"/>
      <c r="D49" s="229">
        <v>10040</v>
      </c>
      <c r="E49" s="229">
        <v>13950</v>
      </c>
    </row>
    <row r="50" spans="1:5">
      <c r="A50" s="228"/>
      <c r="B50" s="228"/>
      <c r="C50" s="229"/>
      <c r="D50" s="229"/>
      <c r="E50" s="229"/>
    </row>
    <row r="51" spans="1:5">
      <c r="A51" s="228"/>
      <c r="B51" s="228" t="s">
        <v>799</v>
      </c>
      <c r="C51" s="229">
        <v>16590</v>
      </c>
      <c r="D51" s="229"/>
      <c r="E51" s="229">
        <v>14340</v>
      </c>
    </row>
    <row r="52" spans="1:5">
      <c r="A52" s="228"/>
      <c r="B52" s="228"/>
      <c r="C52" s="229"/>
      <c r="D52" s="229">
        <v>12720</v>
      </c>
      <c r="E52" s="229">
        <v>14340</v>
      </c>
    </row>
    <row r="53" spans="1:5">
      <c r="A53" s="228"/>
      <c r="B53" s="228"/>
      <c r="C53" s="229"/>
      <c r="D53" s="229"/>
      <c r="E53" s="229"/>
    </row>
    <row r="54" spans="1:5">
      <c r="A54" s="228"/>
      <c r="B54" s="228" t="s">
        <v>800</v>
      </c>
      <c r="C54" s="229">
        <v>17290</v>
      </c>
      <c r="D54" s="229"/>
      <c r="E54" s="229">
        <v>14560</v>
      </c>
    </row>
    <row r="55" spans="1:5">
      <c r="A55" s="228"/>
      <c r="B55" s="228"/>
      <c r="C55" s="229"/>
      <c r="D55" s="229">
        <v>15290</v>
      </c>
      <c r="E55" s="229">
        <v>14560</v>
      </c>
    </row>
    <row r="56" spans="1:5">
      <c r="A56" s="228"/>
      <c r="B56" s="228"/>
      <c r="C56" s="229"/>
      <c r="D56" s="229"/>
      <c r="E56" s="229"/>
    </row>
    <row r="57" spans="1:5">
      <c r="A57" s="228"/>
      <c r="B57" s="228" t="s">
        <v>801</v>
      </c>
      <c r="C57" s="229">
        <v>18660</v>
      </c>
      <c r="D57" s="229"/>
      <c r="E57" s="229">
        <v>15460</v>
      </c>
    </row>
    <row r="58" spans="1:5">
      <c r="A58" s="230"/>
      <c r="B58" s="230"/>
      <c r="C58" s="231"/>
      <c r="D58" s="231">
        <v>17100</v>
      </c>
      <c r="E58" s="231">
        <v>15460</v>
      </c>
    </row>
    <row r="59" spans="1:5" ht="101.5" customHeight="1">
      <c r="A59" s="894" t="s">
        <v>802</v>
      </c>
      <c r="B59" s="894"/>
      <c r="C59" s="894"/>
      <c r="D59" s="894"/>
      <c r="E59" s="894"/>
    </row>
    <row r="60" spans="1:5" ht="40.25" customHeight="1">
      <c r="A60" s="895" t="s">
        <v>803</v>
      </c>
      <c r="B60" s="895"/>
      <c r="C60" s="895"/>
      <c r="D60" s="895"/>
      <c r="E60" s="895"/>
    </row>
    <row r="61" spans="1:5" ht="24.5" customHeight="1">
      <c r="A61" s="30" t="s">
        <v>778</v>
      </c>
    </row>
  </sheetData>
  <mergeCells count="3">
    <mergeCell ref="A1:E1"/>
    <mergeCell ref="A59:E59"/>
    <mergeCell ref="A60:E60"/>
  </mergeCells>
  <pageMargins left="0.75" right="0.75" top="1" bottom="1" header="0.3" footer="0.3"/>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D1D45-1DD5-4344-B0C8-9EF8269115D3}">
  <sheetPr>
    <tabColor theme="3"/>
  </sheetPr>
  <dimension ref="A1:V75"/>
  <sheetViews>
    <sheetView zoomScale="80" zoomScaleNormal="80" workbookViewId="0">
      <selection activeCell="A21" sqref="A21:K21"/>
    </sheetView>
  </sheetViews>
  <sheetFormatPr baseColWidth="10" defaultColWidth="8.83203125" defaultRowHeight="15"/>
  <cols>
    <col min="1" max="1" width="10.5" style="23" customWidth="1"/>
    <col min="2" max="2" width="15" style="24" customWidth="1"/>
    <col min="3" max="3" width="10.33203125" style="25" customWidth="1"/>
    <col min="4" max="4" width="10" style="24" customWidth="1"/>
    <col min="5" max="5" width="9.83203125" style="25" customWidth="1"/>
    <col min="6" max="6" width="9.1640625" style="24" customWidth="1"/>
    <col min="7" max="7" width="10.5" style="25" customWidth="1"/>
    <col min="8" max="8" width="16" style="24" customWidth="1"/>
    <col min="9" max="9" width="10.6640625" style="25" customWidth="1"/>
    <col min="10" max="10" width="9.6640625" style="24" customWidth="1"/>
    <col min="11" max="11" width="11" style="25" customWidth="1"/>
    <col min="12" max="239" width="8.83203125" style="6"/>
    <col min="240" max="240" width="10.5" style="6" customWidth="1"/>
    <col min="241" max="241" width="15" style="6" customWidth="1"/>
    <col min="242" max="242" width="10.33203125" style="6" customWidth="1"/>
    <col min="243" max="243" width="10" style="6" customWidth="1"/>
    <col min="244" max="244" width="9.83203125" style="6" customWidth="1"/>
    <col min="245" max="245" width="9.1640625" style="6" customWidth="1"/>
    <col min="246" max="246" width="10.5" style="6" customWidth="1"/>
    <col min="247" max="247" width="16" style="6" customWidth="1"/>
    <col min="248" max="248" width="10.6640625" style="6" customWidth="1"/>
    <col min="249" max="249" width="9.6640625" style="6" customWidth="1"/>
    <col min="250" max="250" width="11" style="6" customWidth="1"/>
    <col min="251" max="495" width="8.83203125" style="6"/>
    <col min="496" max="496" width="10.5" style="6" customWidth="1"/>
    <col min="497" max="497" width="15" style="6" customWidth="1"/>
    <col min="498" max="498" width="10.33203125" style="6" customWidth="1"/>
    <col min="499" max="499" width="10" style="6" customWidth="1"/>
    <col min="500" max="500" width="9.83203125" style="6" customWidth="1"/>
    <col min="501" max="501" width="9.1640625" style="6" customWidth="1"/>
    <col min="502" max="502" width="10.5" style="6" customWidth="1"/>
    <col min="503" max="503" width="16" style="6" customWidth="1"/>
    <col min="504" max="504" width="10.6640625" style="6" customWidth="1"/>
    <col min="505" max="505" width="9.6640625" style="6" customWidth="1"/>
    <col min="506" max="506" width="11" style="6" customWidth="1"/>
    <col min="507" max="751" width="8.83203125" style="6"/>
    <col min="752" max="752" width="10.5" style="6" customWidth="1"/>
    <col min="753" max="753" width="15" style="6" customWidth="1"/>
    <col min="754" max="754" width="10.33203125" style="6" customWidth="1"/>
    <col min="755" max="755" width="10" style="6" customWidth="1"/>
    <col min="756" max="756" width="9.83203125" style="6" customWidth="1"/>
    <col min="757" max="757" width="9.1640625" style="6" customWidth="1"/>
    <col min="758" max="758" width="10.5" style="6" customWidth="1"/>
    <col min="759" max="759" width="16" style="6" customWidth="1"/>
    <col min="760" max="760" width="10.6640625" style="6" customWidth="1"/>
    <col min="761" max="761" width="9.6640625" style="6" customWidth="1"/>
    <col min="762" max="762" width="11" style="6" customWidth="1"/>
    <col min="763" max="1007" width="8.83203125" style="6"/>
    <col min="1008" max="1008" width="10.5" style="6" customWidth="1"/>
    <col min="1009" max="1009" width="15" style="6" customWidth="1"/>
    <col min="1010" max="1010" width="10.33203125" style="6" customWidth="1"/>
    <col min="1011" max="1011" width="10" style="6" customWidth="1"/>
    <col min="1012" max="1012" width="9.83203125" style="6" customWidth="1"/>
    <col min="1013" max="1013" width="9.1640625" style="6" customWidth="1"/>
    <col min="1014" max="1014" width="10.5" style="6" customWidth="1"/>
    <col min="1015" max="1015" width="16" style="6" customWidth="1"/>
    <col min="1016" max="1016" width="10.6640625" style="6" customWidth="1"/>
    <col min="1017" max="1017" width="9.6640625" style="6" customWidth="1"/>
    <col min="1018" max="1018" width="11" style="6" customWidth="1"/>
    <col min="1019" max="1263" width="8.83203125" style="6"/>
    <col min="1264" max="1264" width="10.5" style="6" customWidth="1"/>
    <col min="1265" max="1265" width="15" style="6" customWidth="1"/>
    <col min="1266" max="1266" width="10.33203125" style="6" customWidth="1"/>
    <col min="1267" max="1267" width="10" style="6" customWidth="1"/>
    <col min="1268" max="1268" width="9.83203125" style="6" customWidth="1"/>
    <col min="1269" max="1269" width="9.1640625" style="6" customWidth="1"/>
    <col min="1270" max="1270" width="10.5" style="6" customWidth="1"/>
    <col min="1271" max="1271" width="16" style="6" customWidth="1"/>
    <col min="1272" max="1272" width="10.6640625" style="6" customWidth="1"/>
    <col min="1273" max="1273" width="9.6640625" style="6" customWidth="1"/>
    <col min="1274" max="1274" width="11" style="6" customWidth="1"/>
    <col min="1275" max="1519" width="8.83203125" style="6"/>
    <col min="1520" max="1520" width="10.5" style="6" customWidth="1"/>
    <col min="1521" max="1521" width="15" style="6" customWidth="1"/>
    <col min="1522" max="1522" width="10.33203125" style="6" customWidth="1"/>
    <col min="1523" max="1523" width="10" style="6" customWidth="1"/>
    <col min="1524" max="1524" width="9.83203125" style="6" customWidth="1"/>
    <col min="1525" max="1525" width="9.1640625" style="6" customWidth="1"/>
    <col min="1526" max="1526" width="10.5" style="6" customWidth="1"/>
    <col min="1527" max="1527" width="16" style="6" customWidth="1"/>
    <col min="1528" max="1528" width="10.6640625" style="6" customWidth="1"/>
    <col min="1529" max="1529" width="9.6640625" style="6" customWidth="1"/>
    <col min="1530" max="1530" width="11" style="6" customWidth="1"/>
    <col min="1531" max="1775" width="8.83203125" style="6"/>
    <col min="1776" max="1776" width="10.5" style="6" customWidth="1"/>
    <col min="1777" max="1777" width="15" style="6" customWidth="1"/>
    <col min="1778" max="1778" width="10.33203125" style="6" customWidth="1"/>
    <col min="1779" max="1779" width="10" style="6" customWidth="1"/>
    <col min="1780" max="1780" width="9.83203125" style="6" customWidth="1"/>
    <col min="1781" max="1781" width="9.1640625" style="6" customWidth="1"/>
    <col min="1782" max="1782" width="10.5" style="6" customWidth="1"/>
    <col min="1783" max="1783" width="16" style="6" customWidth="1"/>
    <col min="1784" max="1784" width="10.6640625" style="6" customWidth="1"/>
    <col min="1785" max="1785" width="9.6640625" style="6" customWidth="1"/>
    <col min="1786" max="1786" width="11" style="6" customWidth="1"/>
    <col min="1787" max="2031" width="8.83203125" style="6"/>
    <col min="2032" max="2032" width="10.5" style="6" customWidth="1"/>
    <col min="2033" max="2033" width="15" style="6" customWidth="1"/>
    <col min="2034" max="2034" width="10.33203125" style="6" customWidth="1"/>
    <col min="2035" max="2035" width="10" style="6" customWidth="1"/>
    <col min="2036" max="2036" width="9.83203125" style="6" customWidth="1"/>
    <col min="2037" max="2037" width="9.1640625" style="6" customWidth="1"/>
    <col min="2038" max="2038" width="10.5" style="6" customWidth="1"/>
    <col min="2039" max="2039" width="16" style="6" customWidth="1"/>
    <col min="2040" max="2040" width="10.6640625" style="6" customWidth="1"/>
    <col min="2041" max="2041" width="9.6640625" style="6" customWidth="1"/>
    <col min="2042" max="2042" width="11" style="6" customWidth="1"/>
    <col min="2043" max="2287" width="8.83203125" style="6"/>
    <col min="2288" max="2288" width="10.5" style="6" customWidth="1"/>
    <col min="2289" max="2289" width="15" style="6" customWidth="1"/>
    <col min="2290" max="2290" width="10.33203125" style="6" customWidth="1"/>
    <col min="2291" max="2291" width="10" style="6" customWidth="1"/>
    <col min="2292" max="2292" width="9.83203125" style="6" customWidth="1"/>
    <col min="2293" max="2293" width="9.1640625" style="6" customWidth="1"/>
    <col min="2294" max="2294" width="10.5" style="6" customWidth="1"/>
    <col min="2295" max="2295" width="16" style="6" customWidth="1"/>
    <col min="2296" max="2296" width="10.6640625" style="6" customWidth="1"/>
    <col min="2297" max="2297" width="9.6640625" style="6" customWidth="1"/>
    <col min="2298" max="2298" width="11" style="6" customWidth="1"/>
    <col min="2299" max="2543" width="8.83203125" style="6"/>
    <col min="2544" max="2544" width="10.5" style="6" customWidth="1"/>
    <col min="2545" max="2545" width="15" style="6" customWidth="1"/>
    <col min="2546" max="2546" width="10.33203125" style="6" customWidth="1"/>
    <col min="2547" max="2547" width="10" style="6" customWidth="1"/>
    <col min="2548" max="2548" width="9.83203125" style="6" customWidth="1"/>
    <col min="2549" max="2549" width="9.1640625" style="6" customWidth="1"/>
    <col min="2550" max="2550" width="10.5" style="6" customWidth="1"/>
    <col min="2551" max="2551" width="16" style="6" customWidth="1"/>
    <col min="2552" max="2552" width="10.6640625" style="6" customWidth="1"/>
    <col min="2553" max="2553" width="9.6640625" style="6" customWidth="1"/>
    <col min="2554" max="2554" width="11" style="6" customWidth="1"/>
    <col min="2555" max="2799" width="8.83203125" style="6"/>
    <col min="2800" max="2800" width="10.5" style="6" customWidth="1"/>
    <col min="2801" max="2801" width="15" style="6" customWidth="1"/>
    <col min="2802" max="2802" width="10.33203125" style="6" customWidth="1"/>
    <col min="2803" max="2803" width="10" style="6" customWidth="1"/>
    <col min="2804" max="2804" width="9.83203125" style="6" customWidth="1"/>
    <col min="2805" max="2805" width="9.1640625" style="6" customWidth="1"/>
    <col min="2806" max="2806" width="10.5" style="6" customWidth="1"/>
    <col min="2807" max="2807" width="16" style="6" customWidth="1"/>
    <col min="2808" max="2808" width="10.6640625" style="6" customWidth="1"/>
    <col min="2809" max="2809" width="9.6640625" style="6" customWidth="1"/>
    <col min="2810" max="2810" width="11" style="6" customWidth="1"/>
    <col min="2811" max="3055" width="8.83203125" style="6"/>
    <col min="3056" max="3056" width="10.5" style="6" customWidth="1"/>
    <col min="3057" max="3057" width="15" style="6" customWidth="1"/>
    <col min="3058" max="3058" width="10.33203125" style="6" customWidth="1"/>
    <col min="3059" max="3059" width="10" style="6" customWidth="1"/>
    <col min="3060" max="3060" width="9.83203125" style="6" customWidth="1"/>
    <col min="3061" max="3061" width="9.1640625" style="6" customWidth="1"/>
    <col min="3062" max="3062" width="10.5" style="6" customWidth="1"/>
    <col min="3063" max="3063" width="16" style="6" customWidth="1"/>
    <col min="3064" max="3064" width="10.6640625" style="6" customWidth="1"/>
    <col min="3065" max="3065" width="9.6640625" style="6" customWidth="1"/>
    <col min="3066" max="3066" width="11" style="6" customWidth="1"/>
    <col min="3067" max="3311" width="8.83203125" style="6"/>
    <col min="3312" max="3312" width="10.5" style="6" customWidth="1"/>
    <col min="3313" max="3313" width="15" style="6" customWidth="1"/>
    <col min="3314" max="3314" width="10.33203125" style="6" customWidth="1"/>
    <col min="3315" max="3315" width="10" style="6" customWidth="1"/>
    <col min="3316" max="3316" width="9.83203125" style="6" customWidth="1"/>
    <col min="3317" max="3317" width="9.1640625" style="6" customWidth="1"/>
    <col min="3318" max="3318" width="10.5" style="6" customWidth="1"/>
    <col min="3319" max="3319" width="16" style="6" customWidth="1"/>
    <col min="3320" max="3320" width="10.6640625" style="6" customWidth="1"/>
    <col min="3321" max="3321" width="9.6640625" style="6" customWidth="1"/>
    <col min="3322" max="3322" width="11" style="6" customWidth="1"/>
    <col min="3323" max="3567" width="8.83203125" style="6"/>
    <col min="3568" max="3568" width="10.5" style="6" customWidth="1"/>
    <col min="3569" max="3569" width="15" style="6" customWidth="1"/>
    <col min="3570" max="3570" width="10.33203125" style="6" customWidth="1"/>
    <col min="3571" max="3571" width="10" style="6" customWidth="1"/>
    <col min="3572" max="3572" width="9.83203125" style="6" customWidth="1"/>
    <col min="3573" max="3573" width="9.1640625" style="6" customWidth="1"/>
    <col min="3574" max="3574" width="10.5" style="6" customWidth="1"/>
    <col min="3575" max="3575" width="16" style="6" customWidth="1"/>
    <col min="3576" max="3576" width="10.6640625" style="6" customWidth="1"/>
    <col min="3577" max="3577" width="9.6640625" style="6" customWidth="1"/>
    <col min="3578" max="3578" width="11" style="6" customWidth="1"/>
    <col min="3579" max="3823" width="8.83203125" style="6"/>
    <col min="3824" max="3824" width="10.5" style="6" customWidth="1"/>
    <col min="3825" max="3825" width="15" style="6" customWidth="1"/>
    <col min="3826" max="3826" width="10.33203125" style="6" customWidth="1"/>
    <col min="3827" max="3827" width="10" style="6" customWidth="1"/>
    <col min="3828" max="3828" width="9.83203125" style="6" customWidth="1"/>
    <col min="3829" max="3829" width="9.1640625" style="6" customWidth="1"/>
    <col min="3830" max="3830" width="10.5" style="6" customWidth="1"/>
    <col min="3831" max="3831" width="16" style="6" customWidth="1"/>
    <col min="3832" max="3832" width="10.6640625" style="6" customWidth="1"/>
    <col min="3833" max="3833" width="9.6640625" style="6" customWidth="1"/>
    <col min="3834" max="3834" width="11" style="6" customWidth="1"/>
    <col min="3835" max="4079" width="8.83203125" style="6"/>
    <col min="4080" max="4080" width="10.5" style="6" customWidth="1"/>
    <col min="4081" max="4081" width="15" style="6" customWidth="1"/>
    <col min="4082" max="4082" width="10.33203125" style="6" customWidth="1"/>
    <col min="4083" max="4083" width="10" style="6" customWidth="1"/>
    <col min="4084" max="4084" width="9.83203125" style="6" customWidth="1"/>
    <col min="4085" max="4085" width="9.1640625" style="6" customWidth="1"/>
    <col min="4086" max="4086" width="10.5" style="6" customWidth="1"/>
    <col min="4087" max="4087" width="16" style="6" customWidth="1"/>
    <col min="4088" max="4088" width="10.6640625" style="6" customWidth="1"/>
    <col min="4089" max="4089" width="9.6640625" style="6" customWidth="1"/>
    <col min="4090" max="4090" width="11" style="6" customWidth="1"/>
    <col min="4091" max="4335" width="8.83203125" style="6"/>
    <col min="4336" max="4336" width="10.5" style="6" customWidth="1"/>
    <col min="4337" max="4337" width="15" style="6" customWidth="1"/>
    <col min="4338" max="4338" width="10.33203125" style="6" customWidth="1"/>
    <col min="4339" max="4339" width="10" style="6" customWidth="1"/>
    <col min="4340" max="4340" width="9.83203125" style="6" customWidth="1"/>
    <col min="4341" max="4341" width="9.1640625" style="6" customWidth="1"/>
    <col min="4342" max="4342" width="10.5" style="6" customWidth="1"/>
    <col min="4343" max="4343" width="16" style="6" customWidth="1"/>
    <col min="4344" max="4344" width="10.6640625" style="6" customWidth="1"/>
    <col min="4345" max="4345" width="9.6640625" style="6" customWidth="1"/>
    <col min="4346" max="4346" width="11" style="6" customWidth="1"/>
    <col min="4347" max="4591" width="8.83203125" style="6"/>
    <col min="4592" max="4592" width="10.5" style="6" customWidth="1"/>
    <col min="4593" max="4593" width="15" style="6" customWidth="1"/>
    <col min="4594" max="4594" width="10.33203125" style="6" customWidth="1"/>
    <col min="4595" max="4595" width="10" style="6" customWidth="1"/>
    <col min="4596" max="4596" width="9.83203125" style="6" customWidth="1"/>
    <col min="4597" max="4597" width="9.1640625" style="6" customWidth="1"/>
    <col min="4598" max="4598" width="10.5" style="6" customWidth="1"/>
    <col min="4599" max="4599" width="16" style="6" customWidth="1"/>
    <col min="4600" max="4600" width="10.6640625" style="6" customWidth="1"/>
    <col min="4601" max="4601" width="9.6640625" style="6" customWidth="1"/>
    <col min="4602" max="4602" width="11" style="6" customWidth="1"/>
    <col min="4603" max="4847" width="8.83203125" style="6"/>
    <col min="4848" max="4848" width="10.5" style="6" customWidth="1"/>
    <col min="4849" max="4849" width="15" style="6" customWidth="1"/>
    <col min="4850" max="4850" width="10.33203125" style="6" customWidth="1"/>
    <col min="4851" max="4851" width="10" style="6" customWidth="1"/>
    <col min="4852" max="4852" width="9.83203125" style="6" customWidth="1"/>
    <col min="4853" max="4853" width="9.1640625" style="6" customWidth="1"/>
    <col min="4854" max="4854" width="10.5" style="6" customWidth="1"/>
    <col min="4855" max="4855" width="16" style="6" customWidth="1"/>
    <col min="4856" max="4856" width="10.6640625" style="6" customWidth="1"/>
    <col min="4857" max="4857" width="9.6640625" style="6" customWidth="1"/>
    <col min="4858" max="4858" width="11" style="6" customWidth="1"/>
    <col min="4859" max="5103" width="8.83203125" style="6"/>
    <col min="5104" max="5104" width="10.5" style="6" customWidth="1"/>
    <col min="5105" max="5105" width="15" style="6" customWidth="1"/>
    <col min="5106" max="5106" width="10.33203125" style="6" customWidth="1"/>
    <col min="5107" max="5107" width="10" style="6" customWidth="1"/>
    <col min="5108" max="5108" width="9.83203125" style="6" customWidth="1"/>
    <col min="5109" max="5109" width="9.1640625" style="6" customWidth="1"/>
    <col min="5110" max="5110" width="10.5" style="6" customWidth="1"/>
    <col min="5111" max="5111" width="16" style="6" customWidth="1"/>
    <col min="5112" max="5112" width="10.6640625" style="6" customWidth="1"/>
    <col min="5113" max="5113" width="9.6640625" style="6" customWidth="1"/>
    <col min="5114" max="5114" width="11" style="6" customWidth="1"/>
    <col min="5115" max="5359" width="8.83203125" style="6"/>
    <col min="5360" max="5360" width="10.5" style="6" customWidth="1"/>
    <col min="5361" max="5361" width="15" style="6" customWidth="1"/>
    <col min="5362" max="5362" width="10.33203125" style="6" customWidth="1"/>
    <col min="5363" max="5363" width="10" style="6" customWidth="1"/>
    <col min="5364" max="5364" width="9.83203125" style="6" customWidth="1"/>
    <col min="5365" max="5365" width="9.1640625" style="6" customWidth="1"/>
    <col min="5366" max="5366" width="10.5" style="6" customWidth="1"/>
    <col min="5367" max="5367" width="16" style="6" customWidth="1"/>
    <col min="5368" max="5368" width="10.6640625" style="6" customWidth="1"/>
    <col min="5369" max="5369" width="9.6640625" style="6" customWidth="1"/>
    <col min="5370" max="5370" width="11" style="6" customWidth="1"/>
    <col min="5371" max="5615" width="8.83203125" style="6"/>
    <col min="5616" max="5616" width="10.5" style="6" customWidth="1"/>
    <col min="5617" max="5617" width="15" style="6" customWidth="1"/>
    <col min="5618" max="5618" width="10.33203125" style="6" customWidth="1"/>
    <col min="5619" max="5619" width="10" style="6" customWidth="1"/>
    <col min="5620" max="5620" width="9.83203125" style="6" customWidth="1"/>
    <col min="5621" max="5621" width="9.1640625" style="6" customWidth="1"/>
    <col min="5622" max="5622" width="10.5" style="6" customWidth="1"/>
    <col min="5623" max="5623" width="16" style="6" customWidth="1"/>
    <col min="5624" max="5624" width="10.6640625" style="6" customWidth="1"/>
    <col min="5625" max="5625" width="9.6640625" style="6" customWidth="1"/>
    <col min="5626" max="5626" width="11" style="6" customWidth="1"/>
    <col min="5627" max="5871" width="8.83203125" style="6"/>
    <col min="5872" max="5872" width="10.5" style="6" customWidth="1"/>
    <col min="5873" max="5873" width="15" style="6" customWidth="1"/>
    <col min="5874" max="5874" width="10.33203125" style="6" customWidth="1"/>
    <col min="5875" max="5875" width="10" style="6" customWidth="1"/>
    <col min="5876" max="5876" width="9.83203125" style="6" customWidth="1"/>
    <col min="5877" max="5877" width="9.1640625" style="6" customWidth="1"/>
    <col min="5878" max="5878" width="10.5" style="6" customWidth="1"/>
    <col min="5879" max="5879" width="16" style="6" customWidth="1"/>
    <col min="5880" max="5880" width="10.6640625" style="6" customWidth="1"/>
    <col min="5881" max="5881" width="9.6640625" style="6" customWidth="1"/>
    <col min="5882" max="5882" width="11" style="6" customWidth="1"/>
    <col min="5883" max="6127" width="8.83203125" style="6"/>
    <col min="6128" max="6128" width="10.5" style="6" customWidth="1"/>
    <col min="6129" max="6129" width="15" style="6" customWidth="1"/>
    <col min="6130" max="6130" width="10.33203125" style="6" customWidth="1"/>
    <col min="6131" max="6131" width="10" style="6" customWidth="1"/>
    <col min="6132" max="6132" width="9.83203125" style="6" customWidth="1"/>
    <col min="6133" max="6133" width="9.1640625" style="6" customWidth="1"/>
    <col min="6134" max="6134" width="10.5" style="6" customWidth="1"/>
    <col min="6135" max="6135" width="16" style="6" customWidth="1"/>
    <col min="6136" max="6136" width="10.6640625" style="6" customWidth="1"/>
    <col min="6137" max="6137" width="9.6640625" style="6" customWidth="1"/>
    <col min="6138" max="6138" width="11" style="6" customWidth="1"/>
    <col min="6139" max="6383" width="8.83203125" style="6"/>
    <col min="6384" max="6384" width="10.5" style="6" customWidth="1"/>
    <col min="6385" max="6385" width="15" style="6" customWidth="1"/>
    <col min="6386" max="6386" width="10.33203125" style="6" customWidth="1"/>
    <col min="6387" max="6387" width="10" style="6" customWidth="1"/>
    <col min="6388" max="6388" width="9.83203125" style="6" customWidth="1"/>
    <col min="6389" max="6389" width="9.1640625" style="6" customWidth="1"/>
    <col min="6390" max="6390" width="10.5" style="6" customWidth="1"/>
    <col min="6391" max="6391" width="16" style="6" customWidth="1"/>
    <col min="6392" max="6392" width="10.6640625" style="6" customWidth="1"/>
    <col min="6393" max="6393" width="9.6640625" style="6" customWidth="1"/>
    <col min="6394" max="6394" width="11" style="6" customWidth="1"/>
    <col min="6395" max="6639" width="8.83203125" style="6"/>
    <col min="6640" max="6640" width="10.5" style="6" customWidth="1"/>
    <col min="6641" max="6641" width="15" style="6" customWidth="1"/>
    <col min="6642" max="6642" width="10.33203125" style="6" customWidth="1"/>
    <col min="6643" max="6643" width="10" style="6" customWidth="1"/>
    <col min="6644" max="6644" width="9.83203125" style="6" customWidth="1"/>
    <col min="6645" max="6645" width="9.1640625" style="6" customWidth="1"/>
    <col min="6646" max="6646" width="10.5" style="6" customWidth="1"/>
    <col min="6647" max="6647" width="16" style="6" customWidth="1"/>
    <col min="6648" max="6648" width="10.6640625" style="6" customWidth="1"/>
    <col min="6649" max="6649" width="9.6640625" style="6" customWidth="1"/>
    <col min="6650" max="6650" width="11" style="6" customWidth="1"/>
    <col min="6651" max="6895" width="8.83203125" style="6"/>
    <col min="6896" max="6896" width="10.5" style="6" customWidth="1"/>
    <col min="6897" max="6897" width="15" style="6" customWidth="1"/>
    <col min="6898" max="6898" width="10.33203125" style="6" customWidth="1"/>
    <col min="6899" max="6899" width="10" style="6" customWidth="1"/>
    <col min="6900" max="6900" width="9.83203125" style="6" customWidth="1"/>
    <col min="6901" max="6901" width="9.1640625" style="6" customWidth="1"/>
    <col min="6902" max="6902" width="10.5" style="6" customWidth="1"/>
    <col min="6903" max="6903" width="16" style="6" customWidth="1"/>
    <col min="6904" max="6904" width="10.6640625" style="6" customWidth="1"/>
    <col min="6905" max="6905" width="9.6640625" style="6" customWidth="1"/>
    <col min="6906" max="6906" width="11" style="6" customWidth="1"/>
    <col min="6907" max="7151" width="8.83203125" style="6"/>
    <col min="7152" max="7152" width="10.5" style="6" customWidth="1"/>
    <col min="7153" max="7153" width="15" style="6" customWidth="1"/>
    <col min="7154" max="7154" width="10.33203125" style="6" customWidth="1"/>
    <col min="7155" max="7155" width="10" style="6" customWidth="1"/>
    <col min="7156" max="7156" width="9.83203125" style="6" customWidth="1"/>
    <col min="7157" max="7157" width="9.1640625" style="6" customWidth="1"/>
    <col min="7158" max="7158" width="10.5" style="6" customWidth="1"/>
    <col min="7159" max="7159" width="16" style="6" customWidth="1"/>
    <col min="7160" max="7160" width="10.6640625" style="6" customWidth="1"/>
    <col min="7161" max="7161" width="9.6640625" style="6" customWidth="1"/>
    <col min="7162" max="7162" width="11" style="6" customWidth="1"/>
    <col min="7163" max="7407" width="8.83203125" style="6"/>
    <col min="7408" max="7408" width="10.5" style="6" customWidth="1"/>
    <col min="7409" max="7409" width="15" style="6" customWidth="1"/>
    <col min="7410" max="7410" width="10.33203125" style="6" customWidth="1"/>
    <col min="7411" max="7411" width="10" style="6" customWidth="1"/>
    <col min="7412" max="7412" width="9.83203125" style="6" customWidth="1"/>
    <col min="7413" max="7413" width="9.1640625" style="6" customWidth="1"/>
    <col min="7414" max="7414" width="10.5" style="6" customWidth="1"/>
    <col min="7415" max="7415" width="16" style="6" customWidth="1"/>
    <col min="7416" max="7416" width="10.6640625" style="6" customWidth="1"/>
    <col min="7417" max="7417" width="9.6640625" style="6" customWidth="1"/>
    <col min="7418" max="7418" width="11" style="6" customWidth="1"/>
    <col min="7419" max="7663" width="8.83203125" style="6"/>
    <col min="7664" max="7664" width="10.5" style="6" customWidth="1"/>
    <col min="7665" max="7665" width="15" style="6" customWidth="1"/>
    <col min="7666" max="7666" width="10.33203125" style="6" customWidth="1"/>
    <col min="7667" max="7667" width="10" style="6" customWidth="1"/>
    <col min="7668" max="7668" width="9.83203125" style="6" customWidth="1"/>
    <col min="7669" max="7669" width="9.1640625" style="6" customWidth="1"/>
    <col min="7670" max="7670" width="10.5" style="6" customWidth="1"/>
    <col min="7671" max="7671" width="16" style="6" customWidth="1"/>
    <col min="7672" max="7672" width="10.6640625" style="6" customWidth="1"/>
    <col min="7673" max="7673" width="9.6640625" style="6" customWidth="1"/>
    <col min="7674" max="7674" width="11" style="6" customWidth="1"/>
    <col min="7675" max="7919" width="8.83203125" style="6"/>
    <col min="7920" max="7920" width="10.5" style="6" customWidth="1"/>
    <col min="7921" max="7921" width="15" style="6" customWidth="1"/>
    <col min="7922" max="7922" width="10.33203125" style="6" customWidth="1"/>
    <col min="7923" max="7923" width="10" style="6" customWidth="1"/>
    <col min="7924" max="7924" width="9.83203125" style="6" customWidth="1"/>
    <col min="7925" max="7925" width="9.1640625" style="6" customWidth="1"/>
    <col min="7926" max="7926" width="10.5" style="6" customWidth="1"/>
    <col min="7927" max="7927" width="16" style="6" customWidth="1"/>
    <col min="7928" max="7928" width="10.6640625" style="6" customWidth="1"/>
    <col min="7929" max="7929" width="9.6640625" style="6" customWidth="1"/>
    <col min="7930" max="7930" width="11" style="6" customWidth="1"/>
    <col min="7931" max="8175" width="8.83203125" style="6"/>
    <col min="8176" max="8176" width="10.5" style="6" customWidth="1"/>
    <col min="8177" max="8177" width="15" style="6" customWidth="1"/>
    <col min="8178" max="8178" width="10.33203125" style="6" customWidth="1"/>
    <col min="8179" max="8179" width="10" style="6" customWidth="1"/>
    <col min="8180" max="8180" width="9.83203125" style="6" customWidth="1"/>
    <col min="8181" max="8181" width="9.1640625" style="6" customWidth="1"/>
    <col min="8182" max="8182" width="10.5" style="6" customWidth="1"/>
    <col min="8183" max="8183" width="16" style="6" customWidth="1"/>
    <col min="8184" max="8184" width="10.6640625" style="6" customWidth="1"/>
    <col min="8185" max="8185" width="9.6640625" style="6" customWidth="1"/>
    <col min="8186" max="8186" width="11" style="6" customWidth="1"/>
    <col min="8187" max="8431" width="8.83203125" style="6"/>
    <col min="8432" max="8432" width="10.5" style="6" customWidth="1"/>
    <col min="8433" max="8433" width="15" style="6" customWidth="1"/>
    <col min="8434" max="8434" width="10.33203125" style="6" customWidth="1"/>
    <col min="8435" max="8435" width="10" style="6" customWidth="1"/>
    <col min="8436" max="8436" width="9.83203125" style="6" customWidth="1"/>
    <col min="8437" max="8437" width="9.1640625" style="6" customWidth="1"/>
    <col min="8438" max="8438" width="10.5" style="6" customWidth="1"/>
    <col min="8439" max="8439" width="16" style="6" customWidth="1"/>
    <col min="8440" max="8440" width="10.6640625" style="6" customWidth="1"/>
    <col min="8441" max="8441" width="9.6640625" style="6" customWidth="1"/>
    <col min="8442" max="8442" width="11" style="6" customWidth="1"/>
    <col min="8443" max="8687" width="8.83203125" style="6"/>
    <col min="8688" max="8688" width="10.5" style="6" customWidth="1"/>
    <col min="8689" max="8689" width="15" style="6" customWidth="1"/>
    <col min="8690" max="8690" width="10.33203125" style="6" customWidth="1"/>
    <col min="8691" max="8691" width="10" style="6" customWidth="1"/>
    <col min="8692" max="8692" width="9.83203125" style="6" customWidth="1"/>
    <col min="8693" max="8693" width="9.1640625" style="6" customWidth="1"/>
    <col min="8694" max="8694" width="10.5" style="6" customWidth="1"/>
    <col min="8695" max="8695" width="16" style="6" customWidth="1"/>
    <col min="8696" max="8696" width="10.6640625" style="6" customWidth="1"/>
    <col min="8697" max="8697" width="9.6640625" style="6" customWidth="1"/>
    <col min="8698" max="8698" width="11" style="6" customWidth="1"/>
    <col min="8699" max="8943" width="8.83203125" style="6"/>
    <col min="8944" max="8944" width="10.5" style="6" customWidth="1"/>
    <col min="8945" max="8945" width="15" style="6" customWidth="1"/>
    <col min="8946" max="8946" width="10.33203125" style="6" customWidth="1"/>
    <col min="8947" max="8947" width="10" style="6" customWidth="1"/>
    <col min="8948" max="8948" width="9.83203125" style="6" customWidth="1"/>
    <col min="8949" max="8949" width="9.1640625" style="6" customWidth="1"/>
    <col min="8950" max="8950" width="10.5" style="6" customWidth="1"/>
    <col min="8951" max="8951" width="16" style="6" customWidth="1"/>
    <col min="8952" max="8952" width="10.6640625" style="6" customWidth="1"/>
    <col min="8953" max="8953" width="9.6640625" style="6" customWidth="1"/>
    <col min="8954" max="8954" width="11" style="6" customWidth="1"/>
    <col min="8955" max="9199" width="8.83203125" style="6"/>
    <col min="9200" max="9200" width="10.5" style="6" customWidth="1"/>
    <col min="9201" max="9201" width="15" style="6" customWidth="1"/>
    <col min="9202" max="9202" width="10.33203125" style="6" customWidth="1"/>
    <col min="9203" max="9203" width="10" style="6" customWidth="1"/>
    <col min="9204" max="9204" width="9.83203125" style="6" customWidth="1"/>
    <col min="9205" max="9205" width="9.1640625" style="6" customWidth="1"/>
    <col min="9206" max="9206" width="10.5" style="6" customWidth="1"/>
    <col min="9207" max="9207" width="16" style="6" customWidth="1"/>
    <col min="9208" max="9208" width="10.6640625" style="6" customWidth="1"/>
    <col min="9209" max="9209" width="9.6640625" style="6" customWidth="1"/>
    <col min="9210" max="9210" width="11" style="6" customWidth="1"/>
    <col min="9211" max="9455" width="8.83203125" style="6"/>
    <col min="9456" max="9456" width="10.5" style="6" customWidth="1"/>
    <col min="9457" max="9457" width="15" style="6" customWidth="1"/>
    <col min="9458" max="9458" width="10.33203125" style="6" customWidth="1"/>
    <col min="9459" max="9459" width="10" style="6" customWidth="1"/>
    <col min="9460" max="9460" width="9.83203125" style="6" customWidth="1"/>
    <col min="9461" max="9461" width="9.1640625" style="6" customWidth="1"/>
    <col min="9462" max="9462" width="10.5" style="6" customWidth="1"/>
    <col min="9463" max="9463" width="16" style="6" customWidth="1"/>
    <col min="9464" max="9464" width="10.6640625" style="6" customWidth="1"/>
    <col min="9465" max="9465" width="9.6640625" style="6" customWidth="1"/>
    <col min="9466" max="9466" width="11" style="6" customWidth="1"/>
    <col min="9467" max="9711" width="8.83203125" style="6"/>
    <col min="9712" max="9712" width="10.5" style="6" customWidth="1"/>
    <col min="9713" max="9713" width="15" style="6" customWidth="1"/>
    <col min="9714" max="9714" width="10.33203125" style="6" customWidth="1"/>
    <col min="9715" max="9715" width="10" style="6" customWidth="1"/>
    <col min="9716" max="9716" width="9.83203125" style="6" customWidth="1"/>
    <col min="9717" max="9717" width="9.1640625" style="6" customWidth="1"/>
    <col min="9718" max="9718" width="10.5" style="6" customWidth="1"/>
    <col min="9719" max="9719" width="16" style="6" customWidth="1"/>
    <col min="9720" max="9720" width="10.6640625" style="6" customWidth="1"/>
    <col min="9721" max="9721" width="9.6640625" style="6" customWidth="1"/>
    <col min="9722" max="9722" width="11" style="6" customWidth="1"/>
    <col min="9723" max="9967" width="8.83203125" style="6"/>
    <col min="9968" max="9968" width="10.5" style="6" customWidth="1"/>
    <col min="9969" max="9969" width="15" style="6" customWidth="1"/>
    <col min="9970" max="9970" width="10.33203125" style="6" customWidth="1"/>
    <col min="9971" max="9971" width="10" style="6" customWidth="1"/>
    <col min="9972" max="9972" width="9.83203125" style="6" customWidth="1"/>
    <col min="9973" max="9973" width="9.1640625" style="6" customWidth="1"/>
    <col min="9974" max="9974" width="10.5" style="6" customWidth="1"/>
    <col min="9975" max="9975" width="16" style="6" customWidth="1"/>
    <col min="9976" max="9976" width="10.6640625" style="6" customWidth="1"/>
    <col min="9977" max="9977" width="9.6640625" style="6" customWidth="1"/>
    <col min="9978" max="9978" width="11" style="6" customWidth="1"/>
    <col min="9979" max="10223" width="8.83203125" style="6"/>
    <col min="10224" max="10224" width="10.5" style="6" customWidth="1"/>
    <col min="10225" max="10225" width="15" style="6" customWidth="1"/>
    <col min="10226" max="10226" width="10.33203125" style="6" customWidth="1"/>
    <col min="10227" max="10227" width="10" style="6" customWidth="1"/>
    <col min="10228" max="10228" width="9.83203125" style="6" customWidth="1"/>
    <col min="10229" max="10229" width="9.1640625" style="6" customWidth="1"/>
    <col min="10230" max="10230" width="10.5" style="6" customWidth="1"/>
    <col min="10231" max="10231" width="16" style="6" customWidth="1"/>
    <col min="10232" max="10232" width="10.6640625" style="6" customWidth="1"/>
    <col min="10233" max="10233" width="9.6640625" style="6" customWidth="1"/>
    <col min="10234" max="10234" width="11" style="6" customWidth="1"/>
    <col min="10235" max="10479" width="8.83203125" style="6"/>
    <col min="10480" max="10480" width="10.5" style="6" customWidth="1"/>
    <col min="10481" max="10481" width="15" style="6" customWidth="1"/>
    <col min="10482" max="10482" width="10.33203125" style="6" customWidth="1"/>
    <col min="10483" max="10483" width="10" style="6" customWidth="1"/>
    <col min="10484" max="10484" width="9.83203125" style="6" customWidth="1"/>
    <col min="10485" max="10485" width="9.1640625" style="6" customWidth="1"/>
    <col min="10486" max="10486" width="10.5" style="6" customWidth="1"/>
    <col min="10487" max="10487" width="16" style="6" customWidth="1"/>
    <col min="10488" max="10488" width="10.6640625" style="6" customWidth="1"/>
    <col min="10489" max="10489" width="9.6640625" style="6" customWidth="1"/>
    <col min="10490" max="10490" width="11" style="6" customWidth="1"/>
    <col min="10491" max="10735" width="8.83203125" style="6"/>
    <col min="10736" max="10736" width="10.5" style="6" customWidth="1"/>
    <col min="10737" max="10737" width="15" style="6" customWidth="1"/>
    <col min="10738" max="10738" width="10.33203125" style="6" customWidth="1"/>
    <col min="10739" max="10739" width="10" style="6" customWidth="1"/>
    <col min="10740" max="10740" width="9.83203125" style="6" customWidth="1"/>
    <col min="10741" max="10741" width="9.1640625" style="6" customWidth="1"/>
    <col min="10742" max="10742" width="10.5" style="6" customWidth="1"/>
    <col min="10743" max="10743" width="16" style="6" customWidth="1"/>
    <col min="10744" max="10744" width="10.6640625" style="6" customWidth="1"/>
    <col min="10745" max="10745" width="9.6640625" style="6" customWidth="1"/>
    <col min="10746" max="10746" width="11" style="6" customWidth="1"/>
    <col min="10747" max="10991" width="8.83203125" style="6"/>
    <col min="10992" max="10992" width="10.5" style="6" customWidth="1"/>
    <col min="10993" max="10993" width="15" style="6" customWidth="1"/>
    <col min="10994" max="10994" width="10.33203125" style="6" customWidth="1"/>
    <col min="10995" max="10995" width="10" style="6" customWidth="1"/>
    <col min="10996" max="10996" width="9.83203125" style="6" customWidth="1"/>
    <col min="10997" max="10997" width="9.1640625" style="6" customWidth="1"/>
    <col min="10998" max="10998" width="10.5" style="6" customWidth="1"/>
    <col min="10999" max="10999" width="16" style="6" customWidth="1"/>
    <col min="11000" max="11000" width="10.6640625" style="6" customWidth="1"/>
    <col min="11001" max="11001" width="9.6640625" style="6" customWidth="1"/>
    <col min="11002" max="11002" width="11" style="6" customWidth="1"/>
    <col min="11003" max="11247" width="8.83203125" style="6"/>
    <col min="11248" max="11248" width="10.5" style="6" customWidth="1"/>
    <col min="11249" max="11249" width="15" style="6" customWidth="1"/>
    <col min="11250" max="11250" width="10.33203125" style="6" customWidth="1"/>
    <col min="11251" max="11251" width="10" style="6" customWidth="1"/>
    <col min="11252" max="11252" width="9.83203125" style="6" customWidth="1"/>
    <col min="11253" max="11253" width="9.1640625" style="6" customWidth="1"/>
    <col min="11254" max="11254" width="10.5" style="6" customWidth="1"/>
    <col min="11255" max="11255" width="16" style="6" customWidth="1"/>
    <col min="11256" max="11256" width="10.6640625" style="6" customWidth="1"/>
    <col min="11257" max="11257" width="9.6640625" style="6" customWidth="1"/>
    <col min="11258" max="11258" width="11" style="6" customWidth="1"/>
    <col min="11259" max="11503" width="8.83203125" style="6"/>
    <col min="11504" max="11504" width="10.5" style="6" customWidth="1"/>
    <col min="11505" max="11505" width="15" style="6" customWidth="1"/>
    <col min="11506" max="11506" width="10.33203125" style="6" customWidth="1"/>
    <col min="11507" max="11507" width="10" style="6" customWidth="1"/>
    <col min="11508" max="11508" width="9.83203125" style="6" customWidth="1"/>
    <col min="11509" max="11509" width="9.1640625" style="6" customWidth="1"/>
    <col min="11510" max="11510" width="10.5" style="6" customWidth="1"/>
    <col min="11511" max="11511" width="16" style="6" customWidth="1"/>
    <col min="11512" max="11512" width="10.6640625" style="6" customWidth="1"/>
    <col min="11513" max="11513" width="9.6640625" style="6" customWidth="1"/>
    <col min="11514" max="11514" width="11" style="6" customWidth="1"/>
    <col min="11515" max="11759" width="8.83203125" style="6"/>
    <col min="11760" max="11760" width="10.5" style="6" customWidth="1"/>
    <col min="11761" max="11761" width="15" style="6" customWidth="1"/>
    <col min="11762" max="11762" width="10.33203125" style="6" customWidth="1"/>
    <col min="11763" max="11763" width="10" style="6" customWidth="1"/>
    <col min="11764" max="11764" width="9.83203125" style="6" customWidth="1"/>
    <col min="11765" max="11765" width="9.1640625" style="6" customWidth="1"/>
    <col min="11766" max="11766" width="10.5" style="6" customWidth="1"/>
    <col min="11767" max="11767" width="16" style="6" customWidth="1"/>
    <col min="11768" max="11768" width="10.6640625" style="6" customWidth="1"/>
    <col min="11769" max="11769" width="9.6640625" style="6" customWidth="1"/>
    <col min="11770" max="11770" width="11" style="6" customWidth="1"/>
    <col min="11771" max="12015" width="8.83203125" style="6"/>
    <col min="12016" max="12016" width="10.5" style="6" customWidth="1"/>
    <col min="12017" max="12017" width="15" style="6" customWidth="1"/>
    <col min="12018" max="12018" width="10.33203125" style="6" customWidth="1"/>
    <col min="12019" max="12019" width="10" style="6" customWidth="1"/>
    <col min="12020" max="12020" width="9.83203125" style="6" customWidth="1"/>
    <col min="12021" max="12021" width="9.1640625" style="6" customWidth="1"/>
    <col min="12022" max="12022" width="10.5" style="6" customWidth="1"/>
    <col min="12023" max="12023" width="16" style="6" customWidth="1"/>
    <col min="12024" max="12024" width="10.6640625" style="6" customWidth="1"/>
    <col min="12025" max="12025" width="9.6640625" style="6" customWidth="1"/>
    <col min="12026" max="12026" width="11" style="6" customWidth="1"/>
    <col min="12027" max="12271" width="8.83203125" style="6"/>
    <col min="12272" max="12272" width="10.5" style="6" customWidth="1"/>
    <col min="12273" max="12273" width="15" style="6" customWidth="1"/>
    <col min="12274" max="12274" width="10.33203125" style="6" customWidth="1"/>
    <col min="12275" max="12275" width="10" style="6" customWidth="1"/>
    <col min="12276" max="12276" width="9.83203125" style="6" customWidth="1"/>
    <col min="12277" max="12277" width="9.1640625" style="6" customWidth="1"/>
    <col min="12278" max="12278" width="10.5" style="6" customWidth="1"/>
    <col min="12279" max="12279" width="16" style="6" customWidth="1"/>
    <col min="12280" max="12280" width="10.6640625" style="6" customWidth="1"/>
    <col min="12281" max="12281" width="9.6640625" style="6" customWidth="1"/>
    <col min="12282" max="12282" width="11" style="6" customWidth="1"/>
    <col min="12283" max="12527" width="8.83203125" style="6"/>
    <col min="12528" max="12528" width="10.5" style="6" customWidth="1"/>
    <col min="12529" max="12529" width="15" style="6" customWidth="1"/>
    <col min="12530" max="12530" width="10.33203125" style="6" customWidth="1"/>
    <col min="12531" max="12531" width="10" style="6" customWidth="1"/>
    <col min="12532" max="12532" width="9.83203125" style="6" customWidth="1"/>
    <col min="12533" max="12533" width="9.1640625" style="6" customWidth="1"/>
    <col min="12534" max="12534" width="10.5" style="6" customWidth="1"/>
    <col min="12535" max="12535" width="16" style="6" customWidth="1"/>
    <col min="12536" max="12536" width="10.6640625" style="6" customWidth="1"/>
    <col min="12537" max="12537" width="9.6640625" style="6" customWidth="1"/>
    <col min="12538" max="12538" width="11" style="6" customWidth="1"/>
    <col min="12539" max="12783" width="8.83203125" style="6"/>
    <col min="12784" max="12784" width="10.5" style="6" customWidth="1"/>
    <col min="12785" max="12785" width="15" style="6" customWidth="1"/>
    <col min="12786" max="12786" width="10.33203125" style="6" customWidth="1"/>
    <col min="12787" max="12787" width="10" style="6" customWidth="1"/>
    <col min="12788" max="12788" width="9.83203125" style="6" customWidth="1"/>
    <col min="12789" max="12789" width="9.1640625" style="6" customWidth="1"/>
    <col min="12790" max="12790" width="10.5" style="6" customWidth="1"/>
    <col min="12791" max="12791" width="16" style="6" customWidth="1"/>
    <col min="12792" max="12792" width="10.6640625" style="6" customWidth="1"/>
    <col min="12793" max="12793" width="9.6640625" style="6" customWidth="1"/>
    <col min="12794" max="12794" width="11" style="6" customWidth="1"/>
    <col min="12795" max="13039" width="8.83203125" style="6"/>
    <col min="13040" max="13040" width="10.5" style="6" customWidth="1"/>
    <col min="13041" max="13041" width="15" style="6" customWidth="1"/>
    <col min="13042" max="13042" width="10.33203125" style="6" customWidth="1"/>
    <col min="13043" max="13043" width="10" style="6" customWidth="1"/>
    <col min="13044" max="13044" width="9.83203125" style="6" customWidth="1"/>
    <col min="13045" max="13045" width="9.1640625" style="6" customWidth="1"/>
    <col min="13046" max="13046" width="10.5" style="6" customWidth="1"/>
    <col min="13047" max="13047" width="16" style="6" customWidth="1"/>
    <col min="13048" max="13048" width="10.6640625" style="6" customWidth="1"/>
    <col min="13049" max="13049" width="9.6640625" style="6" customWidth="1"/>
    <col min="13050" max="13050" width="11" style="6" customWidth="1"/>
    <col min="13051" max="13295" width="8.83203125" style="6"/>
    <col min="13296" max="13296" width="10.5" style="6" customWidth="1"/>
    <col min="13297" max="13297" width="15" style="6" customWidth="1"/>
    <col min="13298" max="13298" width="10.33203125" style="6" customWidth="1"/>
    <col min="13299" max="13299" width="10" style="6" customWidth="1"/>
    <col min="13300" max="13300" width="9.83203125" style="6" customWidth="1"/>
    <col min="13301" max="13301" width="9.1640625" style="6" customWidth="1"/>
    <col min="13302" max="13302" width="10.5" style="6" customWidth="1"/>
    <col min="13303" max="13303" width="16" style="6" customWidth="1"/>
    <col min="13304" max="13304" width="10.6640625" style="6" customWidth="1"/>
    <col min="13305" max="13305" width="9.6640625" style="6" customWidth="1"/>
    <col min="13306" max="13306" width="11" style="6" customWidth="1"/>
    <col min="13307" max="13551" width="8.83203125" style="6"/>
    <col min="13552" max="13552" width="10.5" style="6" customWidth="1"/>
    <col min="13553" max="13553" width="15" style="6" customWidth="1"/>
    <col min="13554" max="13554" width="10.33203125" style="6" customWidth="1"/>
    <col min="13555" max="13555" width="10" style="6" customWidth="1"/>
    <col min="13556" max="13556" width="9.83203125" style="6" customWidth="1"/>
    <col min="13557" max="13557" width="9.1640625" style="6" customWidth="1"/>
    <col min="13558" max="13558" width="10.5" style="6" customWidth="1"/>
    <col min="13559" max="13559" width="16" style="6" customWidth="1"/>
    <col min="13560" max="13560" width="10.6640625" style="6" customWidth="1"/>
    <col min="13561" max="13561" width="9.6640625" style="6" customWidth="1"/>
    <col min="13562" max="13562" width="11" style="6" customWidth="1"/>
    <col min="13563" max="13807" width="8.83203125" style="6"/>
    <col min="13808" max="13808" width="10.5" style="6" customWidth="1"/>
    <col min="13809" max="13809" width="15" style="6" customWidth="1"/>
    <col min="13810" max="13810" width="10.33203125" style="6" customWidth="1"/>
    <col min="13811" max="13811" width="10" style="6" customWidth="1"/>
    <col min="13812" max="13812" width="9.83203125" style="6" customWidth="1"/>
    <col min="13813" max="13813" width="9.1640625" style="6" customWidth="1"/>
    <col min="13814" max="13814" width="10.5" style="6" customWidth="1"/>
    <col min="13815" max="13815" width="16" style="6" customWidth="1"/>
    <col min="13816" max="13816" width="10.6640625" style="6" customWidth="1"/>
    <col min="13817" max="13817" width="9.6640625" style="6" customWidth="1"/>
    <col min="13818" max="13818" width="11" style="6" customWidth="1"/>
    <col min="13819" max="14063" width="8.83203125" style="6"/>
    <col min="14064" max="14064" width="10.5" style="6" customWidth="1"/>
    <col min="14065" max="14065" width="15" style="6" customWidth="1"/>
    <col min="14066" max="14066" width="10.33203125" style="6" customWidth="1"/>
    <col min="14067" max="14067" width="10" style="6" customWidth="1"/>
    <col min="14068" max="14068" width="9.83203125" style="6" customWidth="1"/>
    <col min="14069" max="14069" width="9.1640625" style="6" customWidth="1"/>
    <col min="14070" max="14070" width="10.5" style="6" customWidth="1"/>
    <col min="14071" max="14071" width="16" style="6" customWidth="1"/>
    <col min="14072" max="14072" width="10.6640625" style="6" customWidth="1"/>
    <col min="14073" max="14073" width="9.6640625" style="6" customWidth="1"/>
    <col min="14074" max="14074" width="11" style="6" customWidth="1"/>
    <col min="14075" max="14319" width="8.83203125" style="6"/>
    <col min="14320" max="14320" width="10.5" style="6" customWidth="1"/>
    <col min="14321" max="14321" width="15" style="6" customWidth="1"/>
    <col min="14322" max="14322" width="10.33203125" style="6" customWidth="1"/>
    <col min="14323" max="14323" width="10" style="6" customWidth="1"/>
    <col min="14324" max="14324" width="9.83203125" style="6" customWidth="1"/>
    <col min="14325" max="14325" width="9.1640625" style="6" customWidth="1"/>
    <col min="14326" max="14326" width="10.5" style="6" customWidth="1"/>
    <col min="14327" max="14327" width="16" style="6" customWidth="1"/>
    <col min="14328" max="14328" width="10.6640625" style="6" customWidth="1"/>
    <col min="14329" max="14329" width="9.6640625" style="6" customWidth="1"/>
    <col min="14330" max="14330" width="11" style="6" customWidth="1"/>
    <col min="14331" max="14575" width="8.83203125" style="6"/>
    <col min="14576" max="14576" width="10.5" style="6" customWidth="1"/>
    <col min="14577" max="14577" width="15" style="6" customWidth="1"/>
    <col min="14578" max="14578" width="10.33203125" style="6" customWidth="1"/>
    <col min="14579" max="14579" width="10" style="6" customWidth="1"/>
    <col min="14580" max="14580" width="9.83203125" style="6" customWidth="1"/>
    <col min="14581" max="14581" width="9.1640625" style="6" customWidth="1"/>
    <col min="14582" max="14582" width="10.5" style="6" customWidth="1"/>
    <col min="14583" max="14583" width="16" style="6" customWidth="1"/>
    <col min="14584" max="14584" width="10.6640625" style="6" customWidth="1"/>
    <col min="14585" max="14585" width="9.6640625" style="6" customWidth="1"/>
    <col min="14586" max="14586" width="11" style="6" customWidth="1"/>
    <col min="14587" max="14831" width="8.83203125" style="6"/>
    <col min="14832" max="14832" width="10.5" style="6" customWidth="1"/>
    <col min="14833" max="14833" width="15" style="6" customWidth="1"/>
    <col min="14834" max="14834" width="10.33203125" style="6" customWidth="1"/>
    <col min="14835" max="14835" width="10" style="6" customWidth="1"/>
    <col min="14836" max="14836" width="9.83203125" style="6" customWidth="1"/>
    <col min="14837" max="14837" width="9.1640625" style="6" customWidth="1"/>
    <col min="14838" max="14838" width="10.5" style="6" customWidth="1"/>
    <col min="14839" max="14839" width="16" style="6" customWidth="1"/>
    <col min="14840" max="14840" width="10.6640625" style="6" customWidth="1"/>
    <col min="14841" max="14841" width="9.6640625" style="6" customWidth="1"/>
    <col min="14842" max="14842" width="11" style="6" customWidth="1"/>
    <col min="14843" max="15087" width="8.83203125" style="6"/>
    <col min="15088" max="15088" width="10.5" style="6" customWidth="1"/>
    <col min="15089" max="15089" width="15" style="6" customWidth="1"/>
    <col min="15090" max="15090" width="10.33203125" style="6" customWidth="1"/>
    <col min="15091" max="15091" width="10" style="6" customWidth="1"/>
    <col min="15092" max="15092" width="9.83203125" style="6" customWidth="1"/>
    <col min="15093" max="15093" width="9.1640625" style="6" customWidth="1"/>
    <col min="15094" max="15094" width="10.5" style="6" customWidth="1"/>
    <col min="15095" max="15095" width="16" style="6" customWidth="1"/>
    <col min="15096" max="15096" width="10.6640625" style="6" customWidth="1"/>
    <col min="15097" max="15097" width="9.6640625" style="6" customWidth="1"/>
    <col min="15098" max="15098" width="11" style="6" customWidth="1"/>
    <col min="15099" max="15343" width="8.83203125" style="6"/>
    <col min="15344" max="15344" width="10.5" style="6" customWidth="1"/>
    <col min="15345" max="15345" width="15" style="6" customWidth="1"/>
    <col min="15346" max="15346" width="10.33203125" style="6" customWidth="1"/>
    <col min="15347" max="15347" width="10" style="6" customWidth="1"/>
    <col min="15348" max="15348" width="9.83203125" style="6" customWidth="1"/>
    <col min="15349" max="15349" width="9.1640625" style="6" customWidth="1"/>
    <col min="15350" max="15350" width="10.5" style="6" customWidth="1"/>
    <col min="15351" max="15351" width="16" style="6" customWidth="1"/>
    <col min="15352" max="15352" width="10.6640625" style="6" customWidth="1"/>
    <col min="15353" max="15353" width="9.6640625" style="6" customWidth="1"/>
    <col min="15354" max="15354" width="11" style="6" customWidth="1"/>
    <col min="15355" max="15599" width="8.83203125" style="6"/>
    <col min="15600" max="15600" width="10.5" style="6" customWidth="1"/>
    <col min="15601" max="15601" width="15" style="6" customWidth="1"/>
    <col min="15602" max="15602" width="10.33203125" style="6" customWidth="1"/>
    <col min="15603" max="15603" width="10" style="6" customWidth="1"/>
    <col min="15604" max="15604" width="9.83203125" style="6" customWidth="1"/>
    <col min="15605" max="15605" width="9.1640625" style="6" customWidth="1"/>
    <col min="15606" max="15606" width="10.5" style="6" customWidth="1"/>
    <col min="15607" max="15607" width="16" style="6" customWidth="1"/>
    <col min="15608" max="15608" width="10.6640625" style="6" customWidth="1"/>
    <col min="15609" max="15609" width="9.6640625" style="6" customWidth="1"/>
    <col min="15610" max="15610" width="11" style="6" customWidth="1"/>
    <col min="15611" max="15855" width="8.83203125" style="6"/>
    <col min="15856" max="15856" width="10.5" style="6" customWidth="1"/>
    <col min="15857" max="15857" width="15" style="6" customWidth="1"/>
    <col min="15858" max="15858" width="10.33203125" style="6" customWidth="1"/>
    <col min="15859" max="15859" width="10" style="6" customWidth="1"/>
    <col min="15860" max="15860" width="9.83203125" style="6" customWidth="1"/>
    <col min="15861" max="15861" width="9.1640625" style="6" customWidth="1"/>
    <col min="15862" max="15862" width="10.5" style="6" customWidth="1"/>
    <col min="15863" max="15863" width="16" style="6" customWidth="1"/>
    <col min="15864" max="15864" width="10.6640625" style="6" customWidth="1"/>
    <col min="15865" max="15865" width="9.6640625" style="6" customWidth="1"/>
    <col min="15866" max="15866" width="11" style="6" customWidth="1"/>
    <col min="15867" max="16111" width="8.83203125" style="6"/>
    <col min="16112" max="16112" width="10.5" style="6" customWidth="1"/>
    <col min="16113" max="16113" width="15" style="6" customWidth="1"/>
    <col min="16114" max="16114" width="10.33203125" style="6" customWidth="1"/>
    <col min="16115" max="16115" width="10" style="6" customWidth="1"/>
    <col min="16116" max="16116" width="9.83203125" style="6" customWidth="1"/>
    <col min="16117" max="16117" width="9.1640625" style="6" customWidth="1"/>
    <col min="16118" max="16118" width="10.5" style="6" customWidth="1"/>
    <col min="16119" max="16119" width="16" style="6" customWidth="1"/>
    <col min="16120" max="16120" width="10.6640625" style="6" customWidth="1"/>
    <col min="16121" max="16121" width="9.6640625" style="6" customWidth="1"/>
    <col min="16122" max="16122" width="11" style="6" customWidth="1"/>
    <col min="16123" max="16384" width="8.83203125" style="6"/>
  </cols>
  <sheetData>
    <row r="1" spans="1:21" ht="36" customHeight="1">
      <c r="A1" s="807" t="s">
        <v>150</v>
      </c>
      <c r="B1" s="808"/>
      <c r="C1" s="808"/>
      <c r="D1" s="808"/>
      <c r="E1" s="808"/>
      <c r="F1" s="808"/>
      <c r="G1" s="808"/>
      <c r="H1" s="808"/>
      <c r="I1" s="808"/>
      <c r="J1" s="808"/>
      <c r="K1" s="809"/>
      <c r="M1" s="30" t="s">
        <v>552</v>
      </c>
    </row>
    <row r="2" spans="1:21" ht="30" customHeight="1">
      <c r="A2" s="9"/>
      <c r="B2" s="810" t="s">
        <v>146</v>
      </c>
      <c r="C2" s="811"/>
      <c r="D2" s="811"/>
      <c r="E2" s="811"/>
      <c r="F2" s="811"/>
      <c r="G2" s="812"/>
      <c r="H2" s="813" t="s">
        <v>147</v>
      </c>
      <c r="I2" s="814"/>
      <c r="J2" s="814"/>
      <c r="K2" s="815"/>
      <c r="M2" s="30" t="s">
        <v>553</v>
      </c>
    </row>
    <row r="3" spans="1:21" ht="30.75" customHeight="1">
      <c r="A3" s="10" t="s">
        <v>107</v>
      </c>
      <c r="B3" s="11" t="s">
        <v>109</v>
      </c>
      <c r="C3" s="12" t="s">
        <v>149</v>
      </c>
      <c r="D3" s="11" t="s">
        <v>108</v>
      </c>
      <c r="E3" s="12" t="s">
        <v>149</v>
      </c>
      <c r="F3" s="13" t="s">
        <v>112</v>
      </c>
      <c r="G3" s="12" t="s">
        <v>149</v>
      </c>
      <c r="H3" s="11" t="s">
        <v>109</v>
      </c>
      <c r="I3" s="12" t="s">
        <v>149</v>
      </c>
      <c r="J3" s="11" t="s">
        <v>108</v>
      </c>
      <c r="K3" s="12" t="s">
        <v>149</v>
      </c>
    </row>
    <row r="4" spans="1:21">
      <c r="A4" s="16" t="s">
        <v>114</v>
      </c>
      <c r="B4" s="15">
        <v>17860</v>
      </c>
      <c r="C4" s="17"/>
      <c r="D4" s="15">
        <v>3510</v>
      </c>
      <c r="E4" s="17"/>
      <c r="F4" s="15">
        <v>1730</v>
      </c>
      <c r="G4" s="17"/>
      <c r="H4" s="15">
        <v>25900</v>
      </c>
      <c r="I4" s="17"/>
      <c r="J4" s="15">
        <v>9730</v>
      </c>
      <c r="K4" s="17"/>
    </row>
    <row r="5" spans="1:21">
      <c r="A5" s="16" t="s">
        <v>124</v>
      </c>
      <c r="B5" s="15">
        <v>23890</v>
      </c>
      <c r="C5" s="26">
        <v>6030</v>
      </c>
      <c r="D5" s="15">
        <v>5170</v>
      </c>
      <c r="E5" s="26">
        <v>1660</v>
      </c>
      <c r="F5" s="15">
        <v>2540</v>
      </c>
      <c r="G5" s="26">
        <v>810</v>
      </c>
      <c r="H5" s="15">
        <v>33060</v>
      </c>
      <c r="I5" s="26">
        <v>7160</v>
      </c>
      <c r="J5" s="15">
        <v>12440</v>
      </c>
      <c r="K5" s="26">
        <v>2710</v>
      </c>
      <c r="L5" s="7"/>
      <c r="M5" s="7"/>
      <c r="N5" s="7"/>
      <c r="O5" s="7"/>
      <c r="P5" s="7"/>
      <c r="Q5" s="7"/>
      <c r="R5" s="7"/>
      <c r="S5" s="7"/>
      <c r="T5" s="7"/>
      <c r="U5" s="7"/>
    </row>
    <row r="6" spans="1:21">
      <c r="A6" s="21" t="s">
        <v>134</v>
      </c>
      <c r="B6" s="15">
        <v>30670</v>
      </c>
      <c r="C6" s="26">
        <v>6780</v>
      </c>
      <c r="D6" s="15">
        <v>8420</v>
      </c>
      <c r="E6" s="26">
        <v>3250</v>
      </c>
      <c r="F6" s="15">
        <v>3060</v>
      </c>
      <c r="G6" s="26">
        <v>520</v>
      </c>
      <c r="H6" s="15">
        <v>41780</v>
      </c>
      <c r="I6" s="26">
        <v>8720</v>
      </c>
      <c r="J6" s="15">
        <v>18160</v>
      </c>
      <c r="K6" s="26">
        <v>5720</v>
      </c>
      <c r="L6" s="7"/>
      <c r="M6" s="7"/>
      <c r="N6" s="7"/>
      <c r="O6" s="7"/>
      <c r="P6" s="7"/>
      <c r="Q6" s="7"/>
      <c r="R6" s="7"/>
      <c r="S6" s="7"/>
      <c r="T6" s="7"/>
      <c r="U6" s="7"/>
    </row>
    <row r="7" spans="1:21">
      <c r="A7" s="19" t="s">
        <v>148</v>
      </c>
      <c r="B7" s="124">
        <v>36880</v>
      </c>
      <c r="C7" s="27">
        <v>6210</v>
      </c>
      <c r="D7" s="221">
        <v>10440</v>
      </c>
      <c r="E7" s="27">
        <v>2020</v>
      </c>
      <c r="F7" s="221">
        <v>3730</v>
      </c>
      <c r="G7" s="27">
        <v>670</v>
      </c>
      <c r="H7" s="221">
        <v>49870</v>
      </c>
      <c r="I7" s="27">
        <v>8090</v>
      </c>
      <c r="J7" s="221">
        <v>21950</v>
      </c>
      <c r="K7" s="27">
        <v>3790</v>
      </c>
      <c r="L7" s="7"/>
      <c r="M7" s="7"/>
      <c r="N7" s="7"/>
      <c r="O7" s="7"/>
      <c r="P7" s="7"/>
      <c r="Q7" s="7"/>
      <c r="R7" s="7"/>
      <c r="S7" s="7"/>
      <c r="T7" s="7"/>
      <c r="U7" s="7"/>
    </row>
    <row r="8" spans="1:21" ht="46.5" customHeight="1">
      <c r="A8" s="10" t="s">
        <v>107</v>
      </c>
      <c r="B8" s="11" t="s">
        <v>109</v>
      </c>
      <c r="C8" s="12" t="s">
        <v>111</v>
      </c>
      <c r="D8" s="11" t="s">
        <v>108</v>
      </c>
      <c r="E8" s="12" t="s">
        <v>111</v>
      </c>
      <c r="F8" s="11" t="s">
        <v>112</v>
      </c>
      <c r="G8" s="12" t="s">
        <v>111</v>
      </c>
      <c r="H8" s="11" t="s">
        <v>109</v>
      </c>
      <c r="I8" s="12" t="s">
        <v>111</v>
      </c>
      <c r="J8" s="11" t="s">
        <v>108</v>
      </c>
      <c r="K8" s="12" t="s">
        <v>111</v>
      </c>
    </row>
    <row r="9" spans="1:21">
      <c r="A9" s="22" t="s">
        <v>134</v>
      </c>
      <c r="B9" s="20">
        <v>30670</v>
      </c>
      <c r="C9" s="17"/>
      <c r="D9" s="20">
        <v>8420</v>
      </c>
      <c r="E9" s="17"/>
      <c r="F9" s="20">
        <v>3060</v>
      </c>
      <c r="G9" s="17"/>
      <c r="H9" s="20">
        <v>41780</v>
      </c>
      <c r="I9" s="17"/>
      <c r="J9" s="20">
        <v>18160</v>
      </c>
      <c r="K9" s="17"/>
    </row>
    <row r="10" spans="1:21">
      <c r="A10" s="22" t="s">
        <v>135</v>
      </c>
      <c r="B10" s="20">
        <v>31500</v>
      </c>
      <c r="C10" s="17">
        <v>2.706227583958265E-2</v>
      </c>
      <c r="D10" s="20">
        <v>8980</v>
      </c>
      <c r="E10" s="17">
        <v>6.6508313539192399E-2</v>
      </c>
      <c r="F10" s="20">
        <v>3220</v>
      </c>
      <c r="G10" s="17">
        <v>5.2287581699346442E-2</v>
      </c>
      <c r="H10" s="20">
        <v>42920</v>
      </c>
      <c r="I10" s="17">
        <v>2.7285782671134573E-2</v>
      </c>
      <c r="J10" s="20">
        <v>19040</v>
      </c>
      <c r="K10" s="17">
        <v>4.8458149779735615E-2</v>
      </c>
    </row>
    <row r="11" spans="1:21">
      <c r="A11" s="22" t="s">
        <v>136</v>
      </c>
      <c r="B11" s="20">
        <v>31660</v>
      </c>
      <c r="C11" s="17">
        <v>5.0793650793650169E-3</v>
      </c>
      <c r="D11" s="20">
        <v>9400</v>
      </c>
      <c r="E11" s="17">
        <v>4.6770601336302953E-2</v>
      </c>
      <c r="F11" s="20">
        <v>3370</v>
      </c>
      <c r="G11" s="17">
        <v>4.658385093167694E-2</v>
      </c>
      <c r="H11" s="20">
        <v>43120</v>
      </c>
      <c r="I11" s="17">
        <v>4.6598322460391639E-3</v>
      </c>
      <c r="J11" s="20">
        <v>19490</v>
      </c>
      <c r="K11" s="17">
        <v>2.3634453781512521E-2</v>
      </c>
    </row>
    <row r="12" spans="1:21">
      <c r="A12" s="22" t="s">
        <v>137</v>
      </c>
      <c r="B12" s="20">
        <v>32470</v>
      </c>
      <c r="C12" s="17">
        <v>2.5584333543903881E-2</v>
      </c>
      <c r="D12" s="20">
        <v>9690</v>
      </c>
      <c r="E12" s="17">
        <v>3.0851063829787195E-2</v>
      </c>
      <c r="F12" s="20">
        <v>3530</v>
      </c>
      <c r="G12" s="17">
        <v>4.7477744807121747E-2</v>
      </c>
      <c r="H12" s="20">
        <v>44180</v>
      </c>
      <c r="I12" s="17">
        <v>2.4582560296845912E-2</v>
      </c>
      <c r="J12" s="20">
        <v>19960</v>
      </c>
      <c r="K12" s="17">
        <v>2.4114930733709627E-2</v>
      </c>
    </row>
    <row r="13" spans="1:21">
      <c r="A13" s="22" t="s">
        <v>138</v>
      </c>
      <c r="B13" s="20">
        <v>33090</v>
      </c>
      <c r="C13" s="17">
        <v>1.909454881429018E-2</v>
      </c>
      <c r="D13" s="20">
        <v>9760</v>
      </c>
      <c r="E13" s="17">
        <v>7.2239422084623417E-3</v>
      </c>
      <c r="F13" s="20">
        <v>3560</v>
      </c>
      <c r="G13" s="17">
        <v>8.4985835694051381E-3</v>
      </c>
      <c r="H13" s="20">
        <v>44990</v>
      </c>
      <c r="I13" s="17">
        <v>1.8334087822544198E-2</v>
      </c>
      <c r="J13" s="20">
        <v>20190</v>
      </c>
      <c r="K13" s="17">
        <v>1.1523046092184464E-2</v>
      </c>
    </row>
    <row r="14" spans="1:21">
      <c r="A14" s="18" t="s">
        <v>139</v>
      </c>
      <c r="B14" s="20">
        <v>33690</v>
      </c>
      <c r="C14" s="17">
        <v>1.8132366273798661E-2</v>
      </c>
      <c r="D14" s="20">
        <v>9850</v>
      </c>
      <c r="E14" s="17">
        <v>9.2213114754098324E-3</v>
      </c>
      <c r="F14" s="20">
        <v>3600</v>
      </c>
      <c r="G14" s="17">
        <v>1.1235955056179803E-2</v>
      </c>
      <c r="H14" s="20">
        <v>45710</v>
      </c>
      <c r="I14" s="17">
        <v>1.6003556345854708E-2</v>
      </c>
      <c r="J14" s="20">
        <v>20390</v>
      </c>
      <c r="K14" s="17">
        <v>9.9058940069340906E-3</v>
      </c>
    </row>
    <row r="15" spans="1:21">
      <c r="A15" s="18" t="s">
        <v>140</v>
      </c>
      <c r="B15" s="20">
        <v>34770</v>
      </c>
      <c r="C15" s="17">
        <v>3.2056990204808455E-2</v>
      </c>
      <c r="D15" s="20">
        <v>10140</v>
      </c>
      <c r="E15" s="17">
        <v>2.9441624365482255E-2</v>
      </c>
      <c r="F15" s="20">
        <v>3660</v>
      </c>
      <c r="G15" s="17">
        <v>1.6666666666666607E-2</v>
      </c>
      <c r="H15" s="20">
        <v>47170</v>
      </c>
      <c r="I15" s="17">
        <v>3.1940494421351939E-2</v>
      </c>
      <c r="J15" s="20">
        <v>21040</v>
      </c>
      <c r="K15" s="17">
        <v>3.187837175085817E-2</v>
      </c>
    </row>
    <row r="16" spans="1:21">
      <c r="A16" s="18" t="s">
        <v>141</v>
      </c>
      <c r="B16" s="20">
        <v>35720</v>
      </c>
      <c r="C16" s="17">
        <v>2.732240437158473E-2</v>
      </c>
      <c r="D16" s="20">
        <v>10310</v>
      </c>
      <c r="E16" s="17">
        <v>1.6765285996055201E-2</v>
      </c>
      <c r="F16" s="20">
        <v>3690</v>
      </c>
      <c r="G16" s="17">
        <v>8.1967213114753079E-3</v>
      </c>
      <c r="H16" s="20">
        <v>48350</v>
      </c>
      <c r="I16" s="17">
        <v>2.5015899936400299E-2</v>
      </c>
      <c r="J16" s="20">
        <v>21480</v>
      </c>
      <c r="K16" s="17">
        <v>2.0912547528517011E-2</v>
      </c>
    </row>
    <row r="17" spans="1:22">
      <c r="A17" s="18" t="s">
        <v>142</v>
      </c>
      <c r="B17" s="219">
        <v>36380</v>
      </c>
      <c r="C17" s="17">
        <v>1.8477043673012394E-2</v>
      </c>
      <c r="D17" s="20">
        <v>10460</v>
      </c>
      <c r="E17" s="17">
        <v>1.4548981571290032E-2</v>
      </c>
      <c r="F17" s="20">
        <v>3710</v>
      </c>
      <c r="G17" s="17">
        <v>5.4200542005420349E-3</v>
      </c>
      <c r="H17" s="20">
        <v>49250</v>
      </c>
      <c r="I17" s="17">
        <v>1.8614270941054833E-2</v>
      </c>
      <c r="J17" s="20">
        <v>21790</v>
      </c>
      <c r="K17" s="17">
        <v>1.4432029795158341E-2</v>
      </c>
    </row>
    <row r="18" spans="1:22">
      <c r="A18" s="18" t="s">
        <v>143</v>
      </c>
      <c r="B18" s="219">
        <v>36330</v>
      </c>
      <c r="C18" s="17">
        <v>-1.3743815283122629E-3</v>
      </c>
      <c r="D18" s="20">
        <v>10390</v>
      </c>
      <c r="E18" s="17">
        <v>-6.6921606118547361E-3</v>
      </c>
      <c r="F18" s="20">
        <v>3700</v>
      </c>
      <c r="G18" s="17">
        <v>-2.6954177897574594E-3</v>
      </c>
      <c r="H18" s="20">
        <v>49160</v>
      </c>
      <c r="I18" s="17">
        <v>-1.8274111675127269E-3</v>
      </c>
      <c r="J18" s="20">
        <v>21790</v>
      </c>
      <c r="K18" s="17">
        <v>0</v>
      </c>
    </row>
    <row r="19" spans="1:22">
      <c r="A19" s="19" t="s">
        <v>148</v>
      </c>
      <c r="B19" s="123">
        <v>36880</v>
      </c>
      <c r="C19" s="222">
        <v>1.5139003578309884E-2</v>
      </c>
      <c r="D19" s="123">
        <v>10440</v>
      </c>
      <c r="E19" s="222">
        <v>4.8123195380174177E-3</v>
      </c>
      <c r="F19" s="123">
        <v>3730</v>
      </c>
      <c r="G19" s="222">
        <v>8.1081081081080253E-3</v>
      </c>
      <c r="H19" s="123">
        <v>49870</v>
      </c>
      <c r="I19" s="222">
        <v>1.4442636289666355E-2</v>
      </c>
      <c r="J19" s="123">
        <v>21950</v>
      </c>
      <c r="K19" s="222">
        <v>7.3428178063332794E-3</v>
      </c>
    </row>
    <row r="20" spans="1:22" ht="32.25" customHeight="1">
      <c r="A20" s="806" t="s">
        <v>144</v>
      </c>
      <c r="B20" s="806"/>
      <c r="C20" s="806"/>
      <c r="D20" s="806"/>
      <c r="E20" s="806"/>
      <c r="F20" s="806"/>
      <c r="G20" s="806"/>
      <c r="H20" s="806"/>
      <c r="I20" s="806"/>
      <c r="J20" s="806"/>
      <c r="K20" s="806"/>
    </row>
    <row r="21" spans="1:22" ht="53.25" customHeight="1">
      <c r="A21" s="792" t="s">
        <v>145</v>
      </c>
      <c r="B21" s="792"/>
      <c r="C21" s="792"/>
      <c r="D21" s="792"/>
      <c r="E21" s="792"/>
      <c r="F21" s="792"/>
      <c r="G21" s="792"/>
      <c r="H21" s="792"/>
      <c r="I21" s="792"/>
      <c r="J21" s="792"/>
      <c r="K21" s="792"/>
    </row>
    <row r="22" spans="1:22" ht="22.5" customHeight="1">
      <c r="A22" s="793" t="s">
        <v>166</v>
      </c>
      <c r="B22" s="793"/>
      <c r="C22" s="793"/>
      <c r="D22" s="793"/>
      <c r="E22" s="793"/>
      <c r="F22" s="793"/>
      <c r="G22" s="793"/>
      <c r="H22" s="793"/>
      <c r="I22" s="793"/>
      <c r="J22" s="793"/>
      <c r="K22" s="793"/>
    </row>
    <row r="31" spans="1:22" s="25" customFormat="1">
      <c r="A31" s="23"/>
      <c r="B31" s="24"/>
      <c r="D31" s="24"/>
      <c r="F31" s="24"/>
      <c r="H31" s="24"/>
      <c r="J31" s="24"/>
      <c r="L31" s="6"/>
      <c r="M31" s="6"/>
      <c r="N31" s="6"/>
      <c r="O31" s="6"/>
      <c r="P31" s="6"/>
      <c r="Q31" s="6"/>
      <c r="R31" s="6"/>
      <c r="S31" s="6"/>
      <c r="T31" s="6"/>
      <c r="U31" s="6"/>
      <c r="V31" s="6"/>
    </row>
    <row r="32" spans="1:22" s="25" customFormat="1">
      <c r="A32" s="23"/>
      <c r="B32" s="24"/>
      <c r="D32" s="24"/>
      <c r="F32" s="24"/>
      <c r="H32" s="24"/>
      <c r="J32" s="24"/>
      <c r="L32" s="6"/>
      <c r="M32" s="6"/>
      <c r="N32" s="6"/>
      <c r="O32" s="6"/>
      <c r="P32" s="6"/>
      <c r="Q32" s="6"/>
      <c r="R32" s="6"/>
      <c r="S32" s="6"/>
      <c r="T32" s="6"/>
      <c r="U32" s="6"/>
      <c r="V32" s="6"/>
    </row>
    <row r="33" spans="1:22" s="25" customFormat="1">
      <c r="A33" s="23"/>
      <c r="B33" s="24"/>
      <c r="D33" s="24"/>
      <c r="F33" s="24"/>
      <c r="H33" s="24"/>
      <c r="J33" s="24"/>
      <c r="L33" s="6"/>
      <c r="M33" s="6"/>
      <c r="N33" s="6"/>
      <c r="O33" s="6"/>
      <c r="P33" s="6"/>
      <c r="Q33" s="6"/>
      <c r="R33" s="6"/>
      <c r="S33" s="6"/>
      <c r="T33" s="6"/>
      <c r="U33" s="6"/>
      <c r="V33" s="6"/>
    </row>
    <row r="34" spans="1:22" s="25" customFormat="1">
      <c r="A34" s="23"/>
      <c r="B34" s="24"/>
      <c r="D34" s="24"/>
      <c r="F34" s="24"/>
      <c r="H34" s="24"/>
      <c r="J34" s="24"/>
      <c r="L34" s="6"/>
      <c r="M34" s="6"/>
      <c r="N34" s="6"/>
      <c r="O34" s="6"/>
      <c r="P34" s="6"/>
      <c r="Q34" s="6"/>
      <c r="R34" s="6"/>
      <c r="S34" s="6"/>
      <c r="T34" s="6"/>
      <c r="U34" s="6"/>
      <c r="V34" s="6"/>
    </row>
    <row r="35" spans="1:22" s="25" customFormat="1" ht="13">
      <c r="A35" s="23"/>
      <c r="B35" s="24"/>
      <c r="D35" s="24"/>
      <c r="F35" s="24"/>
      <c r="H35" s="24"/>
      <c r="J35" s="24"/>
    </row>
    <row r="36" spans="1:22" s="25" customFormat="1" ht="13">
      <c r="A36" s="23"/>
      <c r="B36" s="24"/>
      <c r="D36" s="24"/>
      <c r="F36" s="24"/>
      <c r="H36" s="24"/>
      <c r="J36" s="24"/>
    </row>
    <row r="37" spans="1:22" s="25" customFormat="1" ht="13">
      <c r="A37" s="23"/>
      <c r="B37" s="24"/>
      <c r="D37" s="24"/>
      <c r="F37" s="24"/>
      <c r="H37" s="24"/>
      <c r="J37" s="24"/>
    </row>
    <row r="38" spans="1:22" s="25" customFormat="1" ht="13">
      <c r="A38" s="23"/>
      <c r="B38" s="24"/>
      <c r="D38" s="24"/>
      <c r="F38" s="24"/>
      <c r="H38" s="24"/>
      <c r="J38" s="24"/>
    </row>
    <row r="39" spans="1:22" s="25" customFormat="1" ht="13">
      <c r="A39" s="23"/>
      <c r="B39" s="24"/>
      <c r="D39" s="24"/>
      <c r="F39" s="24"/>
      <c r="H39" s="24"/>
      <c r="J39" s="24"/>
    </row>
    <row r="40" spans="1:22" s="25" customFormat="1" ht="13">
      <c r="A40" s="23"/>
      <c r="B40" s="24"/>
      <c r="D40" s="24"/>
      <c r="F40" s="24"/>
      <c r="H40" s="24"/>
      <c r="J40" s="24"/>
    </row>
    <row r="41" spans="1:22" s="25" customFormat="1" ht="13">
      <c r="A41" s="23"/>
      <c r="B41" s="24"/>
      <c r="D41" s="24"/>
      <c r="F41" s="24"/>
      <c r="H41" s="24"/>
      <c r="J41" s="24"/>
    </row>
    <row r="42" spans="1:22" s="25" customFormat="1" ht="13">
      <c r="A42" s="23"/>
      <c r="B42" s="24"/>
      <c r="D42" s="24"/>
      <c r="F42" s="24"/>
      <c r="H42" s="24"/>
      <c r="J42" s="24"/>
    </row>
    <row r="43" spans="1:22" s="25" customFormat="1" ht="13">
      <c r="A43" s="23"/>
      <c r="B43" s="24"/>
      <c r="D43" s="24"/>
      <c r="F43" s="24"/>
      <c r="H43" s="24"/>
      <c r="J43" s="24"/>
    </row>
    <row r="44" spans="1:22" s="25" customFormat="1" ht="13">
      <c r="A44" s="23"/>
      <c r="B44" s="24"/>
      <c r="D44" s="24"/>
      <c r="F44" s="24"/>
      <c r="H44" s="24"/>
      <c r="J44" s="24"/>
    </row>
    <row r="45" spans="1:22" s="25" customFormat="1" ht="13">
      <c r="A45" s="23"/>
      <c r="B45" s="24"/>
      <c r="D45" s="24"/>
      <c r="F45" s="24"/>
      <c r="H45" s="24"/>
      <c r="J45" s="24"/>
    </row>
    <row r="46" spans="1:22" s="25" customFormat="1" ht="13">
      <c r="A46" s="23"/>
      <c r="B46" s="24"/>
      <c r="D46" s="24"/>
      <c r="F46" s="24"/>
      <c r="H46" s="24"/>
      <c r="J46" s="24"/>
    </row>
    <row r="47" spans="1:22" s="25" customFormat="1" ht="13">
      <c r="A47" s="23"/>
      <c r="B47" s="24"/>
      <c r="D47" s="24"/>
      <c r="F47" s="24"/>
      <c r="H47" s="24"/>
      <c r="J47" s="24"/>
    </row>
    <row r="48" spans="1:22" s="25" customFormat="1" ht="13">
      <c r="A48" s="23"/>
      <c r="B48" s="24"/>
      <c r="D48" s="24"/>
      <c r="F48" s="24"/>
      <c r="H48" s="24"/>
      <c r="J48" s="24"/>
    </row>
    <row r="49" spans="1:10" s="25" customFormat="1" ht="13">
      <c r="A49" s="23"/>
      <c r="B49" s="24"/>
      <c r="D49" s="24"/>
      <c r="F49" s="24"/>
      <c r="H49" s="24"/>
      <c r="J49" s="24"/>
    </row>
    <row r="50" spans="1:10" s="25" customFormat="1" ht="13">
      <c r="A50" s="23"/>
      <c r="B50" s="24"/>
      <c r="D50" s="24"/>
      <c r="F50" s="24"/>
      <c r="H50" s="24"/>
      <c r="J50" s="24"/>
    </row>
    <row r="51" spans="1:10" s="25" customFormat="1" ht="13">
      <c r="A51" s="23"/>
      <c r="B51" s="24"/>
      <c r="D51" s="24"/>
      <c r="F51" s="24"/>
      <c r="H51" s="24"/>
      <c r="J51" s="24"/>
    </row>
    <row r="52" spans="1:10" s="25" customFormat="1" ht="13">
      <c r="A52" s="23"/>
      <c r="B52" s="24"/>
      <c r="D52" s="24"/>
      <c r="F52" s="24"/>
      <c r="H52" s="24"/>
      <c r="J52" s="24"/>
    </row>
    <row r="53" spans="1:10" s="25" customFormat="1" ht="13">
      <c r="A53" s="23"/>
      <c r="B53" s="24"/>
      <c r="D53" s="24"/>
      <c r="F53" s="24"/>
      <c r="H53" s="24"/>
      <c r="J53" s="24"/>
    </row>
    <row r="54" spans="1:10" s="25" customFormat="1" ht="13">
      <c r="A54" s="23"/>
      <c r="B54" s="24"/>
      <c r="D54" s="24"/>
      <c r="F54" s="24"/>
      <c r="H54" s="24"/>
      <c r="J54" s="24"/>
    </row>
    <row r="55" spans="1:10" s="25" customFormat="1" ht="13">
      <c r="A55" s="23"/>
      <c r="B55" s="24"/>
      <c r="D55" s="24"/>
      <c r="F55" s="24"/>
      <c r="H55" s="24"/>
      <c r="J55" s="24"/>
    </row>
    <row r="56" spans="1:10" s="25" customFormat="1" ht="13">
      <c r="A56" s="23"/>
      <c r="B56" s="24"/>
      <c r="D56" s="24"/>
      <c r="F56" s="24"/>
      <c r="H56" s="24"/>
      <c r="J56" s="24"/>
    </row>
    <row r="57" spans="1:10" s="25" customFormat="1" ht="13">
      <c r="A57" s="23"/>
      <c r="B57" s="24"/>
      <c r="D57" s="24"/>
      <c r="F57" s="24"/>
      <c r="H57" s="24"/>
      <c r="J57" s="24"/>
    </row>
    <row r="58" spans="1:10" s="25" customFormat="1" ht="13">
      <c r="A58" s="23"/>
      <c r="B58" s="24"/>
      <c r="D58" s="24"/>
      <c r="F58" s="24"/>
      <c r="H58" s="24"/>
      <c r="J58" s="24"/>
    </row>
    <row r="59" spans="1:10" s="25" customFormat="1" ht="13">
      <c r="A59" s="23"/>
      <c r="B59" s="24"/>
      <c r="D59" s="24"/>
      <c r="F59" s="24"/>
      <c r="H59" s="24"/>
      <c r="J59" s="24"/>
    </row>
    <row r="60" spans="1:10" s="25" customFormat="1" ht="13">
      <c r="A60" s="23"/>
      <c r="B60" s="24"/>
      <c r="D60" s="24"/>
      <c r="F60" s="24"/>
      <c r="H60" s="24"/>
      <c r="J60" s="24"/>
    </row>
    <row r="61" spans="1:10" s="25" customFormat="1" ht="13">
      <c r="A61" s="23"/>
      <c r="B61" s="24"/>
      <c r="D61" s="24"/>
      <c r="F61" s="24"/>
      <c r="H61" s="24"/>
      <c r="J61" s="24"/>
    </row>
    <row r="62" spans="1:10" s="25" customFormat="1" ht="13">
      <c r="A62" s="23"/>
      <c r="B62" s="24"/>
      <c r="D62" s="24"/>
      <c r="F62" s="24"/>
      <c r="H62" s="24"/>
      <c r="J62" s="24"/>
    </row>
    <row r="63" spans="1:10" s="25" customFormat="1" ht="13">
      <c r="A63" s="23"/>
      <c r="B63" s="24"/>
      <c r="D63" s="24"/>
      <c r="F63" s="24"/>
      <c r="H63" s="24"/>
      <c r="J63" s="24"/>
    </row>
    <row r="64" spans="1:10" s="25" customFormat="1" ht="13">
      <c r="A64" s="23"/>
      <c r="B64" s="24"/>
      <c r="D64" s="24"/>
      <c r="F64" s="24"/>
      <c r="H64" s="24"/>
      <c r="J64" s="24"/>
    </row>
    <row r="65" spans="1:10" s="25" customFormat="1" ht="13">
      <c r="A65" s="23"/>
      <c r="B65" s="24"/>
      <c r="D65" s="24"/>
      <c r="F65" s="24"/>
      <c r="H65" s="24"/>
      <c r="J65" s="24"/>
    </row>
    <row r="66" spans="1:10" s="25" customFormat="1" ht="13">
      <c r="A66" s="23"/>
      <c r="B66" s="24"/>
      <c r="D66" s="24"/>
      <c r="F66" s="24"/>
      <c r="H66" s="24"/>
      <c r="J66" s="24"/>
    </row>
    <row r="67" spans="1:10" s="25" customFormat="1" ht="13">
      <c r="A67" s="23"/>
      <c r="B67" s="24"/>
      <c r="D67" s="24"/>
      <c r="F67" s="24"/>
      <c r="H67" s="24"/>
      <c r="J67" s="24"/>
    </row>
    <row r="68" spans="1:10" s="25" customFormat="1" ht="13">
      <c r="A68" s="23"/>
      <c r="B68" s="24"/>
      <c r="D68" s="24"/>
      <c r="F68" s="24"/>
      <c r="H68" s="24"/>
      <c r="J68" s="24"/>
    </row>
    <row r="69" spans="1:10" s="25" customFormat="1" ht="13">
      <c r="A69" s="23"/>
      <c r="B69" s="24"/>
      <c r="D69" s="24"/>
      <c r="F69" s="24"/>
      <c r="H69" s="24"/>
      <c r="J69" s="24"/>
    </row>
    <row r="70" spans="1:10" s="25" customFormat="1" ht="13">
      <c r="A70" s="23"/>
      <c r="B70" s="24"/>
      <c r="D70" s="24"/>
      <c r="F70" s="24"/>
      <c r="H70" s="24"/>
      <c r="J70" s="24"/>
    </row>
    <row r="71" spans="1:10" s="25" customFormat="1" ht="13">
      <c r="A71" s="23"/>
      <c r="B71" s="24"/>
      <c r="D71" s="24"/>
      <c r="F71" s="24"/>
      <c r="H71" s="24"/>
      <c r="J71" s="24"/>
    </row>
    <row r="72" spans="1:10" s="25" customFormat="1" ht="13">
      <c r="A72" s="23"/>
      <c r="B72" s="24"/>
      <c r="D72" s="24"/>
      <c r="F72" s="24"/>
      <c r="H72" s="24"/>
      <c r="J72" s="24"/>
    </row>
    <row r="73" spans="1:10" s="25" customFormat="1" ht="13">
      <c r="A73" s="23"/>
      <c r="B73" s="24"/>
      <c r="D73" s="24"/>
      <c r="F73" s="24"/>
      <c r="H73" s="24"/>
      <c r="J73" s="24"/>
    </row>
    <row r="74" spans="1:10" s="25" customFormat="1" ht="13">
      <c r="A74" s="23"/>
      <c r="B74" s="24"/>
      <c r="D74" s="24"/>
      <c r="F74" s="24"/>
      <c r="H74" s="24"/>
      <c r="J74" s="24"/>
    </row>
    <row r="75" spans="1:10" s="25" customFormat="1" ht="13">
      <c r="A75" s="23"/>
      <c r="B75" s="24"/>
      <c r="D75" s="24"/>
      <c r="F75" s="24"/>
      <c r="H75" s="24"/>
      <c r="J75" s="24"/>
    </row>
  </sheetData>
  <mergeCells count="6">
    <mergeCell ref="A22:K22"/>
    <mergeCell ref="A1:K1"/>
    <mergeCell ref="B2:G2"/>
    <mergeCell ref="H2:K2"/>
    <mergeCell ref="A20:K20"/>
    <mergeCell ref="A21:K21"/>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2A2E6-C06F-46F2-944E-13A756637859}">
  <sheetPr>
    <tabColor rgb="FF7030A0"/>
  </sheetPr>
  <dimension ref="A1:G14"/>
  <sheetViews>
    <sheetView zoomScale="80" zoomScaleNormal="80" workbookViewId="0">
      <selection activeCell="F1" sqref="F1:F2"/>
    </sheetView>
  </sheetViews>
  <sheetFormatPr baseColWidth="10" defaultColWidth="8.83203125" defaultRowHeight="13"/>
  <cols>
    <col min="1" max="1" width="21.83203125" style="642" bestFit="1" customWidth="1"/>
    <col min="2" max="2" width="39" style="642" customWidth="1"/>
    <col min="3" max="3" width="9" style="642"/>
    <col min="4" max="4" width="21" style="642" customWidth="1"/>
    <col min="5" max="5" width="9" style="642"/>
    <col min="6" max="7" width="9" style="633"/>
    <col min="8" max="255" width="9" style="643"/>
    <col min="256" max="256" width="21.83203125" style="643" bestFit="1" customWidth="1"/>
    <col min="257" max="257" width="53.6640625" style="643" bestFit="1" customWidth="1"/>
    <col min="258" max="258" width="9" style="643"/>
    <col min="259" max="259" width="21" style="643" customWidth="1"/>
    <col min="260" max="511" width="9" style="643"/>
    <col min="512" max="512" width="21.83203125" style="643" bestFit="1" customWidth="1"/>
    <col min="513" max="513" width="53.6640625" style="643" bestFit="1" customWidth="1"/>
    <col min="514" max="514" width="9" style="643"/>
    <col min="515" max="515" width="21" style="643" customWidth="1"/>
    <col min="516" max="767" width="9" style="643"/>
    <col min="768" max="768" width="21.83203125" style="643" bestFit="1" customWidth="1"/>
    <col min="769" max="769" width="53.6640625" style="643" bestFit="1" customWidth="1"/>
    <col min="770" max="770" width="9" style="643"/>
    <col min="771" max="771" width="21" style="643" customWidth="1"/>
    <col min="772" max="1023" width="9" style="643"/>
    <col min="1024" max="1024" width="21.83203125" style="643" bestFit="1" customWidth="1"/>
    <col min="1025" max="1025" width="53.6640625" style="643" bestFit="1" customWidth="1"/>
    <col min="1026" max="1026" width="9" style="643"/>
    <col min="1027" max="1027" width="21" style="643" customWidth="1"/>
    <col min="1028" max="1279" width="9" style="643"/>
    <col min="1280" max="1280" width="21.83203125" style="643" bestFit="1" customWidth="1"/>
    <col min="1281" max="1281" width="53.6640625" style="643" bestFit="1" customWidth="1"/>
    <col min="1282" max="1282" width="9" style="643"/>
    <col min="1283" max="1283" width="21" style="643" customWidth="1"/>
    <col min="1284" max="1535" width="9" style="643"/>
    <col min="1536" max="1536" width="21.83203125" style="643" bestFit="1" customWidth="1"/>
    <col min="1537" max="1537" width="53.6640625" style="643" bestFit="1" customWidth="1"/>
    <col min="1538" max="1538" width="9" style="643"/>
    <col min="1539" max="1539" width="21" style="643" customWidth="1"/>
    <col min="1540" max="1791" width="9" style="643"/>
    <col min="1792" max="1792" width="21.83203125" style="643" bestFit="1" customWidth="1"/>
    <col min="1793" max="1793" width="53.6640625" style="643" bestFit="1" customWidth="1"/>
    <col min="1794" max="1794" width="9" style="643"/>
    <col min="1795" max="1795" width="21" style="643" customWidth="1"/>
    <col min="1796" max="2047" width="9" style="643"/>
    <col min="2048" max="2048" width="21.83203125" style="643" bestFit="1" customWidth="1"/>
    <col min="2049" max="2049" width="53.6640625" style="643" bestFit="1" customWidth="1"/>
    <col min="2050" max="2050" width="9" style="643"/>
    <col min="2051" max="2051" width="21" style="643" customWidth="1"/>
    <col min="2052" max="2303" width="9" style="643"/>
    <col min="2304" max="2304" width="21.83203125" style="643" bestFit="1" customWidth="1"/>
    <col min="2305" max="2305" width="53.6640625" style="643" bestFit="1" customWidth="1"/>
    <col min="2306" max="2306" width="9" style="643"/>
    <col min="2307" max="2307" width="21" style="643" customWidth="1"/>
    <col min="2308" max="2559" width="9" style="643"/>
    <col min="2560" max="2560" width="21.83203125" style="643" bestFit="1" customWidth="1"/>
    <col min="2561" max="2561" width="53.6640625" style="643" bestFit="1" customWidth="1"/>
    <col min="2562" max="2562" width="9" style="643"/>
    <col min="2563" max="2563" width="21" style="643" customWidth="1"/>
    <col min="2564" max="2815" width="9" style="643"/>
    <col min="2816" max="2816" width="21.83203125" style="643" bestFit="1" customWidth="1"/>
    <col min="2817" max="2817" width="53.6640625" style="643" bestFit="1" customWidth="1"/>
    <col min="2818" max="2818" width="9" style="643"/>
    <col min="2819" max="2819" width="21" style="643" customWidth="1"/>
    <col min="2820" max="3071" width="9" style="643"/>
    <col min="3072" max="3072" width="21.83203125" style="643" bestFit="1" customWidth="1"/>
    <col min="3073" max="3073" width="53.6640625" style="643" bestFit="1" customWidth="1"/>
    <col min="3074" max="3074" width="9" style="643"/>
    <col min="3075" max="3075" width="21" style="643" customWidth="1"/>
    <col min="3076" max="3327" width="9" style="643"/>
    <col min="3328" max="3328" width="21.83203125" style="643" bestFit="1" customWidth="1"/>
    <col min="3329" max="3329" width="53.6640625" style="643" bestFit="1" customWidth="1"/>
    <col min="3330" max="3330" width="9" style="643"/>
    <col min="3331" max="3331" width="21" style="643" customWidth="1"/>
    <col min="3332" max="3583" width="9" style="643"/>
    <col min="3584" max="3584" width="21.83203125" style="643" bestFit="1" customWidth="1"/>
    <col min="3585" max="3585" width="53.6640625" style="643" bestFit="1" customWidth="1"/>
    <col min="3586" max="3586" width="9" style="643"/>
    <col min="3587" max="3587" width="21" style="643" customWidth="1"/>
    <col min="3588" max="3839" width="9" style="643"/>
    <col min="3840" max="3840" width="21.83203125" style="643" bestFit="1" customWidth="1"/>
    <col min="3841" max="3841" width="53.6640625" style="643" bestFit="1" customWidth="1"/>
    <col min="3842" max="3842" width="9" style="643"/>
    <col min="3843" max="3843" width="21" style="643" customWidth="1"/>
    <col min="3844" max="4095" width="9" style="643"/>
    <col min="4096" max="4096" width="21.83203125" style="643" bestFit="1" customWidth="1"/>
    <col min="4097" max="4097" width="53.6640625" style="643" bestFit="1" customWidth="1"/>
    <col min="4098" max="4098" width="9" style="643"/>
    <col min="4099" max="4099" width="21" style="643" customWidth="1"/>
    <col min="4100" max="4351" width="9" style="643"/>
    <col min="4352" max="4352" width="21.83203125" style="643" bestFit="1" customWidth="1"/>
    <col min="4353" max="4353" width="53.6640625" style="643" bestFit="1" customWidth="1"/>
    <col min="4354" max="4354" width="9" style="643"/>
    <col min="4355" max="4355" width="21" style="643" customWidth="1"/>
    <col min="4356" max="4607" width="9" style="643"/>
    <col min="4608" max="4608" width="21.83203125" style="643" bestFit="1" customWidth="1"/>
    <col min="4609" max="4609" width="53.6640625" style="643" bestFit="1" customWidth="1"/>
    <col min="4610" max="4610" width="9" style="643"/>
    <col min="4611" max="4611" width="21" style="643" customWidth="1"/>
    <col min="4612" max="4863" width="9" style="643"/>
    <col min="4864" max="4864" width="21.83203125" style="643" bestFit="1" customWidth="1"/>
    <col min="4865" max="4865" width="53.6640625" style="643" bestFit="1" customWidth="1"/>
    <col min="4866" max="4866" width="9" style="643"/>
    <col min="4867" max="4867" width="21" style="643" customWidth="1"/>
    <col min="4868" max="5119" width="9" style="643"/>
    <col min="5120" max="5120" width="21.83203125" style="643" bestFit="1" customWidth="1"/>
    <col min="5121" max="5121" width="53.6640625" style="643" bestFit="1" customWidth="1"/>
    <col min="5122" max="5122" width="9" style="643"/>
    <col min="5123" max="5123" width="21" style="643" customWidth="1"/>
    <col min="5124" max="5375" width="9" style="643"/>
    <col min="5376" max="5376" width="21.83203125" style="643" bestFit="1" customWidth="1"/>
    <col min="5377" max="5377" width="53.6640625" style="643" bestFit="1" customWidth="1"/>
    <col min="5378" max="5378" width="9" style="643"/>
    <col min="5379" max="5379" width="21" style="643" customWidth="1"/>
    <col min="5380" max="5631" width="9" style="643"/>
    <col min="5632" max="5632" width="21.83203125" style="643" bestFit="1" customWidth="1"/>
    <col min="5633" max="5633" width="53.6640625" style="643" bestFit="1" customWidth="1"/>
    <col min="5634" max="5634" width="9" style="643"/>
    <col min="5635" max="5635" width="21" style="643" customWidth="1"/>
    <col min="5636" max="5887" width="9" style="643"/>
    <col min="5888" max="5888" width="21.83203125" style="643" bestFit="1" customWidth="1"/>
    <col min="5889" max="5889" width="53.6640625" style="643" bestFit="1" customWidth="1"/>
    <col min="5890" max="5890" width="9" style="643"/>
    <col min="5891" max="5891" width="21" style="643" customWidth="1"/>
    <col min="5892" max="6143" width="9" style="643"/>
    <col min="6144" max="6144" width="21.83203125" style="643" bestFit="1" customWidth="1"/>
    <col min="6145" max="6145" width="53.6640625" style="643" bestFit="1" customWidth="1"/>
    <col min="6146" max="6146" width="9" style="643"/>
    <col min="6147" max="6147" width="21" style="643" customWidth="1"/>
    <col min="6148" max="6399" width="9" style="643"/>
    <col min="6400" max="6400" width="21.83203125" style="643" bestFit="1" customWidth="1"/>
    <col min="6401" max="6401" width="53.6640625" style="643" bestFit="1" customWidth="1"/>
    <col min="6402" max="6402" width="9" style="643"/>
    <col min="6403" max="6403" width="21" style="643" customWidth="1"/>
    <col min="6404" max="6655" width="9" style="643"/>
    <col min="6656" max="6656" width="21.83203125" style="643" bestFit="1" customWidth="1"/>
    <col min="6657" max="6657" width="53.6640625" style="643" bestFit="1" customWidth="1"/>
    <col min="6658" max="6658" width="9" style="643"/>
    <col min="6659" max="6659" width="21" style="643" customWidth="1"/>
    <col min="6660" max="6911" width="9" style="643"/>
    <col min="6912" max="6912" width="21.83203125" style="643" bestFit="1" customWidth="1"/>
    <col min="6913" max="6913" width="53.6640625" style="643" bestFit="1" customWidth="1"/>
    <col min="6914" max="6914" width="9" style="643"/>
    <col min="6915" max="6915" width="21" style="643" customWidth="1"/>
    <col min="6916" max="7167" width="9" style="643"/>
    <col min="7168" max="7168" width="21.83203125" style="643" bestFit="1" customWidth="1"/>
    <col min="7169" max="7169" width="53.6640625" style="643" bestFit="1" customWidth="1"/>
    <col min="7170" max="7170" width="9" style="643"/>
    <col min="7171" max="7171" width="21" style="643" customWidth="1"/>
    <col min="7172" max="7423" width="9" style="643"/>
    <col min="7424" max="7424" width="21.83203125" style="643" bestFit="1" customWidth="1"/>
    <col min="7425" max="7425" width="53.6640625" style="643" bestFit="1" customWidth="1"/>
    <col min="7426" max="7426" width="9" style="643"/>
    <col min="7427" max="7427" width="21" style="643" customWidth="1"/>
    <col min="7428" max="7679" width="9" style="643"/>
    <col min="7680" max="7680" width="21.83203125" style="643" bestFit="1" customWidth="1"/>
    <col min="7681" max="7681" width="53.6640625" style="643" bestFit="1" customWidth="1"/>
    <col min="7682" max="7682" width="9" style="643"/>
    <col min="7683" max="7683" width="21" style="643" customWidth="1"/>
    <col min="7684" max="7935" width="9" style="643"/>
    <col min="7936" max="7936" width="21.83203125" style="643" bestFit="1" customWidth="1"/>
    <col min="7937" max="7937" width="53.6640625" style="643" bestFit="1" customWidth="1"/>
    <col min="7938" max="7938" width="9" style="643"/>
    <col min="7939" max="7939" width="21" style="643" customWidth="1"/>
    <col min="7940" max="8191" width="9" style="643"/>
    <col min="8192" max="8192" width="21.83203125" style="643" bestFit="1" customWidth="1"/>
    <col min="8193" max="8193" width="53.6640625" style="643" bestFit="1" customWidth="1"/>
    <col min="8194" max="8194" width="9" style="643"/>
    <col min="8195" max="8195" width="21" style="643" customWidth="1"/>
    <col min="8196" max="8447" width="9" style="643"/>
    <col min="8448" max="8448" width="21.83203125" style="643" bestFit="1" customWidth="1"/>
    <col min="8449" max="8449" width="53.6640625" style="643" bestFit="1" customWidth="1"/>
    <col min="8450" max="8450" width="9" style="643"/>
    <col min="8451" max="8451" width="21" style="643" customWidth="1"/>
    <col min="8452" max="8703" width="9" style="643"/>
    <col min="8704" max="8704" width="21.83203125" style="643" bestFit="1" customWidth="1"/>
    <col min="8705" max="8705" width="53.6640625" style="643" bestFit="1" customWidth="1"/>
    <col min="8706" max="8706" width="9" style="643"/>
    <col min="8707" max="8707" width="21" style="643" customWidth="1"/>
    <col min="8708" max="8959" width="9" style="643"/>
    <col min="8960" max="8960" width="21.83203125" style="643" bestFit="1" customWidth="1"/>
    <col min="8961" max="8961" width="53.6640625" style="643" bestFit="1" customWidth="1"/>
    <col min="8962" max="8962" width="9" style="643"/>
    <col min="8963" max="8963" width="21" style="643" customWidth="1"/>
    <col min="8964" max="9215" width="9" style="643"/>
    <col min="9216" max="9216" width="21.83203125" style="643" bestFit="1" customWidth="1"/>
    <col min="9217" max="9217" width="53.6640625" style="643" bestFit="1" customWidth="1"/>
    <col min="9218" max="9218" width="9" style="643"/>
    <col min="9219" max="9219" width="21" style="643" customWidth="1"/>
    <col min="9220" max="9471" width="9" style="643"/>
    <col min="9472" max="9472" width="21.83203125" style="643" bestFit="1" customWidth="1"/>
    <col min="9473" max="9473" width="53.6640625" style="643" bestFit="1" customWidth="1"/>
    <col min="9474" max="9474" width="9" style="643"/>
    <col min="9475" max="9475" width="21" style="643" customWidth="1"/>
    <col min="9476" max="9727" width="9" style="643"/>
    <col min="9728" max="9728" width="21.83203125" style="643" bestFit="1" customWidth="1"/>
    <col min="9729" max="9729" width="53.6640625" style="643" bestFit="1" customWidth="1"/>
    <col min="9730" max="9730" width="9" style="643"/>
    <col min="9731" max="9731" width="21" style="643" customWidth="1"/>
    <col min="9732" max="9983" width="9" style="643"/>
    <col min="9984" max="9984" width="21.83203125" style="643" bestFit="1" customWidth="1"/>
    <col min="9985" max="9985" width="53.6640625" style="643" bestFit="1" customWidth="1"/>
    <col min="9986" max="9986" width="9" style="643"/>
    <col min="9987" max="9987" width="21" style="643" customWidth="1"/>
    <col min="9988" max="10239" width="9" style="643"/>
    <col min="10240" max="10240" width="21.83203125" style="643" bestFit="1" customWidth="1"/>
    <col min="10241" max="10241" width="53.6640625" style="643" bestFit="1" customWidth="1"/>
    <col min="10242" max="10242" width="9" style="643"/>
    <col min="10243" max="10243" width="21" style="643" customWidth="1"/>
    <col min="10244" max="10495" width="9" style="643"/>
    <col min="10496" max="10496" width="21.83203125" style="643" bestFit="1" customWidth="1"/>
    <col min="10497" max="10497" width="53.6640625" style="643" bestFit="1" customWidth="1"/>
    <col min="10498" max="10498" width="9" style="643"/>
    <col min="10499" max="10499" width="21" style="643" customWidth="1"/>
    <col min="10500" max="10751" width="9" style="643"/>
    <col min="10752" max="10752" width="21.83203125" style="643" bestFit="1" customWidth="1"/>
    <col min="10753" max="10753" width="53.6640625" style="643" bestFit="1" customWidth="1"/>
    <col min="10754" max="10754" width="9" style="643"/>
    <col min="10755" max="10755" width="21" style="643" customWidth="1"/>
    <col min="10756" max="11007" width="9" style="643"/>
    <col min="11008" max="11008" width="21.83203125" style="643" bestFit="1" customWidth="1"/>
    <col min="11009" max="11009" width="53.6640625" style="643" bestFit="1" customWidth="1"/>
    <col min="11010" max="11010" width="9" style="643"/>
    <col min="11011" max="11011" width="21" style="643" customWidth="1"/>
    <col min="11012" max="11263" width="9" style="643"/>
    <col min="11264" max="11264" width="21.83203125" style="643" bestFit="1" customWidth="1"/>
    <col min="11265" max="11265" width="53.6640625" style="643" bestFit="1" customWidth="1"/>
    <col min="11266" max="11266" width="9" style="643"/>
    <col min="11267" max="11267" width="21" style="643" customWidth="1"/>
    <col min="11268" max="11519" width="9" style="643"/>
    <col min="11520" max="11520" width="21.83203125" style="643" bestFit="1" customWidth="1"/>
    <col min="11521" max="11521" width="53.6640625" style="643" bestFit="1" customWidth="1"/>
    <col min="11522" max="11522" width="9" style="643"/>
    <col min="11523" max="11523" width="21" style="643" customWidth="1"/>
    <col min="11524" max="11775" width="9" style="643"/>
    <col min="11776" max="11776" width="21.83203125" style="643" bestFit="1" customWidth="1"/>
    <col min="11777" max="11777" width="53.6640625" style="643" bestFit="1" customWidth="1"/>
    <col min="11778" max="11778" width="9" style="643"/>
    <col min="11779" max="11779" width="21" style="643" customWidth="1"/>
    <col min="11780" max="12031" width="9" style="643"/>
    <col min="12032" max="12032" width="21.83203125" style="643" bestFit="1" customWidth="1"/>
    <col min="12033" max="12033" width="53.6640625" style="643" bestFit="1" customWidth="1"/>
    <col min="12034" max="12034" width="9" style="643"/>
    <col min="12035" max="12035" width="21" style="643" customWidth="1"/>
    <col min="12036" max="12287" width="9" style="643"/>
    <col min="12288" max="12288" width="21.83203125" style="643" bestFit="1" customWidth="1"/>
    <col min="12289" max="12289" width="53.6640625" style="643" bestFit="1" customWidth="1"/>
    <col min="12290" max="12290" width="9" style="643"/>
    <col min="12291" max="12291" width="21" style="643" customWidth="1"/>
    <col min="12292" max="12543" width="9" style="643"/>
    <col min="12544" max="12544" width="21.83203125" style="643" bestFit="1" customWidth="1"/>
    <col min="12545" max="12545" width="53.6640625" style="643" bestFit="1" customWidth="1"/>
    <col min="12546" max="12546" width="9" style="643"/>
    <col min="12547" max="12547" width="21" style="643" customWidth="1"/>
    <col min="12548" max="12799" width="9" style="643"/>
    <col min="12800" max="12800" width="21.83203125" style="643" bestFit="1" customWidth="1"/>
    <col min="12801" max="12801" width="53.6640625" style="643" bestFit="1" customWidth="1"/>
    <col min="12802" max="12802" width="9" style="643"/>
    <col min="12803" max="12803" width="21" style="643" customWidth="1"/>
    <col min="12804" max="13055" width="9" style="643"/>
    <col min="13056" max="13056" width="21.83203125" style="643" bestFit="1" customWidth="1"/>
    <col min="13057" max="13057" width="53.6640625" style="643" bestFit="1" customWidth="1"/>
    <col min="13058" max="13058" width="9" style="643"/>
    <col min="13059" max="13059" width="21" style="643" customWidth="1"/>
    <col min="13060" max="13311" width="9" style="643"/>
    <col min="13312" max="13312" width="21.83203125" style="643" bestFit="1" customWidth="1"/>
    <col min="13313" max="13313" width="53.6640625" style="643" bestFit="1" customWidth="1"/>
    <col min="13314" max="13314" width="9" style="643"/>
    <col min="13315" max="13315" width="21" style="643" customWidth="1"/>
    <col min="13316" max="13567" width="9" style="643"/>
    <col min="13568" max="13568" width="21.83203125" style="643" bestFit="1" customWidth="1"/>
    <col min="13569" max="13569" width="53.6640625" style="643" bestFit="1" customWidth="1"/>
    <col min="13570" max="13570" width="9" style="643"/>
    <col min="13571" max="13571" width="21" style="643" customWidth="1"/>
    <col min="13572" max="13823" width="9" style="643"/>
    <col min="13824" max="13824" width="21.83203125" style="643" bestFit="1" customWidth="1"/>
    <col min="13825" max="13825" width="53.6640625" style="643" bestFit="1" customWidth="1"/>
    <col min="13826" max="13826" width="9" style="643"/>
    <col min="13827" max="13827" width="21" style="643" customWidth="1"/>
    <col min="13828" max="14079" width="9" style="643"/>
    <col min="14080" max="14080" width="21.83203125" style="643" bestFit="1" customWidth="1"/>
    <col min="14081" max="14081" width="53.6640625" style="643" bestFit="1" customWidth="1"/>
    <col min="14082" max="14082" width="9" style="643"/>
    <col min="14083" max="14083" width="21" style="643" customWidth="1"/>
    <col min="14084" max="14335" width="9" style="643"/>
    <col min="14336" max="14336" width="21.83203125" style="643" bestFit="1" customWidth="1"/>
    <col min="14337" max="14337" width="53.6640625" style="643" bestFit="1" customWidth="1"/>
    <col min="14338" max="14338" width="9" style="643"/>
    <col min="14339" max="14339" width="21" style="643" customWidth="1"/>
    <col min="14340" max="14591" width="9" style="643"/>
    <col min="14592" max="14592" width="21.83203125" style="643" bestFit="1" customWidth="1"/>
    <col min="14593" max="14593" width="53.6640625" style="643" bestFit="1" customWidth="1"/>
    <col min="14594" max="14594" width="9" style="643"/>
    <col min="14595" max="14595" width="21" style="643" customWidth="1"/>
    <col min="14596" max="14847" width="9" style="643"/>
    <col min="14848" max="14848" width="21.83203125" style="643" bestFit="1" customWidth="1"/>
    <col min="14849" max="14849" width="53.6640625" style="643" bestFit="1" customWidth="1"/>
    <col min="14850" max="14850" width="9" style="643"/>
    <col min="14851" max="14851" width="21" style="643" customWidth="1"/>
    <col min="14852" max="15103" width="9" style="643"/>
    <col min="15104" max="15104" width="21.83203125" style="643" bestFit="1" customWidth="1"/>
    <col min="15105" max="15105" width="53.6640625" style="643" bestFit="1" customWidth="1"/>
    <col min="15106" max="15106" width="9" style="643"/>
    <col min="15107" max="15107" width="21" style="643" customWidth="1"/>
    <col min="15108" max="15359" width="9" style="643"/>
    <col min="15360" max="15360" width="21.83203125" style="643" bestFit="1" customWidth="1"/>
    <col min="15361" max="15361" width="53.6640625" style="643" bestFit="1" customWidth="1"/>
    <col min="15362" max="15362" width="9" style="643"/>
    <col min="15363" max="15363" width="21" style="643" customWidth="1"/>
    <col min="15364" max="15615" width="9" style="643"/>
    <col min="15616" max="15616" width="21.83203125" style="643" bestFit="1" customWidth="1"/>
    <col min="15617" max="15617" width="53.6640625" style="643" bestFit="1" customWidth="1"/>
    <col min="15618" max="15618" width="9" style="643"/>
    <col min="15619" max="15619" width="21" style="643" customWidth="1"/>
    <col min="15620" max="15871" width="9" style="643"/>
    <col min="15872" max="15872" width="21.83203125" style="643" bestFit="1" customWidth="1"/>
    <col min="15873" max="15873" width="53.6640625" style="643" bestFit="1" customWidth="1"/>
    <col min="15874" max="15874" width="9" style="643"/>
    <col min="15875" max="15875" width="21" style="643" customWidth="1"/>
    <col min="15876" max="16127" width="9" style="643"/>
    <col min="16128" max="16128" width="21.83203125" style="643" bestFit="1" customWidth="1"/>
    <col min="16129" max="16129" width="53.6640625" style="643" bestFit="1" customWidth="1"/>
    <col min="16130" max="16130" width="9" style="643"/>
    <col min="16131" max="16131" width="21" style="643" customWidth="1"/>
    <col min="16132" max="16384" width="9" style="643"/>
  </cols>
  <sheetData>
    <row r="1" spans="1:6" ht="36.5" customHeight="1">
      <c r="A1" s="896" t="s">
        <v>804</v>
      </c>
      <c r="B1" s="896"/>
      <c r="C1" s="896"/>
      <c r="D1" s="896"/>
      <c r="E1" s="896"/>
      <c r="F1" s="30" t="s">
        <v>978</v>
      </c>
    </row>
    <row r="2" spans="1:6" ht="15.5" customHeight="1">
      <c r="A2" s="634"/>
      <c r="B2" s="634"/>
      <c r="C2" s="635">
        <v>1995</v>
      </c>
      <c r="D2" s="635">
        <v>2005</v>
      </c>
      <c r="E2" s="635">
        <v>2015</v>
      </c>
      <c r="F2" s="30" t="s">
        <v>553</v>
      </c>
    </row>
    <row r="3" spans="1:6">
      <c r="A3" s="636" t="s">
        <v>805</v>
      </c>
      <c r="B3" s="637" t="s">
        <v>100</v>
      </c>
      <c r="C3" s="638">
        <v>5.3820288676736148</v>
      </c>
      <c r="D3" s="638">
        <v>5.4951946849162256</v>
      </c>
      <c r="E3" s="638">
        <v>5.507647629085934</v>
      </c>
    </row>
    <row r="4" spans="1:6">
      <c r="A4" s="636"/>
      <c r="B4" s="637" t="s">
        <v>806</v>
      </c>
      <c r="C4" s="638">
        <v>14.428889770597655</v>
      </c>
      <c r="D4" s="638">
        <v>14.082986680882801</v>
      </c>
      <c r="E4" s="638">
        <v>13.717617047853825</v>
      </c>
    </row>
    <row r="5" spans="1:6">
      <c r="A5" s="636"/>
      <c r="B5" s="637" t="s">
        <v>807</v>
      </c>
      <c r="C5" s="638">
        <v>8.5838283695439213</v>
      </c>
      <c r="D5" s="638">
        <v>9.0114843946942713</v>
      </c>
      <c r="E5" s="638">
        <v>9.2024460940878061</v>
      </c>
    </row>
    <row r="6" spans="1:6">
      <c r="A6" s="636" t="s">
        <v>391</v>
      </c>
      <c r="B6" s="637" t="s">
        <v>100</v>
      </c>
      <c r="C6" s="638">
        <v>3.7991363516728542</v>
      </c>
      <c r="D6" s="638">
        <v>3.7334948929429115</v>
      </c>
      <c r="E6" s="638">
        <v>3.6344741310932247</v>
      </c>
    </row>
    <row r="7" spans="1:6">
      <c r="A7" s="636"/>
      <c r="B7" s="637" t="s">
        <v>806</v>
      </c>
      <c r="C7" s="638">
        <v>11.707129370587937</v>
      </c>
      <c r="D7" s="638">
        <v>10.476178700068461</v>
      </c>
      <c r="E7" s="638">
        <v>9.6227595483044404</v>
      </c>
    </row>
    <row r="8" spans="1:6">
      <c r="A8" s="636"/>
      <c r="B8" s="637" t="s">
        <v>807</v>
      </c>
      <c r="C8" s="638">
        <v>5.6243070345602666</v>
      </c>
      <c r="D8" s="638">
        <v>5.80077025604096</v>
      </c>
      <c r="E8" s="638">
        <v>5.840347981330904</v>
      </c>
    </row>
    <row r="9" spans="1:6">
      <c r="A9" s="636" t="s">
        <v>174</v>
      </c>
      <c r="B9" s="637" t="s">
        <v>100</v>
      </c>
      <c r="C9" s="638">
        <v>10.341401013081571</v>
      </c>
      <c r="D9" s="638">
        <v>9.9122451910729072</v>
      </c>
      <c r="E9" s="638">
        <v>9.5994671011434853</v>
      </c>
    </row>
    <row r="10" spans="1:6">
      <c r="A10" s="636"/>
      <c r="B10" s="637" t="s">
        <v>806</v>
      </c>
      <c r="C10" s="638">
        <v>23.234571339789682</v>
      </c>
      <c r="D10" s="638">
        <v>21.66439882875267</v>
      </c>
      <c r="E10" s="638">
        <v>21.293290813291225</v>
      </c>
    </row>
    <row r="11" spans="1:6">
      <c r="A11" s="639"/>
      <c r="B11" s="640" t="s">
        <v>807</v>
      </c>
      <c r="C11" s="641">
        <v>18.636069601444948</v>
      </c>
      <c r="D11" s="641">
        <v>18.272636635661442</v>
      </c>
      <c r="E11" s="641">
        <v>17.479675567960836</v>
      </c>
    </row>
    <row r="12" spans="1:6" ht="46.25" customHeight="1">
      <c r="A12" s="897" t="s">
        <v>808</v>
      </c>
      <c r="B12" s="897"/>
      <c r="C12" s="897"/>
      <c r="D12" s="897"/>
      <c r="E12" s="897"/>
    </row>
    <row r="13" spans="1:6" ht="27" customHeight="1">
      <c r="A13" s="636" t="s">
        <v>809</v>
      </c>
      <c r="B13" s="636"/>
      <c r="C13" s="636"/>
      <c r="D13" s="636"/>
      <c r="E13" s="636"/>
    </row>
    <row r="14" spans="1:6" ht="26" customHeight="1">
      <c r="A14" s="350" t="s">
        <v>778</v>
      </c>
      <c r="B14" s="636"/>
      <c r="C14" s="636"/>
      <c r="D14" s="636"/>
      <c r="E14" s="636"/>
    </row>
  </sheetData>
  <mergeCells count="2">
    <mergeCell ref="A1:E1"/>
    <mergeCell ref="A12:E12"/>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D1A5-BCBC-4C49-B970-653A390273A6}">
  <sheetPr>
    <tabColor rgb="FF7030A0"/>
  </sheetPr>
  <dimension ref="A1:J52"/>
  <sheetViews>
    <sheetView zoomScale="80" zoomScaleNormal="80" workbookViewId="0">
      <selection activeCell="F1" sqref="F1:F2"/>
    </sheetView>
  </sheetViews>
  <sheetFormatPr baseColWidth="10" defaultColWidth="8.83203125" defaultRowHeight="14"/>
  <cols>
    <col min="1" max="1" width="49.5" style="646" customWidth="1"/>
    <col min="2" max="2" width="14.6640625" style="646" customWidth="1"/>
    <col min="3" max="3" width="11.33203125" style="646" customWidth="1"/>
    <col min="4" max="4" width="16.5" style="646" customWidth="1"/>
    <col min="5" max="5" width="16.6640625" style="646" customWidth="1"/>
    <col min="6" max="217" width="9" style="646"/>
    <col min="218" max="218" width="58.5" style="646" customWidth="1"/>
    <col min="219" max="219" width="12.5" style="646" bestFit="1" customWidth="1"/>
    <col min="220" max="220" width="11.33203125" style="646" bestFit="1" customWidth="1"/>
    <col min="221" max="221" width="12.5" style="646" bestFit="1" customWidth="1"/>
    <col min="222" max="224" width="9" style="646"/>
    <col min="225" max="225" width="49.5" style="646" customWidth="1"/>
    <col min="226" max="226" width="14.6640625" style="646" customWidth="1"/>
    <col min="227" max="227" width="11.33203125" style="646" customWidth="1"/>
    <col min="228" max="228" width="16.5" style="646" customWidth="1"/>
    <col min="229" max="229" width="16.6640625" style="646" customWidth="1"/>
    <col min="230" max="473" width="9" style="646"/>
    <col min="474" max="474" width="58.5" style="646" customWidth="1"/>
    <col min="475" max="475" width="12.5" style="646" bestFit="1" customWidth="1"/>
    <col min="476" max="476" width="11.33203125" style="646" bestFit="1" customWidth="1"/>
    <col min="477" max="477" width="12.5" style="646" bestFit="1" customWidth="1"/>
    <col min="478" max="480" width="9" style="646"/>
    <col min="481" max="481" width="49.5" style="646" customWidth="1"/>
    <col min="482" max="482" width="14.6640625" style="646" customWidth="1"/>
    <col min="483" max="483" width="11.33203125" style="646" customWidth="1"/>
    <col min="484" max="484" width="16.5" style="646" customWidth="1"/>
    <col min="485" max="485" width="16.6640625" style="646" customWidth="1"/>
    <col min="486" max="729" width="9" style="646"/>
    <col min="730" max="730" width="58.5" style="646" customWidth="1"/>
    <col min="731" max="731" width="12.5" style="646" bestFit="1" customWidth="1"/>
    <col min="732" max="732" width="11.33203125" style="646" bestFit="1" customWidth="1"/>
    <col min="733" max="733" width="12.5" style="646" bestFit="1" customWidth="1"/>
    <col min="734" max="736" width="9" style="646"/>
    <col min="737" max="737" width="49.5" style="646" customWidth="1"/>
    <col min="738" max="738" width="14.6640625" style="646" customWidth="1"/>
    <col min="739" max="739" width="11.33203125" style="646" customWidth="1"/>
    <col min="740" max="740" width="16.5" style="646" customWidth="1"/>
    <col min="741" max="741" width="16.6640625" style="646" customWidth="1"/>
    <col min="742" max="985" width="9" style="646"/>
    <col min="986" max="986" width="58.5" style="646" customWidth="1"/>
    <col min="987" max="987" width="12.5" style="646" bestFit="1" customWidth="1"/>
    <col min="988" max="988" width="11.33203125" style="646" bestFit="1" customWidth="1"/>
    <col min="989" max="989" width="12.5" style="646" bestFit="1" customWidth="1"/>
    <col min="990" max="992" width="9" style="646"/>
    <col min="993" max="993" width="49.5" style="646" customWidth="1"/>
    <col min="994" max="994" width="14.6640625" style="646" customWidth="1"/>
    <col min="995" max="995" width="11.33203125" style="646" customWidth="1"/>
    <col min="996" max="996" width="16.5" style="646" customWidth="1"/>
    <col min="997" max="997" width="16.6640625" style="646" customWidth="1"/>
    <col min="998" max="1241" width="9" style="646"/>
    <col min="1242" max="1242" width="58.5" style="646" customWidth="1"/>
    <col min="1243" max="1243" width="12.5" style="646" bestFit="1" customWidth="1"/>
    <col min="1244" max="1244" width="11.33203125" style="646" bestFit="1" customWidth="1"/>
    <col min="1245" max="1245" width="12.5" style="646" bestFit="1" customWidth="1"/>
    <col min="1246" max="1248" width="9" style="646"/>
    <col min="1249" max="1249" width="49.5" style="646" customWidth="1"/>
    <col min="1250" max="1250" width="14.6640625" style="646" customWidth="1"/>
    <col min="1251" max="1251" width="11.33203125" style="646" customWidth="1"/>
    <col min="1252" max="1252" width="16.5" style="646" customWidth="1"/>
    <col min="1253" max="1253" width="16.6640625" style="646" customWidth="1"/>
    <col min="1254" max="1497" width="9" style="646"/>
    <col min="1498" max="1498" width="58.5" style="646" customWidth="1"/>
    <col min="1499" max="1499" width="12.5" style="646" bestFit="1" customWidth="1"/>
    <col min="1500" max="1500" width="11.33203125" style="646" bestFit="1" customWidth="1"/>
    <col min="1501" max="1501" width="12.5" style="646" bestFit="1" customWidth="1"/>
    <col min="1502" max="1504" width="9" style="646"/>
    <col min="1505" max="1505" width="49.5" style="646" customWidth="1"/>
    <col min="1506" max="1506" width="14.6640625" style="646" customWidth="1"/>
    <col min="1507" max="1507" width="11.33203125" style="646" customWidth="1"/>
    <col min="1508" max="1508" width="16.5" style="646" customWidth="1"/>
    <col min="1509" max="1509" width="16.6640625" style="646" customWidth="1"/>
    <col min="1510" max="1753" width="9" style="646"/>
    <col min="1754" max="1754" width="58.5" style="646" customWidth="1"/>
    <col min="1755" max="1755" width="12.5" style="646" bestFit="1" customWidth="1"/>
    <col min="1756" max="1756" width="11.33203125" style="646" bestFit="1" customWidth="1"/>
    <col min="1757" max="1757" width="12.5" style="646" bestFit="1" customWidth="1"/>
    <col min="1758" max="1760" width="9" style="646"/>
    <col min="1761" max="1761" width="49.5" style="646" customWidth="1"/>
    <col min="1762" max="1762" width="14.6640625" style="646" customWidth="1"/>
    <col min="1763" max="1763" width="11.33203125" style="646" customWidth="1"/>
    <col min="1764" max="1764" width="16.5" style="646" customWidth="1"/>
    <col min="1765" max="1765" width="16.6640625" style="646" customWidth="1"/>
    <col min="1766" max="2009" width="9" style="646"/>
    <col min="2010" max="2010" width="58.5" style="646" customWidth="1"/>
    <col min="2011" max="2011" width="12.5" style="646" bestFit="1" customWidth="1"/>
    <col min="2012" max="2012" width="11.33203125" style="646" bestFit="1" customWidth="1"/>
    <col min="2013" max="2013" width="12.5" style="646" bestFit="1" customWidth="1"/>
    <col min="2014" max="2016" width="9" style="646"/>
    <col min="2017" max="2017" width="49.5" style="646" customWidth="1"/>
    <col min="2018" max="2018" width="14.6640625" style="646" customWidth="1"/>
    <col min="2019" max="2019" width="11.33203125" style="646" customWidth="1"/>
    <col min="2020" max="2020" width="16.5" style="646" customWidth="1"/>
    <col min="2021" max="2021" width="16.6640625" style="646" customWidth="1"/>
    <col min="2022" max="2265" width="9" style="646"/>
    <col min="2266" max="2266" width="58.5" style="646" customWidth="1"/>
    <col min="2267" max="2267" width="12.5" style="646" bestFit="1" customWidth="1"/>
    <col min="2268" max="2268" width="11.33203125" style="646" bestFit="1" customWidth="1"/>
    <col min="2269" max="2269" width="12.5" style="646" bestFit="1" customWidth="1"/>
    <col min="2270" max="2272" width="9" style="646"/>
    <col min="2273" max="2273" width="49.5" style="646" customWidth="1"/>
    <col min="2274" max="2274" width="14.6640625" style="646" customWidth="1"/>
    <col min="2275" max="2275" width="11.33203125" style="646" customWidth="1"/>
    <col min="2276" max="2276" width="16.5" style="646" customWidth="1"/>
    <col min="2277" max="2277" width="16.6640625" style="646" customWidth="1"/>
    <col min="2278" max="2521" width="9" style="646"/>
    <col min="2522" max="2522" width="58.5" style="646" customWidth="1"/>
    <col min="2523" max="2523" width="12.5" style="646" bestFit="1" customWidth="1"/>
    <col min="2524" max="2524" width="11.33203125" style="646" bestFit="1" customWidth="1"/>
    <col min="2525" max="2525" width="12.5" style="646" bestFit="1" customWidth="1"/>
    <col min="2526" max="2528" width="9" style="646"/>
    <col min="2529" max="2529" width="49.5" style="646" customWidth="1"/>
    <col min="2530" max="2530" width="14.6640625" style="646" customWidth="1"/>
    <col min="2531" max="2531" width="11.33203125" style="646" customWidth="1"/>
    <col min="2532" max="2532" width="16.5" style="646" customWidth="1"/>
    <col min="2533" max="2533" width="16.6640625" style="646" customWidth="1"/>
    <col min="2534" max="2777" width="9" style="646"/>
    <col min="2778" max="2778" width="58.5" style="646" customWidth="1"/>
    <col min="2779" max="2779" width="12.5" style="646" bestFit="1" customWidth="1"/>
    <col min="2780" max="2780" width="11.33203125" style="646" bestFit="1" customWidth="1"/>
    <col min="2781" max="2781" width="12.5" style="646" bestFit="1" customWidth="1"/>
    <col min="2782" max="2784" width="9" style="646"/>
    <col min="2785" max="2785" width="49.5" style="646" customWidth="1"/>
    <col min="2786" max="2786" width="14.6640625" style="646" customWidth="1"/>
    <col min="2787" max="2787" width="11.33203125" style="646" customWidth="1"/>
    <col min="2788" max="2788" width="16.5" style="646" customWidth="1"/>
    <col min="2789" max="2789" width="16.6640625" style="646" customWidth="1"/>
    <col min="2790" max="3033" width="9" style="646"/>
    <col min="3034" max="3034" width="58.5" style="646" customWidth="1"/>
    <col min="3035" max="3035" width="12.5" style="646" bestFit="1" customWidth="1"/>
    <col min="3036" max="3036" width="11.33203125" style="646" bestFit="1" customWidth="1"/>
    <col min="3037" max="3037" width="12.5" style="646" bestFit="1" customWidth="1"/>
    <col min="3038" max="3040" width="9" style="646"/>
    <col min="3041" max="3041" width="49.5" style="646" customWidth="1"/>
    <col min="3042" max="3042" width="14.6640625" style="646" customWidth="1"/>
    <col min="3043" max="3043" width="11.33203125" style="646" customWidth="1"/>
    <col min="3044" max="3044" width="16.5" style="646" customWidth="1"/>
    <col min="3045" max="3045" width="16.6640625" style="646" customWidth="1"/>
    <col min="3046" max="3289" width="9" style="646"/>
    <col min="3290" max="3290" width="58.5" style="646" customWidth="1"/>
    <col min="3291" max="3291" width="12.5" style="646" bestFit="1" customWidth="1"/>
    <col min="3292" max="3292" width="11.33203125" style="646" bestFit="1" customWidth="1"/>
    <col min="3293" max="3293" width="12.5" style="646" bestFit="1" customWidth="1"/>
    <col min="3294" max="3296" width="9" style="646"/>
    <col min="3297" max="3297" width="49.5" style="646" customWidth="1"/>
    <col min="3298" max="3298" width="14.6640625" style="646" customWidth="1"/>
    <col min="3299" max="3299" width="11.33203125" style="646" customWidth="1"/>
    <col min="3300" max="3300" width="16.5" style="646" customWidth="1"/>
    <col min="3301" max="3301" width="16.6640625" style="646" customWidth="1"/>
    <col min="3302" max="3545" width="9" style="646"/>
    <col min="3546" max="3546" width="58.5" style="646" customWidth="1"/>
    <col min="3547" max="3547" width="12.5" style="646" bestFit="1" customWidth="1"/>
    <col min="3548" max="3548" width="11.33203125" style="646" bestFit="1" customWidth="1"/>
    <col min="3549" max="3549" width="12.5" style="646" bestFit="1" customWidth="1"/>
    <col min="3550" max="3552" width="9" style="646"/>
    <col min="3553" max="3553" width="49.5" style="646" customWidth="1"/>
    <col min="3554" max="3554" width="14.6640625" style="646" customWidth="1"/>
    <col min="3555" max="3555" width="11.33203125" style="646" customWidth="1"/>
    <col min="3556" max="3556" width="16.5" style="646" customWidth="1"/>
    <col min="3557" max="3557" width="16.6640625" style="646" customWidth="1"/>
    <col min="3558" max="3801" width="9" style="646"/>
    <col min="3802" max="3802" width="58.5" style="646" customWidth="1"/>
    <col min="3803" max="3803" width="12.5" style="646" bestFit="1" customWidth="1"/>
    <col min="3804" max="3804" width="11.33203125" style="646" bestFit="1" customWidth="1"/>
    <col min="3805" max="3805" width="12.5" style="646" bestFit="1" customWidth="1"/>
    <col min="3806" max="3808" width="9" style="646"/>
    <col min="3809" max="3809" width="49.5" style="646" customWidth="1"/>
    <col min="3810" max="3810" width="14.6640625" style="646" customWidth="1"/>
    <col min="3811" max="3811" width="11.33203125" style="646" customWidth="1"/>
    <col min="3812" max="3812" width="16.5" style="646" customWidth="1"/>
    <col min="3813" max="3813" width="16.6640625" style="646" customWidth="1"/>
    <col min="3814" max="4057" width="9" style="646"/>
    <col min="4058" max="4058" width="58.5" style="646" customWidth="1"/>
    <col min="4059" max="4059" width="12.5" style="646" bestFit="1" customWidth="1"/>
    <col min="4060" max="4060" width="11.33203125" style="646" bestFit="1" customWidth="1"/>
    <col min="4061" max="4061" width="12.5" style="646" bestFit="1" customWidth="1"/>
    <col min="4062" max="4064" width="9" style="646"/>
    <col min="4065" max="4065" width="49.5" style="646" customWidth="1"/>
    <col min="4066" max="4066" width="14.6640625" style="646" customWidth="1"/>
    <col min="4067" max="4067" width="11.33203125" style="646" customWidth="1"/>
    <col min="4068" max="4068" width="16.5" style="646" customWidth="1"/>
    <col min="4069" max="4069" width="16.6640625" style="646" customWidth="1"/>
    <col min="4070" max="4313" width="9" style="646"/>
    <col min="4314" max="4314" width="58.5" style="646" customWidth="1"/>
    <col min="4315" max="4315" width="12.5" style="646" bestFit="1" customWidth="1"/>
    <col min="4316" max="4316" width="11.33203125" style="646" bestFit="1" customWidth="1"/>
    <col min="4317" max="4317" width="12.5" style="646" bestFit="1" customWidth="1"/>
    <col min="4318" max="4320" width="9" style="646"/>
    <col min="4321" max="4321" width="49.5" style="646" customWidth="1"/>
    <col min="4322" max="4322" width="14.6640625" style="646" customWidth="1"/>
    <col min="4323" max="4323" width="11.33203125" style="646" customWidth="1"/>
    <col min="4324" max="4324" width="16.5" style="646" customWidth="1"/>
    <col min="4325" max="4325" width="16.6640625" style="646" customWidth="1"/>
    <col min="4326" max="4569" width="9" style="646"/>
    <col min="4570" max="4570" width="58.5" style="646" customWidth="1"/>
    <col min="4571" max="4571" width="12.5" style="646" bestFit="1" customWidth="1"/>
    <col min="4572" max="4572" width="11.33203125" style="646" bestFit="1" customWidth="1"/>
    <col min="4573" max="4573" width="12.5" style="646" bestFit="1" customWidth="1"/>
    <col min="4574" max="4576" width="9" style="646"/>
    <col min="4577" max="4577" width="49.5" style="646" customWidth="1"/>
    <col min="4578" max="4578" width="14.6640625" style="646" customWidth="1"/>
    <col min="4579" max="4579" width="11.33203125" style="646" customWidth="1"/>
    <col min="4580" max="4580" width="16.5" style="646" customWidth="1"/>
    <col min="4581" max="4581" width="16.6640625" style="646" customWidth="1"/>
    <col min="4582" max="4825" width="9" style="646"/>
    <col min="4826" max="4826" width="58.5" style="646" customWidth="1"/>
    <col min="4827" max="4827" width="12.5" style="646" bestFit="1" customWidth="1"/>
    <col min="4828" max="4828" width="11.33203125" style="646" bestFit="1" customWidth="1"/>
    <col min="4829" max="4829" width="12.5" style="646" bestFit="1" customWidth="1"/>
    <col min="4830" max="4832" width="9" style="646"/>
    <col min="4833" max="4833" width="49.5" style="646" customWidth="1"/>
    <col min="4834" max="4834" width="14.6640625" style="646" customWidth="1"/>
    <col min="4835" max="4835" width="11.33203125" style="646" customWidth="1"/>
    <col min="4836" max="4836" width="16.5" style="646" customWidth="1"/>
    <col min="4837" max="4837" width="16.6640625" style="646" customWidth="1"/>
    <col min="4838" max="5081" width="9" style="646"/>
    <col min="5082" max="5082" width="58.5" style="646" customWidth="1"/>
    <col min="5083" max="5083" width="12.5" style="646" bestFit="1" customWidth="1"/>
    <col min="5084" max="5084" width="11.33203125" style="646" bestFit="1" customWidth="1"/>
    <col min="5085" max="5085" width="12.5" style="646" bestFit="1" customWidth="1"/>
    <col min="5086" max="5088" width="9" style="646"/>
    <col min="5089" max="5089" width="49.5" style="646" customWidth="1"/>
    <col min="5090" max="5090" width="14.6640625" style="646" customWidth="1"/>
    <col min="5091" max="5091" width="11.33203125" style="646" customWidth="1"/>
    <col min="5092" max="5092" width="16.5" style="646" customWidth="1"/>
    <col min="5093" max="5093" width="16.6640625" style="646" customWidth="1"/>
    <col min="5094" max="5337" width="9" style="646"/>
    <col min="5338" max="5338" width="58.5" style="646" customWidth="1"/>
    <col min="5339" max="5339" width="12.5" style="646" bestFit="1" customWidth="1"/>
    <col min="5340" max="5340" width="11.33203125" style="646" bestFit="1" customWidth="1"/>
    <col min="5341" max="5341" width="12.5" style="646" bestFit="1" customWidth="1"/>
    <col min="5342" max="5344" width="9" style="646"/>
    <col min="5345" max="5345" width="49.5" style="646" customWidth="1"/>
    <col min="5346" max="5346" width="14.6640625" style="646" customWidth="1"/>
    <col min="5347" max="5347" width="11.33203125" style="646" customWidth="1"/>
    <col min="5348" max="5348" width="16.5" style="646" customWidth="1"/>
    <col min="5349" max="5349" width="16.6640625" style="646" customWidth="1"/>
    <col min="5350" max="5593" width="9" style="646"/>
    <col min="5594" max="5594" width="58.5" style="646" customWidth="1"/>
    <col min="5595" max="5595" width="12.5" style="646" bestFit="1" customWidth="1"/>
    <col min="5596" max="5596" width="11.33203125" style="646" bestFit="1" customWidth="1"/>
    <col min="5597" max="5597" width="12.5" style="646" bestFit="1" customWidth="1"/>
    <col min="5598" max="5600" width="9" style="646"/>
    <col min="5601" max="5601" width="49.5" style="646" customWidth="1"/>
    <col min="5602" max="5602" width="14.6640625" style="646" customWidth="1"/>
    <col min="5603" max="5603" width="11.33203125" style="646" customWidth="1"/>
    <col min="5604" max="5604" width="16.5" style="646" customWidth="1"/>
    <col min="5605" max="5605" width="16.6640625" style="646" customWidth="1"/>
    <col min="5606" max="5849" width="9" style="646"/>
    <col min="5850" max="5850" width="58.5" style="646" customWidth="1"/>
    <col min="5851" max="5851" width="12.5" style="646" bestFit="1" customWidth="1"/>
    <col min="5852" max="5852" width="11.33203125" style="646" bestFit="1" customWidth="1"/>
    <col min="5853" max="5853" width="12.5" style="646" bestFit="1" customWidth="1"/>
    <col min="5854" max="5856" width="9" style="646"/>
    <col min="5857" max="5857" width="49.5" style="646" customWidth="1"/>
    <col min="5858" max="5858" width="14.6640625" style="646" customWidth="1"/>
    <col min="5859" max="5859" width="11.33203125" style="646" customWidth="1"/>
    <col min="5860" max="5860" width="16.5" style="646" customWidth="1"/>
    <col min="5861" max="5861" width="16.6640625" style="646" customWidth="1"/>
    <col min="5862" max="6105" width="9" style="646"/>
    <col min="6106" max="6106" width="58.5" style="646" customWidth="1"/>
    <col min="6107" max="6107" width="12.5" style="646" bestFit="1" customWidth="1"/>
    <col min="6108" max="6108" width="11.33203125" style="646" bestFit="1" customWidth="1"/>
    <col min="6109" max="6109" width="12.5" style="646" bestFit="1" customWidth="1"/>
    <col min="6110" max="6112" width="9" style="646"/>
    <col min="6113" max="6113" width="49.5" style="646" customWidth="1"/>
    <col min="6114" max="6114" width="14.6640625" style="646" customWidth="1"/>
    <col min="6115" max="6115" width="11.33203125" style="646" customWidth="1"/>
    <col min="6116" max="6116" width="16.5" style="646" customWidth="1"/>
    <col min="6117" max="6117" width="16.6640625" style="646" customWidth="1"/>
    <col min="6118" max="6361" width="9" style="646"/>
    <col min="6362" max="6362" width="58.5" style="646" customWidth="1"/>
    <col min="6363" max="6363" width="12.5" style="646" bestFit="1" customWidth="1"/>
    <col min="6364" max="6364" width="11.33203125" style="646" bestFit="1" customWidth="1"/>
    <col min="6365" max="6365" width="12.5" style="646" bestFit="1" customWidth="1"/>
    <col min="6366" max="6368" width="9" style="646"/>
    <col min="6369" max="6369" width="49.5" style="646" customWidth="1"/>
    <col min="6370" max="6370" width="14.6640625" style="646" customWidth="1"/>
    <col min="6371" max="6371" width="11.33203125" style="646" customWidth="1"/>
    <col min="6372" max="6372" width="16.5" style="646" customWidth="1"/>
    <col min="6373" max="6373" width="16.6640625" style="646" customWidth="1"/>
    <col min="6374" max="6617" width="9" style="646"/>
    <col min="6618" max="6618" width="58.5" style="646" customWidth="1"/>
    <col min="6619" max="6619" width="12.5" style="646" bestFit="1" customWidth="1"/>
    <col min="6620" max="6620" width="11.33203125" style="646" bestFit="1" customWidth="1"/>
    <col min="6621" max="6621" width="12.5" style="646" bestFit="1" customWidth="1"/>
    <col min="6622" max="6624" width="9" style="646"/>
    <col min="6625" max="6625" width="49.5" style="646" customWidth="1"/>
    <col min="6626" max="6626" width="14.6640625" style="646" customWidth="1"/>
    <col min="6627" max="6627" width="11.33203125" style="646" customWidth="1"/>
    <col min="6628" max="6628" width="16.5" style="646" customWidth="1"/>
    <col min="6629" max="6629" width="16.6640625" style="646" customWidth="1"/>
    <col min="6630" max="6873" width="9" style="646"/>
    <col min="6874" max="6874" width="58.5" style="646" customWidth="1"/>
    <col min="6875" max="6875" width="12.5" style="646" bestFit="1" customWidth="1"/>
    <col min="6876" max="6876" width="11.33203125" style="646" bestFit="1" customWidth="1"/>
    <col min="6877" max="6877" width="12.5" style="646" bestFit="1" customWidth="1"/>
    <col min="6878" max="6880" width="9" style="646"/>
    <col min="6881" max="6881" width="49.5" style="646" customWidth="1"/>
    <col min="6882" max="6882" width="14.6640625" style="646" customWidth="1"/>
    <col min="6883" max="6883" width="11.33203125" style="646" customWidth="1"/>
    <col min="6884" max="6884" width="16.5" style="646" customWidth="1"/>
    <col min="6885" max="6885" width="16.6640625" style="646" customWidth="1"/>
    <col min="6886" max="7129" width="9" style="646"/>
    <col min="7130" max="7130" width="58.5" style="646" customWidth="1"/>
    <col min="7131" max="7131" width="12.5" style="646" bestFit="1" customWidth="1"/>
    <col min="7132" max="7132" width="11.33203125" style="646" bestFit="1" customWidth="1"/>
    <col min="7133" max="7133" width="12.5" style="646" bestFit="1" customWidth="1"/>
    <col min="7134" max="7136" width="9" style="646"/>
    <col min="7137" max="7137" width="49.5" style="646" customWidth="1"/>
    <col min="7138" max="7138" width="14.6640625" style="646" customWidth="1"/>
    <col min="7139" max="7139" width="11.33203125" style="646" customWidth="1"/>
    <col min="7140" max="7140" width="16.5" style="646" customWidth="1"/>
    <col min="7141" max="7141" width="16.6640625" style="646" customWidth="1"/>
    <col min="7142" max="7385" width="9" style="646"/>
    <col min="7386" max="7386" width="58.5" style="646" customWidth="1"/>
    <col min="7387" max="7387" width="12.5" style="646" bestFit="1" customWidth="1"/>
    <col min="7388" max="7388" width="11.33203125" style="646" bestFit="1" customWidth="1"/>
    <col min="7389" max="7389" width="12.5" style="646" bestFit="1" customWidth="1"/>
    <col min="7390" max="7392" width="9" style="646"/>
    <col min="7393" max="7393" width="49.5" style="646" customWidth="1"/>
    <col min="7394" max="7394" width="14.6640625" style="646" customWidth="1"/>
    <col min="7395" max="7395" width="11.33203125" style="646" customWidth="1"/>
    <col min="7396" max="7396" width="16.5" style="646" customWidth="1"/>
    <col min="7397" max="7397" width="16.6640625" style="646" customWidth="1"/>
    <col min="7398" max="7641" width="9" style="646"/>
    <col min="7642" max="7642" width="58.5" style="646" customWidth="1"/>
    <col min="7643" max="7643" width="12.5" style="646" bestFit="1" customWidth="1"/>
    <col min="7644" max="7644" width="11.33203125" style="646" bestFit="1" customWidth="1"/>
    <col min="7645" max="7645" width="12.5" style="646" bestFit="1" customWidth="1"/>
    <col min="7646" max="7648" width="9" style="646"/>
    <col min="7649" max="7649" width="49.5" style="646" customWidth="1"/>
    <col min="7650" max="7650" width="14.6640625" style="646" customWidth="1"/>
    <col min="7651" max="7651" width="11.33203125" style="646" customWidth="1"/>
    <col min="7652" max="7652" width="16.5" style="646" customWidth="1"/>
    <col min="7653" max="7653" width="16.6640625" style="646" customWidth="1"/>
    <col min="7654" max="7897" width="9" style="646"/>
    <col min="7898" max="7898" width="58.5" style="646" customWidth="1"/>
    <col min="7899" max="7899" width="12.5" style="646" bestFit="1" customWidth="1"/>
    <col min="7900" max="7900" width="11.33203125" style="646" bestFit="1" customWidth="1"/>
    <col min="7901" max="7901" width="12.5" style="646" bestFit="1" customWidth="1"/>
    <col min="7902" max="7904" width="9" style="646"/>
    <col min="7905" max="7905" width="49.5" style="646" customWidth="1"/>
    <col min="7906" max="7906" width="14.6640625" style="646" customWidth="1"/>
    <col min="7907" max="7907" width="11.33203125" style="646" customWidth="1"/>
    <col min="7908" max="7908" width="16.5" style="646" customWidth="1"/>
    <col min="7909" max="7909" width="16.6640625" style="646" customWidth="1"/>
    <col min="7910" max="8153" width="9" style="646"/>
    <col min="8154" max="8154" width="58.5" style="646" customWidth="1"/>
    <col min="8155" max="8155" width="12.5" style="646" bestFit="1" customWidth="1"/>
    <col min="8156" max="8156" width="11.33203125" style="646" bestFit="1" customWidth="1"/>
    <col min="8157" max="8157" width="12.5" style="646" bestFit="1" customWidth="1"/>
    <col min="8158" max="8160" width="9" style="646"/>
    <col min="8161" max="8161" width="49.5" style="646" customWidth="1"/>
    <col min="8162" max="8162" width="14.6640625" style="646" customWidth="1"/>
    <col min="8163" max="8163" width="11.33203125" style="646" customWidth="1"/>
    <col min="8164" max="8164" width="16.5" style="646" customWidth="1"/>
    <col min="8165" max="8165" width="16.6640625" style="646" customWidth="1"/>
    <col min="8166" max="8409" width="9" style="646"/>
    <col min="8410" max="8410" width="58.5" style="646" customWidth="1"/>
    <col min="8411" max="8411" width="12.5" style="646" bestFit="1" customWidth="1"/>
    <col min="8412" max="8412" width="11.33203125" style="646" bestFit="1" customWidth="1"/>
    <col min="8413" max="8413" width="12.5" style="646" bestFit="1" customWidth="1"/>
    <col min="8414" max="8416" width="9" style="646"/>
    <col min="8417" max="8417" width="49.5" style="646" customWidth="1"/>
    <col min="8418" max="8418" width="14.6640625" style="646" customWidth="1"/>
    <col min="8419" max="8419" width="11.33203125" style="646" customWidth="1"/>
    <col min="8420" max="8420" width="16.5" style="646" customWidth="1"/>
    <col min="8421" max="8421" width="16.6640625" style="646" customWidth="1"/>
    <col min="8422" max="8665" width="9" style="646"/>
    <col min="8666" max="8666" width="58.5" style="646" customWidth="1"/>
    <col min="8667" max="8667" width="12.5" style="646" bestFit="1" customWidth="1"/>
    <col min="8668" max="8668" width="11.33203125" style="646" bestFit="1" customWidth="1"/>
    <col min="8669" max="8669" width="12.5" style="646" bestFit="1" customWidth="1"/>
    <col min="8670" max="8672" width="9" style="646"/>
    <col min="8673" max="8673" width="49.5" style="646" customWidth="1"/>
    <col min="8674" max="8674" width="14.6640625" style="646" customWidth="1"/>
    <col min="8675" max="8675" width="11.33203125" style="646" customWidth="1"/>
    <col min="8676" max="8676" width="16.5" style="646" customWidth="1"/>
    <col min="8677" max="8677" width="16.6640625" style="646" customWidth="1"/>
    <col min="8678" max="8921" width="9" style="646"/>
    <col min="8922" max="8922" width="58.5" style="646" customWidth="1"/>
    <col min="8923" max="8923" width="12.5" style="646" bestFit="1" customWidth="1"/>
    <col min="8924" max="8924" width="11.33203125" style="646" bestFit="1" customWidth="1"/>
    <col min="8925" max="8925" width="12.5" style="646" bestFit="1" customWidth="1"/>
    <col min="8926" max="8928" width="9" style="646"/>
    <col min="8929" max="8929" width="49.5" style="646" customWidth="1"/>
    <col min="8930" max="8930" width="14.6640625" style="646" customWidth="1"/>
    <col min="8931" max="8931" width="11.33203125" style="646" customWidth="1"/>
    <col min="8932" max="8932" width="16.5" style="646" customWidth="1"/>
    <col min="8933" max="8933" width="16.6640625" style="646" customWidth="1"/>
    <col min="8934" max="9177" width="9" style="646"/>
    <col min="9178" max="9178" width="58.5" style="646" customWidth="1"/>
    <col min="9179" max="9179" width="12.5" style="646" bestFit="1" customWidth="1"/>
    <col min="9180" max="9180" width="11.33203125" style="646" bestFit="1" customWidth="1"/>
    <col min="9181" max="9181" width="12.5" style="646" bestFit="1" customWidth="1"/>
    <col min="9182" max="9184" width="9" style="646"/>
    <col min="9185" max="9185" width="49.5" style="646" customWidth="1"/>
    <col min="9186" max="9186" width="14.6640625" style="646" customWidth="1"/>
    <col min="9187" max="9187" width="11.33203125" style="646" customWidth="1"/>
    <col min="9188" max="9188" width="16.5" style="646" customWidth="1"/>
    <col min="9189" max="9189" width="16.6640625" style="646" customWidth="1"/>
    <col min="9190" max="9433" width="9" style="646"/>
    <col min="9434" max="9434" width="58.5" style="646" customWidth="1"/>
    <col min="9435" max="9435" width="12.5" style="646" bestFit="1" customWidth="1"/>
    <col min="9436" max="9436" width="11.33203125" style="646" bestFit="1" customWidth="1"/>
    <col min="9437" max="9437" width="12.5" style="646" bestFit="1" customWidth="1"/>
    <col min="9438" max="9440" width="9" style="646"/>
    <col min="9441" max="9441" width="49.5" style="646" customWidth="1"/>
    <col min="9442" max="9442" width="14.6640625" style="646" customWidth="1"/>
    <col min="9443" max="9443" width="11.33203125" style="646" customWidth="1"/>
    <col min="9444" max="9444" width="16.5" style="646" customWidth="1"/>
    <col min="9445" max="9445" width="16.6640625" style="646" customWidth="1"/>
    <col min="9446" max="9689" width="9" style="646"/>
    <col min="9690" max="9690" width="58.5" style="646" customWidth="1"/>
    <col min="9691" max="9691" width="12.5" style="646" bestFit="1" customWidth="1"/>
    <col min="9692" max="9692" width="11.33203125" style="646" bestFit="1" customWidth="1"/>
    <col min="9693" max="9693" width="12.5" style="646" bestFit="1" customWidth="1"/>
    <col min="9694" max="9696" width="9" style="646"/>
    <col min="9697" max="9697" width="49.5" style="646" customWidth="1"/>
    <col min="9698" max="9698" width="14.6640625" style="646" customWidth="1"/>
    <col min="9699" max="9699" width="11.33203125" style="646" customWidth="1"/>
    <col min="9700" max="9700" width="16.5" style="646" customWidth="1"/>
    <col min="9701" max="9701" width="16.6640625" style="646" customWidth="1"/>
    <col min="9702" max="9945" width="9" style="646"/>
    <col min="9946" max="9946" width="58.5" style="646" customWidth="1"/>
    <col min="9947" max="9947" width="12.5" style="646" bestFit="1" customWidth="1"/>
    <col min="9948" max="9948" width="11.33203125" style="646" bestFit="1" customWidth="1"/>
    <col min="9949" max="9949" width="12.5" style="646" bestFit="1" customWidth="1"/>
    <col min="9950" max="9952" width="9" style="646"/>
    <col min="9953" max="9953" width="49.5" style="646" customWidth="1"/>
    <col min="9954" max="9954" width="14.6640625" style="646" customWidth="1"/>
    <col min="9955" max="9955" width="11.33203125" style="646" customWidth="1"/>
    <col min="9956" max="9956" width="16.5" style="646" customWidth="1"/>
    <col min="9957" max="9957" width="16.6640625" style="646" customWidth="1"/>
    <col min="9958" max="10201" width="9" style="646"/>
    <col min="10202" max="10202" width="58.5" style="646" customWidth="1"/>
    <col min="10203" max="10203" width="12.5" style="646" bestFit="1" customWidth="1"/>
    <col min="10204" max="10204" width="11.33203125" style="646" bestFit="1" customWidth="1"/>
    <col min="10205" max="10205" width="12.5" style="646" bestFit="1" customWidth="1"/>
    <col min="10206" max="10208" width="9" style="646"/>
    <col min="10209" max="10209" width="49.5" style="646" customWidth="1"/>
    <col min="10210" max="10210" width="14.6640625" style="646" customWidth="1"/>
    <col min="10211" max="10211" width="11.33203125" style="646" customWidth="1"/>
    <col min="10212" max="10212" width="16.5" style="646" customWidth="1"/>
    <col min="10213" max="10213" width="16.6640625" style="646" customWidth="1"/>
    <col min="10214" max="10457" width="9" style="646"/>
    <col min="10458" max="10458" width="58.5" style="646" customWidth="1"/>
    <col min="10459" max="10459" width="12.5" style="646" bestFit="1" customWidth="1"/>
    <col min="10460" max="10460" width="11.33203125" style="646" bestFit="1" customWidth="1"/>
    <col min="10461" max="10461" width="12.5" style="646" bestFit="1" customWidth="1"/>
    <col min="10462" max="10464" width="9" style="646"/>
    <col min="10465" max="10465" width="49.5" style="646" customWidth="1"/>
    <col min="10466" max="10466" width="14.6640625" style="646" customWidth="1"/>
    <col min="10467" max="10467" width="11.33203125" style="646" customWidth="1"/>
    <col min="10468" max="10468" width="16.5" style="646" customWidth="1"/>
    <col min="10469" max="10469" width="16.6640625" style="646" customWidth="1"/>
    <col min="10470" max="10713" width="9" style="646"/>
    <col min="10714" max="10714" width="58.5" style="646" customWidth="1"/>
    <col min="10715" max="10715" width="12.5" style="646" bestFit="1" customWidth="1"/>
    <col min="10716" max="10716" width="11.33203125" style="646" bestFit="1" customWidth="1"/>
    <col min="10717" max="10717" width="12.5" style="646" bestFit="1" customWidth="1"/>
    <col min="10718" max="10720" width="9" style="646"/>
    <col min="10721" max="10721" width="49.5" style="646" customWidth="1"/>
    <col min="10722" max="10722" width="14.6640625" style="646" customWidth="1"/>
    <col min="10723" max="10723" width="11.33203125" style="646" customWidth="1"/>
    <col min="10724" max="10724" width="16.5" style="646" customWidth="1"/>
    <col min="10725" max="10725" width="16.6640625" style="646" customWidth="1"/>
    <col min="10726" max="10969" width="9" style="646"/>
    <col min="10970" max="10970" width="58.5" style="646" customWidth="1"/>
    <col min="10971" max="10971" width="12.5" style="646" bestFit="1" customWidth="1"/>
    <col min="10972" max="10972" width="11.33203125" style="646" bestFit="1" customWidth="1"/>
    <col min="10973" max="10973" width="12.5" style="646" bestFit="1" customWidth="1"/>
    <col min="10974" max="10976" width="9" style="646"/>
    <col min="10977" max="10977" width="49.5" style="646" customWidth="1"/>
    <col min="10978" max="10978" width="14.6640625" style="646" customWidth="1"/>
    <col min="10979" max="10979" width="11.33203125" style="646" customWidth="1"/>
    <col min="10980" max="10980" width="16.5" style="646" customWidth="1"/>
    <col min="10981" max="10981" width="16.6640625" style="646" customWidth="1"/>
    <col min="10982" max="11225" width="9" style="646"/>
    <col min="11226" max="11226" width="58.5" style="646" customWidth="1"/>
    <col min="11227" max="11227" width="12.5" style="646" bestFit="1" customWidth="1"/>
    <col min="11228" max="11228" width="11.33203125" style="646" bestFit="1" customWidth="1"/>
    <col min="11229" max="11229" width="12.5" style="646" bestFit="1" customWidth="1"/>
    <col min="11230" max="11232" width="9" style="646"/>
    <col min="11233" max="11233" width="49.5" style="646" customWidth="1"/>
    <col min="11234" max="11234" width="14.6640625" style="646" customWidth="1"/>
    <col min="11235" max="11235" width="11.33203125" style="646" customWidth="1"/>
    <col min="11236" max="11236" width="16.5" style="646" customWidth="1"/>
    <col min="11237" max="11237" width="16.6640625" style="646" customWidth="1"/>
    <col min="11238" max="11481" width="9" style="646"/>
    <col min="11482" max="11482" width="58.5" style="646" customWidth="1"/>
    <col min="11483" max="11483" width="12.5" style="646" bestFit="1" customWidth="1"/>
    <col min="11484" max="11484" width="11.33203125" style="646" bestFit="1" customWidth="1"/>
    <col min="11485" max="11485" width="12.5" style="646" bestFit="1" customWidth="1"/>
    <col min="11486" max="11488" width="9" style="646"/>
    <col min="11489" max="11489" width="49.5" style="646" customWidth="1"/>
    <col min="11490" max="11490" width="14.6640625" style="646" customWidth="1"/>
    <col min="11491" max="11491" width="11.33203125" style="646" customWidth="1"/>
    <col min="11492" max="11492" width="16.5" style="646" customWidth="1"/>
    <col min="11493" max="11493" width="16.6640625" style="646" customWidth="1"/>
    <col min="11494" max="11737" width="9" style="646"/>
    <col min="11738" max="11738" width="58.5" style="646" customWidth="1"/>
    <col min="11739" max="11739" width="12.5" style="646" bestFit="1" customWidth="1"/>
    <col min="11740" max="11740" width="11.33203125" style="646" bestFit="1" customWidth="1"/>
    <col min="11741" max="11741" width="12.5" style="646" bestFit="1" customWidth="1"/>
    <col min="11742" max="11744" width="9" style="646"/>
    <col min="11745" max="11745" width="49.5" style="646" customWidth="1"/>
    <col min="11746" max="11746" width="14.6640625" style="646" customWidth="1"/>
    <col min="11747" max="11747" width="11.33203125" style="646" customWidth="1"/>
    <col min="11748" max="11748" width="16.5" style="646" customWidth="1"/>
    <col min="11749" max="11749" width="16.6640625" style="646" customWidth="1"/>
    <col min="11750" max="11993" width="9" style="646"/>
    <col min="11994" max="11994" width="58.5" style="646" customWidth="1"/>
    <col min="11995" max="11995" width="12.5" style="646" bestFit="1" customWidth="1"/>
    <col min="11996" max="11996" width="11.33203125" style="646" bestFit="1" customWidth="1"/>
    <col min="11997" max="11997" width="12.5" style="646" bestFit="1" customWidth="1"/>
    <col min="11998" max="12000" width="9" style="646"/>
    <col min="12001" max="12001" width="49.5" style="646" customWidth="1"/>
    <col min="12002" max="12002" width="14.6640625" style="646" customWidth="1"/>
    <col min="12003" max="12003" width="11.33203125" style="646" customWidth="1"/>
    <col min="12004" max="12004" width="16.5" style="646" customWidth="1"/>
    <col min="12005" max="12005" width="16.6640625" style="646" customWidth="1"/>
    <col min="12006" max="12249" width="9" style="646"/>
    <col min="12250" max="12250" width="58.5" style="646" customWidth="1"/>
    <col min="12251" max="12251" width="12.5" style="646" bestFit="1" customWidth="1"/>
    <col min="12252" max="12252" width="11.33203125" style="646" bestFit="1" customWidth="1"/>
    <col min="12253" max="12253" width="12.5" style="646" bestFit="1" customWidth="1"/>
    <col min="12254" max="12256" width="9" style="646"/>
    <col min="12257" max="12257" width="49.5" style="646" customWidth="1"/>
    <col min="12258" max="12258" width="14.6640625" style="646" customWidth="1"/>
    <col min="12259" max="12259" width="11.33203125" style="646" customWidth="1"/>
    <col min="12260" max="12260" width="16.5" style="646" customWidth="1"/>
    <col min="12261" max="12261" width="16.6640625" style="646" customWidth="1"/>
    <col min="12262" max="12505" width="9" style="646"/>
    <col min="12506" max="12506" width="58.5" style="646" customWidth="1"/>
    <col min="12507" max="12507" width="12.5" style="646" bestFit="1" customWidth="1"/>
    <col min="12508" max="12508" width="11.33203125" style="646" bestFit="1" customWidth="1"/>
    <col min="12509" max="12509" width="12.5" style="646" bestFit="1" customWidth="1"/>
    <col min="12510" max="12512" width="9" style="646"/>
    <col min="12513" max="12513" width="49.5" style="646" customWidth="1"/>
    <col min="12514" max="12514" width="14.6640625" style="646" customWidth="1"/>
    <col min="12515" max="12515" width="11.33203125" style="646" customWidth="1"/>
    <col min="12516" max="12516" width="16.5" style="646" customWidth="1"/>
    <col min="12517" max="12517" width="16.6640625" style="646" customWidth="1"/>
    <col min="12518" max="12761" width="9" style="646"/>
    <col min="12762" max="12762" width="58.5" style="646" customWidth="1"/>
    <col min="12763" max="12763" width="12.5" style="646" bestFit="1" customWidth="1"/>
    <col min="12764" max="12764" width="11.33203125" style="646" bestFit="1" customWidth="1"/>
    <col min="12765" max="12765" width="12.5" style="646" bestFit="1" customWidth="1"/>
    <col min="12766" max="12768" width="9" style="646"/>
    <col min="12769" max="12769" width="49.5" style="646" customWidth="1"/>
    <col min="12770" max="12770" width="14.6640625" style="646" customWidth="1"/>
    <col min="12771" max="12771" width="11.33203125" style="646" customWidth="1"/>
    <col min="12772" max="12772" width="16.5" style="646" customWidth="1"/>
    <col min="12773" max="12773" width="16.6640625" style="646" customWidth="1"/>
    <col min="12774" max="13017" width="9" style="646"/>
    <col min="13018" max="13018" width="58.5" style="646" customWidth="1"/>
    <col min="13019" max="13019" width="12.5" style="646" bestFit="1" customWidth="1"/>
    <col min="13020" max="13020" width="11.33203125" style="646" bestFit="1" customWidth="1"/>
    <col min="13021" max="13021" width="12.5" style="646" bestFit="1" customWidth="1"/>
    <col min="13022" max="13024" width="9" style="646"/>
    <col min="13025" max="13025" width="49.5" style="646" customWidth="1"/>
    <col min="13026" max="13026" width="14.6640625" style="646" customWidth="1"/>
    <col min="13027" max="13027" width="11.33203125" style="646" customWidth="1"/>
    <col min="13028" max="13028" width="16.5" style="646" customWidth="1"/>
    <col min="13029" max="13029" width="16.6640625" style="646" customWidth="1"/>
    <col min="13030" max="13273" width="9" style="646"/>
    <col min="13274" max="13274" width="58.5" style="646" customWidth="1"/>
    <col min="13275" max="13275" width="12.5" style="646" bestFit="1" customWidth="1"/>
    <col min="13276" max="13276" width="11.33203125" style="646" bestFit="1" customWidth="1"/>
    <col min="13277" max="13277" width="12.5" style="646" bestFit="1" customWidth="1"/>
    <col min="13278" max="13280" width="9" style="646"/>
    <col min="13281" max="13281" width="49.5" style="646" customWidth="1"/>
    <col min="13282" max="13282" width="14.6640625" style="646" customWidth="1"/>
    <col min="13283" max="13283" width="11.33203125" style="646" customWidth="1"/>
    <col min="13284" max="13284" width="16.5" style="646" customWidth="1"/>
    <col min="13285" max="13285" width="16.6640625" style="646" customWidth="1"/>
    <col min="13286" max="13529" width="9" style="646"/>
    <col min="13530" max="13530" width="58.5" style="646" customWidth="1"/>
    <col min="13531" max="13531" width="12.5" style="646" bestFit="1" customWidth="1"/>
    <col min="13532" max="13532" width="11.33203125" style="646" bestFit="1" customWidth="1"/>
    <col min="13533" max="13533" width="12.5" style="646" bestFit="1" customWidth="1"/>
    <col min="13534" max="13536" width="9" style="646"/>
    <col min="13537" max="13537" width="49.5" style="646" customWidth="1"/>
    <col min="13538" max="13538" width="14.6640625" style="646" customWidth="1"/>
    <col min="13539" max="13539" width="11.33203125" style="646" customWidth="1"/>
    <col min="13540" max="13540" width="16.5" style="646" customWidth="1"/>
    <col min="13541" max="13541" width="16.6640625" style="646" customWidth="1"/>
    <col min="13542" max="13785" width="9" style="646"/>
    <col min="13786" max="13786" width="58.5" style="646" customWidth="1"/>
    <col min="13787" max="13787" width="12.5" style="646" bestFit="1" customWidth="1"/>
    <col min="13788" max="13788" width="11.33203125" style="646" bestFit="1" customWidth="1"/>
    <col min="13789" max="13789" width="12.5" style="646" bestFit="1" customWidth="1"/>
    <col min="13790" max="13792" width="9" style="646"/>
    <col min="13793" max="13793" width="49.5" style="646" customWidth="1"/>
    <col min="13794" max="13794" width="14.6640625" style="646" customWidth="1"/>
    <col min="13795" max="13795" width="11.33203125" style="646" customWidth="1"/>
    <col min="13796" max="13796" width="16.5" style="646" customWidth="1"/>
    <col min="13797" max="13797" width="16.6640625" style="646" customWidth="1"/>
    <col min="13798" max="14041" width="9" style="646"/>
    <col min="14042" max="14042" width="58.5" style="646" customWidth="1"/>
    <col min="14043" max="14043" width="12.5" style="646" bestFit="1" customWidth="1"/>
    <col min="14044" max="14044" width="11.33203125" style="646" bestFit="1" customWidth="1"/>
    <col min="14045" max="14045" width="12.5" style="646" bestFit="1" customWidth="1"/>
    <col min="14046" max="14048" width="9" style="646"/>
    <col min="14049" max="14049" width="49.5" style="646" customWidth="1"/>
    <col min="14050" max="14050" width="14.6640625" style="646" customWidth="1"/>
    <col min="14051" max="14051" width="11.33203125" style="646" customWidth="1"/>
    <col min="14052" max="14052" width="16.5" style="646" customWidth="1"/>
    <col min="14053" max="14053" width="16.6640625" style="646" customWidth="1"/>
    <col min="14054" max="14297" width="9" style="646"/>
    <col min="14298" max="14298" width="58.5" style="646" customWidth="1"/>
    <col min="14299" max="14299" width="12.5" style="646" bestFit="1" customWidth="1"/>
    <col min="14300" max="14300" width="11.33203125" style="646" bestFit="1" customWidth="1"/>
    <col min="14301" max="14301" width="12.5" style="646" bestFit="1" customWidth="1"/>
    <col min="14302" max="14304" width="9" style="646"/>
    <col min="14305" max="14305" width="49.5" style="646" customWidth="1"/>
    <col min="14306" max="14306" width="14.6640625" style="646" customWidth="1"/>
    <col min="14307" max="14307" width="11.33203125" style="646" customWidth="1"/>
    <col min="14308" max="14308" width="16.5" style="646" customWidth="1"/>
    <col min="14309" max="14309" width="16.6640625" style="646" customWidth="1"/>
    <col min="14310" max="14553" width="9" style="646"/>
    <col min="14554" max="14554" width="58.5" style="646" customWidth="1"/>
    <col min="14555" max="14555" width="12.5" style="646" bestFit="1" customWidth="1"/>
    <col min="14556" max="14556" width="11.33203125" style="646" bestFit="1" customWidth="1"/>
    <col min="14557" max="14557" width="12.5" style="646" bestFit="1" customWidth="1"/>
    <col min="14558" max="14560" width="9" style="646"/>
    <col min="14561" max="14561" width="49.5" style="646" customWidth="1"/>
    <col min="14562" max="14562" width="14.6640625" style="646" customWidth="1"/>
    <col min="14563" max="14563" width="11.33203125" style="646" customWidth="1"/>
    <col min="14564" max="14564" width="16.5" style="646" customWidth="1"/>
    <col min="14565" max="14565" width="16.6640625" style="646" customWidth="1"/>
    <col min="14566" max="14809" width="9" style="646"/>
    <col min="14810" max="14810" width="58.5" style="646" customWidth="1"/>
    <col min="14811" max="14811" width="12.5" style="646" bestFit="1" customWidth="1"/>
    <col min="14812" max="14812" width="11.33203125" style="646" bestFit="1" customWidth="1"/>
    <col min="14813" max="14813" width="12.5" style="646" bestFit="1" customWidth="1"/>
    <col min="14814" max="14816" width="9" style="646"/>
    <col min="14817" max="14817" width="49.5" style="646" customWidth="1"/>
    <col min="14818" max="14818" width="14.6640625" style="646" customWidth="1"/>
    <col min="14819" max="14819" width="11.33203125" style="646" customWidth="1"/>
    <col min="14820" max="14820" width="16.5" style="646" customWidth="1"/>
    <col min="14821" max="14821" width="16.6640625" style="646" customWidth="1"/>
    <col min="14822" max="15065" width="9" style="646"/>
    <col min="15066" max="15066" width="58.5" style="646" customWidth="1"/>
    <col min="15067" max="15067" width="12.5" style="646" bestFit="1" customWidth="1"/>
    <col min="15068" max="15068" width="11.33203125" style="646" bestFit="1" customWidth="1"/>
    <col min="15069" max="15069" width="12.5" style="646" bestFit="1" customWidth="1"/>
    <col min="15070" max="15072" width="9" style="646"/>
    <col min="15073" max="15073" width="49.5" style="646" customWidth="1"/>
    <col min="15074" max="15074" width="14.6640625" style="646" customWidth="1"/>
    <col min="15075" max="15075" width="11.33203125" style="646" customWidth="1"/>
    <col min="15076" max="15076" width="16.5" style="646" customWidth="1"/>
    <col min="15077" max="15077" width="16.6640625" style="646" customWidth="1"/>
    <col min="15078" max="15321" width="9" style="646"/>
    <col min="15322" max="15322" width="58.5" style="646" customWidth="1"/>
    <col min="15323" max="15323" width="12.5" style="646" bestFit="1" customWidth="1"/>
    <col min="15324" max="15324" width="11.33203125" style="646" bestFit="1" customWidth="1"/>
    <col min="15325" max="15325" width="12.5" style="646" bestFit="1" customWidth="1"/>
    <col min="15326" max="15328" width="9" style="646"/>
    <col min="15329" max="15329" width="49.5" style="646" customWidth="1"/>
    <col min="15330" max="15330" width="14.6640625" style="646" customWidth="1"/>
    <col min="15331" max="15331" width="11.33203125" style="646" customWidth="1"/>
    <col min="15332" max="15332" width="16.5" style="646" customWidth="1"/>
    <col min="15333" max="15333" width="16.6640625" style="646" customWidth="1"/>
    <col min="15334" max="15577" width="9" style="646"/>
    <col min="15578" max="15578" width="58.5" style="646" customWidth="1"/>
    <col min="15579" max="15579" width="12.5" style="646" bestFit="1" customWidth="1"/>
    <col min="15580" max="15580" width="11.33203125" style="646" bestFit="1" customWidth="1"/>
    <col min="15581" max="15581" width="12.5" style="646" bestFit="1" customWidth="1"/>
    <col min="15582" max="15584" width="9" style="646"/>
    <col min="15585" max="15585" width="49.5" style="646" customWidth="1"/>
    <col min="15586" max="15586" width="14.6640625" style="646" customWidth="1"/>
    <col min="15587" max="15587" width="11.33203125" style="646" customWidth="1"/>
    <col min="15588" max="15588" width="16.5" style="646" customWidth="1"/>
    <col min="15589" max="15589" width="16.6640625" style="646" customWidth="1"/>
    <col min="15590" max="15833" width="9" style="646"/>
    <col min="15834" max="15834" width="58.5" style="646" customWidth="1"/>
    <col min="15835" max="15835" width="12.5" style="646" bestFit="1" customWidth="1"/>
    <col min="15836" max="15836" width="11.33203125" style="646" bestFit="1" customWidth="1"/>
    <col min="15837" max="15837" width="12.5" style="646" bestFit="1" customWidth="1"/>
    <col min="15838" max="15840" width="9" style="646"/>
    <col min="15841" max="15841" width="49.5" style="646" customWidth="1"/>
    <col min="15842" max="15842" width="14.6640625" style="646" customWidth="1"/>
    <col min="15843" max="15843" width="11.33203125" style="646" customWidth="1"/>
    <col min="15844" max="15844" width="16.5" style="646" customWidth="1"/>
    <col min="15845" max="15845" width="16.6640625" style="646" customWidth="1"/>
    <col min="15846" max="16089" width="9" style="646"/>
    <col min="16090" max="16090" width="58.5" style="646" customWidth="1"/>
    <col min="16091" max="16091" width="12.5" style="646" bestFit="1" customWidth="1"/>
    <col min="16092" max="16092" width="11.33203125" style="646" bestFit="1" customWidth="1"/>
    <col min="16093" max="16093" width="12.5" style="646" bestFit="1" customWidth="1"/>
    <col min="16094" max="16096" width="9" style="646"/>
    <col min="16097" max="16097" width="49.5" style="646" customWidth="1"/>
    <col min="16098" max="16098" width="14.6640625" style="646" customWidth="1"/>
    <col min="16099" max="16099" width="11.33203125" style="646" customWidth="1"/>
    <col min="16100" max="16100" width="16.5" style="646" customWidth="1"/>
    <col min="16101" max="16101" width="16.6640625" style="646" customWidth="1"/>
    <col min="16102" max="16384" width="9" style="646"/>
  </cols>
  <sheetData>
    <row r="1" spans="1:10" ht="19.25" customHeight="1">
      <c r="A1" s="644" t="s">
        <v>810</v>
      </c>
      <c r="B1" s="645"/>
      <c r="C1" s="645"/>
      <c r="D1" s="645"/>
      <c r="E1" s="645"/>
      <c r="F1" s="30" t="s">
        <v>978</v>
      </c>
    </row>
    <row r="2" spans="1:10" ht="39.5" customHeight="1">
      <c r="A2" s="634"/>
      <c r="B2" s="647" t="s">
        <v>108</v>
      </c>
      <c r="C2" s="647" t="s">
        <v>112</v>
      </c>
      <c r="D2" s="647" t="s">
        <v>109</v>
      </c>
      <c r="E2" s="647" t="s">
        <v>811</v>
      </c>
      <c r="F2" s="30" t="s">
        <v>553</v>
      </c>
    </row>
    <row r="3" spans="1:10">
      <c r="A3" s="636" t="s">
        <v>812</v>
      </c>
      <c r="B3" s="648">
        <v>0.31974125471508197</v>
      </c>
      <c r="C3" s="648">
        <v>0.46692329696778395</v>
      </c>
      <c r="D3" s="648">
        <v>0.35004094969235411</v>
      </c>
      <c r="E3" s="648">
        <v>0.44981852351088708</v>
      </c>
      <c r="I3" s="649"/>
      <c r="J3" s="649"/>
    </row>
    <row r="4" spans="1:10">
      <c r="A4" s="636" t="s">
        <v>813</v>
      </c>
      <c r="B4" s="648">
        <v>0.12253090049861041</v>
      </c>
      <c r="C4" s="648">
        <v>0.15206619450636891</v>
      </c>
      <c r="D4" s="648">
        <v>0.1305885511825044</v>
      </c>
      <c r="E4" s="648">
        <v>0.13669727800276793</v>
      </c>
      <c r="I4" s="649"/>
      <c r="J4" s="649"/>
    </row>
    <row r="5" spans="1:10">
      <c r="A5" s="636" t="s">
        <v>814</v>
      </c>
      <c r="B5" s="648">
        <v>8.9114443403378429E-2</v>
      </c>
      <c r="C5" s="648">
        <v>3.6663937606449787E-2</v>
      </c>
      <c r="D5" s="648">
        <v>7.0986797138168051E-2</v>
      </c>
      <c r="E5" s="648">
        <v>1.9438548668421891E-2</v>
      </c>
      <c r="I5" s="649"/>
      <c r="J5" s="649"/>
    </row>
    <row r="6" spans="1:10">
      <c r="A6" s="636" t="s">
        <v>815</v>
      </c>
      <c r="B6" s="648">
        <v>7.6752922436764043E-2</v>
      </c>
      <c r="C6" s="648">
        <v>6.8995081115560908E-2</v>
      </c>
      <c r="D6" s="648">
        <v>7.4774954040221844E-2</v>
      </c>
      <c r="E6" s="648">
        <v>1.4184886866145703E-2</v>
      </c>
      <c r="I6" s="649"/>
      <c r="J6" s="649"/>
    </row>
    <row r="7" spans="1:10">
      <c r="A7" s="636" t="s">
        <v>816</v>
      </c>
      <c r="B7" s="648">
        <v>7.4577696489463718E-2</v>
      </c>
      <c r="C7" s="648">
        <v>3.9831949075078747E-2</v>
      </c>
      <c r="D7" s="648">
        <v>6.3304429128656511E-2</v>
      </c>
      <c r="E7" s="648">
        <v>4.6922705125472454E-2</v>
      </c>
      <c r="I7" s="649"/>
      <c r="J7" s="649"/>
    </row>
    <row r="8" spans="1:10">
      <c r="A8" s="636" t="s">
        <v>817</v>
      </c>
      <c r="B8" s="648">
        <v>7.3271151297140361E-2</v>
      </c>
      <c r="C8" s="648">
        <v>7.8968480998507243E-2</v>
      </c>
      <c r="D8" s="648">
        <v>0.10135873526635744</v>
      </c>
      <c r="E8" s="648">
        <v>0.11610892792276216</v>
      </c>
      <c r="I8" s="649"/>
      <c r="J8" s="649"/>
    </row>
    <row r="9" spans="1:10" ht="29">
      <c r="A9" s="650" t="s">
        <v>818</v>
      </c>
      <c r="B9" s="648">
        <v>5.0429737074299076E-2</v>
      </c>
      <c r="C9" s="648">
        <v>4.5909862100258436E-2</v>
      </c>
      <c r="D9" s="648">
        <v>5.5694773868669424E-2</v>
      </c>
      <c r="E9" s="648">
        <v>4.7123845320188165E-2</v>
      </c>
      <c r="I9" s="649"/>
      <c r="J9" s="649"/>
    </row>
    <row r="10" spans="1:10" ht="17" customHeight="1">
      <c r="A10" s="650" t="s">
        <v>819</v>
      </c>
      <c r="B10" s="648">
        <v>3.3800579619745134E-2</v>
      </c>
      <c r="C10" s="648">
        <v>7.6758928630143289E-2</v>
      </c>
      <c r="D10" s="648">
        <v>4.0502420270470144E-2</v>
      </c>
      <c r="E10" s="648">
        <v>0.1090780273850874</v>
      </c>
      <c r="I10" s="649"/>
      <c r="J10" s="649"/>
    </row>
    <row r="11" spans="1:10">
      <c r="A11" s="639" t="s">
        <v>449</v>
      </c>
      <c r="B11" s="651">
        <v>0.15978131446551685</v>
      </c>
      <c r="C11" s="651">
        <v>3.3882268999848753E-2</v>
      </c>
      <c r="D11" s="651">
        <v>0.11274838941259804</v>
      </c>
      <c r="E11" s="651">
        <v>6.0627257198267184E-2</v>
      </c>
      <c r="F11" s="649"/>
      <c r="I11" s="649"/>
      <c r="J11" s="649"/>
    </row>
    <row r="12" spans="1:10" ht="62.5" customHeight="1">
      <c r="A12" s="897" t="s">
        <v>820</v>
      </c>
      <c r="B12" s="897"/>
      <c r="C12" s="897"/>
      <c r="D12" s="897"/>
      <c r="E12" s="897"/>
      <c r="I12" s="649"/>
      <c r="J12" s="649"/>
    </row>
    <row r="13" spans="1:10" ht="24.5" customHeight="1">
      <c r="A13" s="636" t="s">
        <v>809</v>
      </c>
      <c r="B13" s="636"/>
      <c r="C13" s="636"/>
      <c r="D13" s="636"/>
      <c r="E13" s="636"/>
      <c r="I13" s="649"/>
      <c r="J13" s="649"/>
    </row>
    <row r="14" spans="1:10" ht="24.5" customHeight="1">
      <c r="A14" s="350" t="s">
        <v>778</v>
      </c>
      <c r="B14" s="636"/>
      <c r="C14" s="636"/>
      <c r="D14" s="636"/>
      <c r="E14" s="636"/>
      <c r="I14" s="649"/>
      <c r="J14" s="649"/>
    </row>
    <row r="15" spans="1:10">
      <c r="I15" s="649"/>
      <c r="J15" s="649"/>
    </row>
    <row r="16" spans="1:10">
      <c r="I16" s="649"/>
      <c r="J16" s="649"/>
    </row>
    <row r="20" ht="100.25" customHeight="1"/>
    <row r="52" ht="14.25" customHeight="1"/>
  </sheetData>
  <mergeCells count="1">
    <mergeCell ref="A12:E12"/>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BCE0-8741-43D7-87BE-AF84A3BDB0A4}">
  <sheetPr>
    <tabColor rgb="FF7030A0"/>
  </sheetPr>
  <dimension ref="A1:O82"/>
  <sheetViews>
    <sheetView zoomScale="80" zoomScaleNormal="80" workbookViewId="0">
      <selection activeCell="O1" sqref="O1:O2"/>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821</v>
      </c>
      <c r="B1" s="900"/>
      <c r="C1" s="900"/>
      <c r="D1" s="900"/>
      <c r="E1" s="900"/>
      <c r="F1" s="900"/>
      <c r="G1" s="900"/>
      <c r="H1" s="900"/>
      <c r="I1" s="900"/>
      <c r="J1" s="900"/>
      <c r="K1" s="900"/>
      <c r="L1" s="900"/>
      <c r="M1" s="900"/>
      <c r="N1" s="652"/>
      <c r="O1" s="30" t="s">
        <v>979</v>
      </c>
    </row>
    <row r="2" spans="1:15" ht="14.5" customHeight="1">
      <c r="A2" s="232"/>
      <c r="B2" s="842" t="s">
        <v>108</v>
      </c>
      <c r="C2" s="842"/>
      <c r="D2" s="842"/>
      <c r="E2" s="842"/>
      <c r="F2" s="842"/>
      <c r="G2" s="842"/>
      <c r="H2" s="351"/>
      <c r="I2" s="786" t="s">
        <v>112</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3590</v>
      </c>
      <c r="E4" s="334">
        <v>880</v>
      </c>
      <c r="F4" s="334">
        <v>4470</v>
      </c>
      <c r="G4" s="657">
        <f>E4/F4</f>
        <v>0.19686800894854586</v>
      </c>
      <c r="H4" s="658"/>
      <c r="I4" s="350" t="s">
        <v>825</v>
      </c>
      <c r="J4" s="656" t="s">
        <v>124</v>
      </c>
      <c r="K4" s="334">
        <v>1660</v>
      </c>
      <c r="L4" s="334">
        <v>290</v>
      </c>
      <c r="M4" s="334">
        <v>1950</v>
      </c>
      <c r="N4" s="657">
        <f>L4/M4</f>
        <v>0.14871794871794872</v>
      </c>
    </row>
    <row r="5" spans="1:15">
      <c r="A5" s="659"/>
      <c r="B5" s="350"/>
      <c r="C5" s="660" t="s">
        <v>128</v>
      </c>
      <c r="D5" s="334">
        <v>4180</v>
      </c>
      <c r="E5" s="334">
        <v>1260</v>
      </c>
      <c r="F5" s="334">
        <v>5440</v>
      </c>
      <c r="G5" s="657">
        <f>E5/F5</f>
        <v>0.23161764705882354</v>
      </c>
      <c r="H5" s="658"/>
      <c r="I5" s="350"/>
      <c r="J5" s="660" t="s">
        <v>128</v>
      </c>
      <c r="K5" s="334">
        <v>1680</v>
      </c>
      <c r="L5" s="334">
        <v>440</v>
      </c>
      <c r="M5" s="334">
        <v>2120</v>
      </c>
      <c r="N5" s="657">
        <f>L5/M5</f>
        <v>0.20754716981132076</v>
      </c>
    </row>
    <row r="6" spans="1:15">
      <c r="A6" s="659"/>
      <c r="B6" s="350"/>
      <c r="C6" s="661" t="s">
        <v>132</v>
      </c>
      <c r="D6" s="334">
        <v>4680</v>
      </c>
      <c r="E6" s="334">
        <v>1490</v>
      </c>
      <c r="F6" s="334">
        <v>6170</v>
      </c>
      <c r="G6" s="657">
        <f>E6/F6</f>
        <v>0.24149108589951376</v>
      </c>
      <c r="H6" s="658"/>
      <c r="I6" s="350"/>
      <c r="J6" s="661" t="s">
        <v>132</v>
      </c>
      <c r="K6" s="334">
        <v>2140</v>
      </c>
      <c r="L6" s="334">
        <v>280</v>
      </c>
      <c r="M6" s="334">
        <v>2420</v>
      </c>
      <c r="N6" s="657">
        <f>L6/M6</f>
        <v>0.11570247933884298</v>
      </c>
    </row>
    <row r="7" spans="1:15">
      <c r="A7" s="659"/>
      <c r="B7" s="350"/>
      <c r="C7" s="661" t="s">
        <v>136</v>
      </c>
      <c r="D7" s="334">
        <v>6250</v>
      </c>
      <c r="E7" s="334">
        <v>1570</v>
      </c>
      <c r="F7" s="334">
        <v>7820</v>
      </c>
      <c r="G7" s="657">
        <f>E7/F7</f>
        <v>0.20076726342710999</v>
      </c>
      <c r="H7" s="658"/>
      <c r="I7" s="350"/>
      <c r="J7" s="661" t="s">
        <v>136</v>
      </c>
      <c r="K7" s="334">
        <v>2340</v>
      </c>
      <c r="L7" s="334">
        <v>360</v>
      </c>
      <c r="M7" s="334">
        <v>2700</v>
      </c>
      <c r="N7" s="657">
        <f>L7/M7</f>
        <v>0.13333333333333333</v>
      </c>
    </row>
    <row r="8" spans="1:15">
      <c r="A8" s="659"/>
      <c r="B8" s="350"/>
      <c r="C8" s="277"/>
      <c r="D8" s="334"/>
      <c r="E8" s="334"/>
      <c r="F8" s="334"/>
      <c r="G8" s="657"/>
      <c r="H8" s="658"/>
      <c r="I8" s="350"/>
      <c r="J8" s="277"/>
      <c r="K8" s="334"/>
      <c r="L8" s="334"/>
      <c r="M8" s="334"/>
      <c r="N8" s="657"/>
    </row>
    <row r="9" spans="1:15">
      <c r="A9" s="659"/>
      <c r="B9" s="350" t="s">
        <v>826</v>
      </c>
      <c r="C9" s="656" t="s">
        <v>124</v>
      </c>
      <c r="D9" s="334">
        <v>4060</v>
      </c>
      <c r="E9" s="334">
        <v>830</v>
      </c>
      <c r="F9" s="334">
        <v>4890</v>
      </c>
      <c r="G9" s="657">
        <f>E9/F9</f>
        <v>0.16973415132924335</v>
      </c>
      <c r="H9" s="658"/>
      <c r="I9" s="350" t="s">
        <v>826</v>
      </c>
      <c r="J9" s="656" t="s">
        <v>124</v>
      </c>
      <c r="K9" s="334">
        <v>2030</v>
      </c>
      <c r="L9" s="334">
        <v>260</v>
      </c>
      <c r="M9" s="334">
        <v>2290</v>
      </c>
      <c r="N9" s="657">
        <f>L9/M9</f>
        <v>0.11353711790393013</v>
      </c>
    </row>
    <row r="10" spans="1:15">
      <c r="A10" s="659"/>
      <c r="B10" s="350"/>
      <c r="C10" s="660" t="s">
        <v>128</v>
      </c>
      <c r="D10" s="334">
        <v>4510</v>
      </c>
      <c r="E10" s="334">
        <v>1180</v>
      </c>
      <c r="F10" s="334">
        <v>5690</v>
      </c>
      <c r="G10" s="657">
        <f>E10/F10</f>
        <v>0.20738137082601055</v>
      </c>
      <c r="H10" s="658"/>
      <c r="I10" s="350"/>
      <c r="J10" s="660" t="s">
        <v>128</v>
      </c>
      <c r="K10" s="334">
        <v>1920</v>
      </c>
      <c r="L10" s="334">
        <v>470</v>
      </c>
      <c r="M10" s="334">
        <v>2390</v>
      </c>
      <c r="N10" s="657">
        <f>L10/M10</f>
        <v>0.19665271966527198</v>
      </c>
    </row>
    <row r="11" spans="1:15">
      <c r="A11" s="659"/>
      <c r="B11" s="350"/>
      <c r="C11" s="661" t="s">
        <v>132</v>
      </c>
      <c r="D11" s="334">
        <v>5030</v>
      </c>
      <c r="E11" s="334">
        <v>1580</v>
      </c>
      <c r="F11" s="334">
        <v>6610</v>
      </c>
      <c r="G11" s="657">
        <f>E11/F11</f>
        <v>0.23903177004538578</v>
      </c>
      <c r="H11" s="658"/>
      <c r="I11" s="350"/>
      <c r="J11" s="661" t="s">
        <v>132</v>
      </c>
      <c r="K11" s="334">
        <v>2310</v>
      </c>
      <c r="L11" s="334">
        <v>300</v>
      </c>
      <c r="M11" s="334">
        <v>2610</v>
      </c>
      <c r="N11" s="657">
        <f>L11/M11</f>
        <v>0.11494252873563218</v>
      </c>
    </row>
    <row r="12" spans="1:15">
      <c r="A12" s="659"/>
      <c r="B12" s="350"/>
      <c r="C12" s="661" t="s">
        <v>136</v>
      </c>
      <c r="D12" s="334">
        <v>6520</v>
      </c>
      <c r="E12" s="334">
        <v>1660</v>
      </c>
      <c r="F12" s="334">
        <v>8180</v>
      </c>
      <c r="G12" s="657">
        <f>E12/F12</f>
        <v>0.20293398533007334</v>
      </c>
      <c r="H12" s="658"/>
      <c r="I12" s="350"/>
      <c r="J12" s="661" t="s">
        <v>136</v>
      </c>
      <c r="K12" s="334">
        <v>2630</v>
      </c>
      <c r="L12" s="334">
        <v>340</v>
      </c>
      <c r="M12" s="334">
        <v>2970</v>
      </c>
      <c r="N12" s="657">
        <f>L12/M12</f>
        <v>0.11447811447811448</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4370</v>
      </c>
      <c r="E14" s="334">
        <v>770</v>
      </c>
      <c r="F14" s="334">
        <v>5140</v>
      </c>
      <c r="G14" s="657">
        <f>E14/F14</f>
        <v>0.14980544747081712</v>
      </c>
      <c r="H14" s="658"/>
      <c r="I14" s="350" t="s">
        <v>827</v>
      </c>
      <c r="J14" s="656" t="s">
        <v>124</v>
      </c>
      <c r="K14" s="334">
        <v>2000</v>
      </c>
      <c r="L14" s="334">
        <v>150</v>
      </c>
      <c r="M14" s="334">
        <v>2150</v>
      </c>
      <c r="N14" s="657">
        <f>L14/M14</f>
        <v>6.9767441860465115E-2</v>
      </c>
    </row>
    <row r="15" spans="1:15">
      <c r="A15" s="659"/>
      <c r="B15" s="350"/>
      <c r="C15" s="660" t="s">
        <v>128</v>
      </c>
      <c r="D15" s="334">
        <v>4770</v>
      </c>
      <c r="E15" s="334">
        <v>1060</v>
      </c>
      <c r="F15" s="334">
        <v>5830</v>
      </c>
      <c r="G15" s="657">
        <f>E15/F15</f>
        <v>0.18181818181818182</v>
      </c>
      <c r="H15" s="658"/>
      <c r="I15" s="350"/>
      <c r="J15" s="660" t="s">
        <v>128</v>
      </c>
      <c r="K15" s="334">
        <v>2130</v>
      </c>
      <c r="L15" s="334">
        <v>410</v>
      </c>
      <c r="M15" s="334">
        <v>2540</v>
      </c>
      <c r="N15" s="657">
        <f>L15/M15</f>
        <v>0.16141732283464566</v>
      </c>
    </row>
    <row r="16" spans="1:15">
      <c r="A16" s="659"/>
      <c r="B16" s="350"/>
      <c r="C16" s="661" t="s">
        <v>132</v>
      </c>
      <c r="D16" s="334">
        <v>5730</v>
      </c>
      <c r="E16" s="334">
        <v>1250</v>
      </c>
      <c r="F16" s="334">
        <v>6980</v>
      </c>
      <c r="G16" s="657">
        <f>E16/F16</f>
        <v>0.17908309455587393</v>
      </c>
      <c r="H16" s="658"/>
      <c r="I16" s="350"/>
      <c r="J16" s="661" t="s">
        <v>132</v>
      </c>
      <c r="K16" s="334">
        <v>2390</v>
      </c>
      <c r="L16" s="334">
        <v>310</v>
      </c>
      <c r="M16" s="334">
        <v>2700</v>
      </c>
      <c r="N16" s="657">
        <f>L16/M16</f>
        <v>0.11481481481481481</v>
      </c>
    </row>
    <row r="17" spans="1:14">
      <c r="A17" s="659"/>
      <c r="B17" s="350"/>
      <c r="C17" s="661" t="s">
        <v>136</v>
      </c>
      <c r="D17" s="334">
        <v>6910</v>
      </c>
      <c r="E17" s="334">
        <v>1370</v>
      </c>
      <c r="F17" s="334">
        <v>8280</v>
      </c>
      <c r="G17" s="657">
        <f>E17/F17</f>
        <v>0.16545893719806765</v>
      </c>
      <c r="H17" s="658"/>
      <c r="I17" s="350"/>
      <c r="J17" s="661" t="s">
        <v>136</v>
      </c>
      <c r="K17" s="334">
        <v>2840</v>
      </c>
      <c r="L17" s="334">
        <v>290</v>
      </c>
      <c r="M17" s="334">
        <v>3130</v>
      </c>
      <c r="N17" s="657">
        <f>L17/M17</f>
        <v>9.2651757188498399E-2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4590</v>
      </c>
      <c r="E19" s="334">
        <v>570</v>
      </c>
      <c r="F19" s="334">
        <v>5160</v>
      </c>
      <c r="G19" s="657">
        <f>E19/F19</f>
        <v>0.11046511627906977</v>
      </c>
      <c r="H19" s="658"/>
      <c r="I19" s="350" t="s">
        <v>828</v>
      </c>
      <c r="J19" s="656" t="s">
        <v>124</v>
      </c>
      <c r="K19" s="334">
        <v>1770</v>
      </c>
      <c r="L19" s="334">
        <v>210</v>
      </c>
      <c r="M19" s="334">
        <v>1980</v>
      </c>
      <c r="N19" s="657">
        <f>L19/M19</f>
        <v>0.10606060606060606</v>
      </c>
    </row>
    <row r="20" spans="1:14">
      <c r="A20" s="659"/>
      <c r="B20" s="350"/>
      <c r="C20" s="660" t="s">
        <v>128</v>
      </c>
      <c r="D20" s="334">
        <v>5250</v>
      </c>
      <c r="E20" s="334">
        <v>830</v>
      </c>
      <c r="F20" s="334">
        <v>6080</v>
      </c>
      <c r="G20" s="657">
        <f>E20/F20</f>
        <v>0.13651315789473684</v>
      </c>
      <c r="H20" s="658"/>
      <c r="I20" s="350"/>
      <c r="J20" s="660" t="s">
        <v>128</v>
      </c>
      <c r="K20" s="334">
        <v>2230</v>
      </c>
      <c r="L20" s="334">
        <v>270</v>
      </c>
      <c r="M20" s="334">
        <v>2500</v>
      </c>
      <c r="N20" s="657">
        <f>L20/M20</f>
        <v>0.108</v>
      </c>
    </row>
    <row r="21" spans="1:14">
      <c r="A21" s="659"/>
      <c r="B21" s="350"/>
      <c r="C21" s="661" t="s">
        <v>132</v>
      </c>
      <c r="D21" s="334">
        <v>6260</v>
      </c>
      <c r="E21" s="334">
        <v>950</v>
      </c>
      <c r="F21" s="334">
        <v>7210</v>
      </c>
      <c r="G21" s="657">
        <f>E21/F21</f>
        <v>0.13176144244105409</v>
      </c>
      <c r="H21" s="658"/>
      <c r="I21" s="350"/>
      <c r="J21" s="661" t="s">
        <v>132</v>
      </c>
      <c r="K21" s="334">
        <v>2450</v>
      </c>
      <c r="L21" s="334">
        <v>170</v>
      </c>
      <c r="M21" s="334">
        <v>2620</v>
      </c>
      <c r="N21" s="657">
        <f>L21/M21</f>
        <v>6.4885496183206104E-2</v>
      </c>
    </row>
    <row r="22" spans="1:14">
      <c r="A22" s="659"/>
      <c r="B22" s="350"/>
      <c r="C22" s="661" t="s">
        <v>136</v>
      </c>
      <c r="D22" s="334">
        <v>7570</v>
      </c>
      <c r="E22" s="334">
        <v>1120</v>
      </c>
      <c r="F22" s="334">
        <v>8690</v>
      </c>
      <c r="G22" s="657">
        <f>E22/F22</f>
        <v>0.12888377445339472</v>
      </c>
      <c r="H22" s="658"/>
      <c r="I22" s="350"/>
      <c r="J22" s="661" t="s">
        <v>136</v>
      </c>
      <c r="K22" s="334">
        <v>2820</v>
      </c>
      <c r="L22" s="334">
        <v>340</v>
      </c>
      <c r="M22" s="334">
        <v>3160</v>
      </c>
      <c r="N22" s="657">
        <f>L22/M22</f>
        <v>0.10759493670886076</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3910</v>
      </c>
      <c r="E24" s="334">
        <v>630</v>
      </c>
      <c r="F24" s="334">
        <v>4540</v>
      </c>
      <c r="G24" s="657">
        <f>E24/F24</f>
        <v>0.13876651982378854</v>
      </c>
      <c r="H24" s="658"/>
      <c r="I24" s="350"/>
      <c r="J24" s="656" t="s">
        <v>124</v>
      </c>
      <c r="K24" s="334">
        <v>1710</v>
      </c>
      <c r="L24" s="334">
        <v>180</v>
      </c>
      <c r="M24" s="334">
        <v>1890</v>
      </c>
      <c r="N24" s="657">
        <f>L24/M24</f>
        <v>9.5238095238095233E-2</v>
      </c>
    </row>
    <row r="25" spans="1:14">
      <c r="A25" s="350"/>
      <c r="B25" s="350"/>
      <c r="C25" s="660" t="s">
        <v>128</v>
      </c>
      <c r="D25" s="334">
        <v>4400</v>
      </c>
      <c r="E25" s="334">
        <v>660</v>
      </c>
      <c r="F25" s="334">
        <v>5060</v>
      </c>
      <c r="G25" s="657">
        <f>E25/F25</f>
        <v>0.13043478260869565</v>
      </c>
      <c r="H25" s="658"/>
      <c r="I25" s="350"/>
      <c r="J25" s="660" t="s">
        <v>128</v>
      </c>
      <c r="K25" s="334">
        <v>2150</v>
      </c>
      <c r="L25" s="334">
        <v>160</v>
      </c>
      <c r="M25" s="334">
        <v>2310</v>
      </c>
      <c r="N25" s="657">
        <f>L25/M25</f>
        <v>6.9264069264069264E-2</v>
      </c>
    </row>
    <row r="26" spans="1:14">
      <c r="A26" s="350"/>
      <c r="B26" s="350"/>
      <c r="C26" s="661" t="s">
        <v>132</v>
      </c>
      <c r="D26" s="334">
        <v>5000</v>
      </c>
      <c r="E26" s="334">
        <v>930</v>
      </c>
      <c r="F26" s="334">
        <v>5930</v>
      </c>
      <c r="G26" s="657">
        <f>E26/F26</f>
        <v>0.15682967959527824</v>
      </c>
      <c r="H26" s="658"/>
      <c r="I26" s="350"/>
      <c r="J26" s="661" t="s">
        <v>132</v>
      </c>
      <c r="K26" s="334">
        <v>2310</v>
      </c>
      <c r="L26" s="334">
        <v>190</v>
      </c>
      <c r="M26" s="334">
        <v>2500</v>
      </c>
      <c r="N26" s="657">
        <f>L26/M26</f>
        <v>7.5999999999999998E-2</v>
      </c>
    </row>
    <row r="27" spans="1:14">
      <c r="A27" s="350"/>
      <c r="B27" s="350"/>
      <c r="C27" s="661" t="s">
        <v>136</v>
      </c>
      <c r="D27" s="334">
        <v>6400</v>
      </c>
      <c r="E27" s="334">
        <v>890</v>
      </c>
      <c r="F27" s="334">
        <v>7290</v>
      </c>
      <c r="G27" s="657">
        <f>E27/F27</f>
        <v>0.12208504801097393</v>
      </c>
      <c r="H27" s="658"/>
      <c r="I27" s="350"/>
      <c r="J27" s="661" t="s">
        <v>136</v>
      </c>
      <c r="K27" s="334">
        <v>2480</v>
      </c>
      <c r="L27" s="334">
        <v>210</v>
      </c>
      <c r="M27" s="334">
        <v>2690</v>
      </c>
      <c r="N27" s="657">
        <f>L27/M27</f>
        <v>7.8066914498141265E-2</v>
      </c>
    </row>
    <row r="28" spans="1:14">
      <c r="A28" s="350"/>
      <c r="B28" s="350"/>
      <c r="C28" s="661"/>
      <c r="D28" s="334"/>
      <c r="E28" s="334"/>
      <c r="F28" s="334"/>
      <c r="G28" s="657"/>
      <c r="H28" s="658"/>
      <c r="I28" s="350"/>
      <c r="J28" s="661"/>
      <c r="K28" s="334"/>
      <c r="L28" s="334"/>
      <c r="M28" s="334"/>
      <c r="N28" s="657"/>
    </row>
    <row r="29" spans="1:14" ht="16.25" customHeight="1">
      <c r="A29" s="350" t="s">
        <v>830</v>
      </c>
      <c r="B29" s="350"/>
      <c r="C29" s="656" t="s">
        <v>124</v>
      </c>
      <c r="D29" s="334"/>
      <c r="E29" s="334"/>
      <c r="F29" s="334"/>
      <c r="G29" s="657">
        <v>0.15</v>
      </c>
      <c r="H29" s="658"/>
      <c r="I29" s="350"/>
      <c r="J29" s="661"/>
      <c r="K29" s="334"/>
      <c r="L29" s="334"/>
      <c r="M29" s="334"/>
      <c r="N29" s="657">
        <v>0.1</v>
      </c>
    </row>
    <row r="30" spans="1:14">
      <c r="A30" s="350"/>
      <c r="B30" s="350"/>
      <c r="C30" s="660" t="s">
        <v>128</v>
      </c>
      <c r="D30" s="334"/>
      <c r="E30" s="334"/>
      <c r="F30" s="334"/>
      <c r="G30" s="657">
        <v>0.17</v>
      </c>
      <c r="H30" s="658"/>
      <c r="I30" s="350"/>
      <c r="J30" s="661"/>
      <c r="K30" s="334"/>
      <c r="L30" s="334"/>
      <c r="M30" s="334"/>
      <c r="N30" s="657">
        <v>0.13</v>
      </c>
    </row>
    <row r="31" spans="1:14">
      <c r="A31" s="350"/>
      <c r="B31" s="350"/>
      <c r="C31" s="661" t="s">
        <v>132</v>
      </c>
      <c r="D31" s="334"/>
      <c r="E31" s="334"/>
      <c r="F31" s="334"/>
      <c r="G31" s="657">
        <v>0.18</v>
      </c>
      <c r="H31" s="658"/>
      <c r="I31" s="350"/>
      <c r="J31" s="661"/>
      <c r="K31" s="334"/>
      <c r="L31" s="334"/>
      <c r="M31" s="334"/>
      <c r="N31" s="657">
        <v>0.1</v>
      </c>
    </row>
    <row r="32" spans="1:14">
      <c r="A32" s="350"/>
      <c r="B32" s="350"/>
      <c r="C32" s="661" t="s">
        <v>136</v>
      </c>
      <c r="D32" s="334"/>
      <c r="E32" s="334"/>
      <c r="F32" s="334"/>
      <c r="G32" s="657">
        <v>0.16</v>
      </c>
      <c r="H32" s="658"/>
      <c r="I32" s="350"/>
      <c r="J32" s="661"/>
      <c r="K32" s="334"/>
      <c r="L32" s="334"/>
      <c r="M32" s="334"/>
      <c r="N32" s="662">
        <v>0.1</v>
      </c>
    </row>
    <row r="33" spans="1:14" ht="50" customHeight="1">
      <c r="A33" s="901" t="s">
        <v>831</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s="35" customFormat="1" ht="13">
      <c r="A58" s="32" t="s">
        <v>834</v>
      </c>
      <c r="B58" s="30"/>
      <c r="C58" s="30"/>
      <c r="G58" s="203"/>
      <c r="H58" s="30"/>
      <c r="I58" s="30"/>
      <c r="J58" s="30"/>
      <c r="N58" s="203"/>
    </row>
    <row r="59" spans="1:14" s="35" customFormat="1" ht="13">
      <c r="A59" s="30" t="s">
        <v>835</v>
      </c>
      <c r="B59" s="30"/>
      <c r="C59" s="30"/>
      <c r="G59" s="203"/>
      <c r="H59" s="203"/>
      <c r="I59" s="30"/>
      <c r="J59" s="30"/>
      <c r="N59" s="203"/>
    </row>
    <row r="60" spans="1:14" s="35" customFormat="1" ht="13">
      <c r="B60" s="902" t="s">
        <v>109</v>
      </c>
      <c r="C60" s="902"/>
      <c r="D60" s="902"/>
      <c r="E60" s="902"/>
      <c r="F60" s="902"/>
      <c r="G60" s="664"/>
      <c r="H60" s="665"/>
      <c r="I60" s="903"/>
      <c r="J60" s="903"/>
      <c r="K60" s="903"/>
      <c r="L60" s="903"/>
      <c r="N60" s="664"/>
    </row>
    <row r="61" spans="1:14" s="35" customFormat="1" ht="13">
      <c r="B61" s="898" t="s">
        <v>824</v>
      </c>
      <c r="C61" s="898"/>
      <c r="D61" s="898"/>
      <c r="E61" s="898"/>
      <c r="F61" s="665" t="s">
        <v>305</v>
      </c>
      <c r="G61" s="664"/>
      <c r="H61" s="664"/>
      <c r="I61" s="899"/>
      <c r="J61" s="899"/>
      <c r="K61" s="665" t="s">
        <v>305</v>
      </c>
      <c r="L61" s="666" t="s">
        <v>292</v>
      </c>
      <c r="N61" s="664"/>
    </row>
    <row r="62" spans="1:14" s="35" customFormat="1" ht="13">
      <c r="B62" s="667" t="s">
        <v>825</v>
      </c>
      <c r="C62" s="668" t="s">
        <v>826</v>
      </c>
      <c r="D62" s="667" t="s">
        <v>827</v>
      </c>
      <c r="E62" s="667" t="s">
        <v>828</v>
      </c>
      <c r="F62" s="669"/>
      <c r="G62" s="670"/>
      <c r="H62" s="670"/>
      <c r="I62" s="671" t="s">
        <v>827</v>
      </c>
      <c r="J62" s="671" t="s">
        <v>828</v>
      </c>
      <c r="K62" s="669"/>
      <c r="L62" s="672"/>
      <c r="N62" s="670"/>
    </row>
    <row r="63" spans="1:14" s="35" customFormat="1" ht="14">
      <c r="A63" s="673" t="s">
        <v>836</v>
      </c>
      <c r="B63" s="674">
        <f>E4/(E4+D4)</f>
        <v>0.19686800894854586</v>
      </c>
      <c r="C63" s="674">
        <f>E9/(E9+D9)</f>
        <v>0.16973415132924335</v>
      </c>
      <c r="D63" s="675">
        <f>E14/(E14+D14)</f>
        <v>0.14980544747081712</v>
      </c>
      <c r="E63" s="675">
        <f>E19/(E19+D19)</f>
        <v>0.11046511627906977</v>
      </c>
      <c r="F63" s="676">
        <v>0.17463933181473046</v>
      </c>
      <c r="G63" s="677"/>
      <c r="H63" s="677"/>
      <c r="I63" s="674">
        <f>L14/(L14+K14)</f>
        <v>6.9767441860465115E-2</v>
      </c>
      <c r="J63" s="674">
        <f>L19/(L19+K19)</f>
        <v>0.10606060606060606</v>
      </c>
      <c r="K63" s="675">
        <f>L24/(L24+K24)</f>
        <v>9.5238095238095233E-2</v>
      </c>
      <c r="L63" s="678">
        <v>1.9355368413236405E-2</v>
      </c>
      <c r="N63" s="677"/>
    </row>
    <row r="64" spans="1:14" s="35" customFormat="1" ht="14">
      <c r="A64" s="679" t="s">
        <v>837</v>
      </c>
      <c r="B64" s="674">
        <f>E5/(E5+D5)</f>
        <v>0.23161764705882354</v>
      </c>
      <c r="C64" s="674">
        <f>E10/(E10+D10)</f>
        <v>0.20738137082601055</v>
      </c>
      <c r="D64" s="675">
        <f>E15/(E15+D15)</f>
        <v>0.18181818181818182</v>
      </c>
      <c r="E64" s="675">
        <f>E20/(E20+D20)</f>
        <v>0.13651315789473684</v>
      </c>
      <c r="F64" s="680">
        <v>0.1517509727626459</v>
      </c>
      <c r="G64" s="677"/>
      <c r="H64" s="677"/>
      <c r="I64" s="674">
        <f>L15/(L15+K15)</f>
        <v>0.16141732283464566</v>
      </c>
      <c r="J64" s="674">
        <f>L20/(L20+K20)</f>
        <v>0.108</v>
      </c>
      <c r="K64" s="675">
        <f>L25/(L25+K25)</f>
        <v>6.9264069264069264E-2</v>
      </c>
      <c r="L64" s="678">
        <v>3.9036747300771793E-2</v>
      </c>
      <c r="N64" s="677"/>
    </row>
    <row r="65" spans="1:14" s="35" customFormat="1" ht="14">
      <c r="A65" s="681" t="s">
        <v>497</v>
      </c>
      <c r="B65" s="674">
        <f>E6/(E6+D6)</f>
        <v>0.24149108589951376</v>
      </c>
      <c r="C65" s="674">
        <f>E11/(E11+D11)</f>
        <v>0.23903177004538578</v>
      </c>
      <c r="D65" s="675">
        <f>E16/(E16+D16)</f>
        <v>0.17908309455587393</v>
      </c>
      <c r="E65" s="675">
        <f>E21/(E21+D21)</f>
        <v>0.13176144244105409</v>
      </c>
      <c r="F65" s="680">
        <v>0.16578171091445429</v>
      </c>
      <c r="G65" s="677"/>
      <c r="H65" s="677"/>
      <c r="I65" s="674">
        <f>L16/(L16+K16)</f>
        <v>0.11481481481481481</v>
      </c>
      <c r="J65" s="674">
        <f>L21/(L21+K21)</f>
        <v>6.4885496183206104E-2</v>
      </c>
      <c r="K65" s="675">
        <f>L26/(L26+K26)</f>
        <v>7.5999999999999998E-2</v>
      </c>
      <c r="L65" s="678">
        <v>8.8770060292147658E-3</v>
      </c>
      <c r="N65" s="677"/>
    </row>
    <row r="66" spans="1:14" s="35" customFormat="1" ht="14">
      <c r="A66" s="681" t="s">
        <v>383</v>
      </c>
      <c r="B66" s="674">
        <f>E7/(E7+D7)</f>
        <v>0.20076726342710999</v>
      </c>
      <c r="C66" s="674">
        <f>E12/(E12+D12)</f>
        <v>0.20293398533007334</v>
      </c>
      <c r="D66" s="675">
        <f>E17/(E17+D17)</f>
        <v>0.16545893719806765</v>
      </c>
      <c r="E66" s="675">
        <f>E22/(E22+D22)</f>
        <v>0.12888377445339472</v>
      </c>
      <c r="F66" s="680">
        <v>0.23655913978494625</v>
      </c>
      <c r="G66" s="677"/>
      <c r="H66" s="677"/>
      <c r="I66" s="674">
        <f>L17/(L17+K17)</f>
        <v>9.2651757188498399E-2</v>
      </c>
      <c r="J66" s="674">
        <f>L22/(L22+K22)</f>
        <v>0.10759493670886076</v>
      </c>
      <c r="K66" s="675">
        <f>L27/(L27+K27)</f>
        <v>7.8066914498141265E-2</v>
      </c>
      <c r="L66" s="678">
        <v>1.0900750315568527E-2</v>
      </c>
      <c r="N66" s="677"/>
    </row>
    <row r="72" spans="1:14" s="30" customFormat="1" ht="13">
      <c r="B72" s="682"/>
      <c r="D72" s="35"/>
      <c r="E72" s="35"/>
      <c r="F72" s="35"/>
      <c r="G72" s="203"/>
      <c r="K72" s="35"/>
      <c r="L72" s="35"/>
      <c r="M72" s="35"/>
      <c r="N72" s="203"/>
    </row>
    <row r="77" spans="1:14" s="30" customFormat="1" ht="13">
      <c r="B77" s="682"/>
      <c r="D77" s="35"/>
      <c r="E77" s="35"/>
      <c r="F77" s="35"/>
      <c r="G77" s="203"/>
      <c r="K77" s="35"/>
      <c r="L77" s="35"/>
      <c r="M77" s="35"/>
      <c r="N77" s="203"/>
    </row>
    <row r="82" spans="2:14" s="30" customFormat="1" ht="13">
      <c r="B82" s="682"/>
      <c r="D82" s="35"/>
      <c r="E82" s="35"/>
      <c r="F82" s="35"/>
      <c r="G82" s="203"/>
      <c r="K82" s="35"/>
      <c r="L82" s="35"/>
      <c r="M82" s="35"/>
      <c r="N82" s="203"/>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7916C-A9A6-487A-A2D7-F93592A2C849}">
  <sheetPr>
    <tabColor rgb="FF7030A0"/>
  </sheetPr>
  <dimension ref="A1:O82"/>
  <sheetViews>
    <sheetView zoomScale="80" zoomScaleNormal="80" workbookViewId="0">
      <selection activeCell="O1" sqref="O1:O2"/>
    </sheetView>
  </sheetViews>
  <sheetFormatPr baseColWidth="10" defaultColWidth="8.83203125" defaultRowHeight="15"/>
  <cols>
    <col min="1" max="1" width="20.5" style="30" customWidth="1"/>
    <col min="2" max="2" width="18.33203125" style="30" customWidth="1"/>
    <col min="3" max="3" width="9.6640625" style="30" customWidth="1"/>
    <col min="4" max="4" width="10.83203125" style="35" customWidth="1"/>
    <col min="5" max="5" width="11.1640625" style="35" customWidth="1"/>
    <col min="6" max="6" width="11" style="35" customWidth="1"/>
    <col min="7" max="7" width="11" style="203" customWidth="1"/>
    <col min="8" max="8" width="4.33203125" style="30" customWidth="1"/>
    <col min="9" max="9" width="13.5" style="30" customWidth="1"/>
    <col min="10" max="10" width="9" style="30" customWidth="1"/>
    <col min="11" max="11" width="10.5" style="35" customWidth="1"/>
    <col min="12" max="13" width="13.1640625" style="35" customWidth="1"/>
    <col min="14" max="14" width="11" style="203" customWidth="1"/>
    <col min="15" max="256" width="9" style="6"/>
    <col min="257" max="257" width="20.5" style="6" customWidth="1"/>
    <col min="258" max="258" width="18.33203125" style="6" customWidth="1"/>
    <col min="259" max="259" width="9.6640625" style="6" customWidth="1"/>
    <col min="260" max="260" width="10.83203125" style="6" customWidth="1"/>
    <col min="261" max="261" width="11.1640625" style="6" customWidth="1"/>
    <col min="262" max="263" width="11" style="6" customWidth="1"/>
    <col min="264" max="264" width="4.33203125" style="6" customWidth="1"/>
    <col min="265" max="265" width="13.5" style="6" customWidth="1"/>
    <col min="266" max="266" width="9" style="6" customWidth="1"/>
    <col min="267" max="267" width="10.5" style="6" customWidth="1"/>
    <col min="268" max="269" width="13.1640625" style="6" customWidth="1"/>
    <col min="270" max="270" width="11" style="6" customWidth="1"/>
    <col min="271" max="512" width="9" style="6"/>
    <col min="513" max="513" width="20.5" style="6" customWidth="1"/>
    <col min="514" max="514" width="18.33203125" style="6" customWidth="1"/>
    <col min="515" max="515" width="9.6640625" style="6" customWidth="1"/>
    <col min="516" max="516" width="10.83203125" style="6" customWidth="1"/>
    <col min="517" max="517" width="11.1640625" style="6" customWidth="1"/>
    <col min="518" max="519" width="11" style="6" customWidth="1"/>
    <col min="520" max="520" width="4.33203125" style="6" customWidth="1"/>
    <col min="521" max="521" width="13.5" style="6" customWidth="1"/>
    <col min="522" max="522" width="9" style="6" customWidth="1"/>
    <col min="523" max="523" width="10.5" style="6" customWidth="1"/>
    <col min="524" max="525" width="13.1640625" style="6" customWidth="1"/>
    <col min="526" max="526" width="11" style="6" customWidth="1"/>
    <col min="527" max="768" width="9" style="6"/>
    <col min="769" max="769" width="20.5" style="6" customWidth="1"/>
    <col min="770" max="770" width="18.33203125" style="6" customWidth="1"/>
    <col min="771" max="771" width="9.6640625" style="6" customWidth="1"/>
    <col min="772" max="772" width="10.83203125" style="6" customWidth="1"/>
    <col min="773" max="773" width="11.1640625" style="6" customWidth="1"/>
    <col min="774" max="775" width="11" style="6" customWidth="1"/>
    <col min="776" max="776" width="4.33203125" style="6" customWidth="1"/>
    <col min="777" max="777" width="13.5" style="6" customWidth="1"/>
    <col min="778" max="778" width="9" style="6" customWidth="1"/>
    <col min="779" max="779" width="10.5" style="6" customWidth="1"/>
    <col min="780" max="781" width="13.1640625" style="6" customWidth="1"/>
    <col min="782" max="782" width="11" style="6" customWidth="1"/>
    <col min="783" max="1024" width="9" style="6"/>
    <col min="1025" max="1025" width="20.5" style="6" customWidth="1"/>
    <col min="1026" max="1026" width="18.33203125" style="6" customWidth="1"/>
    <col min="1027" max="1027" width="9.6640625" style="6" customWidth="1"/>
    <col min="1028" max="1028" width="10.83203125" style="6" customWidth="1"/>
    <col min="1029" max="1029" width="11.1640625" style="6" customWidth="1"/>
    <col min="1030" max="1031" width="11" style="6" customWidth="1"/>
    <col min="1032" max="1032" width="4.33203125" style="6" customWidth="1"/>
    <col min="1033" max="1033" width="13.5" style="6" customWidth="1"/>
    <col min="1034" max="1034" width="9" style="6" customWidth="1"/>
    <col min="1035" max="1035" width="10.5" style="6" customWidth="1"/>
    <col min="1036" max="1037" width="13.1640625" style="6" customWidth="1"/>
    <col min="1038" max="1038" width="11" style="6" customWidth="1"/>
    <col min="1039" max="1280" width="9" style="6"/>
    <col min="1281" max="1281" width="20.5" style="6" customWidth="1"/>
    <col min="1282" max="1282" width="18.33203125" style="6" customWidth="1"/>
    <col min="1283" max="1283" width="9.6640625" style="6" customWidth="1"/>
    <col min="1284" max="1284" width="10.83203125" style="6" customWidth="1"/>
    <col min="1285" max="1285" width="11.1640625" style="6" customWidth="1"/>
    <col min="1286" max="1287" width="11" style="6" customWidth="1"/>
    <col min="1288" max="1288" width="4.33203125" style="6" customWidth="1"/>
    <col min="1289" max="1289" width="13.5" style="6" customWidth="1"/>
    <col min="1290" max="1290" width="9" style="6" customWidth="1"/>
    <col min="1291" max="1291" width="10.5" style="6" customWidth="1"/>
    <col min="1292" max="1293" width="13.1640625" style="6" customWidth="1"/>
    <col min="1294" max="1294" width="11" style="6" customWidth="1"/>
    <col min="1295" max="1536" width="9" style="6"/>
    <col min="1537" max="1537" width="20.5" style="6" customWidth="1"/>
    <col min="1538" max="1538" width="18.33203125" style="6" customWidth="1"/>
    <col min="1539" max="1539" width="9.6640625" style="6" customWidth="1"/>
    <col min="1540" max="1540" width="10.83203125" style="6" customWidth="1"/>
    <col min="1541" max="1541" width="11.1640625" style="6" customWidth="1"/>
    <col min="1542" max="1543" width="11" style="6" customWidth="1"/>
    <col min="1544" max="1544" width="4.33203125" style="6" customWidth="1"/>
    <col min="1545" max="1545" width="13.5" style="6" customWidth="1"/>
    <col min="1546" max="1546" width="9" style="6" customWidth="1"/>
    <col min="1547" max="1547" width="10.5" style="6" customWidth="1"/>
    <col min="1548" max="1549" width="13.1640625" style="6" customWidth="1"/>
    <col min="1550" max="1550" width="11" style="6" customWidth="1"/>
    <col min="1551" max="1792" width="9" style="6"/>
    <col min="1793" max="1793" width="20.5" style="6" customWidth="1"/>
    <col min="1794" max="1794" width="18.33203125" style="6" customWidth="1"/>
    <col min="1795" max="1795" width="9.6640625" style="6" customWidth="1"/>
    <col min="1796" max="1796" width="10.83203125" style="6" customWidth="1"/>
    <col min="1797" max="1797" width="11.1640625" style="6" customWidth="1"/>
    <col min="1798" max="1799" width="11" style="6" customWidth="1"/>
    <col min="1800" max="1800" width="4.33203125" style="6" customWidth="1"/>
    <col min="1801" max="1801" width="13.5" style="6" customWidth="1"/>
    <col min="1802" max="1802" width="9" style="6" customWidth="1"/>
    <col min="1803" max="1803" width="10.5" style="6" customWidth="1"/>
    <col min="1804" max="1805" width="13.1640625" style="6" customWidth="1"/>
    <col min="1806" max="1806" width="11" style="6" customWidth="1"/>
    <col min="1807" max="2048" width="9" style="6"/>
    <col min="2049" max="2049" width="20.5" style="6" customWidth="1"/>
    <col min="2050" max="2050" width="18.33203125" style="6" customWidth="1"/>
    <col min="2051" max="2051" width="9.6640625" style="6" customWidth="1"/>
    <col min="2052" max="2052" width="10.83203125" style="6" customWidth="1"/>
    <col min="2053" max="2053" width="11.1640625" style="6" customWidth="1"/>
    <col min="2054" max="2055" width="11" style="6" customWidth="1"/>
    <col min="2056" max="2056" width="4.33203125" style="6" customWidth="1"/>
    <col min="2057" max="2057" width="13.5" style="6" customWidth="1"/>
    <col min="2058" max="2058" width="9" style="6" customWidth="1"/>
    <col min="2059" max="2059" width="10.5" style="6" customWidth="1"/>
    <col min="2060" max="2061" width="13.1640625" style="6" customWidth="1"/>
    <col min="2062" max="2062" width="11" style="6" customWidth="1"/>
    <col min="2063" max="2304" width="9" style="6"/>
    <col min="2305" max="2305" width="20.5" style="6" customWidth="1"/>
    <col min="2306" max="2306" width="18.33203125" style="6" customWidth="1"/>
    <col min="2307" max="2307" width="9.6640625" style="6" customWidth="1"/>
    <col min="2308" max="2308" width="10.83203125" style="6" customWidth="1"/>
    <col min="2309" max="2309" width="11.1640625" style="6" customWidth="1"/>
    <col min="2310" max="2311" width="11" style="6" customWidth="1"/>
    <col min="2312" max="2312" width="4.33203125" style="6" customWidth="1"/>
    <col min="2313" max="2313" width="13.5" style="6" customWidth="1"/>
    <col min="2314" max="2314" width="9" style="6" customWidth="1"/>
    <col min="2315" max="2315" width="10.5" style="6" customWidth="1"/>
    <col min="2316" max="2317" width="13.1640625" style="6" customWidth="1"/>
    <col min="2318" max="2318" width="11" style="6" customWidth="1"/>
    <col min="2319" max="2560" width="9" style="6"/>
    <col min="2561" max="2561" width="20.5" style="6" customWidth="1"/>
    <col min="2562" max="2562" width="18.33203125" style="6" customWidth="1"/>
    <col min="2563" max="2563" width="9.6640625" style="6" customWidth="1"/>
    <col min="2564" max="2564" width="10.83203125" style="6" customWidth="1"/>
    <col min="2565" max="2565" width="11.1640625" style="6" customWidth="1"/>
    <col min="2566" max="2567" width="11" style="6" customWidth="1"/>
    <col min="2568" max="2568" width="4.33203125" style="6" customWidth="1"/>
    <col min="2569" max="2569" width="13.5" style="6" customWidth="1"/>
    <col min="2570" max="2570" width="9" style="6" customWidth="1"/>
    <col min="2571" max="2571" width="10.5" style="6" customWidth="1"/>
    <col min="2572" max="2573" width="13.1640625" style="6" customWidth="1"/>
    <col min="2574" max="2574" width="11" style="6" customWidth="1"/>
    <col min="2575" max="2816" width="9" style="6"/>
    <col min="2817" max="2817" width="20.5" style="6" customWidth="1"/>
    <col min="2818" max="2818" width="18.33203125" style="6" customWidth="1"/>
    <col min="2819" max="2819" width="9.6640625" style="6" customWidth="1"/>
    <col min="2820" max="2820" width="10.83203125" style="6" customWidth="1"/>
    <col min="2821" max="2821" width="11.1640625" style="6" customWidth="1"/>
    <col min="2822" max="2823" width="11" style="6" customWidth="1"/>
    <col min="2824" max="2824" width="4.33203125" style="6" customWidth="1"/>
    <col min="2825" max="2825" width="13.5" style="6" customWidth="1"/>
    <col min="2826" max="2826" width="9" style="6" customWidth="1"/>
    <col min="2827" max="2827" width="10.5" style="6" customWidth="1"/>
    <col min="2828" max="2829" width="13.1640625" style="6" customWidth="1"/>
    <col min="2830" max="2830" width="11" style="6" customWidth="1"/>
    <col min="2831" max="3072" width="9" style="6"/>
    <col min="3073" max="3073" width="20.5" style="6" customWidth="1"/>
    <col min="3074" max="3074" width="18.33203125" style="6" customWidth="1"/>
    <col min="3075" max="3075" width="9.6640625" style="6" customWidth="1"/>
    <col min="3076" max="3076" width="10.83203125" style="6" customWidth="1"/>
    <col min="3077" max="3077" width="11.1640625" style="6" customWidth="1"/>
    <col min="3078" max="3079" width="11" style="6" customWidth="1"/>
    <col min="3080" max="3080" width="4.33203125" style="6" customWidth="1"/>
    <col min="3081" max="3081" width="13.5" style="6" customWidth="1"/>
    <col min="3082" max="3082" width="9" style="6" customWidth="1"/>
    <col min="3083" max="3083" width="10.5" style="6" customWidth="1"/>
    <col min="3084" max="3085" width="13.1640625" style="6" customWidth="1"/>
    <col min="3086" max="3086" width="11" style="6" customWidth="1"/>
    <col min="3087" max="3328" width="9" style="6"/>
    <col min="3329" max="3329" width="20.5" style="6" customWidth="1"/>
    <col min="3330" max="3330" width="18.33203125" style="6" customWidth="1"/>
    <col min="3331" max="3331" width="9.6640625" style="6" customWidth="1"/>
    <col min="3332" max="3332" width="10.83203125" style="6" customWidth="1"/>
    <col min="3333" max="3333" width="11.1640625" style="6" customWidth="1"/>
    <col min="3334" max="3335" width="11" style="6" customWidth="1"/>
    <col min="3336" max="3336" width="4.33203125" style="6" customWidth="1"/>
    <col min="3337" max="3337" width="13.5" style="6" customWidth="1"/>
    <col min="3338" max="3338" width="9" style="6" customWidth="1"/>
    <col min="3339" max="3339" width="10.5" style="6" customWidth="1"/>
    <col min="3340" max="3341" width="13.1640625" style="6" customWidth="1"/>
    <col min="3342" max="3342" width="11" style="6" customWidth="1"/>
    <col min="3343" max="3584" width="9" style="6"/>
    <col min="3585" max="3585" width="20.5" style="6" customWidth="1"/>
    <col min="3586" max="3586" width="18.33203125" style="6" customWidth="1"/>
    <col min="3587" max="3587" width="9.6640625" style="6" customWidth="1"/>
    <col min="3588" max="3588" width="10.83203125" style="6" customWidth="1"/>
    <col min="3589" max="3589" width="11.1640625" style="6" customWidth="1"/>
    <col min="3590" max="3591" width="11" style="6" customWidth="1"/>
    <col min="3592" max="3592" width="4.33203125" style="6" customWidth="1"/>
    <col min="3593" max="3593" width="13.5" style="6" customWidth="1"/>
    <col min="3594" max="3594" width="9" style="6" customWidth="1"/>
    <col min="3595" max="3595" width="10.5" style="6" customWidth="1"/>
    <col min="3596" max="3597" width="13.1640625" style="6" customWidth="1"/>
    <col min="3598" max="3598" width="11" style="6" customWidth="1"/>
    <col min="3599" max="3840" width="9" style="6"/>
    <col min="3841" max="3841" width="20.5" style="6" customWidth="1"/>
    <col min="3842" max="3842" width="18.33203125" style="6" customWidth="1"/>
    <col min="3843" max="3843" width="9.6640625" style="6" customWidth="1"/>
    <col min="3844" max="3844" width="10.83203125" style="6" customWidth="1"/>
    <col min="3845" max="3845" width="11.1640625" style="6" customWidth="1"/>
    <col min="3846" max="3847" width="11" style="6" customWidth="1"/>
    <col min="3848" max="3848" width="4.33203125" style="6" customWidth="1"/>
    <col min="3849" max="3849" width="13.5" style="6" customWidth="1"/>
    <col min="3850" max="3850" width="9" style="6" customWidth="1"/>
    <col min="3851" max="3851" width="10.5" style="6" customWidth="1"/>
    <col min="3852" max="3853" width="13.1640625" style="6" customWidth="1"/>
    <col min="3854" max="3854" width="11" style="6" customWidth="1"/>
    <col min="3855" max="4096" width="9" style="6"/>
    <col min="4097" max="4097" width="20.5" style="6" customWidth="1"/>
    <col min="4098" max="4098" width="18.33203125" style="6" customWidth="1"/>
    <col min="4099" max="4099" width="9.6640625" style="6" customWidth="1"/>
    <col min="4100" max="4100" width="10.83203125" style="6" customWidth="1"/>
    <col min="4101" max="4101" width="11.1640625" style="6" customWidth="1"/>
    <col min="4102" max="4103" width="11" style="6" customWidth="1"/>
    <col min="4104" max="4104" width="4.33203125" style="6" customWidth="1"/>
    <col min="4105" max="4105" width="13.5" style="6" customWidth="1"/>
    <col min="4106" max="4106" width="9" style="6" customWidth="1"/>
    <col min="4107" max="4107" width="10.5" style="6" customWidth="1"/>
    <col min="4108" max="4109" width="13.1640625" style="6" customWidth="1"/>
    <col min="4110" max="4110" width="11" style="6" customWidth="1"/>
    <col min="4111" max="4352" width="9" style="6"/>
    <col min="4353" max="4353" width="20.5" style="6" customWidth="1"/>
    <col min="4354" max="4354" width="18.33203125" style="6" customWidth="1"/>
    <col min="4355" max="4355" width="9.6640625" style="6" customWidth="1"/>
    <col min="4356" max="4356" width="10.83203125" style="6" customWidth="1"/>
    <col min="4357" max="4357" width="11.1640625" style="6" customWidth="1"/>
    <col min="4358" max="4359" width="11" style="6" customWidth="1"/>
    <col min="4360" max="4360" width="4.33203125" style="6" customWidth="1"/>
    <col min="4361" max="4361" width="13.5" style="6" customWidth="1"/>
    <col min="4362" max="4362" width="9" style="6" customWidth="1"/>
    <col min="4363" max="4363" width="10.5" style="6" customWidth="1"/>
    <col min="4364" max="4365" width="13.1640625" style="6" customWidth="1"/>
    <col min="4366" max="4366" width="11" style="6" customWidth="1"/>
    <col min="4367" max="4608" width="9" style="6"/>
    <col min="4609" max="4609" width="20.5" style="6" customWidth="1"/>
    <col min="4610" max="4610" width="18.33203125" style="6" customWidth="1"/>
    <col min="4611" max="4611" width="9.6640625" style="6" customWidth="1"/>
    <col min="4612" max="4612" width="10.83203125" style="6" customWidth="1"/>
    <col min="4613" max="4613" width="11.1640625" style="6" customWidth="1"/>
    <col min="4614" max="4615" width="11" style="6" customWidth="1"/>
    <col min="4616" max="4616" width="4.33203125" style="6" customWidth="1"/>
    <col min="4617" max="4617" width="13.5" style="6" customWidth="1"/>
    <col min="4618" max="4618" width="9" style="6" customWidth="1"/>
    <col min="4619" max="4619" width="10.5" style="6" customWidth="1"/>
    <col min="4620" max="4621" width="13.1640625" style="6" customWidth="1"/>
    <col min="4622" max="4622" width="11" style="6" customWidth="1"/>
    <col min="4623" max="4864" width="9" style="6"/>
    <col min="4865" max="4865" width="20.5" style="6" customWidth="1"/>
    <col min="4866" max="4866" width="18.33203125" style="6" customWidth="1"/>
    <col min="4867" max="4867" width="9.6640625" style="6" customWidth="1"/>
    <col min="4868" max="4868" width="10.83203125" style="6" customWidth="1"/>
    <col min="4869" max="4869" width="11.1640625" style="6" customWidth="1"/>
    <col min="4870" max="4871" width="11" style="6" customWidth="1"/>
    <col min="4872" max="4872" width="4.33203125" style="6" customWidth="1"/>
    <col min="4873" max="4873" width="13.5" style="6" customWidth="1"/>
    <col min="4874" max="4874" width="9" style="6" customWidth="1"/>
    <col min="4875" max="4875" width="10.5" style="6" customWidth="1"/>
    <col min="4876" max="4877" width="13.1640625" style="6" customWidth="1"/>
    <col min="4878" max="4878" width="11" style="6" customWidth="1"/>
    <col min="4879" max="5120" width="9" style="6"/>
    <col min="5121" max="5121" width="20.5" style="6" customWidth="1"/>
    <col min="5122" max="5122" width="18.33203125" style="6" customWidth="1"/>
    <col min="5123" max="5123" width="9.6640625" style="6" customWidth="1"/>
    <col min="5124" max="5124" width="10.83203125" style="6" customWidth="1"/>
    <col min="5125" max="5125" width="11.1640625" style="6" customWidth="1"/>
    <col min="5126" max="5127" width="11" style="6" customWidth="1"/>
    <col min="5128" max="5128" width="4.33203125" style="6" customWidth="1"/>
    <col min="5129" max="5129" width="13.5" style="6" customWidth="1"/>
    <col min="5130" max="5130" width="9" style="6" customWidth="1"/>
    <col min="5131" max="5131" width="10.5" style="6" customWidth="1"/>
    <col min="5132" max="5133" width="13.1640625" style="6" customWidth="1"/>
    <col min="5134" max="5134" width="11" style="6" customWidth="1"/>
    <col min="5135" max="5376" width="9" style="6"/>
    <col min="5377" max="5377" width="20.5" style="6" customWidth="1"/>
    <col min="5378" max="5378" width="18.33203125" style="6" customWidth="1"/>
    <col min="5379" max="5379" width="9.6640625" style="6" customWidth="1"/>
    <col min="5380" max="5380" width="10.83203125" style="6" customWidth="1"/>
    <col min="5381" max="5381" width="11.1640625" style="6" customWidth="1"/>
    <col min="5382" max="5383" width="11" style="6" customWidth="1"/>
    <col min="5384" max="5384" width="4.33203125" style="6" customWidth="1"/>
    <col min="5385" max="5385" width="13.5" style="6" customWidth="1"/>
    <col min="5386" max="5386" width="9" style="6" customWidth="1"/>
    <col min="5387" max="5387" width="10.5" style="6" customWidth="1"/>
    <col min="5388" max="5389" width="13.1640625" style="6" customWidth="1"/>
    <col min="5390" max="5390" width="11" style="6" customWidth="1"/>
    <col min="5391" max="5632" width="9" style="6"/>
    <col min="5633" max="5633" width="20.5" style="6" customWidth="1"/>
    <col min="5634" max="5634" width="18.33203125" style="6" customWidth="1"/>
    <col min="5635" max="5635" width="9.6640625" style="6" customWidth="1"/>
    <col min="5636" max="5636" width="10.83203125" style="6" customWidth="1"/>
    <col min="5637" max="5637" width="11.1640625" style="6" customWidth="1"/>
    <col min="5638" max="5639" width="11" style="6" customWidth="1"/>
    <col min="5640" max="5640" width="4.33203125" style="6" customWidth="1"/>
    <col min="5641" max="5641" width="13.5" style="6" customWidth="1"/>
    <col min="5642" max="5642" width="9" style="6" customWidth="1"/>
    <col min="5643" max="5643" width="10.5" style="6" customWidth="1"/>
    <col min="5644" max="5645" width="13.1640625" style="6" customWidth="1"/>
    <col min="5646" max="5646" width="11" style="6" customWidth="1"/>
    <col min="5647" max="5888" width="9" style="6"/>
    <col min="5889" max="5889" width="20.5" style="6" customWidth="1"/>
    <col min="5890" max="5890" width="18.33203125" style="6" customWidth="1"/>
    <col min="5891" max="5891" width="9.6640625" style="6" customWidth="1"/>
    <col min="5892" max="5892" width="10.83203125" style="6" customWidth="1"/>
    <col min="5893" max="5893" width="11.1640625" style="6" customWidth="1"/>
    <col min="5894" max="5895" width="11" style="6" customWidth="1"/>
    <col min="5896" max="5896" width="4.33203125" style="6" customWidth="1"/>
    <col min="5897" max="5897" width="13.5" style="6" customWidth="1"/>
    <col min="5898" max="5898" width="9" style="6" customWidth="1"/>
    <col min="5899" max="5899" width="10.5" style="6" customWidth="1"/>
    <col min="5900" max="5901" width="13.1640625" style="6" customWidth="1"/>
    <col min="5902" max="5902" width="11" style="6" customWidth="1"/>
    <col min="5903" max="6144" width="9" style="6"/>
    <col min="6145" max="6145" width="20.5" style="6" customWidth="1"/>
    <col min="6146" max="6146" width="18.33203125" style="6" customWidth="1"/>
    <col min="6147" max="6147" width="9.6640625" style="6" customWidth="1"/>
    <col min="6148" max="6148" width="10.83203125" style="6" customWidth="1"/>
    <col min="6149" max="6149" width="11.1640625" style="6" customWidth="1"/>
    <col min="6150" max="6151" width="11" style="6" customWidth="1"/>
    <col min="6152" max="6152" width="4.33203125" style="6" customWidth="1"/>
    <col min="6153" max="6153" width="13.5" style="6" customWidth="1"/>
    <col min="6154" max="6154" width="9" style="6" customWidth="1"/>
    <col min="6155" max="6155" width="10.5" style="6" customWidth="1"/>
    <col min="6156" max="6157" width="13.1640625" style="6" customWidth="1"/>
    <col min="6158" max="6158" width="11" style="6" customWidth="1"/>
    <col min="6159" max="6400" width="9" style="6"/>
    <col min="6401" max="6401" width="20.5" style="6" customWidth="1"/>
    <col min="6402" max="6402" width="18.33203125" style="6" customWidth="1"/>
    <col min="6403" max="6403" width="9.6640625" style="6" customWidth="1"/>
    <col min="6404" max="6404" width="10.83203125" style="6" customWidth="1"/>
    <col min="6405" max="6405" width="11.1640625" style="6" customWidth="1"/>
    <col min="6406" max="6407" width="11" style="6" customWidth="1"/>
    <col min="6408" max="6408" width="4.33203125" style="6" customWidth="1"/>
    <col min="6409" max="6409" width="13.5" style="6" customWidth="1"/>
    <col min="6410" max="6410" width="9" style="6" customWidth="1"/>
    <col min="6411" max="6411" width="10.5" style="6" customWidth="1"/>
    <col min="6412" max="6413" width="13.1640625" style="6" customWidth="1"/>
    <col min="6414" max="6414" width="11" style="6" customWidth="1"/>
    <col min="6415" max="6656" width="9" style="6"/>
    <col min="6657" max="6657" width="20.5" style="6" customWidth="1"/>
    <col min="6658" max="6658" width="18.33203125" style="6" customWidth="1"/>
    <col min="6659" max="6659" width="9.6640625" style="6" customWidth="1"/>
    <col min="6660" max="6660" width="10.83203125" style="6" customWidth="1"/>
    <col min="6661" max="6661" width="11.1640625" style="6" customWidth="1"/>
    <col min="6662" max="6663" width="11" style="6" customWidth="1"/>
    <col min="6664" max="6664" width="4.33203125" style="6" customWidth="1"/>
    <col min="6665" max="6665" width="13.5" style="6" customWidth="1"/>
    <col min="6666" max="6666" width="9" style="6" customWidth="1"/>
    <col min="6667" max="6667" width="10.5" style="6" customWidth="1"/>
    <col min="6668" max="6669" width="13.1640625" style="6" customWidth="1"/>
    <col min="6670" max="6670" width="11" style="6" customWidth="1"/>
    <col min="6671" max="6912" width="9" style="6"/>
    <col min="6913" max="6913" width="20.5" style="6" customWidth="1"/>
    <col min="6914" max="6914" width="18.33203125" style="6" customWidth="1"/>
    <col min="6915" max="6915" width="9.6640625" style="6" customWidth="1"/>
    <col min="6916" max="6916" width="10.83203125" style="6" customWidth="1"/>
    <col min="6917" max="6917" width="11.1640625" style="6" customWidth="1"/>
    <col min="6918" max="6919" width="11" style="6" customWidth="1"/>
    <col min="6920" max="6920" width="4.33203125" style="6" customWidth="1"/>
    <col min="6921" max="6921" width="13.5" style="6" customWidth="1"/>
    <col min="6922" max="6922" width="9" style="6" customWidth="1"/>
    <col min="6923" max="6923" width="10.5" style="6" customWidth="1"/>
    <col min="6924" max="6925" width="13.1640625" style="6" customWidth="1"/>
    <col min="6926" max="6926" width="11" style="6" customWidth="1"/>
    <col min="6927" max="7168" width="9" style="6"/>
    <col min="7169" max="7169" width="20.5" style="6" customWidth="1"/>
    <col min="7170" max="7170" width="18.33203125" style="6" customWidth="1"/>
    <col min="7171" max="7171" width="9.6640625" style="6" customWidth="1"/>
    <col min="7172" max="7172" width="10.83203125" style="6" customWidth="1"/>
    <col min="7173" max="7173" width="11.1640625" style="6" customWidth="1"/>
    <col min="7174" max="7175" width="11" style="6" customWidth="1"/>
    <col min="7176" max="7176" width="4.33203125" style="6" customWidth="1"/>
    <col min="7177" max="7177" width="13.5" style="6" customWidth="1"/>
    <col min="7178" max="7178" width="9" style="6" customWidth="1"/>
    <col min="7179" max="7179" width="10.5" style="6" customWidth="1"/>
    <col min="7180" max="7181" width="13.1640625" style="6" customWidth="1"/>
    <col min="7182" max="7182" width="11" style="6" customWidth="1"/>
    <col min="7183" max="7424" width="9" style="6"/>
    <col min="7425" max="7425" width="20.5" style="6" customWidth="1"/>
    <col min="7426" max="7426" width="18.33203125" style="6" customWidth="1"/>
    <col min="7427" max="7427" width="9.6640625" style="6" customWidth="1"/>
    <col min="7428" max="7428" width="10.83203125" style="6" customWidth="1"/>
    <col min="7429" max="7429" width="11.1640625" style="6" customWidth="1"/>
    <col min="7430" max="7431" width="11" style="6" customWidth="1"/>
    <col min="7432" max="7432" width="4.33203125" style="6" customWidth="1"/>
    <col min="7433" max="7433" width="13.5" style="6" customWidth="1"/>
    <col min="7434" max="7434" width="9" style="6" customWidth="1"/>
    <col min="7435" max="7435" width="10.5" style="6" customWidth="1"/>
    <col min="7436" max="7437" width="13.1640625" style="6" customWidth="1"/>
    <col min="7438" max="7438" width="11" style="6" customWidth="1"/>
    <col min="7439" max="7680" width="9" style="6"/>
    <col min="7681" max="7681" width="20.5" style="6" customWidth="1"/>
    <col min="7682" max="7682" width="18.33203125" style="6" customWidth="1"/>
    <col min="7683" max="7683" width="9.6640625" style="6" customWidth="1"/>
    <col min="7684" max="7684" width="10.83203125" style="6" customWidth="1"/>
    <col min="7685" max="7685" width="11.1640625" style="6" customWidth="1"/>
    <col min="7686" max="7687" width="11" style="6" customWidth="1"/>
    <col min="7688" max="7688" width="4.33203125" style="6" customWidth="1"/>
    <col min="7689" max="7689" width="13.5" style="6" customWidth="1"/>
    <col min="7690" max="7690" width="9" style="6" customWidth="1"/>
    <col min="7691" max="7691" width="10.5" style="6" customWidth="1"/>
    <col min="7692" max="7693" width="13.1640625" style="6" customWidth="1"/>
    <col min="7694" max="7694" width="11" style="6" customWidth="1"/>
    <col min="7695" max="7936" width="9" style="6"/>
    <col min="7937" max="7937" width="20.5" style="6" customWidth="1"/>
    <col min="7938" max="7938" width="18.33203125" style="6" customWidth="1"/>
    <col min="7939" max="7939" width="9.6640625" style="6" customWidth="1"/>
    <col min="7940" max="7940" width="10.83203125" style="6" customWidth="1"/>
    <col min="7941" max="7941" width="11.1640625" style="6" customWidth="1"/>
    <col min="7942" max="7943" width="11" style="6" customWidth="1"/>
    <col min="7944" max="7944" width="4.33203125" style="6" customWidth="1"/>
    <col min="7945" max="7945" width="13.5" style="6" customWidth="1"/>
    <col min="7946" max="7946" width="9" style="6" customWidth="1"/>
    <col min="7947" max="7947" width="10.5" style="6" customWidth="1"/>
    <col min="7948" max="7949" width="13.1640625" style="6" customWidth="1"/>
    <col min="7950" max="7950" width="11" style="6" customWidth="1"/>
    <col min="7951" max="8192" width="9" style="6"/>
    <col min="8193" max="8193" width="20.5" style="6" customWidth="1"/>
    <col min="8194" max="8194" width="18.33203125" style="6" customWidth="1"/>
    <col min="8195" max="8195" width="9.6640625" style="6" customWidth="1"/>
    <col min="8196" max="8196" width="10.83203125" style="6" customWidth="1"/>
    <col min="8197" max="8197" width="11.1640625" style="6" customWidth="1"/>
    <col min="8198" max="8199" width="11" style="6" customWidth="1"/>
    <col min="8200" max="8200" width="4.33203125" style="6" customWidth="1"/>
    <col min="8201" max="8201" width="13.5" style="6" customWidth="1"/>
    <col min="8202" max="8202" width="9" style="6" customWidth="1"/>
    <col min="8203" max="8203" width="10.5" style="6" customWidth="1"/>
    <col min="8204" max="8205" width="13.1640625" style="6" customWidth="1"/>
    <col min="8206" max="8206" width="11" style="6" customWidth="1"/>
    <col min="8207" max="8448" width="9" style="6"/>
    <col min="8449" max="8449" width="20.5" style="6" customWidth="1"/>
    <col min="8450" max="8450" width="18.33203125" style="6" customWidth="1"/>
    <col min="8451" max="8451" width="9.6640625" style="6" customWidth="1"/>
    <col min="8452" max="8452" width="10.83203125" style="6" customWidth="1"/>
    <col min="8453" max="8453" width="11.1640625" style="6" customWidth="1"/>
    <col min="8454" max="8455" width="11" style="6" customWidth="1"/>
    <col min="8456" max="8456" width="4.33203125" style="6" customWidth="1"/>
    <col min="8457" max="8457" width="13.5" style="6" customWidth="1"/>
    <col min="8458" max="8458" width="9" style="6" customWidth="1"/>
    <col min="8459" max="8459" width="10.5" style="6" customWidth="1"/>
    <col min="8460" max="8461" width="13.1640625" style="6" customWidth="1"/>
    <col min="8462" max="8462" width="11" style="6" customWidth="1"/>
    <col min="8463" max="8704" width="9" style="6"/>
    <col min="8705" max="8705" width="20.5" style="6" customWidth="1"/>
    <col min="8706" max="8706" width="18.33203125" style="6" customWidth="1"/>
    <col min="8707" max="8707" width="9.6640625" style="6" customWidth="1"/>
    <col min="8708" max="8708" width="10.83203125" style="6" customWidth="1"/>
    <col min="8709" max="8709" width="11.1640625" style="6" customWidth="1"/>
    <col min="8710" max="8711" width="11" style="6" customWidth="1"/>
    <col min="8712" max="8712" width="4.33203125" style="6" customWidth="1"/>
    <col min="8713" max="8713" width="13.5" style="6" customWidth="1"/>
    <col min="8714" max="8714" width="9" style="6" customWidth="1"/>
    <col min="8715" max="8715" width="10.5" style="6" customWidth="1"/>
    <col min="8716" max="8717" width="13.1640625" style="6" customWidth="1"/>
    <col min="8718" max="8718" width="11" style="6" customWidth="1"/>
    <col min="8719" max="8960" width="9" style="6"/>
    <col min="8961" max="8961" width="20.5" style="6" customWidth="1"/>
    <col min="8962" max="8962" width="18.33203125" style="6" customWidth="1"/>
    <col min="8963" max="8963" width="9.6640625" style="6" customWidth="1"/>
    <col min="8964" max="8964" width="10.83203125" style="6" customWidth="1"/>
    <col min="8965" max="8965" width="11.1640625" style="6" customWidth="1"/>
    <col min="8966" max="8967" width="11" style="6" customWidth="1"/>
    <col min="8968" max="8968" width="4.33203125" style="6" customWidth="1"/>
    <col min="8969" max="8969" width="13.5" style="6" customWidth="1"/>
    <col min="8970" max="8970" width="9" style="6" customWidth="1"/>
    <col min="8971" max="8971" width="10.5" style="6" customWidth="1"/>
    <col min="8972" max="8973" width="13.1640625" style="6" customWidth="1"/>
    <col min="8974" max="8974" width="11" style="6" customWidth="1"/>
    <col min="8975" max="9216" width="9" style="6"/>
    <col min="9217" max="9217" width="20.5" style="6" customWidth="1"/>
    <col min="9218" max="9218" width="18.33203125" style="6" customWidth="1"/>
    <col min="9219" max="9219" width="9.6640625" style="6" customWidth="1"/>
    <col min="9220" max="9220" width="10.83203125" style="6" customWidth="1"/>
    <col min="9221" max="9221" width="11.1640625" style="6" customWidth="1"/>
    <col min="9222" max="9223" width="11" style="6" customWidth="1"/>
    <col min="9224" max="9224" width="4.33203125" style="6" customWidth="1"/>
    <col min="9225" max="9225" width="13.5" style="6" customWidth="1"/>
    <col min="9226" max="9226" width="9" style="6" customWidth="1"/>
    <col min="9227" max="9227" width="10.5" style="6" customWidth="1"/>
    <col min="9228" max="9229" width="13.1640625" style="6" customWidth="1"/>
    <col min="9230" max="9230" width="11" style="6" customWidth="1"/>
    <col min="9231" max="9472" width="9" style="6"/>
    <col min="9473" max="9473" width="20.5" style="6" customWidth="1"/>
    <col min="9474" max="9474" width="18.33203125" style="6" customWidth="1"/>
    <col min="9475" max="9475" width="9.6640625" style="6" customWidth="1"/>
    <col min="9476" max="9476" width="10.83203125" style="6" customWidth="1"/>
    <col min="9477" max="9477" width="11.1640625" style="6" customWidth="1"/>
    <col min="9478" max="9479" width="11" style="6" customWidth="1"/>
    <col min="9480" max="9480" width="4.33203125" style="6" customWidth="1"/>
    <col min="9481" max="9481" width="13.5" style="6" customWidth="1"/>
    <col min="9482" max="9482" width="9" style="6" customWidth="1"/>
    <col min="9483" max="9483" width="10.5" style="6" customWidth="1"/>
    <col min="9484" max="9485" width="13.1640625" style="6" customWidth="1"/>
    <col min="9486" max="9486" width="11" style="6" customWidth="1"/>
    <col min="9487" max="9728" width="9" style="6"/>
    <col min="9729" max="9729" width="20.5" style="6" customWidth="1"/>
    <col min="9730" max="9730" width="18.33203125" style="6" customWidth="1"/>
    <col min="9731" max="9731" width="9.6640625" style="6" customWidth="1"/>
    <col min="9732" max="9732" width="10.83203125" style="6" customWidth="1"/>
    <col min="9733" max="9733" width="11.1640625" style="6" customWidth="1"/>
    <col min="9734" max="9735" width="11" style="6" customWidth="1"/>
    <col min="9736" max="9736" width="4.33203125" style="6" customWidth="1"/>
    <col min="9737" max="9737" width="13.5" style="6" customWidth="1"/>
    <col min="9738" max="9738" width="9" style="6" customWidth="1"/>
    <col min="9739" max="9739" width="10.5" style="6" customWidth="1"/>
    <col min="9740" max="9741" width="13.1640625" style="6" customWidth="1"/>
    <col min="9742" max="9742" width="11" style="6" customWidth="1"/>
    <col min="9743" max="9984" width="9" style="6"/>
    <col min="9985" max="9985" width="20.5" style="6" customWidth="1"/>
    <col min="9986" max="9986" width="18.33203125" style="6" customWidth="1"/>
    <col min="9987" max="9987" width="9.6640625" style="6" customWidth="1"/>
    <col min="9988" max="9988" width="10.83203125" style="6" customWidth="1"/>
    <col min="9989" max="9989" width="11.1640625" style="6" customWidth="1"/>
    <col min="9990" max="9991" width="11" style="6" customWidth="1"/>
    <col min="9992" max="9992" width="4.33203125" style="6" customWidth="1"/>
    <col min="9993" max="9993" width="13.5" style="6" customWidth="1"/>
    <col min="9994" max="9994" width="9" style="6" customWidth="1"/>
    <col min="9995" max="9995" width="10.5" style="6" customWidth="1"/>
    <col min="9996" max="9997" width="13.1640625" style="6" customWidth="1"/>
    <col min="9998" max="9998" width="11" style="6" customWidth="1"/>
    <col min="9999" max="10240" width="9" style="6"/>
    <col min="10241" max="10241" width="20.5" style="6" customWidth="1"/>
    <col min="10242" max="10242" width="18.33203125" style="6" customWidth="1"/>
    <col min="10243" max="10243" width="9.6640625" style="6" customWidth="1"/>
    <col min="10244" max="10244" width="10.83203125" style="6" customWidth="1"/>
    <col min="10245" max="10245" width="11.1640625" style="6" customWidth="1"/>
    <col min="10246" max="10247" width="11" style="6" customWidth="1"/>
    <col min="10248" max="10248" width="4.33203125" style="6" customWidth="1"/>
    <col min="10249" max="10249" width="13.5" style="6" customWidth="1"/>
    <col min="10250" max="10250" width="9" style="6" customWidth="1"/>
    <col min="10251" max="10251" width="10.5" style="6" customWidth="1"/>
    <col min="10252" max="10253" width="13.1640625" style="6" customWidth="1"/>
    <col min="10254" max="10254" width="11" style="6" customWidth="1"/>
    <col min="10255" max="10496" width="9" style="6"/>
    <col min="10497" max="10497" width="20.5" style="6" customWidth="1"/>
    <col min="10498" max="10498" width="18.33203125" style="6" customWidth="1"/>
    <col min="10499" max="10499" width="9.6640625" style="6" customWidth="1"/>
    <col min="10500" max="10500" width="10.83203125" style="6" customWidth="1"/>
    <col min="10501" max="10501" width="11.1640625" style="6" customWidth="1"/>
    <col min="10502" max="10503" width="11" style="6" customWidth="1"/>
    <col min="10504" max="10504" width="4.33203125" style="6" customWidth="1"/>
    <col min="10505" max="10505" width="13.5" style="6" customWidth="1"/>
    <col min="10506" max="10506" width="9" style="6" customWidth="1"/>
    <col min="10507" max="10507" width="10.5" style="6" customWidth="1"/>
    <col min="10508" max="10509" width="13.1640625" style="6" customWidth="1"/>
    <col min="10510" max="10510" width="11" style="6" customWidth="1"/>
    <col min="10511" max="10752" width="9" style="6"/>
    <col min="10753" max="10753" width="20.5" style="6" customWidth="1"/>
    <col min="10754" max="10754" width="18.33203125" style="6" customWidth="1"/>
    <col min="10755" max="10755" width="9.6640625" style="6" customWidth="1"/>
    <col min="10756" max="10756" width="10.83203125" style="6" customWidth="1"/>
    <col min="10757" max="10757" width="11.1640625" style="6" customWidth="1"/>
    <col min="10758" max="10759" width="11" style="6" customWidth="1"/>
    <col min="10760" max="10760" width="4.33203125" style="6" customWidth="1"/>
    <col min="10761" max="10761" width="13.5" style="6" customWidth="1"/>
    <col min="10762" max="10762" width="9" style="6" customWidth="1"/>
    <col min="10763" max="10763" width="10.5" style="6" customWidth="1"/>
    <col min="10764" max="10765" width="13.1640625" style="6" customWidth="1"/>
    <col min="10766" max="10766" width="11" style="6" customWidth="1"/>
    <col min="10767" max="11008" width="9" style="6"/>
    <col min="11009" max="11009" width="20.5" style="6" customWidth="1"/>
    <col min="11010" max="11010" width="18.33203125" style="6" customWidth="1"/>
    <col min="11011" max="11011" width="9.6640625" style="6" customWidth="1"/>
    <col min="11012" max="11012" width="10.83203125" style="6" customWidth="1"/>
    <col min="11013" max="11013" width="11.1640625" style="6" customWidth="1"/>
    <col min="11014" max="11015" width="11" style="6" customWidth="1"/>
    <col min="11016" max="11016" width="4.33203125" style="6" customWidth="1"/>
    <col min="11017" max="11017" width="13.5" style="6" customWidth="1"/>
    <col min="11018" max="11018" width="9" style="6" customWidth="1"/>
    <col min="11019" max="11019" width="10.5" style="6" customWidth="1"/>
    <col min="11020" max="11021" width="13.1640625" style="6" customWidth="1"/>
    <col min="11022" max="11022" width="11" style="6" customWidth="1"/>
    <col min="11023" max="11264" width="9" style="6"/>
    <col min="11265" max="11265" width="20.5" style="6" customWidth="1"/>
    <col min="11266" max="11266" width="18.33203125" style="6" customWidth="1"/>
    <col min="11267" max="11267" width="9.6640625" style="6" customWidth="1"/>
    <col min="11268" max="11268" width="10.83203125" style="6" customWidth="1"/>
    <col min="11269" max="11269" width="11.1640625" style="6" customWidth="1"/>
    <col min="11270" max="11271" width="11" style="6" customWidth="1"/>
    <col min="11272" max="11272" width="4.33203125" style="6" customWidth="1"/>
    <col min="11273" max="11273" width="13.5" style="6" customWidth="1"/>
    <col min="11274" max="11274" width="9" style="6" customWidth="1"/>
    <col min="11275" max="11275" width="10.5" style="6" customWidth="1"/>
    <col min="11276" max="11277" width="13.1640625" style="6" customWidth="1"/>
    <col min="11278" max="11278" width="11" style="6" customWidth="1"/>
    <col min="11279" max="11520" width="9" style="6"/>
    <col min="11521" max="11521" width="20.5" style="6" customWidth="1"/>
    <col min="11522" max="11522" width="18.33203125" style="6" customWidth="1"/>
    <col min="11523" max="11523" width="9.6640625" style="6" customWidth="1"/>
    <col min="11524" max="11524" width="10.83203125" style="6" customWidth="1"/>
    <col min="11525" max="11525" width="11.1640625" style="6" customWidth="1"/>
    <col min="11526" max="11527" width="11" style="6" customWidth="1"/>
    <col min="11528" max="11528" width="4.33203125" style="6" customWidth="1"/>
    <col min="11529" max="11529" width="13.5" style="6" customWidth="1"/>
    <col min="11530" max="11530" width="9" style="6" customWidth="1"/>
    <col min="11531" max="11531" width="10.5" style="6" customWidth="1"/>
    <col min="11532" max="11533" width="13.1640625" style="6" customWidth="1"/>
    <col min="11534" max="11534" width="11" style="6" customWidth="1"/>
    <col min="11535" max="11776" width="9" style="6"/>
    <col min="11777" max="11777" width="20.5" style="6" customWidth="1"/>
    <col min="11778" max="11778" width="18.33203125" style="6" customWidth="1"/>
    <col min="11779" max="11779" width="9.6640625" style="6" customWidth="1"/>
    <col min="11780" max="11780" width="10.83203125" style="6" customWidth="1"/>
    <col min="11781" max="11781" width="11.1640625" style="6" customWidth="1"/>
    <col min="11782" max="11783" width="11" style="6" customWidth="1"/>
    <col min="11784" max="11784" width="4.33203125" style="6" customWidth="1"/>
    <col min="11785" max="11785" width="13.5" style="6" customWidth="1"/>
    <col min="11786" max="11786" width="9" style="6" customWidth="1"/>
    <col min="11787" max="11787" width="10.5" style="6" customWidth="1"/>
    <col min="11788" max="11789" width="13.1640625" style="6" customWidth="1"/>
    <col min="11790" max="11790" width="11" style="6" customWidth="1"/>
    <col min="11791" max="12032" width="9" style="6"/>
    <col min="12033" max="12033" width="20.5" style="6" customWidth="1"/>
    <col min="12034" max="12034" width="18.33203125" style="6" customWidth="1"/>
    <col min="12035" max="12035" width="9.6640625" style="6" customWidth="1"/>
    <col min="12036" max="12036" width="10.83203125" style="6" customWidth="1"/>
    <col min="12037" max="12037" width="11.1640625" style="6" customWidth="1"/>
    <col min="12038" max="12039" width="11" style="6" customWidth="1"/>
    <col min="12040" max="12040" width="4.33203125" style="6" customWidth="1"/>
    <col min="12041" max="12041" width="13.5" style="6" customWidth="1"/>
    <col min="12042" max="12042" width="9" style="6" customWidth="1"/>
    <col min="12043" max="12043" width="10.5" style="6" customWidth="1"/>
    <col min="12044" max="12045" width="13.1640625" style="6" customWidth="1"/>
    <col min="12046" max="12046" width="11" style="6" customWidth="1"/>
    <col min="12047" max="12288" width="9" style="6"/>
    <col min="12289" max="12289" width="20.5" style="6" customWidth="1"/>
    <col min="12290" max="12290" width="18.33203125" style="6" customWidth="1"/>
    <col min="12291" max="12291" width="9.6640625" style="6" customWidth="1"/>
    <col min="12292" max="12292" width="10.83203125" style="6" customWidth="1"/>
    <col min="12293" max="12293" width="11.1640625" style="6" customWidth="1"/>
    <col min="12294" max="12295" width="11" style="6" customWidth="1"/>
    <col min="12296" max="12296" width="4.33203125" style="6" customWidth="1"/>
    <col min="12297" max="12297" width="13.5" style="6" customWidth="1"/>
    <col min="12298" max="12298" width="9" style="6" customWidth="1"/>
    <col min="12299" max="12299" width="10.5" style="6" customWidth="1"/>
    <col min="12300" max="12301" width="13.1640625" style="6" customWidth="1"/>
    <col min="12302" max="12302" width="11" style="6" customWidth="1"/>
    <col min="12303" max="12544" width="9" style="6"/>
    <col min="12545" max="12545" width="20.5" style="6" customWidth="1"/>
    <col min="12546" max="12546" width="18.33203125" style="6" customWidth="1"/>
    <col min="12547" max="12547" width="9.6640625" style="6" customWidth="1"/>
    <col min="12548" max="12548" width="10.83203125" style="6" customWidth="1"/>
    <col min="12549" max="12549" width="11.1640625" style="6" customWidth="1"/>
    <col min="12550" max="12551" width="11" style="6" customWidth="1"/>
    <col min="12552" max="12552" width="4.33203125" style="6" customWidth="1"/>
    <col min="12553" max="12553" width="13.5" style="6" customWidth="1"/>
    <col min="12554" max="12554" width="9" style="6" customWidth="1"/>
    <col min="12555" max="12555" width="10.5" style="6" customWidth="1"/>
    <col min="12556" max="12557" width="13.1640625" style="6" customWidth="1"/>
    <col min="12558" max="12558" width="11" style="6" customWidth="1"/>
    <col min="12559" max="12800" width="9" style="6"/>
    <col min="12801" max="12801" width="20.5" style="6" customWidth="1"/>
    <col min="12802" max="12802" width="18.33203125" style="6" customWidth="1"/>
    <col min="12803" max="12803" width="9.6640625" style="6" customWidth="1"/>
    <col min="12804" max="12804" width="10.83203125" style="6" customWidth="1"/>
    <col min="12805" max="12805" width="11.1640625" style="6" customWidth="1"/>
    <col min="12806" max="12807" width="11" style="6" customWidth="1"/>
    <col min="12808" max="12808" width="4.33203125" style="6" customWidth="1"/>
    <col min="12809" max="12809" width="13.5" style="6" customWidth="1"/>
    <col min="12810" max="12810" width="9" style="6" customWidth="1"/>
    <col min="12811" max="12811" width="10.5" style="6" customWidth="1"/>
    <col min="12812" max="12813" width="13.1640625" style="6" customWidth="1"/>
    <col min="12814" max="12814" width="11" style="6" customWidth="1"/>
    <col min="12815" max="13056" width="9" style="6"/>
    <col min="13057" max="13057" width="20.5" style="6" customWidth="1"/>
    <col min="13058" max="13058" width="18.33203125" style="6" customWidth="1"/>
    <col min="13059" max="13059" width="9.6640625" style="6" customWidth="1"/>
    <col min="13060" max="13060" width="10.83203125" style="6" customWidth="1"/>
    <col min="13061" max="13061" width="11.1640625" style="6" customWidth="1"/>
    <col min="13062" max="13063" width="11" style="6" customWidth="1"/>
    <col min="13064" max="13064" width="4.33203125" style="6" customWidth="1"/>
    <col min="13065" max="13065" width="13.5" style="6" customWidth="1"/>
    <col min="13066" max="13066" width="9" style="6" customWidth="1"/>
    <col min="13067" max="13067" width="10.5" style="6" customWidth="1"/>
    <col min="13068" max="13069" width="13.1640625" style="6" customWidth="1"/>
    <col min="13070" max="13070" width="11" style="6" customWidth="1"/>
    <col min="13071" max="13312" width="9" style="6"/>
    <col min="13313" max="13313" width="20.5" style="6" customWidth="1"/>
    <col min="13314" max="13314" width="18.33203125" style="6" customWidth="1"/>
    <col min="13315" max="13315" width="9.6640625" style="6" customWidth="1"/>
    <col min="13316" max="13316" width="10.83203125" style="6" customWidth="1"/>
    <col min="13317" max="13317" width="11.1640625" style="6" customWidth="1"/>
    <col min="13318" max="13319" width="11" style="6" customWidth="1"/>
    <col min="13320" max="13320" width="4.33203125" style="6" customWidth="1"/>
    <col min="13321" max="13321" width="13.5" style="6" customWidth="1"/>
    <col min="13322" max="13322" width="9" style="6" customWidth="1"/>
    <col min="13323" max="13323" width="10.5" style="6" customWidth="1"/>
    <col min="13324" max="13325" width="13.1640625" style="6" customWidth="1"/>
    <col min="13326" max="13326" width="11" style="6" customWidth="1"/>
    <col min="13327" max="13568" width="9" style="6"/>
    <col min="13569" max="13569" width="20.5" style="6" customWidth="1"/>
    <col min="13570" max="13570" width="18.33203125" style="6" customWidth="1"/>
    <col min="13571" max="13571" width="9.6640625" style="6" customWidth="1"/>
    <col min="13572" max="13572" width="10.83203125" style="6" customWidth="1"/>
    <col min="13573" max="13573" width="11.1640625" style="6" customWidth="1"/>
    <col min="13574" max="13575" width="11" style="6" customWidth="1"/>
    <col min="13576" max="13576" width="4.33203125" style="6" customWidth="1"/>
    <col min="13577" max="13577" width="13.5" style="6" customWidth="1"/>
    <col min="13578" max="13578" width="9" style="6" customWidth="1"/>
    <col min="13579" max="13579" width="10.5" style="6" customWidth="1"/>
    <col min="13580" max="13581" width="13.1640625" style="6" customWidth="1"/>
    <col min="13582" max="13582" width="11" style="6" customWidth="1"/>
    <col min="13583" max="13824" width="9" style="6"/>
    <col min="13825" max="13825" width="20.5" style="6" customWidth="1"/>
    <col min="13826" max="13826" width="18.33203125" style="6" customWidth="1"/>
    <col min="13827" max="13827" width="9.6640625" style="6" customWidth="1"/>
    <col min="13828" max="13828" width="10.83203125" style="6" customWidth="1"/>
    <col min="13829" max="13829" width="11.1640625" style="6" customWidth="1"/>
    <col min="13830" max="13831" width="11" style="6" customWidth="1"/>
    <col min="13832" max="13832" width="4.33203125" style="6" customWidth="1"/>
    <col min="13833" max="13833" width="13.5" style="6" customWidth="1"/>
    <col min="13834" max="13834" width="9" style="6" customWidth="1"/>
    <col min="13835" max="13835" width="10.5" style="6" customWidth="1"/>
    <col min="13836" max="13837" width="13.1640625" style="6" customWidth="1"/>
    <col min="13838" max="13838" width="11" style="6" customWidth="1"/>
    <col min="13839" max="14080" width="9" style="6"/>
    <col min="14081" max="14081" width="20.5" style="6" customWidth="1"/>
    <col min="14082" max="14082" width="18.33203125" style="6" customWidth="1"/>
    <col min="14083" max="14083" width="9.6640625" style="6" customWidth="1"/>
    <col min="14084" max="14084" width="10.83203125" style="6" customWidth="1"/>
    <col min="14085" max="14085" width="11.1640625" style="6" customWidth="1"/>
    <col min="14086" max="14087" width="11" style="6" customWidth="1"/>
    <col min="14088" max="14088" width="4.33203125" style="6" customWidth="1"/>
    <col min="14089" max="14089" width="13.5" style="6" customWidth="1"/>
    <col min="14090" max="14090" width="9" style="6" customWidth="1"/>
    <col min="14091" max="14091" width="10.5" style="6" customWidth="1"/>
    <col min="14092" max="14093" width="13.1640625" style="6" customWidth="1"/>
    <col min="14094" max="14094" width="11" style="6" customWidth="1"/>
    <col min="14095" max="14336" width="9" style="6"/>
    <col min="14337" max="14337" width="20.5" style="6" customWidth="1"/>
    <col min="14338" max="14338" width="18.33203125" style="6" customWidth="1"/>
    <col min="14339" max="14339" width="9.6640625" style="6" customWidth="1"/>
    <col min="14340" max="14340" width="10.83203125" style="6" customWidth="1"/>
    <col min="14341" max="14341" width="11.1640625" style="6" customWidth="1"/>
    <col min="14342" max="14343" width="11" style="6" customWidth="1"/>
    <col min="14344" max="14344" width="4.33203125" style="6" customWidth="1"/>
    <col min="14345" max="14345" width="13.5" style="6" customWidth="1"/>
    <col min="14346" max="14346" width="9" style="6" customWidth="1"/>
    <col min="14347" max="14347" width="10.5" style="6" customWidth="1"/>
    <col min="14348" max="14349" width="13.1640625" style="6" customWidth="1"/>
    <col min="14350" max="14350" width="11" style="6" customWidth="1"/>
    <col min="14351" max="14592" width="9" style="6"/>
    <col min="14593" max="14593" width="20.5" style="6" customWidth="1"/>
    <col min="14594" max="14594" width="18.33203125" style="6" customWidth="1"/>
    <col min="14595" max="14595" width="9.6640625" style="6" customWidth="1"/>
    <col min="14596" max="14596" width="10.83203125" style="6" customWidth="1"/>
    <col min="14597" max="14597" width="11.1640625" style="6" customWidth="1"/>
    <col min="14598" max="14599" width="11" style="6" customWidth="1"/>
    <col min="14600" max="14600" width="4.33203125" style="6" customWidth="1"/>
    <col min="14601" max="14601" width="13.5" style="6" customWidth="1"/>
    <col min="14602" max="14602" width="9" style="6" customWidth="1"/>
    <col min="14603" max="14603" width="10.5" style="6" customWidth="1"/>
    <col min="14604" max="14605" width="13.1640625" style="6" customWidth="1"/>
    <col min="14606" max="14606" width="11" style="6" customWidth="1"/>
    <col min="14607" max="14848" width="9" style="6"/>
    <col min="14849" max="14849" width="20.5" style="6" customWidth="1"/>
    <col min="14850" max="14850" width="18.33203125" style="6" customWidth="1"/>
    <col min="14851" max="14851" width="9.6640625" style="6" customWidth="1"/>
    <col min="14852" max="14852" width="10.83203125" style="6" customWidth="1"/>
    <col min="14853" max="14853" width="11.1640625" style="6" customWidth="1"/>
    <col min="14854" max="14855" width="11" style="6" customWidth="1"/>
    <col min="14856" max="14856" width="4.33203125" style="6" customWidth="1"/>
    <col min="14857" max="14857" width="13.5" style="6" customWidth="1"/>
    <col min="14858" max="14858" width="9" style="6" customWidth="1"/>
    <col min="14859" max="14859" width="10.5" style="6" customWidth="1"/>
    <col min="14860" max="14861" width="13.1640625" style="6" customWidth="1"/>
    <col min="14862" max="14862" width="11" style="6" customWidth="1"/>
    <col min="14863" max="15104" width="9" style="6"/>
    <col min="15105" max="15105" width="20.5" style="6" customWidth="1"/>
    <col min="15106" max="15106" width="18.33203125" style="6" customWidth="1"/>
    <col min="15107" max="15107" width="9.6640625" style="6" customWidth="1"/>
    <col min="15108" max="15108" width="10.83203125" style="6" customWidth="1"/>
    <col min="15109" max="15109" width="11.1640625" style="6" customWidth="1"/>
    <col min="15110" max="15111" width="11" style="6" customWidth="1"/>
    <col min="15112" max="15112" width="4.33203125" style="6" customWidth="1"/>
    <col min="15113" max="15113" width="13.5" style="6" customWidth="1"/>
    <col min="15114" max="15114" width="9" style="6" customWidth="1"/>
    <col min="15115" max="15115" width="10.5" style="6" customWidth="1"/>
    <col min="15116" max="15117" width="13.1640625" style="6" customWidth="1"/>
    <col min="15118" max="15118" width="11" style="6" customWidth="1"/>
    <col min="15119" max="15360" width="9" style="6"/>
    <col min="15361" max="15361" width="20.5" style="6" customWidth="1"/>
    <col min="15362" max="15362" width="18.33203125" style="6" customWidth="1"/>
    <col min="15363" max="15363" width="9.6640625" style="6" customWidth="1"/>
    <col min="15364" max="15364" width="10.83203125" style="6" customWidth="1"/>
    <col min="15365" max="15365" width="11.1640625" style="6" customWidth="1"/>
    <col min="15366" max="15367" width="11" style="6" customWidth="1"/>
    <col min="15368" max="15368" width="4.33203125" style="6" customWidth="1"/>
    <col min="15369" max="15369" width="13.5" style="6" customWidth="1"/>
    <col min="15370" max="15370" width="9" style="6" customWidth="1"/>
    <col min="15371" max="15371" width="10.5" style="6" customWidth="1"/>
    <col min="15372" max="15373" width="13.1640625" style="6" customWidth="1"/>
    <col min="15374" max="15374" width="11" style="6" customWidth="1"/>
    <col min="15375" max="15616" width="9" style="6"/>
    <col min="15617" max="15617" width="20.5" style="6" customWidth="1"/>
    <col min="15618" max="15618" width="18.33203125" style="6" customWidth="1"/>
    <col min="15619" max="15619" width="9.6640625" style="6" customWidth="1"/>
    <col min="15620" max="15620" width="10.83203125" style="6" customWidth="1"/>
    <col min="15621" max="15621" width="11.1640625" style="6" customWidth="1"/>
    <col min="15622" max="15623" width="11" style="6" customWidth="1"/>
    <col min="15624" max="15624" width="4.33203125" style="6" customWidth="1"/>
    <col min="15625" max="15625" width="13.5" style="6" customWidth="1"/>
    <col min="15626" max="15626" width="9" style="6" customWidth="1"/>
    <col min="15627" max="15627" width="10.5" style="6" customWidth="1"/>
    <col min="15628" max="15629" width="13.1640625" style="6" customWidth="1"/>
    <col min="15630" max="15630" width="11" style="6" customWidth="1"/>
    <col min="15631" max="15872" width="9" style="6"/>
    <col min="15873" max="15873" width="20.5" style="6" customWidth="1"/>
    <col min="15874" max="15874" width="18.33203125" style="6" customWidth="1"/>
    <col min="15875" max="15875" width="9.6640625" style="6" customWidth="1"/>
    <col min="15876" max="15876" width="10.83203125" style="6" customWidth="1"/>
    <col min="15877" max="15877" width="11.1640625" style="6" customWidth="1"/>
    <col min="15878" max="15879" width="11" style="6" customWidth="1"/>
    <col min="15880" max="15880" width="4.33203125" style="6" customWidth="1"/>
    <col min="15881" max="15881" width="13.5" style="6" customWidth="1"/>
    <col min="15882" max="15882" width="9" style="6" customWidth="1"/>
    <col min="15883" max="15883" width="10.5" style="6" customWidth="1"/>
    <col min="15884" max="15885" width="13.1640625" style="6" customWidth="1"/>
    <col min="15886" max="15886" width="11" style="6" customWidth="1"/>
    <col min="15887" max="16128" width="9" style="6"/>
    <col min="16129" max="16129" width="20.5" style="6" customWidth="1"/>
    <col min="16130" max="16130" width="18.33203125" style="6" customWidth="1"/>
    <col min="16131" max="16131" width="9.6640625" style="6" customWidth="1"/>
    <col min="16132" max="16132" width="10.83203125" style="6" customWidth="1"/>
    <col min="16133" max="16133" width="11.1640625" style="6" customWidth="1"/>
    <col min="16134" max="16135" width="11" style="6" customWidth="1"/>
    <col min="16136" max="16136" width="4.33203125" style="6" customWidth="1"/>
    <col min="16137" max="16137" width="13.5" style="6" customWidth="1"/>
    <col min="16138" max="16138" width="9" style="6" customWidth="1"/>
    <col min="16139" max="16139" width="10.5" style="6" customWidth="1"/>
    <col min="16140" max="16141" width="13.1640625" style="6" customWidth="1"/>
    <col min="16142" max="16142" width="11" style="6" customWidth="1"/>
    <col min="16143" max="16384" width="9" style="6"/>
  </cols>
  <sheetData>
    <row r="1" spans="1:15" ht="33.5" customHeight="1">
      <c r="A1" s="900" t="s">
        <v>838</v>
      </c>
      <c r="B1" s="900"/>
      <c r="C1" s="900"/>
      <c r="D1" s="900"/>
      <c r="E1" s="900"/>
      <c r="F1" s="900"/>
      <c r="G1" s="900"/>
      <c r="H1" s="900"/>
      <c r="I1" s="900"/>
      <c r="J1" s="900"/>
      <c r="K1" s="900"/>
      <c r="L1" s="900"/>
      <c r="M1" s="900"/>
      <c r="N1" s="652"/>
      <c r="O1" s="30" t="s">
        <v>979</v>
      </c>
    </row>
    <row r="2" spans="1:15">
      <c r="A2" s="232"/>
      <c r="B2" s="842" t="s">
        <v>109</v>
      </c>
      <c r="C2" s="842"/>
      <c r="D2" s="842"/>
      <c r="E2" s="842"/>
      <c r="F2" s="842"/>
      <c r="G2" s="842"/>
      <c r="H2" s="351"/>
      <c r="I2" s="786" t="s">
        <v>174</v>
      </c>
      <c r="J2" s="786"/>
      <c r="K2" s="786"/>
      <c r="L2" s="786"/>
      <c r="M2" s="786"/>
      <c r="N2" s="786"/>
      <c r="O2" s="30" t="s">
        <v>553</v>
      </c>
    </row>
    <row r="3" spans="1:15" s="4" customFormat="1" ht="43">
      <c r="A3" s="37"/>
      <c r="B3" s="37"/>
      <c r="C3" s="352" t="s">
        <v>107</v>
      </c>
      <c r="D3" s="653" t="s">
        <v>377</v>
      </c>
      <c r="E3" s="653" t="s">
        <v>822</v>
      </c>
      <c r="F3" s="653" t="s">
        <v>293</v>
      </c>
      <c r="G3" s="654" t="s">
        <v>823</v>
      </c>
      <c r="H3" s="352"/>
      <c r="I3" s="352"/>
      <c r="J3" s="352" t="s">
        <v>107</v>
      </c>
      <c r="K3" s="653" t="s">
        <v>377</v>
      </c>
      <c r="L3" s="653" t="s">
        <v>822</v>
      </c>
      <c r="M3" s="653" t="s">
        <v>293</v>
      </c>
      <c r="N3" s="654" t="s">
        <v>823</v>
      </c>
    </row>
    <row r="4" spans="1:15" ht="29">
      <c r="A4" s="655" t="s">
        <v>824</v>
      </c>
      <c r="B4" s="350" t="s">
        <v>825</v>
      </c>
      <c r="C4" s="656" t="s">
        <v>124</v>
      </c>
      <c r="D4" s="334">
        <v>10310</v>
      </c>
      <c r="E4" s="334">
        <v>6230</v>
      </c>
      <c r="F4" s="334">
        <f>E4+D4</f>
        <v>16540</v>
      </c>
      <c r="G4" s="657">
        <f>E4/F4</f>
        <v>0.3766626360338573</v>
      </c>
      <c r="H4" s="658"/>
      <c r="I4" s="350" t="s">
        <v>825</v>
      </c>
      <c r="J4" s="656" t="s">
        <v>124</v>
      </c>
      <c r="K4" s="334">
        <v>11210</v>
      </c>
      <c r="L4" s="334">
        <v>140</v>
      </c>
      <c r="M4" s="334">
        <f>L4+K4</f>
        <v>11350</v>
      </c>
      <c r="N4" s="657">
        <f>L4/M4</f>
        <v>1.2334801762114538E-2</v>
      </c>
    </row>
    <row r="5" spans="1:15">
      <c r="A5" s="659"/>
      <c r="B5" s="350"/>
      <c r="C5" s="660" t="s">
        <v>128</v>
      </c>
      <c r="D5" s="334">
        <v>13480</v>
      </c>
      <c r="E5" s="334">
        <v>6640</v>
      </c>
      <c r="F5" s="334">
        <f>E5+D5</f>
        <v>20120</v>
      </c>
      <c r="G5" s="657">
        <f>E5/F5</f>
        <v>0.33001988071570576</v>
      </c>
      <c r="H5" s="658"/>
      <c r="I5" s="350"/>
      <c r="J5" s="660" t="s">
        <v>128</v>
      </c>
      <c r="K5" s="334">
        <v>14110</v>
      </c>
      <c r="L5" s="334">
        <v>1420</v>
      </c>
      <c r="M5" s="334">
        <f>L5+K5</f>
        <v>15530</v>
      </c>
      <c r="N5" s="657">
        <f>L5/M5</f>
        <v>9.1435930457179654E-2</v>
      </c>
    </row>
    <row r="6" spans="1:15">
      <c r="A6" s="659"/>
      <c r="B6" s="350"/>
      <c r="C6" s="661" t="s">
        <v>132</v>
      </c>
      <c r="D6" s="334">
        <v>14280</v>
      </c>
      <c r="E6" s="334">
        <v>8340</v>
      </c>
      <c r="F6" s="334">
        <f>E6+D6</f>
        <v>22620</v>
      </c>
      <c r="G6" s="657">
        <f>E6/F6</f>
        <v>0.3687002652519894</v>
      </c>
      <c r="H6" s="658"/>
      <c r="I6" s="350"/>
      <c r="J6" s="661" t="s">
        <v>132</v>
      </c>
      <c r="K6" s="334">
        <v>15880</v>
      </c>
      <c r="L6" s="334">
        <v>170</v>
      </c>
      <c r="M6" s="334">
        <f>L6+K6</f>
        <v>16050</v>
      </c>
      <c r="N6" s="657">
        <f>L6/M6</f>
        <v>1.059190031152648E-2</v>
      </c>
    </row>
    <row r="7" spans="1:15">
      <c r="A7" s="659"/>
      <c r="B7" s="350"/>
      <c r="C7" s="661" t="s">
        <v>136</v>
      </c>
      <c r="D7" s="334">
        <v>14660</v>
      </c>
      <c r="E7" s="334">
        <v>13130</v>
      </c>
      <c r="F7" s="334">
        <f>E7+D7</f>
        <v>27790</v>
      </c>
      <c r="G7" s="657">
        <f>E7/F7</f>
        <v>0.47247211227060093</v>
      </c>
      <c r="H7" s="658"/>
      <c r="I7" s="350"/>
      <c r="J7" s="661" t="s">
        <v>136</v>
      </c>
      <c r="K7" s="334">
        <v>17490</v>
      </c>
      <c r="L7" s="334">
        <v>310</v>
      </c>
      <c r="M7" s="334">
        <f>L7+K7</f>
        <v>17800</v>
      </c>
      <c r="N7" s="657">
        <f>L7/M7</f>
        <v>1.7415730337078651E-2</v>
      </c>
    </row>
    <row r="8" spans="1:15">
      <c r="A8" s="659"/>
      <c r="B8" s="350"/>
      <c r="C8" s="277"/>
      <c r="D8" s="334"/>
      <c r="E8" s="334"/>
      <c r="F8" s="334"/>
      <c r="G8" s="657"/>
      <c r="H8" s="658"/>
      <c r="I8" s="350"/>
      <c r="J8" s="277"/>
      <c r="K8" s="334"/>
      <c r="L8" s="334"/>
      <c r="M8" s="334"/>
      <c r="N8" s="657"/>
    </row>
    <row r="9" spans="1:15">
      <c r="A9" s="659"/>
      <c r="B9" s="350" t="s">
        <v>826</v>
      </c>
      <c r="C9" s="656" t="s">
        <v>124</v>
      </c>
      <c r="D9" s="334">
        <v>12290</v>
      </c>
      <c r="E9" s="334">
        <v>8090</v>
      </c>
      <c r="F9" s="334">
        <f>E9+D9</f>
        <v>20380</v>
      </c>
      <c r="G9" s="657">
        <f>E9/F9</f>
        <v>0.39695780176643769</v>
      </c>
      <c r="H9" s="658"/>
      <c r="I9" s="350" t="s">
        <v>826</v>
      </c>
      <c r="J9" s="656" t="s">
        <v>124</v>
      </c>
      <c r="K9" s="334">
        <v>12340</v>
      </c>
      <c r="L9" s="334">
        <v>610</v>
      </c>
      <c r="M9" s="334">
        <f>L9+K9</f>
        <v>12950</v>
      </c>
      <c r="N9" s="657">
        <f>L9/M9</f>
        <v>4.7104247104247106E-2</v>
      </c>
    </row>
    <row r="10" spans="1:15">
      <c r="A10" s="659"/>
      <c r="B10" s="350"/>
      <c r="C10" s="660" t="s">
        <v>128</v>
      </c>
      <c r="D10" s="334">
        <v>13980</v>
      </c>
      <c r="E10" s="334">
        <v>8190</v>
      </c>
      <c r="F10" s="334">
        <f>E10+D10</f>
        <v>22170</v>
      </c>
      <c r="G10" s="657">
        <f>E10/F10</f>
        <v>0.36941813261163736</v>
      </c>
      <c r="H10" s="658"/>
      <c r="I10" s="350"/>
      <c r="J10" s="660" t="s">
        <v>128</v>
      </c>
      <c r="K10" s="334">
        <v>14700</v>
      </c>
      <c r="L10" s="334">
        <v>1320</v>
      </c>
      <c r="M10" s="334">
        <f>L10+K10</f>
        <v>16020</v>
      </c>
      <c r="N10" s="657">
        <f>L10/M10</f>
        <v>8.2397003745318345E-2</v>
      </c>
    </row>
    <row r="11" spans="1:15">
      <c r="A11" s="659"/>
      <c r="B11" s="350"/>
      <c r="C11" s="661" t="s">
        <v>132</v>
      </c>
      <c r="D11" s="334">
        <v>15030</v>
      </c>
      <c r="E11" s="334">
        <v>9940</v>
      </c>
      <c r="F11" s="334">
        <f>E11+D11</f>
        <v>24970</v>
      </c>
      <c r="G11" s="657">
        <f>E11/F11</f>
        <v>0.39807769323187825</v>
      </c>
      <c r="H11" s="658"/>
      <c r="I11" s="350"/>
      <c r="J11" s="661" t="s">
        <v>132</v>
      </c>
      <c r="K11" s="334">
        <v>18660</v>
      </c>
      <c r="L11" s="334">
        <v>420</v>
      </c>
      <c r="M11" s="334">
        <f>L11+K11</f>
        <v>19080</v>
      </c>
      <c r="N11" s="657">
        <f>L11/M11</f>
        <v>2.20125786163522E-2</v>
      </c>
    </row>
    <row r="12" spans="1:15">
      <c r="A12" s="659"/>
      <c r="B12" s="350"/>
      <c r="C12" s="661" t="s">
        <v>136</v>
      </c>
      <c r="D12" s="334">
        <v>14680</v>
      </c>
      <c r="E12" s="334">
        <v>14290</v>
      </c>
      <c r="F12" s="334">
        <f>E12+D12</f>
        <v>28970</v>
      </c>
      <c r="G12" s="657">
        <f>E12/F12</f>
        <v>0.49326889886089059</v>
      </c>
      <c r="H12" s="658"/>
      <c r="I12" s="350"/>
      <c r="J12" s="661" t="s">
        <v>136</v>
      </c>
      <c r="K12" s="334">
        <v>17950</v>
      </c>
      <c r="L12" s="334">
        <v>210</v>
      </c>
      <c r="M12" s="334">
        <f>L12+K12</f>
        <v>18160</v>
      </c>
      <c r="N12" s="657">
        <f>L12/M12</f>
        <v>1.1563876651982379E-2</v>
      </c>
    </row>
    <row r="13" spans="1:15">
      <c r="A13" s="659"/>
      <c r="B13" s="350"/>
      <c r="C13" s="277"/>
      <c r="D13" s="334"/>
      <c r="E13" s="334"/>
      <c r="F13" s="334"/>
      <c r="G13" s="657"/>
      <c r="H13" s="658"/>
      <c r="I13" s="350"/>
      <c r="J13" s="277"/>
      <c r="K13" s="334"/>
      <c r="L13" s="334"/>
      <c r="M13" s="334"/>
      <c r="N13" s="657"/>
    </row>
    <row r="14" spans="1:15">
      <c r="A14" s="659"/>
      <c r="B14" s="350" t="s">
        <v>827</v>
      </c>
      <c r="C14" s="656" t="s">
        <v>124</v>
      </c>
      <c r="D14" s="334">
        <v>13010</v>
      </c>
      <c r="E14" s="334">
        <v>8710</v>
      </c>
      <c r="F14" s="334">
        <f>E14+D14</f>
        <v>21720</v>
      </c>
      <c r="G14" s="657">
        <f>E14/F14</f>
        <v>0.40101289134438306</v>
      </c>
      <c r="H14" s="658"/>
      <c r="I14" s="350" t="s">
        <v>827</v>
      </c>
      <c r="J14" s="656" t="s">
        <v>124</v>
      </c>
      <c r="K14" s="334">
        <v>13530</v>
      </c>
      <c r="L14" s="334">
        <v>600</v>
      </c>
      <c r="M14" s="334">
        <f>L14+K14</f>
        <v>14130</v>
      </c>
      <c r="N14" s="657">
        <f>L14/M14</f>
        <v>4.2462845010615709E-2</v>
      </c>
    </row>
    <row r="15" spans="1:15">
      <c r="A15" s="659"/>
      <c r="B15" s="350"/>
      <c r="C15" s="660" t="s">
        <v>128</v>
      </c>
      <c r="D15" s="334">
        <v>14770</v>
      </c>
      <c r="E15" s="334">
        <v>8670</v>
      </c>
      <c r="F15" s="334">
        <f>E15+D15</f>
        <v>23440</v>
      </c>
      <c r="G15" s="657">
        <f>E15/F15</f>
        <v>0.3698805460750853</v>
      </c>
      <c r="H15" s="658"/>
      <c r="I15" s="350"/>
      <c r="J15" s="660" t="s">
        <v>128</v>
      </c>
      <c r="K15" s="334">
        <v>15540</v>
      </c>
      <c r="L15" s="334">
        <v>940</v>
      </c>
      <c r="M15" s="334">
        <f>L15+K15</f>
        <v>16480</v>
      </c>
      <c r="N15" s="657">
        <f>L15/M15</f>
        <v>5.7038834951456313E-2</v>
      </c>
    </row>
    <row r="16" spans="1:15">
      <c r="A16" s="659"/>
      <c r="B16" s="350"/>
      <c r="C16" s="661" t="s">
        <v>132</v>
      </c>
      <c r="D16" s="334">
        <v>16200</v>
      </c>
      <c r="E16" s="334">
        <v>10440</v>
      </c>
      <c r="F16" s="334">
        <f>E16+D16</f>
        <v>26640</v>
      </c>
      <c r="G16" s="657">
        <f>E16/F16</f>
        <v>0.39189189189189189</v>
      </c>
      <c r="H16" s="658"/>
      <c r="I16" s="350"/>
      <c r="J16" s="661" t="s">
        <v>132</v>
      </c>
      <c r="K16" s="334">
        <v>18460</v>
      </c>
      <c r="L16" s="334">
        <v>320</v>
      </c>
      <c r="M16" s="334">
        <f>L16+K16</f>
        <v>18780</v>
      </c>
      <c r="N16" s="657">
        <f>L16/M16</f>
        <v>1.7039403620873271E-2</v>
      </c>
    </row>
    <row r="17" spans="1:14">
      <c r="A17" s="659"/>
      <c r="B17" s="350"/>
      <c r="C17" s="661" t="s">
        <v>136</v>
      </c>
      <c r="D17" s="334">
        <v>16990</v>
      </c>
      <c r="E17" s="334">
        <v>12370</v>
      </c>
      <c r="F17" s="334">
        <f>E17+D17</f>
        <v>29360</v>
      </c>
      <c r="G17" s="657">
        <f>E17/F17</f>
        <v>0.4213215258855586</v>
      </c>
      <c r="H17" s="658"/>
      <c r="I17" s="350"/>
      <c r="J17" s="661" t="s">
        <v>136</v>
      </c>
      <c r="K17" s="334">
        <v>19570</v>
      </c>
      <c r="L17" s="334">
        <v>260</v>
      </c>
      <c r="M17" s="334">
        <f>L17+K17</f>
        <v>19830</v>
      </c>
      <c r="N17" s="657">
        <f>L17/M17</f>
        <v>1.3111447302067574E-2</v>
      </c>
    </row>
    <row r="18" spans="1:14">
      <c r="A18" s="659"/>
      <c r="B18" s="350"/>
      <c r="C18" s="277"/>
      <c r="D18" s="334"/>
      <c r="E18" s="334"/>
      <c r="F18" s="334"/>
      <c r="G18" s="657"/>
      <c r="H18" s="658"/>
      <c r="I18" s="350"/>
      <c r="J18" s="277"/>
      <c r="K18" s="334"/>
      <c r="L18" s="334"/>
      <c r="M18" s="334"/>
      <c r="N18" s="657"/>
    </row>
    <row r="19" spans="1:14">
      <c r="A19" s="659"/>
      <c r="B19" s="350" t="s">
        <v>828</v>
      </c>
      <c r="C19" s="656" t="s">
        <v>124</v>
      </c>
      <c r="D19" s="334">
        <v>18550</v>
      </c>
      <c r="E19" s="334">
        <v>5550</v>
      </c>
      <c r="F19" s="334">
        <f>E19+D19</f>
        <v>24100</v>
      </c>
      <c r="G19" s="657">
        <f>E19/F19</f>
        <v>0.23029045643153526</v>
      </c>
      <c r="H19" s="658"/>
      <c r="I19" s="350" t="s">
        <v>828</v>
      </c>
      <c r="J19" s="656" t="s">
        <v>124</v>
      </c>
      <c r="K19" s="334">
        <v>14310</v>
      </c>
      <c r="L19" s="334">
        <v>610</v>
      </c>
      <c r="M19" s="334">
        <f>L19+K19</f>
        <v>14920</v>
      </c>
      <c r="N19" s="657">
        <f>L19/M19</f>
        <v>4.0884718498659517E-2</v>
      </c>
    </row>
    <row r="20" spans="1:14">
      <c r="A20" s="659"/>
      <c r="B20" s="350"/>
      <c r="C20" s="660" t="s">
        <v>128</v>
      </c>
      <c r="D20" s="334">
        <v>20270</v>
      </c>
      <c r="E20" s="334">
        <v>6720</v>
      </c>
      <c r="F20" s="334">
        <v>26990</v>
      </c>
      <c r="G20" s="657">
        <f>E20/F20</f>
        <v>0.2489811041126343</v>
      </c>
      <c r="H20" s="658"/>
      <c r="I20" s="350"/>
      <c r="J20" s="660" t="s">
        <v>128</v>
      </c>
      <c r="K20" s="334">
        <v>16560</v>
      </c>
      <c r="L20" s="334">
        <v>1250</v>
      </c>
      <c r="M20" s="334">
        <f>L20+K20</f>
        <v>17810</v>
      </c>
      <c r="N20" s="657">
        <f>L20/M20</f>
        <v>7.0185289163391354E-2</v>
      </c>
    </row>
    <row r="21" spans="1:14">
      <c r="A21" s="659"/>
      <c r="B21" s="350"/>
      <c r="C21" s="661" t="s">
        <v>132</v>
      </c>
      <c r="D21" s="334">
        <v>21260</v>
      </c>
      <c r="E21" s="334">
        <v>7550</v>
      </c>
      <c r="F21" s="334">
        <v>28810</v>
      </c>
      <c r="G21" s="657">
        <f>E21/F21</f>
        <v>0.26206178410274211</v>
      </c>
      <c r="H21" s="658"/>
      <c r="I21" s="350"/>
      <c r="J21" s="661" t="s">
        <v>132</v>
      </c>
      <c r="K21" s="334">
        <v>18610</v>
      </c>
      <c r="L21" s="334">
        <v>150</v>
      </c>
      <c r="M21" s="334">
        <f>L21+K21</f>
        <v>18760</v>
      </c>
      <c r="N21" s="657">
        <f>L21/M21</f>
        <v>7.9957356076759065E-3</v>
      </c>
    </row>
    <row r="22" spans="1:14">
      <c r="A22" s="659"/>
      <c r="B22" s="350"/>
      <c r="C22" s="661" t="s">
        <v>136</v>
      </c>
      <c r="D22" s="334">
        <v>21730</v>
      </c>
      <c r="E22" s="334">
        <v>10480</v>
      </c>
      <c r="F22" s="334">
        <v>32210</v>
      </c>
      <c r="G22" s="657">
        <f>E22/F22</f>
        <v>0.32536479354237813</v>
      </c>
      <c r="H22" s="658"/>
      <c r="I22" s="350"/>
      <c r="J22" s="661" t="s">
        <v>136</v>
      </c>
      <c r="K22" s="334">
        <v>19180</v>
      </c>
      <c r="L22" s="334">
        <v>440</v>
      </c>
      <c r="M22" s="334">
        <f>L22+K22</f>
        <v>19620</v>
      </c>
      <c r="N22" s="657">
        <f>L22/M22</f>
        <v>2.2426095820591234E-2</v>
      </c>
    </row>
    <row r="23" spans="1:14">
      <c r="A23" s="659"/>
      <c r="B23" s="350"/>
      <c r="C23" s="277"/>
      <c r="D23" s="334"/>
      <c r="E23" s="334"/>
      <c r="F23" s="334"/>
      <c r="G23" s="657"/>
      <c r="H23" s="658"/>
      <c r="I23" s="350"/>
      <c r="J23" s="277"/>
      <c r="K23" s="185"/>
      <c r="L23" s="185"/>
      <c r="M23" s="334"/>
      <c r="N23" s="657"/>
    </row>
    <row r="24" spans="1:14">
      <c r="A24" s="416" t="s">
        <v>829</v>
      </c>
      <c r="B24" s="350"/>
      <c r="C24" s="656" t="s">
        <v>124</v>
      </c>
      <c r="D24" s="334">
        <v>10870</v>
      </c>
      <c r="E24" s="334">
        <v>2300</v>
      </c>
      <c r="F24" s="334">
        <f>E24+D24</f>
        <v>13170</v>
      </c>
      <c r="G24" s="657">
        <f>E24/F24</f>
        <v>0.17463933181473046</v>
      </c>
      <c r="H24" s="658"/>
      <c r="I24" s="350"/>
      <c r="J24" s="656" t="s">
        <v>124</v>
      </c>
      <c r="K24" s="334">
        <v>11140</v>
      </c>
      <c r="L24" s="334">
        <v>100</v>
      </c>
      <c r="M24" s="334">
        <f>L24+K24</f>
        <v>11240</v>
      </c>
      <c r="N24" s="657">
        <f>L24/M24</f>
        <v>8.8967971530249119E-3</v>
      </c>
    </row>
    <row r="25" spans="1:14">
      <c r="A25" s="350"/>
      <c r="B25" s="350"/>
      <c r="C25" s="660" t="s">
        <v>128</v>
      </c>
      <c r="D25" s="334">
        <v>13080</v>
      </c>
      <c r="E25" s="334">
        <v>2340</v>
      </c>
      <c r="F25" s="334">
        <f>E25+D25</f>
        <v>15420</v>
      </c>
      <c r="G25" s="657">
        <f>E25/F25</f>
        <v>0.1517509727626459</v>
      </c>
      <c r="H25" s="658"/>
      <c r="I25" s="350"/>
      <c r="J25" s="660" t="s">
        <v>128</v>
      </c>
      <c r="K25" s="334">
        <v>12280</v>
      </c>
      <c r="L25" s="334">
        <v>220</v>
      </c>
      <c r="M25" s="334">
        <f>L25+K25</f>
        <v>12500</v>
      </c>
      <c r="N25" s="657">
        <f>L25/M25</f>
        <v>1.7600000000000001E-2</v>
      </c>
    </row>
    <row r="26" spans="1:14">
      <c r="A26" s="350"/>
      <c r="B26" s="350"/>
      <c r="C26" s="661" t="s">
        <v>132</v>
      </c>
      <c r="D26" s="334">
        <v>14140</v>
      </c>
      <c r="E26" s="334">
        <v>2810</v>
      </c>
      <c r="F26" s="334">
        <f>E26+D26</f>
        <v>16950</v>
      </c>
      <c r="G26" s="657">
        <f>E26/F26</f>
        <v>0.16578171091445429</v>
      </c>
      <c r="H26" s="658"/>
      <c r="I26" s="350"/>
      <c r="J26" s="661" t="s">
        <v>132</v>
      </c>
      <c r="K26" s="334">
        <v>11170</v>
      </c>
      <c r="L26" s="334">
        <v>70</v>
      </c>
      <c r="M26" s="334">
        <f>L26+K26</f>
        <v>11240</v>
      </c>
      <c r="N26" s="657">
        <f>L26/M26</f>
        <v>6.2277580071174376E-3</v>
      </c>
    </row>
    <row r="27" spans="1:14">
      <c r="A27" s="350"/>
      <c r="B27" s="350"/>
      <c r="C27" s="661" t="s">
        <v>136</v>
      </c>
      <c r="D27" s="334">
        <v>15620</v>
      </c>
      <c r="E27" s="334">
        <v>4840</v>
      </c>
      <c r="F27" s="334">
        <f>E27+D27</f>
        <v>20460</v>
      </c>
      <c r="G27" s="657">
        <f>E27/F27</f>
        <v>0.23655913978494625</v>
      </c>
      <c r="H27" s="658"/>
      <c r="I27" s="350"/>
      <c r="J27" s="661" t="s">
        <v>136</v>
      </c>
      <c r="K27" s="334">
        <v>14230</v>
      </c>
      <c r="L27" s="334">
        <v>130</v>
      </c>
      <c r="M27" s="334">
        <f>L27+K27</f>
        <v>14360</v>
      </c>
      <c r="N27" s="657">
        <f>L27/M27</f>
        <v>9.0529247910863513E-3</v>
      </c>
    </row>
    <row r="28" spans="1:14">
      <c r="A28" s="350"/>
      <c r="B28" s="350"/>
      <c r="C28" s="661"/>
      <c r="D28" s="334"/>
      <c r="E28" s="334"/>
      <c r="F28" s="334"/>
      <c r="G28" s="657"/>
      <c r="H28" s="658"/>
      <c r="I28" s="350"/>
      <c r="J28" s="661"/>
      <c r="K28" s="334"/>
      <c r="L28" s="334"/>
      <c r="M28" s="334"/>
      <c r="N28" s="657"/>
    </row>
    <row r="29" spans="1:14">
      <c r="A29" s="416" t="s">
        <v>830</v>
      </c>
      <c r="B29" s="350"/>
      <c r="C29" s="656" t="s">
        <v>124</v>
      </c>
      <c r="D29" s="334"/>
      <c r="E29" s="334"/>
      <c r="F29" s="334"/>
      <c r="G29" s="657">
        <v>0.31</v>
      </c>
      <c r="H29" s="658"/>
      <c r="I29" s="350"/>
      <c r="J29" s="656" t="s">
        <v>124</v>
      </c>
      <c r="K29" s="334"/>
      <c r="L29" s="334"/>
      <c r="M29" s="334"/>
      <c r="N29" s="657">
        <v>0.02</v>
      </c>
    </row>
    <row r="30" spans="1:14">
      <c r="A30" s="350"/>
      <c r="B30" s="350"/>
      <c r="C30" s="660" t="s">
        <v>128</v>
      </c>
      <c r="D30" s="334"/>
      <c r="E30" s="334"/>
      <c r="F30" s="334"/>
      <c r="G30" s="657">
        <v>0.3</v>
      </c>
      <c r="H30" s="658"/>
      <c r="I30" s="350"/>
      <c r="J30" s="660" t="s">
        <v>128</v>
      </c>
      <c r="K30" s="334"/>
      <c r="L30" s="334"/>
      <c r="M30" s="334"/>
      <c r="N30" s="657">
        <v>0.04</v>
      </c>
    </row>
    <row r="31" spans="1:14">
      <c r="A31" s="350"/>
      <c r="B31" s="350"/>
      <c r="C31" s="661" t="s">
        <v>132</v>
      </c>
      <c r="D31" s="334"/>
      <c r="E31" s="334"/>
      <c r="F31" s="334"/>
      <c r="G31" s="657">
        <v>0.32</v>
      </c>
      <c r="H31" s="658"/>
      <c r="I31" s="350"/>
      <c r="J31" s="661" t="s">
        <v>132</v>
      </c>
      <c r="K31" s="334"/>
      <c r="L31" s="334"/>
      <c r="M31" s="334"/>
      <c r="N31" s="657">
        <v>0.01</v>
      </c>
    </row>
    <row r="32" spans="1:14">
      <c r="A32" s="350"/>
      <c r="B32" s="350"/>
      <c r="C32" s="661" t="s">
        <v>136</v>
      </c>
      <c r="D32" s="334"/>
      <c r="E32" s="334"/>
      <c r="F32" s="334"/>
      <c r="G32" s="657">
        <v>0.39</v>
      </c>
      <c r="H32" s="658"/>
      <c r="I32" s="350"/>
      <c r="J32" s="661" t="s">
        <v>136</v>
      </c>
      <c r="K32" s="334"/>
      <c r="L32" s="334"/>
      <c r="M32" s="334"/>
      <c r="N32" s="662">
        <v>0.01</v>
      </c>
    </row>
    <row r="33" spans="1:14" ht="50" customHeight="1">
      <c r="A33" s="901" t="s">
        <v>839</v>
      </c>
      <c r="B33" s="901"/>
      <c r="C33" s="901"/>
      <c r="D33" s="901"/>
      <c r="E33" s="901"/>
      <c r="F33" s="901"/>
      <c r="G33" s="901"/>
      <c r="H33" s="901"/>
      <c r="I33" s="901"/>
      <c r="J33" s="901"/>
      <c r="K33" s="901"/>
      <c r="L33" s="901"/>
      <c r="M33" s="901"/>
      <c r="N33" s="663"/>
    </row>
    <row r="34" spans="1:14" ht="29" customHeight="1">
      <c r="A34" s="35" t="s">
        <v>832</v>
      </c>
      <c r="B34" s="35"/>
      <c r="C34" s="35"/>
      <c r="H34" s="35"/>
    </row>
    <row r="35" spans="1:14" ht="32" customHeight="1">
      <c r="A35" s="35" t="s">
        <v>833</v>
      </c>
      <c r="B35" s="35"/>
      <c r="C35" s="35"/>
      <c r="H35" s="35"/>
    </row>
    <row r="36" spans="1:14">
      <c r="A36" s="35"/>
      <c r="B36" s="35"/>
      <c r="C36" s="35"/>
      <c r="H36" s="35"/>
    </row>
    <row r="58" spans="1:14">
      <c r="A58" s="32" t="s">
        <v>834</v>
      </c>
    </row>
    <row r="59" spans="1:14">
      <c r="A59" s="30" t="s">
        <v>835</v>
      </c>
      <c r="H59" s="203"/>
    </row>
    <row r="60" spans="1:14">
      <c r="A60" s="35"/>
      <c r="B60" s="902" t="s">
        <v>109</v>
      </c>
      <c r="C60" s="902"/>
      <c r="D60" s="902"/>
      <c r="E60" s="902"/>
      <c r="F60" s="902"/>
      <c r="G60" s="664"/>
      <c r="H60" s="665"/>
      <c r="I60" s="903"/>
      <c r="J60" s="903"/>
      <c r="K60" s="903"/>
      <c r="L60" s="903"/>
      <c r="N60" s="664"/>
    </row>
    <row r="61" spans="1:14">
      <c r="A61" s="35"/>
      <c r="B61" s="898" t="s">
        <v>824</v>
      </c>
      <c r="C61" s="898"/>
      <c r="D61" s="898"/>
      <c r="E61" s="898"/>
      <c r="F61" s="665" t="s">
        <v>305</v>
      </c>
      <c r="G61" s="664"/>
      <c r="H61" s="664"/>
      <c r="I61" s="899"/>
      <c r="J61" s="899"/>
      <c r="K61" s="665" t="s">
        <v>305</v>
      </c>
      <c r="L61" s="666" t="s">
        <v>292</v>
      </c>
      <c r="N61" s="664"/>
    </row>
    <row r="62" spans="1:14">
      <c r="A62" s="35"/>
      <c r="B62" s="667" t="s">
        <v>825</v>
      </c>
      <c r="C62" s="668" t="s">
        <v>826</v>
      </c>
      <c r="D62" s="667" t="s">
        <v>827</v>
      </c>
      <c r="E62" s="667" t="s">
        <v>828</v>
      </c>
      <c r="F62" s="669"/>
      <c r="G62" s="670"/>
      <c r="H62" s="670"/>
      <c r="I62" s="671" t="s">
        <v>827</v>
      </c>
      <c r="J62" s="671" t="s">
        <v>828</v>
      </c>
      <c r="K62" s="669"/>
      <c r="L62" s="672"/>
      <c r="N62" s="670"/>
    </row>
    <row r="63" spans="1:14">
      <c r="A63" s="673" t="s">
        <v>836</v>
      </c>
      <c r="B63" s="674">
        <f>E4/(E4+D4)</f>
        <v>0.3766626360338573</v>
      </c>
      <c r="C63" s="674">
        <f>E9/(E9+D9)</f>
        <v>0.39695780176643769</v>
      </c>
      <c r="D63" s="675">
        <f>E14/(E14+D14)</f>
        <v>0.40101289134438306</v>
      </c>
      <c r="E63" s="675">
        <f>E19/(E19+D19)</f>
        <v>0.23029045643153526</v>
      </c>
      <c r="F63" s="676">
        <v>0.17463933181473046</v>
      </c>
      <c r="G63" s="677"/>
      <c r="H63" s="677"/>
      <c r="I63" s="674">
        <f>L14/(L14+K14)</f>
        <v>4.2462845010615709E-2</v>
      </c>
      <c r="J63" s="674">
        <f>L19/(L19+K19)</f>
        <v>4.0884718498659517E-2</v>
      </c>
      <c r="K63" s="675" t="e">
        <f>L29/(L29+K29)</f>
        <v>#DIV/0!</v>
      </c>
      <c r="L63" s="678">
        <v>1.9355368413236405E-2</v>
      </c>
      <c r="N63" s="677"/>
    </row>
    <row r="64" spans="1:14">
      <c r="A64" s="679" t="s">
        <v>837</v>
      </c>
      <c r="B64" s="674">
        <f>E5/(E5+D5)</f>
        <v>0.33001988071570576</v>
      </c>
      <c r="C64" s="674">
        <f>E10/(E10+D10)</f>
        <v>0.36941813261163736</v>
      </c>
      <c r="D64" s="675">
        <f>E15/(E15+D15)</f>
        <v>0.3698805460750853</v>
      </c>
      <c r="E64" s="675">
        <f>E20/(E20+D20)</f>
        <v>0.2489811041126343</v>
      </c>
      <c r="F64" s="680">
        <v>0.1517509727626459</v>
      </c>
      <c r="G64" s="677"/>
      <c r="H64" s="677"/>
      <c r="I64" s="674">
        <f>L15/(L15+K15)</f>
        <v>5.7038834951456313E-2</v>
      </c>
      <c r="J64" s="674">
        <f>L20/(L20+K20)</f>
        <v>7.0185289163391354E-2</v>
      </c>
      <c r="K64" s="675" t="e">
        <f>L30/(L30+K30)</f>
        <v>#DIV/0!</v>
      </c>
      <c r="L64" s="678">
        <v>3.9036747300771793E-2</v>
      </c>
      <c r="N64" s="677"/>
    </row>
    <row r="65" spans="1:14">
      <c r="A65" s="681" t="s">
        <v>497</v>
      </c>
      <c r="B65" s="674">
        <f>E6/(E6+D6)</f>
        <v>0.3687002652519894</v>
      </c>
      <c r="C65" s="674">
        <f>E11/(E11+D11)</f>
        <v>0.39807769323187825</v>
      </c>
      <c r="D65" s="675">
        <f>E16/(E16+D16)</f>
        <v>0.39189189189189189</v>
      </c>
      <c r="E65" s="675">
        <f>E21/(E21+D21)</f>
        <v>0.26206178410274211</v>
      </c>
      <c r="F65" s="680">
        <v>0.16578171091445429</v>
      </c>
      <c r="G65" s="677"/>
      <c r="H65" s="677"/>
      <c r="I65" s="674">
        <f>L16/(L16+K16)</f>
        <v>1.7039403620873271E-2</v>
      </c>
      <c r="J65" s="674">
        <f>L21/(L21+K21)</f>
        <v>7.9957356076759065E-3</v>
      </c>
      <c r="K65" s="675" t="e">
        <f>L31/(L31+K31)</f>
        <v>#DIV/0!</v>
      </c>
      <c r="L65" s="678">
        <v>8.8770060292147658E-3</v>
      </c>
      <c r="N65" s="677"/>
    </row>
    <row r="66" spans="1:14">
      <c r="A66" s="681" t="s">
        <v>383</v>
      </c>
      <c r="B66" s="674">
        <f>E7/(E7+D7)</f>
        <v>0.47247211227060093</v>
      </c>
      <c r="C66" s="674">
        <f>E12/(E12+D12)</f>
        <v>0.49326889886089059</v>
      </c>
      <c r="D66" s="675">
        <f>E17/(E17+D17)</f>
        <v>0.4213215258855586</v>
      </c>
      <c r="E66" s="675">
        <f>E22/(E22+D22)</f>
        <v>0.32536479354237813</v>
      </c>
      <c r="F66" s="680">
        <v>0.23655913978494625</v>
      </c>
      <c r="G66" s="677"/>
      <c r="H66" s="677"/>
      <c r="I66" s="674">
        <f>L17/(L17+K17)</f>
        <v>1.3111447302067574E-2</v>
      </c>
      <c r="J66" s="674">
        <f>L22/(L22+K22)</f>
        <v>2.2426095820591234E-2</v>
      </c>
      <c r="K66" s="675" t="e">
        <f>L32/(L32+K32)</f>
        <v>#DIV/0!</v>
      </c>
      <c r="L66" s="678">
        <v>1.0900750315568527E-2</v>
      </c>
      <c r="N66" s="677"/>
    </row>
    <row r="72" spans="1:14">
      <c r="B72" s="682"/>
    </row>
    <row r="77" spans="1:14">
      <c r="B77" s="682"/>
    </row>
    <row r="82" spans="2:2">
      <c r="B82" s="682"/>
    </row>
  </sheetData>
  <mergeCells count="8">
    <mergeCell ref="B61:E61"/>
    <mergeCell ref="I61:J61"/>
    <mergeCell ref="A1:M1"/>
    <mergeCell ref="B2:G2"/>
    <mergeCell ref="I2:N2"/>
    <mergeCell ref="A33:M33"/>
    <mergeCell ref="B60:F60"/>
    <mergeCell ref="I60:L6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18096-CA07-41E3-B2BB-8EE66918528F}">
  <sheetPr>
    <tabColor rgb="FF7030A0"/>
  </sheetPr>
  <dimension ref="A1:D56"/>
  <sheetViews>
    <sheetView zoomScale="80" zoomScaleNormal="80" workbookViewId="0">
      <selection activeCell="D1" sqref="D1:D2"/>
    </sheetView>
  </sheetViews>
  <sheetFormatPr baseColWidth="10" defaultColWidth="8.83203125" defaultRowHeight="15"/>
  <cols>
    <col min="1" max="1" width="25.5" style="6" bestFit="1" customWidth="1"/>
    <col min="2" max="2" width="11" style="6" customWidth="1"/>
    <col min="3" max="3" width="11.5" style="6" customWidth="1"/>
    <col min="4" max="256" width="9" style="6"/>
    <col min="257" max="257" width="25.5" style="6" bestFit="1" customWidth="1"/>
    <col min="258" max="258" width="11" style="6" customWidth="1"/>
    <col min="259" max="259" width="11.5" style="6" customWidth="1"/>
    <col min="260" max="512" width="9" style="6"/>
    <col min="513" max="513" width="25.5" style="6" bestFit="1" customWidth="1"/>
    <col min="514" max="514" width="11" style="6" customWidth="1"/>
    <col min="515" max="515" width="11.5" style="6" customWidth="1"/>
    <col min="516" max="768" width="9" style="6"/>
    <col min="769" max="769" width="25.5" style="6" bestFit="1" customWidth="1"/>
    <col min="770" max="770" width="11" style="6" customWidth="1"/>
    <col min="771" max="771" width="11.5" style="6" customWidth="1"/>
    <col min="772" max="1024" width="9" style="6"/>
    <col min="1025" max="1025" width="25.5" style="6" bestFit="1" customWidth="1"/>
    <col min="1026" max="1026" width="11" style="6" customWidth="1"/>
    <col min="1027" max="1027" width="11.5" style="6" customWidth="1"/>
    <col min="1028" max="1280" width="9" style="6"/>
    <col min="1281" max="1281" width="25.5" style="6" bestFit="1" customWidth="1"/>
    <col min="1282" max="1282" width="11" style="6" customWidth="1"/>
    <col min="1283" max="1283" width="11.5" style="6" customWidth="1"/>
    <col min="1284" max="1536" width="9" style="6"/>
    <col min="1537" max="1537" width="25.5" style="6" bestFit="1" customWidth="1"/>
    <col min="1538" max="1538" width="11" style="6" customWidth="1"/>
    <col min="1539" max="1539" width="11.5" style="6" customWidth="1"/>
    <col min="1540" max="1792" width="9" style="6"/>
    <col min="1793" max="1793" width="25.5" style="6" bestFit="1" customWidth="1"/>
    <col min="1794" max="1794" width="11" style="6" customWidth="1"/>
    <col min="1795" max="1795" width="11.5" style="6" customWidth="1"/>
    <col min="1796" max="2048" width="9" style="6"/>
    <col min="2049" max="2049" width="25.5" style="6" bestFit="1" customWidth="1"/>
    <col min="2050" max="2050" width="11" style="6" customWidth="1"/>
    <col min="2051" max="2051" width="11.5" style="6" customWidth="1"/>
    <col min="2052" max="2304" width="9" style="6"/>
    <col min="2305" max="2305" width="25.5" style="6" bestFit="1" customWidth="1"/>
    <col min="2306" max="2306" width="11" style="6" customWidth="1"/>
    <col min="2307" max="2307" width="11.5" style="6" customWidth="1"/>
    <col min="2308" max="2560" width="9" style="6"/>
    <col min="2561" max="2561" width="25.5" style="6" bestFit="1" customWidth="1"/>
    <col min="2562" max="2562" width="11" style="6" customWidth="1"/>
    <col min="2563" max="2563" width="11.5" style="6" customWidth="1"/>
    <col min="2564" max="2816" width="9" style="6"/>
    <col min="2817" max="2817" width="25.5" style="6" bestFit="1" customWidth="1"/>
    <col min="2818" max="2818" width="11" style="6" customWidth="1"/>
    <col min="2819" max="2819" width="11.5" style="6" customWidth="1"/>
    <col min="2820" max="3072" width="9" style="6"/>
    <col min="3073" max="3073" width="25.5" style="6" bestFit="1" customWidth="1"/>
    <col min="3074" max="3074" width="11" style="6" customWidth="1"/>
    <col min="3075" max="3075" width="11.5" style="6" customWidth="1"/>
    <col min="3076" max="3328" width="9" style="6"/>
    <col min="3329" max="3329" width="25.5" style="6" bestFit="1" customWidth="1"/>
    <col min="3330" max="3330" width="11" style="6" customWidth="1"/>
    <col min="3331" max="3331" width="11.5" style="6" customWidth="1"/>
    <col min="3332" max="3584" width="9" style="6"/>
    <col min="3585" max="3585" width="25.5" style="6" bestFit="1" customWidth="1"/>
    <col min="3586" max="3586" width="11" style="6" customWidth="1"/>
    <col min="3587" max="3587" width="11.5" style="6" customWidth="1"/>
    <col min="3588" max="3840" width="9" style="6"/>
    <col min="3841" max="3841" width="25.5" style="6" bestFit="1" customWidth="1"/>
    <col min="3842" max="3842" width="11" style="6" customWidth="1"/>
    <col min="3843" max="3843" width="11.5" style="6" customWidth="1"/>
    <col min="3844" max="4096" width="9" style="6"/>
    <col min="4097" max="4097" width="25.5" style="6" bestFit="1" customWidth="1"/>
    <col min="4098" max="4098" width="11" style="6" customWidth="1"/>
    <col min="4099" max="4099" width="11.5" style="6" customWidth="1"/>
    <col min="4100" max="4352" width="9" style="6"/>
    <col min="4353" max="4353" width="25.5" style="6" bestFit="1" customWidth="1"/>
    <col min="4354" max="4354" width="11" style="6" customWidth="1"/>
    <col min="4355" max="4355" width="11.5" style="6" customWidth="1"/>
    <col min="4356" max="4608" width="9" style="6"/>
    <col min="4609" max="4609" width="25.5" style="6" bestFit="1" customWidth="1"/>
    <col min="4610" max="4610" width="11" style="6" customWidth="1"/>
    <col min="4611" max="4611" width="11.5" style="6" customWidth="1"/>
    <col min="4612" max="4864" width="9" style="6"/>
    <col min="4865" max="4865" width="25.5" style="6" bestFit="1" customWidth="1"/>
    <col min="4866" max="4866" width="11" style="6" customWidth="1"/>
    <col min="4867" max="4867" width="11.5" style="6" customWidth="1"/>
    <col min="4868" max="5120" width="9" style="6"/>
    <col min="5121" max="5121" width="25.5" style="6" bestFit="1" customWidth="1"/>
    <col min="5122" max="5122" width="11" style="6" customWidth="1"/>
    <col min="5123" max="5123" width="11.5" style="6" customWidth="1"/>
    <col min="5124" max="5376" width="9" style="6"/>
    <col min="5377" max="5377" width="25.5" style="6" bestFit="1" customWidth="1"/>
    <col min="5378" max="5378" width="11" style="6" customWidth="1"/>
    <col min="5379" max="5379" width="11.5" style="6" customWidth="1"/>
    <col min="5380" max="5632" width="9" style="6"/>
    <col min="5633" max="5633" width="25.5" style="6" bestFit="1" customWidth="1"/>
    <col min="5634" max="5634" width="11" style="6" customWidth="1"/>
    <col min="5635" max="5635" width="11.5" style="6" customWidth="1"/>
    <col min="5636" max="5888" width="9" style="6"/>
    <col min="5889" max="5889" width="25.5" style="6" bestFit="1" customWidth="1"/>
    <col min="5890" max="5890" width="11" style="6" customWidth="1"/>
    <col min="5891" max="5891" width="11.5" style="6" customWidth="1"/>
    <col min="5892" max="6144" width="9" style="6"/>
    <col min="6145" max="6145" width="25.5" style="6" bestFit="1" customWidth="1"/>
    <col min="6146" max="6146" width="11" style="6" customWidth="1"/>
    <col min="6147" max="6147" width="11.5" style="6" customWidth="1"/>
    <col min="6148" max="6400" width="9" style="6"/>
    <col min="6401" max="6401" width="25.5" style="6" bestFit="1" customWidth="1"/>
    <col min="6402" max="6402" width="11" style="6" customWidth="1"/>
    <col min="6403" max="6403" width="11.5" style="6" customWidth="1"/>
    <col min="6404" max="6656" width="9" style="6"/>
    <col min="6657" max="6657" width="25.5" style="6" bestFit="1" customWidth="1"/>
    <col min="6658" max="6658" width="11" style="6" customWidth="1"/>
    <col min="6659" max="6659" width="11.5" style="6" customWidth="1"/>
    <col min="6660" max="6912" width="9" style="6"/>
    <col min="6913" max="6913" width="25.5" style="6" bestFit="1" customWidth="1"/>
    <col min="6914" max="6914" width="11" style="6" customWidth="1"/>
    <col min="6915" max="6915" width="11.5" style="6" customWidth="1"/>
    <col min="6916" max="7168" width="9" style="6"/>
    <col min="7169" max="7169" width="25.5" style="6" bestFit="1" customWidth="1"/>
    <col min="7170" max="7170" width="11" style="6" customWidth="1"/>
    <col min="7171" max="7171" width="11.5" style="6" customWidth="1"/>
    <col min="7172" max="7424" width="9" style="6"/>
    <col min="7425" max="7425" width="25.5" style="6" bestFit="1" customWidth="1"/>
    <col min="7426" max="7426" width="11" style="6" customWidth="1"/>
    <col min="7427" max="7427" width="11.5" style="6" customWidth="1"/>
    <col min="7428" max="7680" width="9" style="6"/>
    <col min="7681" max="7681" width="25.5" style="6" bestFit="1" customWidth="1"/>
    <col min="7682" max="7682" width="11" style="6" customWidth="1"/>
    <col min="7683" max="7683" width="11.5" style="6" customWidth="1"/>
    <col min="7684" max="7936" width="9" style="6"/>
    <col min="7937" max="7937" width="25.5" style="6" bestFit="1" customWidth="1"/>
    <col min="7938" max="7938" width="11" style="6" customWidth="1"/>
    <col min="7939" max="7939" width="11.5" style="6" customWidth="1"/>
    <col min="7940" max="8192" width="9" style="6"/>
    <col min="8193" max="8193" width="25.5" style="6" bestFit="1" customWidth="1"/>
    <col min="8194" max="8194" width="11" style="6" customWidth="1"/>
    <col min="8195" max="8195" width="11.5" style="6" customWidth="1"/>
    <col min="8196" max="8448" width="9" style="6"/>
    <col min="8449" max="8449" width="25.5" style="6" bestFit="1" customWidth="1"/>
    <col min="8450" max="8450" width="11" style="6" customWidth="1"/>
    <col min="8451" max="8451" width="11.5" style="6" customWidth="1"/>
    <col min="8452" max="8704" width="9" style="6"/>
    <col min="8705" max="8705" width="25.5" style="6" bestFit="1" customWidth="1"/>
    <col min="8706" max="8706" width="11" style="6" customWidth="1"/>
    <col min="8707" max="8707" width="11.5" style="6" customWidth="1"/>
    <col min="8708" max="8960" width="9" style="6"/>
    <col min="8961" max="8961" width="25.5" style="6" bestFit="1" customWidth="1"/>
    <col min="8962" max="8962" width="11" style="6" customWidth="1"/>
    <col min="8963" max="8963" width="11.5" style="6" customWidth="1"/>
    <col min="8964" max="9216" width="9" style="6"/>
    <col min="9217" max="9217" width="25.5" style="6" bestFit="1" customWidth="1"/>
    <col min="9218" max="9218" width="11" style="6" customWidth="1"/>
    <col min="9219" max="9219" width="11.5" style="6" customWidth="1"/>
    <col min="9220" max="9472" width="9" style="6"/>
    <col min="9473" max="9473" width="25.5" style="6" bestFit="1" customWidth="1"/>
    <col min="9474" max="9474" width="11" style="6" customWidth="1"/>
    <col min="9475" max="9475" width="11.5" style="6" customWidth="1"/>
    <col min="9476" max="9728" width="9" style="6"/>
    <col min="9729" max="9729" width="25.5" style="6" bestFit="1" customWidth="1"/>
    <col min="9730" max="9730" width="11" style="6" customWidth="1"/>
    <col min="9731" max="9731" width="11.5" style="6" customWidth="1"/>
    <col min="9732" max="9984" width="9" style="6"/>
    <col min="9985" max="9985" width="25.5" style="6" bestFit="1" customWidth="1"/>
    <col min="9986" max="9986" width="11" style="6" customWidth="1"/>
    <col min="9987" max="9987" width="11.5" style="6" customWidth="1"/>
    <col min="9988" max="10240" width="9" style="6"/>
    <col min="10241" max="10241" width="25.5" style="6" bestFit="1" customWidth="1"/>
    <col min="10242" max="10242" width="11" style="6" customWidth="1"/>
    <col min="10243" max="10243" width="11.5" style="6" customWidth="1"/>
    <col min="10244" max="10496" width="9" style="6"/>
    <col min="10497" max="10497" width="25.5" style="6" bestFit="1" customWidth="1"/>
    <col min="10498" max="10498" width="11" style="6" customWidth="1"/>
    <col min="10499" max="10499" width="11.5" style="6" customWidth="1"/>
    <col min="10500" max="10752" width="9" style="6"/>
    <col min="10753" max="10753" width="25.5" style="6" bestFit="1" customWidth="1"/>
    <col min="10754" max="10754" width="11" style="6" customWidth="1"/>
    <col min="10755" max="10755" width="11.5" style="6" customWidth="1"/>
    <col min="10756" max="11008" width="9" style="6"/>
    <col min="11009" max="11009" width="25.5" style="6" bestFit="1" customWidth="1"/>
    <col min="11010" max="11010" width="11" style="6" customWidth="1"/>
    <col min="11011" max="11011" width="11.5" style="6" customWidth="1"/>
    <col min="11012" max="11264" width="9" style="6"/>
    <col min="11265" max="11265" width="25.5" style="6" bestFit="1" customWidth="1"/>
    <col min="11266" max="11266" width="11" style="6" customWidth="1"/>
    <col min="11267" max="11267" width="11.5" style="6" customWidth="1"/>
    <col min="11268" max="11520" width="9" style="6"/>
    <col min="11521" max="11521" width="25.5" style="6" bestFit="1" customWidth="1"/>
    <col min="11522" max="11522" width="11" style="6" customWidth="1"/>
    <col min="11523" max="11523" width="11.5" style="6" customWidth="1"/>
    <col min="11524" max="11776" width="9" style="6"/>
    <col min="11777" max="11777" width="25.5" style="6" bestFit="1" customWidth="1"/>
    <col min="11778" max="11778" width="11" style="6" customWidth="1"/>
    <col min="11779" max="11779" width="11.5" style="6" customWidth="1"/>
    <col min="11780" max="12032" width="9" style="6"/>
    <col min="12033" max="12033" width="25.5" style="6" bestFit="1" customWidth="1"/>
    <col min="12034" max="12034" width="11" style="6" customWidth="1"/>
    <col min="12035" max="12035" width="11.5" style="6" customWidth="1"/>
    <col min="12036" max="12288" width="9" style="6"/>
    <col min="12289" max="12289" width="25.5" style="6" bestFit="1" customWidth="1"/>
    <col min="12290" max="12290" width="11" style="6" customWidth="1"/>
    <col min="12291" max="12291" width="11.5" style="6" customWidth="1"/>
    <col min="12292" max="12544" width="9" style="6"/>
    <col min="12545" max="12545" width="25.5" style="6" bestFit="1" customWidth="1"/>
    <col min="12546" max="12546" width="11" style="6" customWidth="1"/>
    <col min="12547" max="12547" width="11.5" style="6" customWidth="1"/>
    <col min="12548" max="12800" width="9" style="6"/>
    <col min="12801" max="12801" width="25.5" style="6" bestFit="1" customWidth="1"/>
    <col min="12802" max="12802" width="11" style="6" customWidth="1"/>
    <col min="12803" max="12803" width="11.5" style="6" customWidth="1"/>
    <col min="12804" max="13056" width="9" style="6"/>
    <col min="13057" max="13057" width="25.5" style="6" bestFit="1" customWidth="1"/>
    <col min="13058" max="13058" width="11" style="6" customWidth="1"/>
    <col min="13059" max="13059" width="11.5" style="6" customWidth="1"/>
    <col min="13060" max="13312" width="9" style="6"/>
    <col min="13313" max="13313" width="25.5" style="6" bestFit="1" customWidth="1"/>
    <col min="13314" max="13314" width="11" style="6" customWidth="1"/>
    <col min="13315" max="13315" width="11.5" style="6" customWidth="1"/>
    <col min="13316" max="13568" width="9" style="6"/>
    <col min="13569" max="13569" width="25.5" style="6" bestFit="1" customWidth="1"/>
    <col min="13570" max="13570" width="11" style="6" customWidth="1"/>
    <col min="13571" max="13571" width="11.5" style="6" customWidth="1"/>
    <col min="13572" max="13824" width="9" style="6"/>
    <col min="13825" max="13825" width="25.5" style="6" bestFit="1" customWidth="1"/>
    <col min="13826" max="13826" width="11" style="6" customWidth="1"/>
    <col min="13827" max="13827" width="11.5" style="6" customWidth="1"/>
    <col min="13828" max="14080" width="9" style="6"/>
    <col min="14081" max="14081" width="25.5" style="6" bestFit="1" customWidth="1"/>
    <col min="14082" max="14082" width="11" style="6" customWidth="1"/>
    <col min="14083" max="14083" width="11.5" style="6" customWidth="1"/>
    <col min="14084" max="14336" width="9" style="6"/>
    <col min="14337" max="14337" width="25.5" style="6" bestFit="1" customWidth="1"/>
    <col min="14338" max="14338" width="11" style="6" customWidth="1"/>
    <col min="14339" max="14339" width="11.5" style="6" customWidth="1"/>
    <col min="14340" max="14592" width="9" style="6"/>
    <col min="14593" max="14593" width="25.5" style="6" bestFit="1" customWidth="1"/>
    <col min="14594" max="14594" width="11" style="6" customWidth="1"/>
    <col min="14595" max="14595" width="11.5" style="6" customWidth="1"/>
    <col min="14596" max="14848" width="9" style="6"/>
    <col min="14849" max="14849" width="25.5" style="6" bestFit="1" customWidth="1"/>
    <col min="14850" max="14850" width="11" style="6" customWidth="1"/>
    <col min="14851" max="14851" width="11.5" style="6" customWidth="1"/>
    <col min="14852" max="15104" width="9" style="6"/>
    <col min="15105" max="15105" width="25.5" style="6" bestFit="1" customWidth="1"/>
    <col min="15106" max="15106" width="11" style="6" customWidth="1"/>
    <col min="15107" max="15107" width="11.5" style="6" customWidth="1"/>
    <col min="15108" max="15360" width="9" style="6"/>
    <col min="15361" max="15361" width="25.5" style="6" bestFit="1" customWidth="1"/>
    <col min="15362" max="15362" width="11" style="6" customWidth="1"/>
    <col min="15363" max="15363" width="11.5" style="6" customWidth="1"/>
    <col min="15364" max="15616" width="9" style="6"/>
    <col min="15617" max="15617" width="25.5" style="6" bestFit="1" customWidth="1"/>
    <col min="15618" max="15618" width="11" style="6" customWidth="1"/>
    <col min="15619" max="15619" width="11.5" style="6" customWidth="1"/>
    <col min="15620" max="15872" width="9" style="6"/>
    <col min="15873" max="15873" width="25.5" style="6" bestFit="1" customWidth="1"/>
    <col min="15874" max="15874" width="11" style="6" customWidth="1"/>
    <col min="15875" max="15875" width="11.5" style="6" customWidth="1"/>
    <col min="15876" max="16128" width="9" style="6"/>
    <col min="16129" max="16129" width="25.5" style="6" bestFit="1" customWidth="1"/>
    <col min="16130" max="16130" width="11" style="6" customWidth="1"/>
    <col min="16131" max="16131" width="11.5" style="6" customWidth="1"/>
    <col min="16132" max="16384" width="9" style="6"/>
  </cols>
  <sheetData>
    <row r="1" spans="1:4" ht="51" customHeight="1">
      <c r="A1" s="848" t="s">
        <v>840</v>
      </c>
      <c r="B1" s="848"/>
      <c r="C1" s="848"/>
      <c r="D1" s="30" t="s">
        <v>979</v>
      </c>
    </row>
    <row r="2" spans="1:4" ht="27" customHeight="1">
      <c r="A2" s="683"/>
      <c r="B2" s="253">
        <v>2014</v>
      </c>
      <c r="C2" s="253">
        <v>2004</v>
      </c>
      <c r="D2" s="30" t="s">
        <v>553</v>
      </c>
    </row>
    <row r="3" spans="1:4">
      <c r="A3" s="684" t="s">
        <v>45</v>
      </c>
      <c r="B3" s="685">
        <v>0.34072454715802625</v>
      </c>
      <c r="C3" s="685">
        <v>0.36942038640906061</v>
      </c>
    </row>
    <row r="4" spans="1:4">
      <c r="A4" s="684" t="s">
        <v>7</v>
      </c>
      <c r="B4" s="685">
        <v>0.36398891966759001</v>
      </c>
      <c r="C4" s="685">
        <v>0.39982328252705984</v>
      </c>
    </row>
    <row r="5" spans="1:4">
      <c r="A5" s="684" t="s">
        <v>27</v>
      </c>
      <c r="B5" s="685">
        <v>0.40440060698027314</v>
      </c>
      <c r="C5" s="685">
        <v>0.48558875219683656</v>
      </c>
    </row>
    <row r="6" spans="1:4">
      <c r="A6" s="684" t="s">
        <v>29</v>
      </c>
      <c r="B6" s="685">
        <v>0.44013242597020413</v>
      </c>
      <c r="C6" s="685">
        <v>0.51169530117987994</v>
      </c>
    </row>
    <row r="7" spans="1:4">
      <c r="A7" s="684" t="s">
        <v>49</v>
      </c>
      <c r="B7" s="685">
        <v>0.52010210593490747</v>
      </c>
      <c r="C7" s="685">
        <v>0.61396574440052698</v>
      </c>
    </row>
    <row r="8" spans="1:4">
      <c r="A8" s="684" t="s">
        <v>38</v>
      </c>
      <c r="B8" s="685">
        <v>0.53547018618901721</v>
      </c>
      <c r="C8" s="685">
        <v>0.56850828729281766</v>
      </c>
    </row>
    <row r="9" spans="1:4">
      <c r="A9" s="684" t="s">
        <v>3</v>
      </c>
      <c r="B9" s="685">
        <v>0.58255608772372069</v>
      </c>
      <c r="C9" s="685">
        <v>0.67872820770099085</v>
      </c>
    </row>
    <row r="10" spans="1:4">
      <c r="A10" s="684" t="s">
        <v>24</v>
      </c>
      <c r="B10" s="685">
        <v>0.58696818019306396</v>
      </c>
      <c r="C10" s="685">
        <v>0.68049895022847973</v>
      </c>
    </row>
    <row r="11" spans="1:4">
      <c r="A11" s="684" t="s">
        <v>11</v>
      </c>
      <c r="B11" s="685">
        <v>0.5874920025591811</v>
      </c>
      <c r="C11" s="685">
        <v>0.72284564895193737</v>
      </c>
    </row>
    <row r="12" spans="1:4">
      <c r="A12" s="684" t="s">
        <v>40</v>
      </c>
      <c r="B12" s="685">
        <v>0.58990357345433919</v>
      </c>
      <c r="C12" s="685">
        <v>0.70797348865233978</v>
      </c>
    </row>
    <row r="13" spans="1:4">
      <c r="A13" s="684" t="s">
        <v>48</v>
      </c>
      <c r="B13" s="685">
        <v>0.60601901774335853</v>
      </c>
      <c r="C13" s="685">
        <v>0.68043182056388218</v>
      </c>
    </row>
    <row r="14" spans="1:4">
      <c r="A14" s="684" t="s">
        <v>39</v>
      </c>
      <c r="B14" s="685">
        <v>0.61056857638888884</v>
      </c>
      <c r="C14" s="685">
        <v>0.6976588180049641</v>
      </c>
    </row>
    <row r="15" spans="1:4">
      <c r="A15" s="684" t="s">
        <v>1</v>
      </c>
      <c r="B15" s="685">
        <v>0.61408580526227585</v>
      </c>
      <c r="C15" s="685">
        <v>0.71691856040013047</v>
      </c>
    </row>
    <row r="16" spans="1:4">
      <c r="A16" s="684" t="s">
        <v>36</v>
      </c>
      <c r="B16" s="685">
        <v>0.62637646249139711</v>
      </c>
      <c r="C16" s="685">
        <v>0.78314491264131547</v>
      </c>
    </row>
    <row r="17" spans="1:3">
      <c r="A17" s="684" t="s">
        <v>25</v>
      </c>
      <c r="B17" s="685">
        <v>0.64784615384615385</v>
      </c>
      <c r="C17" s="685">
        <v>0.73189170182841068</v>
      </c>
    </row>
    <row r="18" spans="1:3">
      <c r="A18" s="684" t="s">
        <v>12</v>
      </c>
      <c r="B18" s="685">
        <v>0.67740369051472971</v>
      </c>
      <c r="C18" s="685">
        <v>0.79170110762109436</v>
      </c>
    </row>
    <row r="19" spans="1:3">
      <c r="A19" s="684" t="s">
        <v>10</v>
      </c>
      <c r="B19" s="685">
        <v>0.69082315872390709</v>
      </c>
      <c r="C19" s="685">
        <v>0.63861788617886184</v>
      </c>
    </row>
    <row r="20" spans="1:3">
      <c r="A20" s="684" t="s">
        <v>35</v>
      </c>
      <c r="B20" s="685">
        <v>0.71569352057156932</v>
      </c>
      <c r="C20" s="685">
        <v>0.80976246052450918</v>
      </c>
    </row>
    <row r="21" spans="1:3">
      <c r="A21" s="684" t="s">
        <v>16</v>
      </c>
      <c r="B21" s="685">
        <v>0.72592822422173953</v>
      </c>
      <c r="C21" s="685">
        <v>0.77534150202262997</v>
      </c>
    </row>
    <row r="22" spans="1:3">
      <c r="A22" s="684" t="s">
        <v>20</v>
      </c>
      <c r="B22" s="685">
        <v>0.73272101033295067</v>
      </c>
      <c r="C22" s="685">
        <v>0.81563230329784475</v>
      </c>
    </row>
    <row r="23" spans="1:3">
      <c r="A23" s="684" t="s">
        <v>47</v>
      </c>
      <c r="B23" s="685">
        <v>0.7382906999801705</v>
      </c>
      <c r="C23" s="685">
        <v>0.80617453006348816</v>
      </c>
    </row>
    <row r="24" spans="1:3">
      <c r="A24" s="684" t="s">
        <v>23</v>
      </c>
      <c r="B24" s="685">
        <v>0.73931301311691988</v>
      </c>
      <c r="C24" s="685">
        <v>0.82752700083079478</v>
      </c>
    </row>
    <row r="25" spans="1:3">
      <c r="A25" s="684" t="s">
        <v>15</v>
      </c>
      <c r="B25" s="685">
        <v>0.74099325947160455</v>
      </c>
      <c r="C25" s="685">
        <v>0.80270730323417361</v>
      </c>
    </row>
    <row r="26" spans="1:3">
      <c r="A26" s="684" t="s">
        <v>22</v>
      </c>
      <c r="B26" s="685">
        <v>0.74522487337523646</v>
      </c>
      <c r="C26" s="685">
        <v>0.73867783428058631</v>
      </c>
    </row>
    <row r="27" spans="1:3">
      <c r="A27" s="686" t="s">
        <v>5</v>
      </c>
      <c r="B27" s="685">
        <v>0.74748047641900439</v>
      </c>
      <c r="C27" s="685">
        <v>0.796215850950864</v>
      </c>
    </row>
    <row r="28" spans="1:3">
      <c r="A28" s="684" t="s">
        <v>14</v>
      </c>
      <c r="B28" s="685">
        <v>0.75006852026677229</v>
      </c>
      <c r="C28" s="685">
        <v>0.82147036207415336</v>
      </c>
    </row>
    <row r="29" spans="1:3">
      <c r="A29" s="684" t="s">
        <v>2</v>
      </c>
      <c r="B29" s="685">
        <v>0.75047021943573666</v>
      </c>
      <c r="C29" s="685">
        <v>0.84790979097909791</v>
      </c>
    </row>
    <row r="30" spans="1:3">
      <c r="A30" s="684" t="s">
        <v>19</v>
      </c>
      <c r="B30" s="685">
        <v>0.75308396339037009</v>
      </c>
      <c r="C30" s="685">
        <v>0.73098226179625603</v>
      </c>
    </row>
    <row r="31" spans="1:3">
      <c r="A31" s="684" t="s">
        <v>32</v>
      </c>
      <c r="B31" s="685">
        <v>0.75763612217795484</v>
      </c>
      <c r="C31" s="685">
        <v>0.77959697732997479</v>
      </c>
    </row>
    <row r="32" spans="1:3">
      <c r="A32" s="684" t="s">
        <v>43</v>
      </c>
      <c r="B32" s="685">
        <v>0.76803079416531606</v>
      </c>
      <c r="C32" s="685">
        <v>0.83681491464510327</v>
      </c>
    </row>
    <row r="33" spans="1:3">
      <c r="A33" s="684" t="s">
        <v>37</v>
      </c>
      <c r="B33" s="685">
        <v>0.76991632528545284</v>
      </c>
      <c r="C33" s="685">
        <v>0.83435975759964531</v>
      </c>
    </row>
    <row r="34" spans="1:3">
      <c r="A34" s="684" t="s">
        <v>44</v>
      </c>
      <c r="B34" s="685">
        <v>0.77201553300764125</v>
      </c>
      <c r="C34" s="685">
        <v>0.76548354648656414</v>
      </c>
    </row>
    <row r="35" spans="1:3">
      <c r="A35" s="684" t="s">
        <v>28</v>
      </c>
      <c r="B35" s="685">
        <v>0.77775280898876409</v>
      </c>
      <c r="C35" s="685">
        <v>0.8226989619377163</v>
      </c>
    </row>
    <row r="36" spans="1:3">
      <c r="A36" s="686" t="s">
        <v>102</v>
      </c>
      <c r="B36" s="687">
        <v>0.79438667586142775</v>
      </c>
      <c r="C36" s="687">
        <v>0.83342337392439814</v>
      </c>
    </row>
    <row r="37" spans="1:3">
      <c r="A37" s="684" t="s">
        <v>31</v>
      </c>
      <c r="B37" s="685">
        <v>0.79833080424886194</v>
      </c>
      <c r="C37" s="685">
        <v>0.84153498871331833</v>
      </c>
    </row>
    <row r="38" spans="1:3">
      <c r="A38" s="684" t="s">
        <v>46</v>
      </c>
      <c r="B38" s="685">
        <v>0.8013490352186653</v>
      </c>
      <c r="C38" s="685">
        <v>0.86338161438241501</v>
      </c>
    </row>
    <row r="39" spans="1:3">
      <c r="A39" s="684" t="s">
        <v>34</v>
      </c>
      <c r="B39" s="685">
        <v>0.80697075806414209</v>
      </c>
      <c r="C39" s="685">
        <v>0.89220245564823697</v>
      </c>
    </row>
    <row r="40" spans="1:3">
      <c r="A40" s="684" t="s">
        <v>21</v>
      </c>
      <c r="B40" s="685">
        <v>0.81204428187301669</v>
      </c>
      <c r="C40" s="685">
        <v>0.86671638081034053</v>
      </c>
    </row>
    <row r="41" spans="1:3">
      <c r="A41" s="684" t="s">
        <v>6</v>
      </c>
      <c r="B41" s="685">
        <v>0.82925520497960936</v>
      </c>
      <c r="C41" s="685">
        <v>0.8320348304307974</v>
      </c>
    </row>
    <row r="42" spans="1:3">
      <c r="A42" s="684" t="s">
        <v>18</v>
      </c>
      <c r="B42" s="685">
        <v>0.83889555822328932</v>
      </c>
      <c r="C42" s="685">
        <v>0.85176048441354568</v>
      </c>
    </row>
    <row r="43" spans="1:3">
      <c r="A43" s="684" t="s">
        <v>26</v>
      </c>
      <c r="B43" s="685">
        <v>0.85856384994316026</v>
      </c>
      <c r="C43" s="685">
        <v>0.84642881693820027</v>
      </c>
    </row>
    <row r="44" spans="1:3">
      <c r="A44" s="684" t="s">
        <v>13</v>
      </c>
      <c r="B44" s="685">
        <v>0.85992816829143148</v>
      </c>
      <c r="C44" s="685">
        <v>0.93189323594545248</v>
      </c>
    </row>
    <row r="45" spans="1:3">
      <c r="A45" s="684" t="s">
        <v>8</v>
      </c>
      <c r="B45" s="685">
        <v>0.86662682533908431</v>
      </c>
      <c r="C45" s="685">
        <v>0.81473287446738774</v>
      </c>
    </row>
    <row r="46" spans="1:3">
      <c r="A46" s="684" t="s">
        <v>17</v>
      </c>
      <c r="B46" s="685">
        <v>0.87416714258518946</v>
      </c>
      <c r="C46" s="685">
        <v>0.87530042157519405</v>
      </c>
    </row>
    <row r="47" spans="1:3">
      <c r="A47" s="684" t="s">
        <v>41</v>
      </c>
      <c r="B47" s="685">
        <v>0.87978903373469997</v>
      </c>
      <c r="C47" s="685">
        <v>0.88026718619537991</v>
      </c>
    </row>
    <row r="48" spans="1:3">
      <c r="A48" s="684" t="s">
        <v>4</v>
      </c>
      <c r="B48" s="685">
        <v>0.89445683398850917</v>
      </c>
      <c r="C48" s="685">
        <v>0.96270774792075575</v>
      </c>
    </row>
    <row r="49" spans="1:3">
      <c r="A49" s="684" t="s">
        <v>9</v>
      </c>
      <c r="B49" s="685">
        <v>0.89713500370017973</v>
      </c>
      <c r="C49" s="685">
        <v>0.86306987855863027</v>
      </c>
    </row>
    <row r="50" spans="1:3">
      <c r="A50" s="684" t="s">
        <v>30</v>
      </c>
      <c r="B50" s="685">
        <v>0.91367253436218954</v>
      </c>
      <c r="C50" s="685">
        <v>0.93768269170968344</v>
      </c>
    </row>
    <row r="51" spans="1:3">
      <c r="A51" s="684" t="s">
        <v>33</v>
      </c>
      <c r="B51" s="685">
        <v>0.91757828070330838</v>
      </c>
      <c r="C51" s="685">
        <v>0.9292169504601312</v>
      </c>
    </row>
    <row r="52" spans="1:3">
      <c r="A52" s="684" t="s">
        <v>0</v>
      </c>
      <c r="B52" s="685">
        <v>0.92001305909239306</v>
      </c>
      <c r="C52" s="685">
        <v>0.90102120974076982</v>
      </c>
    </row>
    <row r="53" spans="1:3">
      <c r="A53" s="688" t="s">
        <v>42</v>
      </c>
      <c r="B53" s="689">
        <v>0.9419123997532387</v>
      </c>
      <c r="C53" s="689">
        <v>0.93276287696824123</v>
      </c>
    </row>
    <row r="54" spans="1:3" ht="30" customHeight="1">
      <c r="A54" s="30" t="s">
        <v>841</v>
      </c>
    </row>
    <row r="55" spans="1:3" ht="31.5" customHeight="1">
      <c r="A55" s="30" t="s">
        <v>842</v>
      </c>
    </row>
    <row r="56" spans="1:3" ht="30.75" customHeight="1">
      <c r="A56" s="297" t="s">
        <v>833</v>
      </c>
    </row>
  </sheetData>
  <mergeCells count="1">
    <mergeCell ref="A1:C1"/>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CD8B-0459-4064-89B1-52ED65A317BE}">
  <sheetPr>
    <tabColor rgb="FF7030A0"/>
  </sheetPr>
  <dimension ref="A1:AD15"/>
  <sheetViews>
    <sheetView zoomScale="80" zoomScaleNormal="80" workbookViewId="0">
      <selection activeCell="F1" sqref="F1:F2"/>
    </sheetView>
  </sheetViews>
  <sheetFormatPr baseColWidth="10" defaultColWidth="8.83203125" defaultRowHeight="15"/>
  <cols>
    <col min="1" max="1" width="17.6640625" style="690" customWidth="1"/>
    <col min="2" max="2" width="27.83203125" style="690" customWidth="1"/>
    <col min="3" max="30" width="9" style="690"/>
    <col min="31" max="256" width="9" style="6"/>
    <col min="257" max="257" width="17.6640625" style="6" customWidth="1"/>
    <col min="258" max="258" width="27.83203125" style="6" customWidth="1"/>
    <col min="259" max="512" width="9" style="6"/>
    <col min="513" max="513" width="17.6640625" style="6" customWidth="1"/>
    <col min="514" max="514" width="27.83203125" style="6" customWidth="1"/>
    <col min="515" max="768" width="9" style="6"/>
    <col min="769" max="769" width="17.6640625" style="6" customWidth="1"/>
    <col min="770" max="770" width="27.83203125" style="6" customWidth="1"/>
    <col min="771" max="1024" width="9" style="6"/>
    <col min="1025" max="1025" width="17.6640625" style="6" customWidth="1"/>
    <col min="1026" max="1026" width="27.83203125" style="6" customWidth="1"/>
    <col min="1027" max="1280" width="9" style="6"/>
    <col min="1281" max="1281" width="17.6640625" style="6" customWidth="1"/>
    <col min="1282" max="1282" width="27.83203125" style="6" customWidth="1"/>
    <col min="1283" max="1536" width="9" style="6"/>
    <col min="1537" max="1537" width="17.6640625" style="6" customWidth="1"/>
    <col min="1538" max="1538" width="27.83203125" style="6" customWidth="1"/>
    <col min="1539" max="1792" width="9" style="6"/>
    <col min="1793" max="1793" width="17.6640625" style="6" customWidth="1"/>
    <col min="1794" max="1794" width="27.83203125" style="6" customWidth="1"/>
    <col min="1795" max="2048" width="9" style="6"/>
    <col min="2049" max="2049" width="17.6640625" style="6" customWidth="1"/>
    <col min="2050" max="2050" width="27.83203125" style="6" customWidth="1"/>
    <col min="2051" max="2304" width="9" style="6"/>
    <col min="2305" max="2305" width="17.6640625" style="6" customWidth="1"/>
    <col min="2306" max="2306" width="27.83203125" style="6" customWidth="1"/>
    <col min="2307" max="2560" width="9" style="6"/>
    <col min="2561" max="2561" width="17.6640625" style="6" customWidth="1"/>
    <col min="2562" max="2562" width="27.83203125" style="6" customWidth="1"/>
    <col min="2563" max="2816" width="9" style="6"/>
    <col min="2817" max="2817" width="17.6640625" style="6" customWidth="1"/>
    <col min="2818" max="2818" width="27.83203125" style="6" customWidth="1"/>
    <col min="2819" max="3072" width="9" style="6"/>
    <col min="3073" max="3073" width="17.6640625" style="6" customWidth="1"/>
    <col min="3074" max="3074" width="27.83203125" style="6" customWidth="1"/>
    <col min="3075" max="3328" width="9" style="6"/>
    <col min="3329" max="3329" width="17.6640625" style="6" customWidth="1"/>
    <col min="3330" max="3330" width="27.83203125" style="6" customWidth="1"/>
    <col min="3331" max="3584" width="9" style="6"/>
    <col min="3585" max="3585" width="17.6640625" style="6" customWidth="1"/>
    <col min="3586" max="3586" width="27.83203125" style="6" customWidth="1"/>
    <col min="3587" max="3840" width="9" style="6"/>
    <col min="3841" max="3841" width="17.6640625" style="6" customWidth="1"/>
    <col min="3842" max="3842" width="27.83203125" style="6" customWidth="1"/>
    <col min="3843" max="4096" width="9" style="6"/>
    <col min="4097" max="4097" width="17.6640625" style="6" customWidth="1"/>
    <col min="4098" max="4098" width="27.83203125" style="6" customWidth="1"/>
    <col min="4099" max="4352" width="9" style="6"/>
    <col min="4353" max="4353" width="17.6640625" style="6" customWidth="1"/>
    <col min="4354" max="4354" width="27.83203125" style="6" customWidth="1"/>
    <col min="4355" max="4608" width="9" style="6"/>
    <col min="4609" max="4609" width="17.6640625" style="6" customWidth="1"/>
    <col min="4610" max="4610" width="27.83203125" style="6" customWidth="1"/>
    <col min="4611" max="4864" width="9" style="6"/>
    <col min="4865" max="4865" width="17.6640625" style="6" customWidth="1"/>
    <col min="4866" max="4866" width="27.83203125" style="6" customWidth="1"/>
    <col min="4867" max="5120" width="9" style="6"/>
    <col min="5121" max="5121" width="17.6640625" style="6" customWidth="1"/>
    <col min="5122" max="5122" width="27.83203125" style="6" customWidth="1"/>
    <col min="5123" max="5376" width="9" style="6"/>
    <col min="5377" max="5377" width="17.6640625" style="6" customWidth="1"/>
    <col min="5378" max="5378" width="27.83203125" style="6" customWidth="1"/>
    <col min="5379" max="5632" width="9" style="6"/>
    <col min="5633" max="5633" width="17.6640625" style="6" customWidth="1"/>
    <col min="5634" max="5634" width="27.83203125" style="6" customWidth="1"/>
    <col min="5635" max="5888" width="9" style="6"/>
    <col min="5889" max="5889" width="17.6640625" style="6" customWidth="1"/>
    <col min="5890" max="5890" width="27.83203125" style="6" customWidth="1"/>
    <col min="5891" max="6144" width="9" style="6"/>
    <col min="6145" max="6145" width="17.6640625" style="6" customWidth="1"/>
    <col min="6146" max="6146" width="27.83203125" style="6" customWidth="1"/>
    <col min="6147" max="6400" width="9" style="6"/>
    <col min="6401" max="6401" width="17.6640625" style="6" customWidth="1"/>
    <col min="6402" max="6402" width="27.83203125" style="6" customWidth="1"/>
    <col min="6403" max="6656" width="9" style="6"/>
    <col min="6657" max="6657" width="17.6640625" style="6" customWidth="1"/>
    <col min="6658" max="6658" width="27.83203125" style="6" customWidth="1"/>
    <col min="6659" max="6912" width="9" style="6"/>
    <col min="6913" max="6913" width="17.6640625" style="6" customWidth="1"/>
    <col min="6914" max="6914" width="27.83203125" style="6" customWidth="1"/>
    <col min="6915" max="7168" width="9" style="6"/>
    <col min="7169" max="7169" width="17.6640625" style="6" customWidth="1"/>
    <col min="7170" max="7170" width="27.83203125" style="6" customWidth="1"/>
    <col min="7171" max="7424" width="9" style="6"/>
    <col min="7425" max="7425" width="17.6640625" style="6" customWidth="1"/>
    <col min="7426" max="7426" width="27.83203125" style="6" customWidth="1"/>
    <col min="7427" max="7680" width="9" style="6"/>
    <col min="7681" max="7681" width="17.6640625" style="6" customWidth="1"/>
    <col min="7682" max="7682" width="27.83203125" style="6" customWidth="1"/>
    <col min="7683" max="7936" width="9" style="6"/>
    <col min="7937" max="7937" width="17.6640625" style="6" customWidth="1"/>
    <col min="7938" max="7938" width="27.83203125" style="6" customWidth="1"/>
    <col min="7939" max="8192" width="9" style="6"/>
    <col min="8193" max="8193" width="17.6640625" style="6" customWidth="1"/>
    <col min="8194" max="8194" width="27.83203125" style="6" customWidth="1"/>
    <col min="8195" max="8448" width="9" style="6"/>
    <col min="8449" max="8449" width="17.6640625" style="6" customWidth="1"/>
    <col min="8450" max="8450" width="27.83203125" style="6" customWidth="1"/>
    <col min="8451" max="8704" width="9" style="6"/>
    <col min="8705" max="8705" width="17.6640625" style="6" customWidth="1"/>
    <col min="8706" max="8706" width="27.83203125" style="6" customWidth="1"/>
    <col min="8707" max="8960" width="9" style="6"/>
    <col min="8961" max="8961" width="17.6640625" style="6" customWidth="1"/>
    <col min="8962" max="8962" width="27.83203125" style="6" customWidth="1"/>
    <col min="8963" max="9216" width="9" style="6"/>
    <col min="9217" max="9217" width="17.6640625" style="6" customWidth="1"/>
    <col min="9218" max="9218" width="27.83203125" style="6" customWidth="1"/>
    <col min="9219" max="9472" width="9" style="6"/>
    <col min="9473" max="9473" width="17.6640625" style="6" customWidth="1"/>
    <col min="9474" max="9474" width="27.83203125" style="6" customWidth="1"/>
    <col min="9475" max="9728" width="9" style="6"/>
    <col min="9729" max="9729" width="17.6640625" style="6" customWidth="1"/>
    <col min="9730" max="9730" width="27.83203125" style="6" customWidth="1"/>
    <col min="9731" max="9984" width="9" style="6"/>
    <col min="9985" max="9985" width="17.6640625" style="6" customWidth="1"/>
    <col min="9986" max="9986" width="27.83203125" style="6" customWidth="1"/>
    <col min="9987" max="10240" width="9" style="6"/>
    <col min="10241" max="10241" width="17.6640625" style="6" customWidth="1"/>
    <col min="10242" max="10242" width="27.83203125" style="6" customWidth="1"/>
    <col min="10243" max="10496" width="9" style="6"/>
    <col min="10497" max="10497" width="17.6640625" style="6" customWidth="1"/>
    <col min="10498" max="10498" width="27.83203125" style="6" customWidth="1"/>
    <col min="10499" max="10752" width="9" style="6"/>
    <col min="10753" max="10753" width="17.6640625" style="6" customWidth="1"/>
    <col min="10754" max="10754" width="27.83203125" style="6" customWidth="1"/>
    <col min="10755" max="11008" width="9" style="6"/>
    <col min="11009" max="11009" width="17.6640625" style="6" customWidth="1"/>
    <col min="11010" max="11010" width="27.83203125" style="6" customWidth="1"/>
    <col min="11011" max="11264" width="9" style="6"/>
    <col min="11265" max="11265" width="17.6640625" style="6" customWidth="1"/>
    <col min="11266" max="11266" width="27.83203125" style="6" customWidth="1"/>
    <col min="11267" max="11520" width="9" style="6"/>
    <col min="11521" max="11521" width="17.6640625" style="6" customWidth="1"/>
    <col min="11522" max="11522" width="27.83203125" style="6" customWidth="1"/>
    <col min="11523" max="11776" width="9" style="6"/>
    <col min="11777" max="11777" width="17.6640625" style="6" customWidth="1"/>
    <col min="11778" max="11778" width="27.83203125" style="6" customWidth="1"/>
    <col min="11779" max="12032" width="9" style="6"/>
    <col min="12033" max="12033" width="17.6640625" style="6" customWidth="1"/>
    <col min="12034" max="12034" width="27.83203125" style="6" customWidth="1"/>
    <col min="12035" max="12288" width="9" style="6"/>
    <col min="12289" max="12289" width="17.6640625" style="6" customWidth="1"/>
    <col min="12290" max="12290" width="27.83203125" style="6" customWidth="1"/>
    <col min="12291" max="12544" width="9" style="6"/>
    <col min="12545" max="12545" width="17.6640625" style="6" customWidth="1"/>
    <col min="12546" max="12546" width="27.83203125" style="6" customWidth="1"/>
    <col min="12547" max="12800" width="9" style="6"/>
    <col min="12801" max="12801" width="17.6640625" style="6" customWidth="1"/>
    <col min="12802" max="12802" width="27.83203125" style="6" customWidth="1"/>
    <col min="12803" max="13056" width="9" style="6"/>
    <col min="13057" max="13057" width="17.6640625" style="6" customWidth="1"/>
    <col min="13058" max="13058" width="27.83203125" style="6" customWidth="1"/>
    <col min="13059" max="13312" width="9" style="6"/>
    <col min="13313" max="13313" width="17.6640625" style="6" customWidth="1"/>
    <col min="13314" max="13314" width="27.83203125" style="6" customWidth="1"/>
    <col min="13315" max="13568" width="9" style="6"/>
    <col min="13569" max="13569" width="17.6640625" style="6" customWidth="1"/>
    <col min="13570" max="13570" width="27.83203125" style="6" customWidth="1"/>
    <col min="13571" max="13824" width="9" style="6"/>
    <col min="13825" max="13825" width="17.6640625" style="6" customWidth="1"/>
    <col min="13826" max="13826" width="27.83203125" style="6" customWidth="1"/>
    <col min="13827" max="14080" width="9" style="6"/>
    <col min="14081" max="14081" width="17.6640625" style="6" customWidth="1"/>
    <col min="14082" max="14082" width="27.83203125" style="6" customWidth="1"/>
    <col min="14083" max="14336" width="9" style="6"/>
    <col min="14337" max="14337" width="17.6640625" style="6" customWidth="1"/>
    <col min="14338" max="14338" width="27.83203125" style="6" customWidth="1"/>
    <col min="14339" max="14592" width="9" style="6"/>
    <col min="14593" max="14593" width="17.6640625" style="6" customWidth="1"/>
    <col min="14594" max="14594" width="27.83203125" style="6" customWidth="1"/>
    <col min="14595" max="14848" width="9" style="6"/>
    <col min="14849" max="14849" width="17.6640625" style="6" customWidth="1"/>
    <col min="14850" max="14850" width="27.83203125" style="6" customWidth="1"/>
    <col min="14851" max="15104" width="9" style="6"/>
    <col min="15105" max="15105" width="17.6640625" style="6" customWidth="1"/>
    <col min="15106" max="15106" width="27.83203125" style="6" customWidth="1"/>
    <col min="15107" max="15360" width="9" style="6"/>
    <col min="15361" max="15361" width="17.6640625" style="6" customWidth="1"/>
    <col min="15362" max="15362" width="27.83203125" style="6" customWidth="1"/>
    <col min="15363" max="15616" width="9" style="6"/>
    <col min="15617" max="15617" width="17.6640625" style="6" customWidth="1"/>
    <col min="15618" max="15618" width="27.83203125" style="6" customWidth="1"/>
    <col min="15619" max="15872" width="9" style="6"/>
    <col min="15873" max="15873" width="17.6640625" style="6" customWidth="1"/>
    <col min="15874" max="15874" width="27.83203125" style="6" customWidth="1"/>
    <col min="15875" max="16128" width="9" style="6"/>
    <col min="16129" max="16129" width="17.6640625" style="6" customWidth="1"/>
    <col min="16130" max="16130" width="27.83203125" style="6" customWidth="1"/>
    <col min="16131" max="16384" width="9" style="6"/>
  </cols>
  <sheetData>
    <row r="1" spans="1:7" ht="44.5" customHeight="1">
      <c r="A1" s="848" t="s">
        <v>843</v>
      </c>
      <c r="B1" s="848"/>
      <c r="C1" s="848"/>
      <c r="D1" s="848"/>
      <c r="E1" s="848"/>
      <c r="F1" s="30" t="s">
        <v>979</v>
      </c>
    </row>
    <row r="2" spans="1:7" ht="16">
      <c r="A2" s="691"/>
      <c r="B2" s="692"/>
      <c r="C2" s="692" t="s">
        <v>450</v>
      </c>
      <c r="D2" s="692" t="s">
        <v>451</v>
      </c>
      <c r="E2" s="693" t="s">
        <v>452</v>
      </c>
      <c r="F2" s="30" t="s">
        <v>553</v>
      </c>
      <c r="G2" s="694"/>
    </row>
    <row r="3" spans="1:7" ht="16">
      <c r="A3" s="695" t="s">
        <v>168</v>
      </c>
      <c r="B3" s="696" t="s">
        <v>812</v>
      </c>
      <c r="C3" s="697">
        <v>0.35899999999999999</v>
      </c>
      <c r="D3" s="697">
        <v>0.36599999999999999</v>
      </c>
      <c r="E3" s="698">
        <v>0.38299999999999995</v>
      </c>
      <c r="G3" s="694"/>
    </row>
    <row r="4" spans="1:7" ht="16">
      <c r="A4" s="695"/>
      <c r="B4" s="696" t="s">
        <v>844</v>
      </c>
      <c r="C4" s="697">
        <v>9.6000000000000002E-2</v>
      </c>
      <c r="D4" s="697">
        <v>0.111</v>
      </c>
      <c r="E4" s="698">
        <v>0.114</v>
      </c>
      <c r="G4" s="694"/>
    </row>
    <row r="5" spans="1:7" ht="16">
      <c r="A5" s="699"/>
      <c r="B5" s="700" t="s">
        <v>807</v>
      </c>
      <c r="C5" s="701">
        <v>0.54500000000000004</v>
      </c>
      <c r="D5" s="701">
        <v>0.52300000000000002</v>
      </c>
      <c r="E5" s="702">
        <v>0.503</v>
      </c>
      <c r="G5" s="694"/>
    </row>
    <row r="6" spans="1:7">
      <c r="A6" s="695" t="s">
        <v>391</v>
      </c>
      <c r="B6" s="696" t="s">
        <v>812</v>
      </c>
      <c r="C6" s="697">
        <v>0.33100000000000002</v>
      </c>
      <c r="D6" s="697">
        <v>0.35299999999999998</v>
      </c>
      <c r="E6" s="698">
        <v>0.38799999999999996</v>
      </c>
    </row>
    <row r="7" spans="1:7">
      <c r="A7" s="695"/>
      <c r="B7" s="696" t="s">
        <v>844</v>
      </c>
      <c r="C7" s="697">
        <v>3.7000000000000005E-2</v>
      </c>
      <c r="D7" s="697">
        <v>5.5999999999999994E-2</v>
      </c>
      <c r="E7" s="698">
        <v>6.5000000000000002E-2</v>
      </c>
    </row>
    <row r="8" spans="1:7">
      <c r="A8" s="699"/>
      <c r="B8" s="700" t="s">
        <v>807</v>
      </c>
      <c r="C8" s="701">
        <v>0.63200000000000001</v>
      </c>
      <c r="D8" s="701">
        <v>0.59099999999999997</v>
      </c>
      <c r="E8" s="702">
        <v>0.54700000000000004</v>
      </c>
    </row>
    <row r="9" spans="1:7">
      <c r="A9" s="695" t="s">
        <v>174</v>
      </c>
      <c r="B9" s="696" t="s">
        <v>812</v>
      </c>
      <c r="C9" s="697">
        <v>0.46700000000000003</v>
      </c>
      <c r="D9" s="697">
        <v>0.57700000000000007</v>
      </c>
      <c r="E9" s="698">
        <v>0.60199999999999998</v>
      </c>
    </row>
    <row r="10" spans="1:7">
      <c r="A10" s="695"/>
      <c r="B10" s="696" t="s">
        <v>844</v>
      </c>
      <c r="C10" s="697">
        <v>4.5999999999999999E-2</v>
      </c>
      <c r="D10" s="697">
        <v>1E-3</v>
      </c>
      <c r="E10" s="698">
        <v>2E-3</v>
      </c>
    </row>
    <row r="11" spans="1:7">
      <c r="A11" s="699"/>
      <c r="B11" s="700" t="s">
        <v>807</v>
      </c>
      <c r="C11" s="701">
        <v>0.48700000000000004</v>
      </c>
      <c r="D11" s="701">
        <v>0.42100000000000004</v>
      </c>
      <c r="E11" s="702">
        <v>0.39500000000000002</v>
      </c>
    </row>
    <row r="12" spans="1:7" ht="36" customHeight="1">
      <c r="A12" s="703" t="s">
        <v>845</v>
      </c>
      <c r="B12" s="703"/>
      <c r="C12" s="703"/>
      <c r="D12" s="703"/>
      <c r="E12" s="703"/>
    </row>
    <row r="13" spans="1:7">
      <c r="A13" s="703" t="s">
        <v>846</v>
      </c>
      <c r="B13" s="703"/>
      <c r="C13" s="703"/>
      <c r="D13" s="703"/>
      <c r="E13" s="703"/>
    </row>
    <row r="14" spans="1:7" ht="24" customHeight="1">
      <c r="A14" s="703" t="s">
        <v>847</v>
      </c>
      <c r="B14" s="703"/>
      <c r="C14" s="703"/>
      <c r="D14" s="703"/>
      <c r="E14" s="703"/>
    </row>
    <row r="15" spans="1:7" ht="27" customHeight="1">
      <c r="A15" s="703" t="s">
        <v>833</v>
      </c>
      <c r="B15" s="703"/>
      <c r="C15" s="703"/>
      <c r="D15" s="703"/>
      <c r="E15" s="703"/>
    </row>
  </sheetData>
  <mergeCells count="1">
    <mergeCell ref="A1:E1"/>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58B28-FE09-4966-9F58-B76348F0F750}">
  <sheetPr>
    <tabColor rgb="FF7030A0"/>
  </sheetPr>
  <dimension ref="A1:M24"/>
  <sheetViews>
    <sheetView zoomScale="80" zoomScaleNormal="80" workbookViewId="0">
      <selection activeCell="H1" sqref="H1:H2"/>
    </sheetView>
  </sheetViews>
  <sheetFormatPr baseColWidth="10" defaultColWidth="8.83203125" defaultRowHeight="15"/>
  <cols>
    <col min="1" max="1" width="16.1640625" style="30" customWidth="1"/>
    <col min="2" max="2" width="24.83203125" style="30" bestFit="1" customWidth="1"/>
    <col min="3" max="7" width="9.83203125" style="30" customWidth="1"/>
    <col min="8" max="8" width="9" style="6"/>
    <col min="9" max="9" width="9.1640625" style="6" customWidth="1"/>
    <col min="10" max="10" width="9" style="6"/>
    <col min="11" max="11" width="39.83203125" style="30" bestFit="1" customWidth="1"/>
    <col min="12" max="12" width="15.33203125" style="30" bestFit="1" customWidth="1"/>
    <col min="13" max="13" width="15.5" style="30" bestFit="1" customWidth="1"/>
    <col min="14" max="256" width="9" style="6"/>
    <col min="257" max="257" width="16.1640625" style="6" customWidth="1"/>
    <col min="258" max="258" width="24.83203125" style="6" bestFit="1" customWidth="1"/>
    <col min="259" max="263" width="9.83203125" style="6" customWidth="1"/>
    <col min="264" max="264" width="9" style="6"/>
    <col min="265" max="265" width="9.1640625" style="6" customWidth="1"/>
    <col min="266" max="266" width="9" style="6"/>
    <col min="267" max="267" width="39.83203125" style="6" bestFit="1" customWidth="1"/>
    <col min="268" max="268" width="15.33203125" style="6" bestFit="1" customWidth="1"/>
    <col min="269" max="269" width="15.5" style="6" bestFit="1" customWidth="1"/>
    <col min="270" max="512" width="9" style="6"/>
    <col min="513" max="513" width="16.1640625" style="6" customWidth="1"/>
    <col min="514" max="514" width="24.83203125" style="6" bestFit="1" customWidth="1"/>
    <col min="515" max="519" width="9.83203125" style="6" customWidth="1"/>
    <col min="520" max="520" width="9" style="6"/>
    <col min="521" max="521" width="9.1640625" style="6" customWidth="1"/>
    <col min="522" max="522" width="9" style="6"/>
    <col min="523" max="523" width="39.83203125" style="6" bestFit="1" customWidth="1"/>
    <col min="524" max="524" width="15.33203125" style="6" bestFit="1" customWidth="1"/>
    <col min="525" max="525" width="15.5" style="6" bestFit="1" customWidth="1"/>
    <col min="526" max="768" width="9" style="6"/>
    <col min="769" max="769" width="16.1640625" style="6" customWidth="1"/>
    <col min="770" max="770" width="24.83203125" style="6" bestFit="1" customWidth="1"/>
    <col min="771" max="775" width="9.83203125" style="6" customWidth="1"/>
    <col min="776" max="776" width="9" style="6"/>
    <col min="777" max="777" width="9.1640625" style="6" customWidth="1"/>
    <col min="778" max="778" width="9" style="6"/>
    <col min="779" max="779" width="39.83203125" style="6" bestFit="1" customWidth="1"/>
    <col min="780" max="780" width="15.33203125" style="6" bestFit="1" customWidth="1"/>
    <col min="781" max="781" width="15.5" style="6" bestFit="1" customWidth="1"/>
    <col min="782" max="1024" width="9" style="6"/>
    <col min="1025" max="1025" width="16.1640625" style="6" customWidth="1"/>
    <col min="1026" max="1026" width="24.83203125" style="6" bestFit="1" customWidth="1"/>
    <col min="1027" max="1031" width="9.83203125" style="6" customWidth="1"/>
    <col min="1032" max="1032" width="9" style="6"/>
    <col min="1033" max="1033" width="9.1640625" style="6" customWidth="1"/>
    <col min="1034" max="1034" width="9" style="6"/>
    <col min="1035" max="1035" width="39.83203125" style="6" bestFit="1" customWidth="1"/>
    <col min="1036" max="1036" width="15.33203125" style="6" bestFit="1" customWidth="1"/>
    <col min="1037" max="1037" width="15.5" style="6" bestFit="1" customWidth="1"/>
    <col min="1038" max="1280" width="9" style="6"/>
    <col min="1281" max="1281" width="16.1640625" style="6" customWidth="1"/>
    <col min="1282" max="1282" width="24.83203125" style="6" bestFit="1" customWidth="1"/>
    <col min="1283" max="1287" width="9.83203125" style="6" customWidth="1"/>
    <col min="1288" max="1288" width="9" style="6"/>
    <col min="1289" max="1289" width="9.1640625" style="6" customWidth="1"/>
    <col min="1290" max="1290" width="9" style="6"/>
    <col min="1291" max="1291" width="39.83203125" style="6" bestFit="1" customWidth="1"/>
    <col min="1292" max="1292" width="15.33203125" style="6" bestFit="1" customWidth="1"/>
    <col min="1293" max="1293" width="15.5" style="6" bestFit="1" customWidth="1"/>
    <col min="1294" max="1536" width="9" style="6"/>
    <col min="1537" max="1537" width="16.1640625" style="6" customWidth="1"/>
    <col min="1538" max="1538" width="24.83203125" style="6" bestFit="1" customWidth="1"/>
    <col min="1539" max="1543" width="9.83203125" style="6" customWidth="1"/>
    <col min="1544" max="1544" width="9" style="6"/>
    <col min="1545" max="1545" width="9.1640625" style="6" customWidth="1"/>
    <col min="1546" max="1546" width="9" style="6"/>
    <col min="1547" max="1547" width="39.83203125" style="6" bestFit="1" customWidth="1"/>
    <col min="1548" max="1548" width="15.33203125" style="6" bestFit="1" customWidth="1"/>
    <col min="1549" max="1549" width="15.5" style="6" bestFit="1" customWidth="1"/>
    <col min="1550" max="1792" width="9" style="6"/>
    <col min="1793" max="1793" width="16.1640625" style="6" customWidth="1"/>
    <col min="1794" max="1794" width="24.83203125" style="6" bestFit="1" customWidth="1"/>
    <col min="1795" max="1799" width="9.83203125" style="6" customWidth="1"/>
    <col min="1800" max="1800" width="9" style="6"/>
    <col min="1801" max="1801" width="9.1640625" style="6" customWidth="1"/>
    <col min="1802" max="1802" width="9" style="6"/>
    <col min="1803" max="1803" width="39.83203125" style="6" bestFit="1" customWidth="1"/>
    <col min="1804" max="1804" width="15.33203125" style="6" bestFit="1" customWidth="1"/>
    <col min="1805" max="1805" width="15.5" style="6" bestFit="1" customWidth="1"/>
    <col min="1806" max="2048" width="9" style="6"/>
    <col min="2049" max="2049" width="16.1640625" style="6" customWidth="1"/>
    <col min="2050" max="2050" width="24.83203125" style="6" bestFit="1" customWidth="1"/>
    <col min="2051" max="2055" width="9.83203125" style="6" customWidth="1"/>
    <col min="2056" max="2056" width="9" style="6"/>
    <col min="2057" max="2057" width="9.1640625" style="6" customWidth="1"/>
    <col min="2058" max="2058" width="9" style="6"/>
    <col min="2059" max="2059" width="39.83203125" style="6" bestFit="1" customWidth="1"/>
    <col min="2060" max="2060" width="15.33203125" style="6" bestFit="1" customWidth="1"/>
    <col min="2061" max="2061" width="15.5" style="6" bestFit="1" customWidth="1"/>
    <col min="2062" max="2304" width="9" style="6"/>
    <col min="2305" max="2305" width="16.1640625" style="6" customWidth="1"/>
    <col min="2306" max="2306" width="24.83203125" style="6" bestFit="1" customWidth="1"/>
    <col min="2307" max="2311" width="9.83203125" style="6" customWidth="1"/>
    <col min="2312" max="2312" width="9" style="6"/>
    <col min="2313" max="2313" width="9.1640625" style="6" customWidth="1"/>
    <col min="2314" max="2314" width="9" style="6"/>
    <col min="2315" max="2315" width="39.83203125" style="6" bestFit="1" customWidth="1"/>
    <col min="2316" max="2316" width="15.33203125" style="6" bestFit="1" customWidth="1"/>
    <col min="2317" max="2317" width="15.5" style="6" bestFit="1" customWidth="1"/>
    <col min="2318" max="2560" width="9" style="6"/>
    <col min="2561" max="2561" width="16.1640625" style="6" customWidth="1"/>
    <col min="2562" max="2562" width="24.83203125" style="6" bestFit="1" customWidth="1"/>
    <col min="2563" max="2567" width="9.83203125" style="6" customWidth="1"/>
    <col min="2568" max="2568" width="9" style="6"/>
    <col min="2569" max="2569" width="9.1640625" style="6" customWidth="1"/>
    <col min="2570" max="2570" width="9" style="6"/>
    <col min="2571" max="2571" width="39.83203125" style="6" bestFit="1" customWidth="1"/>
    <col min="2572" max="2572" width="15.33203125" style="6" bestFit="1" customWidth="1"/>
    <col min="2573" max="2573" width="15.5" style="6" bestFit="1" customWidth="1"/>
    <col min="2574" max="2816" width="9" style="6"/>
    <col min="2817" max="2817" width="16.1640625" style="6" customWidth="1"/>
    <col min="2818" max="2818" width="24.83203125" style="6" bestFit="1" customWidth="1"/>
    <col min="2819" max="2823" width="9.83203125" style="6" customWidth="1"/>
    <col min="2824" max="2824" width="9" style="6"/>
    <col min="2825" max="2825" width="9.1640625" style="6" customWidth="1"/>
    <col min="2826" max="2826" width="9" style="6"/>
    <col min="2827" max="2827" width="39.83203125" style="6" bestFit="1" customWidth="1"/>
    <col min="2828" max="2828" width="15.33203125" style="6" bestFit="1" customWidth="1"/>
    <col min="2829" max="2829" width="15.5" style="6" bestFit="1" customWidth="1"/>
    <col min="2830" max="3072" width="9" style="6"/>
    <col min="3073" max="3073" width="16.1640625" style="6" customWidth="1"/>
    <col min="3074" max="3074" width="24.83203125" style="6" bestFit="1" customWidth="1"/>
    <col min="3075" max="3079" width="9.83203125" style="6" customWidth="1"/>
    <col min="3080" max="3080" width="9" style="6"/>
    <col min="3081" max="3081" width="9.1640625" style="6" customWidth="1"/>
    <col min="3082" max="3082" width="9" style="6"/>
    <col min="3083" max="3083" width="39.83203125" style="6" bestFit="1" customWidth="1"/>
    <col min="3084" max="3084" width="15.33203125" style="6" bestFit="1" customWidth="1"/>
    <col min="3085" max="3085" width="15.5" style="6" bestFit="1" customWidth="1"/>
    <col min="3086" max="3328" width="9" style="6"/>
    <col min="3329" max="3329" width="16.1640625" style="6" customWidth="1"/>
    <col min="3330" max="3330" width="24.83203125" style="6" bestFit="1" customWidth="1"/>
    <col min="3331" max="3335" width="9.83203125" style="6" customWidth="1"/>
    <col min="3336" max="3336" width="9" style="6"/>
    <col min="3337" max="3337" width="9.1640625" style="6" customWidth="1"/>
    <col min="3338" max="3338" width="9" style="6"/>
    <col min="3339" max="3339" width="39.83203125" style="6" bestFit="1" customWidth="1"/>
    <col min="3340" max="3340" width="15.33203125" style="6" bestFit="1" customWidth="1"/>
    <col min="3341" max="3341" width="15.5" style="6" bestFit="1" customWidth="1"/>
    <col min="3342" max="3584" width="9" style="6"/>
    <col min="3585" max="3585" width="16.1640625" style="6" customWidth="1"/>
    <col min="3586" max="3586" width="24.83203125" style="6" bestFit="1" customWidth="1"/>
    <col min="3587" max="3591" width="9.83203125" style="6" customWidth="1"/>
    <col min="3592" max="3592" width="9" style="6"/>
    <col min="3593" max="3593" width="9.1640625" style="6" customWidth="1"/>
    <col min="3594" max="3594" width="9" style="6"/>
    <col min="3595" max="3595" width="39.83203125" style="6" bestFit="1" customWidth="1"/>
    <col min="3596" max="3596" width="15.33203125" style="6" bestFit="1" customWidth="1"/>
    <col min="3597" max="3597" width="15.5" style="6" bestFit="1" customWidth="1"/>
    <col min="3598" max="3840" width="9" style="6"/>
    <col min="3841" max="3841" width="16.1640625" style="6" customWidth="1"/>
    <col min="3842" max="3842" width="24.83203125" style="6" bestFit="1" customWidth="1"/>
    <col min="3843" max="3847" width="9.83203125" style="6" customWidth="1"/>
    <col min="3848" max="3848" width="9" style="6"/>
    <col min="3849" max="3849" width="9.1640625" style="6" customWidth="1"/>
    <col min="3850" max="3850" width="9" style="6"/>
    <col min="3851" max="3851" width="39.83203125" style="6" bestFit="1" customWidth="1"/>
    <col min="3852" max="3852" width="15.33203125" style="6" bestFit="1" customWidth="1"/>
    <col min="3853" max="3853" width="15.5" style="6" bestFit="1" customWidth="1"/>
    <col min="3854" max="4096" width="9" style="6"/>
    <col min="4097" max="4097" width="16.1640625" style="6" customWidth="1"/>
    <col min="4098" max="4098" width="24.83203125" style="6" bestFit="1" customWidth="1"/>
    <col min="4099" max="4103" width="9.83203125" style="6" customWidth="1"/>
    <col min="4104" max="4104" width="9" style="6"/>
    <col min="4105" max="4105" width="9.1640625" style="6" customWidth="1"/>
    <col min="4106" max="4106" width="9" style="6"/>
    <col min="4107" max="4107" width="39.83203125" style="6" bestFit="1" customWidth="1"/>
    <col min="4108" max="4108" width="15.33203125" style="6" bestFit="1" customWidth="1"/>
    <col min="4109" max="4109" width="15.5" style="6" bestFit="1" customWidth="1"/>
    <col min="4110" max="4352" width="9" style="6"/>
    <col min="4353" max="4353" width="16.1640625" style="6" customWidth="1"/>
    <col min="4354" max="4354" width="24.83203125" style="6" bestFit="1" customWidth="1"/>
    <col min="4355" max="4359" width="9.83203125" style="6" customWidth="1"/>
    <col min="4360" max="4360" width="9" style="6"/>
    <col min="4361" max="4361" width="9.1640625" style="6" customWidth="1"/>
    <col min="4362" max="4362" width="9" style="6"/>
    <col min="4363" max="4363" width="39.83203125" style="6" bestFit="1" customWidth="1"/>
    <col min="4364" max="4364" width="15.33203125" style="6" bestFit="1" customWidth="1"/>
    <col min="4365" max="4365" width="15.5" style="6" bestFit="1" customWidth="1"/>
    <col min="4366" max="4608" width="9" style="6"/>
    <col min="4609" max="4609" width="16.1640625" style="6" customWidth="1"/>
    <col min="4610" max="4610" width="24.83203125" style="6" bestFit="1" customWidth="1"/>
    <col min="4611" max="4615" width="9.83203125" style="6" customWidth="1"/>
    <col min="4616" max="4616" width="9" style="6"/>
    <col min="4617" max="4617" width="9.1640625" style="6" customWidth="1"/>
    <col min="4618" max="4618" width="9" style="6"/>
    <col min="4619" max="4619" width="39.83203125" style="6" bestFit="1" customWidth="1"/>
    <col min="4620" max="4620" width="15.33203125" style="6" bestFit="1" customWidth="1"/>
    <col min="4621" max="4621" width="15.5" style="6" bestFit="1" customWidth="1"/>
    <col min="4622" max="4864" width="9" style="6"/>
    <col min="4865" max="4865" width="16.1640625" style="6" customWidth="1"/>
    <col min="4866" max="4866" width="24.83203125" style="6" bestFit="1" customWidth="1"/>
    <col min="4867" max="4871" width="9.83203125" style="6" customWidth="1"/>
    <col min="4872" max="4872" width="9" style="6"/>
    <col min="4873" max="4873" width="9.1640625" style="6" customWidth="1"/>
    <col min="4874" max="4874" width="9" style="6"/>
    <col min="4875" max="4875" width="39.83203125" style="6" bestFit="1" customWidth="1"/>
    <col min="4876" max="4876" width="15.33203125" style="6" bestFit="1" customWidth="1"/>
    <col min="4877" max="4877" width="15.5" style="6" bestFit="1" customWidth="1"/>
    <col min="4878" max="5120" width="9" style="6"/>
    <col min="5121" max="5121" width="16.1640625" style="6" customWidth="1"/>
    <col min="5122" max="5122" width="24.83203125" style="6" bestFit="1" customWidth="1"/>
    <col min="5123" max="5127" width="9.83203125" style="6" customWidth="1"/>
    <col min="5128" max="5128" width="9" style="6"/>
    <col min="5129" max="5129" width="9.1640625" style="6" customWidth="1"/>
    <col min="5130" max="5130" width="9" style="6"/>
    <col min="5131" max="5131" width="39.83203125" style="6" bestFit="1" customWidth="1"/>
    <col min="5132" max="5132" width="15.33203125" style="6" bestFit="1" customWidth="1"/>
    <col min="5133" max="5133" width="15.5" style="6" bestFit="1" customWidth="1"/>
    <col min="5134" max="5376" width="9" style="6"/>
    <col min="5377" max="5377" width="16.1640625" style="6" customWidth="1"/>
    <col min="5378" max="5378" width="24.83203125" style="6" bestFit="1" customWidth="1"/>
    <col min="5379" max="5383" width="9.83203125" style="6" customWidth="1"/>
    <col min="5384" max="5384" width="9" style="6"/>
    <col min="5385" max="5385" width="9.1640625" style="6" customWidth="1"/>
    <col min="5386" max="5386" width="9" style="6"/>
    <col min="5387" max="5387" width="39.83203125" style="6" bestFit="1" customWidth="1"/>
    <col min="5388" max="5388" width="15.33203125" style="6" bestFit="1" customWidth="1"/>
    <col min="5389" max="5389" width="15.5" style="6" bestFit="1" customWidth="1"/>
    <col min="5390" max="5632" width="9" style="6"/>
    <col min="5633" max="5633" width="16.1640625" style="6" customWidth="1"/>
    <col min="5634" max="5634" width="24.83203125" style="6" bestFit="1" customWidth="1"/>
    <col min="5635" max="5639" width="9.83203125" style="6" customWidth="1"/>
    <col min="5640" max="5640" width="9" style="6"/>
    <col min="5641" max="5641" width="9.1640625" style="6" customWidth="1"/>
    <col min="5642" max="5642" width="9" style="6"/>
    <col min="5643" max="5643" width="39.83203125" style="6" bestFit="1" customWidth="1"/>
    <col min="5644" max="5644" width="15.33203125" style="6" bestFit="1" customWidth="1"/>
    <col min="5645" max="5645" width="15.5" style="6" bestFit="1" customWidth="1"/>
    <col min="5646" max="5888" width="9" style="6"/>
    <col min="5889" max="5889" width="16.1640625" style="6" customWidth="1"/>
    <col min="5890" max="5890" width="24.83203125" style="6" bestFit="1" customWidth="1"/>
    <col min="5891" max="5895" width="9.83203125" style="6" customWidth="1"/>
    <col min="5896" max="5896" width="9" style="6"/>
    <col min="5897" max="5897" width="9.1640625" style="6" customWidth="1"/>
    <col min="5898" max="5898" width="9" style="6"/>
    <col min="5899" max="5899" width="39.83203125" style="6" bestFit="1" customWidth="1"/>
    <col min="5900" max="5900" width="15.33203125" style="6" bestFit="1" customWidth="1"/>
    <col min="5901" max="5901" width="15.5" style="6" bestFit="1" customWidth="1"/>
    <col min="5902" max="6144" width="9" style="6"/>
    <col min="6145" max="6145" width="16.1640625" style="6" customWidth="1"/>
    <col min="6146" max="6146" width="24.83203125" style="6" bestFit="1" customWidth="1"/>
    <col min="6147" max="6151" width="9.83203125" style="6" customWidth="1"/>
    <col min="6152" max="6152" width="9" style="6"/>
    <col min="6153" max="6153" width="9.1640625" style="6" customWidth="1"/>
    <col min="6154" max="6154" width="9" style="6"/>
    <col min="6155" max="6155" width="39.83203125" style="6" bestFit="1" customWidth="1"/>
    <col min="6156" max="6156" width="15.33203125" style="6" bestFit="1" customWidth="1"/>
    <col min="6157" max="6157" width="15.5" style="6" bestFit="1" customWidth="1"/>
    <col min="6158" max="6400" width="9" style="6"/>
    <col min="6401" max="6401" width="16.1640625" style="6" customWidth="1"/>
    <col min="6402" max="6402" width="24.83203125" style="6" bestFit="1" customWidth="1"/>
    <col min="6403" max="6407" width="9.83203125" style="6" customWidth="1"/>
    <col min="6408" max="6408" width="9" style="6"/>
    <col min="6409" max="6409" width="9.1640625" style="6" customWidth="1"/>
    <col min="6410" max="6410" width="9" style="6"/>
    <col min="6411" max="6411" width="39.83203125" style="6" bestFit="1" customWidth="1"/>
    <col min="6412" max="6412" width="15.33203125" style="6" bestFit="1" customWidth="1"/>
    <col min="6413" max="6413" width="15.5" style="6" bestFit="1" customWidth="1"/>
    <col min="6414" max="6656" width="9" style="6"/>
    <col min="6657" max="6657" width="16.1640625" style="6" customWidth="1"/>
    <col min="6658" max="6658" width="24.83203125" style="6" bestFit="1" customWidth="1"/>
    <col min="6659" max="6663" width="9.83203125" style="6" customWidth="1"/>
    <col min="6664" max="6664" width="9" style="6"/>
    <col min="6665" max="6665" width="9.1640625" style="6" customWidth="1"/>
    <col min="6666" max="6666" width="9" style="6"/>
    <col min="6667" max="6667" width="39.83203125" style="6" bestFit="1" customWidth="1"/>
    <col min="6668" max="6668" width="15.33203125" style="6" bestFit="1" customWidth="1"/>
    <col min="6669" max="6669" width="15.5" style="6" bestFit="1" customWidth="1"/>
    <col min="6670" max="6912" width="9" style="6"/>
    <col min="6913" max="6913" width="16.1640625" style="6" customWidth="1"/>
    <col min="6914" max="6914" width="24.83203125" style="6" bestFit="1" customWidth="1"/>
    <col min="6915" max="6919" width="9.83203125" style="6" customWidth="1"/>
    <col min="6920" max="6920" width="9" style="6"/>
    <col min="6921" max="6921" width="9.1640625" style="6" customWidth="1"/>
    <col min="6922" max="6922" width="9" style="6"/>
    <col min="6923" max="6923" width="39.83203125" style="6" bestFit="1" customWidth="1"/>
    <col min="6924" max="6924" width="15.33203125" style="6" bestFit="1" customWidth="1"/>
    <col min="6925" max="6925" width="15.5" style="6" bestFit="1" customWidth="1"/>
    <col min="6926" max="7168" width="9" style="6"/>
    <col min="7169" max="7169" width="16.1640625" style="6" customWidth="1"/>
    <col min="7170" max="7170" width="24.83203125" style="6" bestFit="1" customWidth="1"/>
    <col min="7171" max="7175" width="9.83203125" style="6" customWidth="1"/>
    <col min="7176" max="7176" width="9" style="6"/>
    <col min="7177" max="7177" width="9.1640625" style="6" customWidth="1"/>
    <col min="7178" max="7178" width="9" style="6"/>
    <col min="7179" max="7179" width="39.83203125" style="6" bestFit="1" customWidth="1"/>
    <col min="7180" max="7180" width="15.33203125" style="6" bestFit="1" customWidth="1"/>
    <col min="7181" max="7181" width="15.5" style="6" bestFit="1" customWidth="1"/>
    <col min="7182" max="7424" width="9" style="6"/>
    <col min="7425" max="7425" width="16.1640625" style="6" customWidth="1"/>
    <col min="7426" max="7426" width="24.83203125" style="6" bestFit="1" customWidth="1"/>
    <col min="7427" max="7431" width="9.83203125" style="6" customWidth="1"/>
    <col min="7432" max="7432" width="9" style="6"/>
    <col min="7433" max="7433" width="9.1640625" style="6" customWidth="1"/>
    <col min="7434" max="7434" width="9" style="6"/>
    <col min="7435" max="7435" width="39.83203125" style="6" bestFit="1" customWidth="1"/>
    <col min="7436" max="7436" width="15.33203125" style="6" bestFit="1" customWidth="1"/>
    <col min="7437" max="7437" width="15.5" style="6" bestFit="1" customWidth="1"/>
    <col min="7438" max="7680" width="9" style="6"/>
    <col min="7681" max="7681" width="16.1640625" style="6" customWidth="1"/>
    <col min="7682" max="7682" width="24.83203125" style="6" bestFit="1" customWidth="1"/>
    <col min="7683" max="7687" width="9.83203125" style="6" customWidth="1"/>
    <col min="7688" max="7688" width="9" style="6"/>
    <col min="7689" max="7689" width="9.1640625" style="6" customWidth="1"/>
    <col min="7690" max="7690" width="9" style="6"/>
    <col min="7691" max="7691" width="39.83203125" style="6" bestFit="1" customWidth="1"/>
    <col min="7692" max="7692" width="15.33203125" style="6" bestFit="1" customWidth="1"/>
    <col min="7693" max="7693" width="15.5" style="6" bestFit="1" customWidth="1"/>
    <col min="7694" max="7936" width="9" style="6"/>
    <col min="7937" max="7937" width="16.1640625" style="6" customWidth="1"/>
    <col min="7938" max="7938" width="24.83203125" style="6" bestFit="1" customWidth="1"/>
    <col min="7939" max="7943" width="9.83203125" style="6" customWidth="1"/>
    <col min="7944" max="7944" width="9" style="6"/>
    <col min="7945" max="7945" width="9.1640625" style="6" customWidth="1"/>
    <col min="7946" max="7946" width="9" style="6"/>
    <col min="7947" max="7947" width="39.83203125" style="6" bestFit="1" customWidth="1"/>
    <col min="7948" max="7948" width="15.33203125" style="6" bestFit="1" customWidth="1"/>
    <col min="7949" max="7949" width="15.5" style="6" bestFit="1" customWidth="1"/>
    <col min="7950" max="8192" width="9" style="6"/>
    <col min="8193" max="8193" width="16.1640625" style="6" customWidth="1"/>
    <col min="8194" max="8194" width="24.83203125" style="6" bestFit="1" customWidth="1"/>
    <col min="8195" max="8199" width="9.83203125" style="6" customWidth="1"/>
    <col min="8200" max="8200" width="9" style="6"/>
    <col min="8201" max="8201" width="9.1640625" style="6" customWidth="1"/>
    <col min="8202" max="8202" width="9" style="6"/>
    <col min="8203" max="8203" width="39.83203125" style="6" bestFit="1" customWidth="1"/>
    <col min="8204" max="8204" width="15.33203125" style="6" bestFit="1" customWidth="1"/>
    <col min="8205" max="8205" width="15.5" style="6" bestFit="1" customWidth="1"/>
    <col min="8206" max="8448" width="9" style="6"/>
    <col min="8449" max="8449" width="16.1640625" style="6" customWidth="1"/>
    <col min="8450" max="8450" width="24.83203125" style="6" bestFit="1" customWidth="1"/>
    <col min="8451" max="8455" width="9.83203125" style="6" customWidth="1"/>
    <col min="8456" max="8456" width="9" style="6"/>
    <col min="8457" max="8457" width="9.1640625" style="6" customWidth="1"/>
    <col min="8458" max="8458" width="9" style="6"/>
    <col min="8459" max="8459" width="39.83203125" style="6" bestFit="1" customWidth="1"/>
    <col min="8460" max="8460" width="15.33203125" style="6" bestFit="1" customWidth="1"/>
    <col min="8461" max="8461" width="15.5" style="6" bestFit="1" customWidth="1"/>
    <col min="8462" max="8704" width="9" style="6"/>
    <col min="8705" max="8705" width="16.1640625" style="6" customWidth="1"/>
    <col min="8706" max="8706" width="24.83203125" style="6" bestFit="1" customWidth="1"/>
    <col min="8707" max="8711" width="9.83203125" style="6" customWidth="1"/>
    <col min="8712" max="8712" width="9" style="6"/>
    <col min="8713" max="8713" width="9.1640625" style="6" customWidth="1"/>
    <col min="8714" max="8714" width="9" style="6"/>
    <col min="8715" max="8715" width="39.83203125" style="6" bestFit="1" customWidth="1"/>
    <col min="8716" max="8716" width="15.33203125" style="6" bestFit="1" customWidth="1"/>
    <col min="8717" max="8717" width="15.5" style="6" bestFit="1" customWidth="1"/>
    <col min="8718" max="8960" width="9" style="6"/>
    <col min="8961" max="8961" width="16.1640625" style="6" customWidth="1"/>
    <col min="8962" max="8962" width="24.83203125" style="6" bestFit="1" customWidth="1"/>
    <col min="8963" max="8967" width="9.83203125" style="6" customWidth="1"/>
    <col min="8968" max="8968" width="9" style="6"/>
    <col min="8969" max="8969" width="9.1640625" style="6" customWidth="1"/>
    <col min="8970" max="8970" width="9" style="6"/>
    <col min="8971" max="8971" width="39.83203125" style="6" bestFit="1" customWidth="1"/>
    <col min="8972" max="8972" width="15.33203125" style="6" bestFit="1" customWidth="1"/>
    <col min="8973" max="8973" width="15.5" style="6" bestFit="1" customWidth="1"/>
    <col min="8974" max="9216" width="9" style="6"/>
    <col min="9217" max="9217" width="16.1640625" style="6" customWidth="1"/>
    <col min="9218" max="9218" width="24.83203125" style="6" bestFit="1" customWidth="1"/>
    <col min="9219" max="9223" width="9.83203125" style="6" customWidth="1"/>
    <col min="9224" max="9224" width="9" style="6"/>
    <col min="9225" max="9225" width="9.1640625" style="6" customWidth="1"/>
    <col min="9226" max="9226" width="9" style="6"/>
    <col min="9227" max="9227" width="39.83203125" style="6" bestFit="1" customWidth="1"/>
    <col min="9228" max="9228" width="15.33203125" style="6" bestFit="1" customWidth="1"/>
    <col min="9229" max="9229" width="15.5" style="6" bestFit="1" customWidth="1"/>
    <col min="9230" max="9472" width="9" style="6"/>
    <col min="9473" max="9473" width="16.1640625" style="6" customWidth="1"/>
    <col min="9474" max="9474" width="24.83203125" style="6" bestFit="1" customWidth="1"/>
    <col min="9475" max="9479" width="9.83203125" style="6" customWidth="1"/>
    <col min="9480" max="9480" width="9" style="6"/>
    <col min="9481" max="9481" width="9.1640625" style="6" customWidth="1"/>
    <col min="9482" max="9482" width="9" style="6"/>
    <col min="9483" max="9483" width="39.83203125" style="6" bestFit="1" customWidth="1"/>
    <col min="9484" max="9484" width="15.33203125" style="6" bestFit="1" customWidth="1"/>
    <col min="9485" max="9485" width="15.5" style="6" bestFit="1" customWidth="1"/>
    <col min="9486" max="9728" width="9" style="6"/>
    <col min="9729" max="9729" width="16.1640625" style="6" customWidth="1"/>
    <col min="9730" max="9730" width="24.83203125" style="6" bestFit="1" customWidth="1"/>
    <col min="9731" max="9735" width="9.83203125" style="6" customWidth="1"/>
    <col min="9736" max="9736" width="9" style="6"/>
    <col min="9737" max="9737" width="9.1640625" style="6" customWidth="1"/>
    <col min="9738" max="9738" width="9" style="6"/>
    <col min="9739" max="9739" width="39.83203125" style="6" bestFit="1" customWidth="1"/>
    <col min="9740" max="9740" width="15.33203125" style="6" bestFit="1" customWidth="1"/>
    <col min="9741" max="9741" width="15.5" style="6" bestFit="1" customWidth="1"/>
    <col min="9742" max="9984" width="9" style="6"/>
    <col min="9985" max="9985" width="16.1640625" style="6" customWidth="1"/>
    <col min="9986" max="9986" width="24.83203125" style="6" bestFit="1" customWidth="1"/>
    <col min="9987" max="9991" width="9.83203125" style="6" customWidth="1"/>
    <col min="9992" max="9992" width="9" style="6"/>
    <col min="9993" max="9993" width="9.1640625" style="6" customWidth="1"/>
    <col min="9994" max="9994" width="9" style="6"/>
    <col min="9995" max="9995" width="39.83203125" style="6" bestFit="1" customWidth="1"/>
    <col min="9996" max="9996" width="15.33203125" style="6" bestFit="1" customWidth="1"/>
    <col min="9997" max="9997" width="15.5" style="6" bestFit="1" customWidth="1"/>
    <col min="9998" max="10240" width="9" style="6"/>
    <col min="10241" max="10241" width="16.1640625" style="6" customWidth="1"/>
    <col min="10242" max="10242" width="24.83203125" style="6" bestFit="1" customWidth="1"/>
    <col min="10243" max="10247" width="9.83203125" style="6" customWidth="1"/>
    <col min="10248" max="10248" width="9" style="6"/>
    <col min="10249" max="10249" width="9.1640625" style="6" customWidth="1"/>
    <col min="10250" max="10250" width="9" style="6"/>
    <col min="10251" max="10251" width="39.83203125" style="6" bestFit="1" customWidth="1"/>
    <col min="10252" max="10252" width="15.33203125" style="6" bestFit="1" customWidth="1"/>
    <col min="10253" max="10253" width="15.5" style="6" bestFit="1" customWidth="1"/>
    <col min="10254" max="10496" width="9" style="6"/>
    <col min="10497" max="10497" width="16.1640625" style="6" customWidth="1"/>
    <col min="10498" max="10498" width="24.83203125" style="6" bestFit="1" customWidth="1"/>
    <col min="10499" max="10503" width="9.83203125" style="6" customWidth="1"/>
    <col min="10504" max="10504" width="9" style="6"/>
    <col min="10505" max="10505" width="9.1640625" style="6" customWidth="1"/>
    <col min="10506" max="10506" width="9" style="6"/>
    <col min="10507" max="10507" width="39.83203125" style="6" bestFit="1" customWidth="1"/>
    <col min="10508" max="10508" width="15.33203125" style="6" bestFit="1" customWidth="1"/>
    <col min="10509" max="10509" width="15.5" style="6" bestFit="1" customWidth="1"/>
    <col min="10510" max="10752" width="9" style="6"/>
    <col min="10753" max="10753" width="16.1640625" style="6" customWidth="1"/>
    <col min="10754" max="10754" width="24.83203125" style="6" bestFit="1" customWidth="1"/>
    <col min="10755" max="10759" width="9.83203125" style="6" customWidth="1"/>
    <col min="10760" max="10760" width="9" style="6"/>
    <col min="10761" max="10761" width="9.1640625" style="6" customWidth="1"/>
    <col min="10762" max="10762" width="9" style="6"/>
    <col min="10763" max="10763" width="39.83203125" style="6" bestFit="1" customWidth="1"/>
    <col min="10764" max="10764" width="15.33203125" style="6" bestFit="1" customWidth="1"/>
    <col min="10765" max="10765" width="15.5" style="6" bestFit="1" customWidth="1"/>
    <col min="10766" max="11008" width="9" style="6"/>
    <col min="11009" max="11009" width="16.1640625" style="6" customWidth="1"/>
    <col min="11010" max="11010" width="24.83203125" style="6" bestFit="1" customWidth="1"/>
    <col min="11011" max="11015" width="9.83203125" style="6" customWidth="1"/>
    <col min="11016" max="11016" width="9" style="6"/>
    <col min="11017" max="11017" width="9.1640625" style="6" customWidth="1"/>
    <col min="11018" max="11018" width="9" style="6"/>
    <col min="11019" max="11019" width="39.83203125" style="6" bestFit="1" customWidth="1"/>
    <col min="11020" max="11020" width="15.33203125" style="6" bestFit="1" customWidth="1"/>
    <col min="11021" max="11021" width="15.5" style="6" bestFit="1" customWidth="1"/>
    <col min="11022" max="11264" width="9" style="6"/>
    <col min="11265" max="11265" width="16.1640625" style="6" customWidth="1"/>
    <col min="11266" max="11266" width="24.83203125" style="6" bestFit="1" customWidth="1"/>
    <col min="11267" max="11271" width="9.83203125" style="6" customWidth="1"/>
    <col min="11272" max="11272" width="9" style="6"/>
    <col min="11273" max="11273" width="9.1640625" style="6" customWidth="1"/>
    <col min="11274" max="11274" width="9" style="6"/>
    <col min="11275" max="11275" width="39.83203125" style="6" bestFit="1" customWidth="1"/>
    <col min="11276" max="11276" width="15.33203125" style="6" bestFit="1" customWidth="1"/>
    <col min="11277" max="11277" width="15.5" style="6" bestFit="1" customWidth="1"/>
    <col min="11278" max="11520" width="9" style="6"/>
    <col min="11521" max="11521" width="16.1640625" style="6" customWidth="1"/>
    <col min="11522" max="11522" width="24.83203125" style="6" bestFit="1" customWidth="1"/>
    <col min="11523" max="11527" width="9.83203125" style="6" customWidth="1"/>
    <col min="11528" max="11528" width="9" style="6"/>
    <col min="11529" max="11529" width="9.1640625" style="6" customWidth="1"/>
    <col min="11530" max="11530" width="9" style="6"/>
    <col min="11531" max="11531" width="39.83203125" style="6" bestFit="1" customWidth="1"/>
    <col min="11532" max="11532" width="15.33203125" style="6" bestFit="1" customWidth="1"/>
    <col min="11533" max="11533" width="15.5" style="6" bestFit="1" customWidth="1"/>
    <col min="11534" max="11776" width="9" style="6"/>
    <col min="11777" max="11777" width="16.1640625" style="6" customWidth="1"/>
    <col min="11778" max="11778" width="24.83203125" style="6" bestFit="1" customWidth="1"/>
    <col min="11779" max="11783" width="9.83203125" style="6" customWidth="1"/>
    <col min="11784" max="11784" width="9" style="6"/>
    <col min="11785" max="11785" width="9.1640625" style="6" customWidth="1"/>
    <col min="11786" max="11786" width="9" style="6"/>
    <col min="11787" max="11787" width="39.83203125" style="6" bestFit="1" customWidth="1"/>
    <col min="11788" max="11788" width="15.33203125" style="6" bestFit="1" customWidth="1"/>
    <col min="11789" max="11789" width="15.5" style="6" bestFit="1" customWidth="1"/>
    <col min="11790" max="12032" width="9" style="6"/>
    <col min="12033" max="12033" width="16.1640625" style="6" customWidth="1"/>
    <col min="12034" max="12034" width="24.83203125" style="6" bestFit="1" customWidth="1"/>
    <col min="12035" max="12039" width="9.83203125" style="6" customWidth="1"/>
    <col min="12040" max="12040" width="9" style="6"/>
    <col min="12041" max="12041" width="9.1640625" style="6" customWidth="1"/>
    <col min="12042" max="12042" width="9" style="6"/>
    <col min="12043" max="12043" width="39.83203125" style="6" bestFit="1" customWidth="1"/>
    <col min="12044" max="12044" width="15.33203125" style="6" bestFit="1" customWidth="1"/>
    <col min="12045" max="12045" width="15.5" style="6" bestFit="1" customWidth="1"/>
    <col min="12046" max="12288" width="9" style="6"/>
    <col min="12289" max="12289" width="16.1640625" style="6" customWidth="1"/>
    <col min="12290" max="12290" width="24.83203125" style="6" bestFit="1" customWidth="1"/>
    <col min="12291" max="12295" width="9.83203125" style="6" customWidth="1"/>
    <col min="12296" max="12296" width="9" style="6"/>
    <col min="12297" max="12297" width="9.1640625" style="6" customWidth="1"/>
    <col min="12298" max="12298" width="9" style="6"/>
    <col min="12299" max="12299" width="39.83203125" style="6" bestFit="1" customWidth="1"/>
    <col min="12300" max="12300" width="15.33203125" style="6" bestFit="1" customWidth="1"/>
    <col min="12301" max="12301" width="15.5" style="6" bestFit="1" customWidth="1"/>
    <col min="12302" max="12544" width="9" style="6"/>
    <col min="12545" max="12545" width="16.1640625" style="6" customWidth="1"/>
    <col min="12546" max="12546" width="24.83203125" style="6" bestFit="1" customWidth="1"/>
    <col min="12547" max="12551" width="9.83203125" style="6" customWidth="1"/>
    <col min="12552" max="12552" width="9" style="6"/>
    <col min="12553" max="12553" width="9.1640625" style="6" customWidth="1"/>
    <col min="12554" max="12554" width="9" style="6"/>
    <col min="12555" max="12555" width="39.83203125" style="6" bestFit="1" customWidth="1"/>
    <col min="12556" max="12556" width="15.33203125" style="6" bestFit="1" customWidth="1"/>
    <col min="12557" max="12557" width="15.5" style="6" bestFit="1" customWidth="1"/>
    <col min="12558" max="12800" width="9" style="6"/>
    <col min="12801" max="12801" width="16.1640625" style="6" customWidth="1"/>
    <col min="12802" max="12802" width="24.83203125" style="6" bestFit="1" customWidth="1"/>
    <col min="12803" max="12807" width="9.83203125" style="6" customWidth="1"/>
    <col min="12808" max="12808" width="9" style="6"/>
    <col min="12809" max="12809" width="9.1640625" style="6" customWidth="1"/>
    <col min="12810" max="12810" width="9" style="6"/>
    <col min="12811" max="12811" width="39.83203125" style="6" bestFit="1" customWidth="1"/>
    <col min="12812" max="12812" width="15.33203125" style="6" bestFit="1" customWidth="1"/>
    <col min="12813" max="12813" width="15.5" style="6" bestFit="1" customWidth="1"/>
    <col min="12814" max="13056" width="9" style="6"/>
    <col min="13057" max="13057" width="16.1640625" style="6" customWidth="1"/>
    <col min="13058" max="13058" width="24.83203125" style="6" bestFit="1" customWidth="1"/>
    <col min="13059" max="13063" width="9.83203125" style="6" customWidth="1"/>
    <col min="13064" max="13064" width="9" style="6"/>
    <col min="13065" max="13065" width="9.1640625" style="6" customWidth="1"/>
    <col min="13066" max="13066" width="9" style="6"/>
    <col min="13067" max="13067" width="39.83203125" style="6" bestFit="1" customWidth="1"/>
    <col min="13068" max="13068" width="15.33203125" style="6" bestFit="1" customWidth="1"/>
    <col min="13069" max="13069" width="15.5" style="6" bestFit="1" customWidth="1"/>
    <col min="13070" max="13312" width="9" style="6"/>
    <col min="13313" max="13313" width="16.1640625" style="6" customWidth="1"/>
    <col min="13314" max="13314" width="24.83203125" style="6" bestFit="1" customWidth="1"/>
    <col min="13315" max="13319" width="9.83203125" style="6" customWidth="1"/>
    <col min="13320" max="13320" width="9" style="6"/>
    <col min="13321" max="13321" width="9.1640625" style="6" customWidth="1"/>
    <col min="13322" max="13322" width="9" style="6"/>
    <col min="13323" max="13323" width="39.83203125" style="6" bestFit="1" customWidth="1"/>
    <col min="13324" max="13324" width="15.33203125" style="6" bestFit="1" customWidth="1"/>
    <col min="13325" max="13325" width="15.5" style="6" bestFit="1" customWidth="1"/>
    <col min="13326" max="13568" width="9" style="6"/>
    <col min="13569" max="13569" width="16.1640625" style="6" customWidth="1"/>
    <col min="13570" max="13570" width="24.83203125" style="6" bestFit="1" customWidth="1"/>
    <col min="13571" max="13575" width="9.83203125" style="6" customWidth="1"/>
    <col min="13576" max="13576" width="9" style="6"/>
    <col min="13577" max="13577" width="9.1640625" style="6" customWidth="1"/>
    <col min="13578" max="13578" width="9" style="6"/>
    <col min="13579" max="13579" width="39.83203125" style="6" bestFit="1" customWidth="1"/>
    <col min="13580" max="13580" width="15.33203125" style="6" bestFit="1" customWidth="1"/>
    <col min="13581" max="13581" width="15.5" style="6" bestFit="1" customWidth="1"/>
    <col min="13582" max="13824" width="9" style="6"/>
    <col min="13825" max="13825" width="16.1640625" style="6" customWidth="1"/>
    <col min="13826" max="13826" width="24.83203125" style="6" bestFit="1" customWidth="1"/>
    <col min="13827" max="13831" width="9.83203125" style="6" customWidth="1"/>
    <col min="13832" max="13832" width="9" style="6"/>
    <col min="13833" max="13833" width="9.1640625" style="6" customWidth="1"/>
    <col min="13834" max="13834" width="9" style="6"/>
    <col min="13835" max="13835" width="39.83203125" style="6" bestFit="1" customWidth="1"/>
    <col min="13836" max="13836" width="15.33203125" style="6" bestFit="1" customWidth="1"/>
    <col min="13837" max="13837" width="15.5" style="6" bestFit="1" customWidth="1"/>
    <col min="13838" max="14080" width="9" style="6"/>
    <col min="14081" max="14081" width="16.1640625" style="6" customWidth="1"/>
    <col min="14082" max="14082" width="24.83203125" style="6" bestFit="1" customWidth="1"/>
    <col min="14083" max="14087" width="9.83203125" style="6" customWidth="1"/>
    <col min="14088" max="14088" width="9" style="6"/>
    <col min="14089" max="14089" width="9.1640625" style="6" customWidth="1"/>
    <col min="14090" max="14090" width="9" style="6"/>
    <col min="14091" max="14091" width="39.83203125" style="6" bestFit="1" customWidth="1"/>
    <col min="14092" max="14092" width="15.33203125" style="6" bestFit="1" customWidth="1"/>
    <col min="14093" max="14093" width="15.5" style="6" bestFit="1" customWidth="1"/>
    <col min="14094" max="14336" width="9" style="6"/>
    <col min="14337" max="14337" width="16.1640625" style="6" customWidth="1"/>
    <col min="14338" max="14338" width="24.83203125" style="6" bestFit="1" customWidth="1"/>
    <col min="14339" max="14343" width="9.83203125" style="6" customWidth="1"/>
    <col min="14344" max="14344" width="9" style="6"/>
    <col min="14345" max="14345" width="9.1640625" style="6" customWidth="1"/>
    <col min="14346" max="14346" width="9" style="6"/>
    <col min="14347" max="14347" width="39.83203125" style="6" bestFit="1" customWidth="1"/>
    <col min="14348" max="14348" width="15.33203125" style="6" bestFit="1" customWidth="1"/>
    <col min="14349" max="14349" width="15.5" style="6" bestFit="1" customWidth="1"/>
    <col min="14350" max="14592" width="9" style="6"/>
    <col min="14593" max="14593" width="16.1640625" style="6" customWidth="1"/>
    <col min="14594" max="14594" width="24.83203125" style="6" bestFit="1" customWidth="1"/>
    <col min="14595" max="14599" width="9.83203125" style="6" customWidth="1"/>
    <col min="14600" max="14600" width="9" style="6"/>
    <col min="14601" max="14601" width="9.1640625" style="6" customWidth="1"/>
    <col min="14602" max="14602" width="9" style="6"/>
    <col min="14603" max="14603" width="39.83203125" style="6" bestFit="1" customWidth="1"/>
    <col min="14604" max="14604" width="15.33203125" style="6" bestFit="1" customWidth="1"/>
    <col min="14605" max="14605" width="15.5" style="6" bestFit="1" customWidth="1"/>
    <col min="14606" max="14848" width="9" style="6"/>
    <col min="14849" max="14849" width="16.1640625" style="6" customWidth="1"/>
    <col min="14850" max="14850" width="24.83203125" style="6" bestFit="1" customWidth="1"/>
    <col min="14851" max="14855" width="9.83203125" style="6" customWidth="1"/>
    <col min="14856" max="14856" width="9" style="6"/>
    <col min="14857" max="14857" width="9.1640625" style="6" customWidth="1"/>
    <col min="14858" max="14858" width="9" style="6"/>
    <col min="14859" max="14859" width="39.83203125" style="6" bestFit="1" customWidth="1"/>
    <col min="14860" max="14860" width="15.33203125" style="6" bestFit="1" customWidth="1"/>
    <col min="14861" max="14861" width="15.5" style="6" bestFit="1" customWidth="1"/>
    <col min="14862" max="15104" width="9" style="6"/>
    <col min="15105" max="15105" width="16.1640625" style="6" customWidth="1"/>
    <col min="15106" max="15106" width="24.83203125" style="6" bestFit="1" customWidth="1"/>
    <col min="15107" max="15111" width="9.83203125" style="6" customWidth="1"/>
    <col min="15112" max="15112" width="9" style="6"/>
    <col min="15113" max="15113" width="9.1640625" style="6" customWidth="1"/>
    <col min="15114" max="15114" width="9" style="6"/>
    <col min="15115" max="15115" width="39.83203125" style="6" bestFit="1" customWidth="1"/>
    <col min="15116" max="15116" width="15.33203125" style="6" bestFit="1" customWidth="1"/>
    <col min="15117" max="15117" width="15.5" style="6" bestFit="1" customWidth="1"/>
    <col min="15118" max="15360" width="9" style="6"/>
    <col min="15361" max="15361" width="16.1640625" style="6" customWidth="1"/>
    <col min="15362" max="15362" width="24.83203125" style="6" bestFit="1" customWidth="1"/>
    <col min="15363" max="15367" width="9.83203125" style="6" customWidth="1"/>
    <col min="15368" max="15368" width="9" style="6"/>
    <col min="15369" max="15369" width="9.1640625" style="6" customWidth="1"/>
    <col min="15370" max="15370" width="9" style="6"/>
    <col min="15371" max="15371" width="39.83203125" style="6" bestFit="1" customWidth="1"/>
    <col min="15372" max="15372" width="15.33203125" style="6" bestFit="1" customWidth="1"/>
    <col min="15373" max="15373" width="15.5" style="6" bestFit="1" customWidth="1"/>
    <col min="15374" max="15616" width="9" style="6"/>
    <col min="15617" max="15617" width="16.1640625" style="6" customWidth="1"/>
    <col min="15618" max="15618" width="24.83203125" style="6" bestFit="1" customWidth="1"/>
    <col min="15619" max="15623" width="9.83203125" style="6" customWidth="1"/>
    <col min="15624" max="15624" width="9" style="6"/>
    <col min="15625" max="15625" width="9.1640625" style="6" customWidth="1"/>
    <col min="15626" max="15626" width="9" style="6"/>
    <col min="15627" max="15627" width="39.83203125" style="6" bestFit="1" customWidth="1"/>
    <col min="15628" max="15628" width="15.33203125" style="6" bestFit="1" customWidth="1"/>
    <col min="15629" max="15629" width="15.5" style="6" bestFit="1" customWidth="1"/>
    <col min="15630" max="15872" width="9" style="6"/>
    <col min="15873" max="15873" width="16.1640625" style="6" customWidth="1"/>
    <col min="15874" max="15874" width="24.83203125" style="6" bestFit="1" customWidth="1"/>
    <col min="15875" max="15879" width="9.83203125" style="6" customWidth="1"/>
    <col min="15880" max="15880" width="9" style="6"/>
    <col min="15881" max="15881" width="9.1640625" style="6" customWidth="1"/>
    <col min="15882" max="15882" width="9" style="6"/>
    <col min="15883" max="15883" width="39.83203125" style="6" bestFit="1" customWidth="1"/>
    <col min="15884" max="15884" width="15.33203125" style="6" bestFit="1" customWidth="1"/>
    <col min="15885" max="15885" width="15.5" style="6" bestFit="1" customWidth="1"/>
    <col min="15886" max="16128" width="9" style="6"/>
    <col min="16129" max="16129" width="16.1640625" style="6" customWidth="1"/>
    <col min="16130" max="16130" width="24.83203125" style="6" bestFit="1" customWidth="1"/>
    <col min="16131" max="16135" width="9.83203125" style="6" customWidth="1"/>
    <col min="16136" max="16136" width="9" style="6"/>
    <col min="16137" max="16137" width="9.1640625" style="6" customWidth="1"/>
    <col min="16138" max="16138" width="9" style="6"/>
    <col min="16139" max="16139" width="39.83203125" style="6" bestFit="1" customWidth="1"/>
    <col min="16140" max="16140" width="15.33203125" style="6" bestFit="1" customWidth="1"/>
    <col min="16141" max="16141" width="15.5" style="6" bestFit="1" customWidth="1"/>
    <col min="16142" max="16384" width="9" style="6"/>
  </cols>
  <sheetData>
    <row r="1" spans="1:13" ht="42" customHeight="1">
      <c r="A1" s="841" t="s">
        <v>848</v>
      </c>
      <c r="B1" s="841"/>
      <c r="C1" s="841"/>
      <c r="D1" s="841"/>
      <c r="E1" s="841"/>
      <c r="F1" s="841"/>
      <c r="G1" s="841"/>
      <c r="H1" s="30" t="s">
        <v>980</v>
      </c>
      <c r="K1" s="232" t="s">
        <v>849</v>
      </c>
      <c r="L1" s="232"/>
      <c r="M1" s="232"/>
    </row>
    <row r="2" spans="1:13" ht="28">
      <c r="A2" s="704" t="s">
        <v>112</v>
      </c>
      <c r="B2" s="235"/>
      <c r="C2" s="705">
        <v>0</v>
      </c>
      <c r="D2" s="705" t="s">
        <v>850</v>
      </c>
      <c r="E2" s="705" t="s">
        <v>851</v>
      </c>
      <c r="F2" s="705" t="s">
        <v>852</v>
      </c>
      <c r="G2" s="705" t="s">
        <v>853</v>
      </c>
      <c r="H2" s="30" t="s">
        <v>553</v>
      </c>
      <c r="K2" s="706"/>
      <c r="L2" s="707" t="s">
        <v>112</v>
      </c>
      <c r="M2" s="707" t="s">
        <v>108</v>
      </c>
    </row>
    <row r="3" spans="1:13" ht="43">
      <c r="A3" s="655" t="s">
        <v>854</v>
      </c>
      <c r="B3" s="276" t="s">
        <v>855</v>
      </c>
      <c r="C3" s="708">
        <v>0.84850999999999999</v>
      </c>
      <c r="D3" s="708">
        <v>5.3990000000000003E-2</v>
      </c>
      <c r="E3" s="708">
        <v>5.7640000000000004E-2</v>
      </c>
      <c r="F3" s="708">
        <v>3.0249999999999999E-2</v>
      </c>
      <c r="G3" s="708">
        <v>9.6100000000000005E-3</v>
      </c>
      <c r="K3" s="296" t="s">
        <v>829</v>
      </c>
      <c r="L3" s="709">
        <v>12100</v>
      </c>
      <c r="M3" s="710">
        <v>16300</v>
      </c>
    </row>
    <row r="4" spans="1:13">
      <c r="A4" s="350"/>
      <c r="B4" s="276" t="s">
        <v>856</v>
      </c>
      <c r="C4" s="708">
        <v>0.47276000000000001</v>
      </c>
      <c r="D4" s="708">
        <v>0.13306999999999999</v>
      </c>
      <c r="E4" s="708">
        <v>0.23754999999999998</v>
      </c>
      <c r="F4" s="708">
        <v>8.9619999999999991E-2</v>
      </c>
      <c r="G4" s="708">
        <v>6.7000000000000004E-2</v>
      </c>
      <c r="K4" s="296" t="s">
        <v>857</v>
      </c>
      <c r="L4" s="710">
        <v>11050</v>
      </c>
      <c r="M4" s="710">
        <v>18130</v>
      </c>
    </row>
    <row r="5" spans="1:13">
      <c r="A5" s="350"/>
      <c r="B5" s="276" t="s">
        <v>858</v>
      </c>
      <c r="C5" s="708">
        <v>0.14856</v>
      </c>
      <c r="D5" s="708">
        <v>0.13387000000000002</v>
      </c>
      <c r="E5" s="708">
        <v>0.37906000000000001</v>
      </c>
      <c r="F5" s="708">
        <v>0.20587</v>
      </c>
      <c r="G5" s="708">
        <v>0.13266</v>
      </c>
      <c r="K5" s="296" t="s">
        <v>859</v>
      </c>
      <c r="L5" s="710"/>
      <c r="M5" s="710"/>
    </row>
    <row r="6" spans="1:13">
      <c r="A6" s="350"/>
      <c r="B6" s="276" t="s">
        <v>860</v>
      </c>
      <c r="C6" s="708">
        <v>0.10916000000000001</v>
      </c>
      <c r="D6" s="708">
        <v>0.13996</v>
      </c>
      <c r="E6" s="708">
        <v>0.38469999999999999</v>
      </c>
      <c r="F6" s="708">
        <v>0.21745</v>
      </c>
      <c r="G6" s="708">
        <v>0.14873</v>
      </c>
      <c r="K6" s="711" t="s">
        <v>861</v>
      </c>
      <c r="L6" s="710">
        <v>8090</v>
      </c>
      <c r="M6" s="710">
        <v>12000</v>
      </c>
    </row>
    <row r="7" spans="1:13" ht="28.5" customHeight="1">
      <c r="A7" s="350" t="s">
        <v>363</v>
      </c>
      <c r="B7" s="276" t="s">
        <v>862</v>
      </c>
      <c r="C7" s="712">
        <v>0.46023999999999998</v>
      </c>
      <c r="D7" s="712">
        <v>0.10877000000000001</v>
      </c>
      <c r="E7" s="712">
        <v>0.23606000000000002</v>
      </c>
      <c r="F7" s="712">
        <v>0.11808</v>
      </c>
      <c r="G7" s="712">
        <v>7.6859999999999998E-2</v>
      </c>
      <c r="K7" s="711" t="s">
        <v>863</v>
      </c>
      <c r="L7" s="710">
        <v>11020</v>
      </c>
      <c r="M7" s="710">
        <v>15940</v>
      </c>
    </row>
    <row r="8" spans="1:13">
      <c r="A8" s="296"/>
      <c r="B8" s="713" t="s">
        <v>864</v>
      </c>
      <c r="C8" s="714">
        <v>0.65985000000000005</v>
      </c>
      <c r="D8" s="714">
        <v>8.9619999999999991E-2</v>
      </c>
      <c r="E8" s="714">
        <v>0.15228</v>
      </c>
      <c r="F8" s="714">
        <v>6.2910000000000008E-2</v>
      </c>
      <c r="G8" s="714">
        <v>3.5339999999999996E-2</v>
      </c>
      <c r="K8" s="711" t="s">
        <v>865</v>
      </c>
      <c r="L8" s="710">
        <v>13300</v>
      </c>
      <c r="M8" s="710">
        <v>20180</v>
      </c>
    </row>
    <row r="9" spans="1:13" ht="28">
      <c r="A9" s="715" t="s">
        <v>108</v>
      </c>
      <c r="B9" s="716"/>
      <c r="C9" s="717">
        <v>0</v>
      </c>
      <c r="D9" s="717" t="s">
        <v>866</v>
      </c>
      <c r="E9" s="717" t="s">
        <v>867</v>
      </c>
      <c r="F9" s="717" t="s">
        <v>868</v>
      </c>
      <c r="G9" s="717" t="s">
        <v>869</v>
      </c>
      <c r="K9" s="711" t="s">
        <v>870</v>
      </c>
      <c r="L9" s="710">
        <v>13800</v>
      </c>
      <c r="M9" s="710">
        <v>22650</v>
      </c>
    </row>
    <row r="10" spans="1:13" ht="43">
      <c r="A10" s="718" t="s">
        <v>854</v>
      </c>
      <c r="B10" s="350" t="s">
        <v>871</v>
      </c>
      <c r="C10" s="708">
        <v>0.61692000000000002</v>
      </c>
      <c r="D10" s="708">
        <v>0.27210000000000001</v>
      </c>
      <c r="E10" s="708">
        <v>4.3990000000000001E-2</v>
      </c>
      <c r="F10" s="708">
        <v>3.048E-2</v>
      </c>
      <c r="G10" s="708">
        <v>3.6520000000000004E-2</v>
      </c>
      <c r="K10" s="30" t="s">
        <v>872</v>
      </c>
    </row>
    <row r="11" spans="1:13">
      <c r="A11" s="350"/>
      <c r="B11" s="350" t="s">
        <v>873</v>
      </c>
      <c r="C11" s="708">
        <v>0.35098000000000001</v>
      </c>
      <c r="D11" s="708">
        <v>0.32316</v>
      </c>
      <c r="E11" s="708">
        <v>0.14868000000000001</v>
      </c>
      <c r="F11" s="708">
        <v>8.5190000000000002E-2</v>
      </c>
      <c r="G11" s="708">
        <v>9.1999999999999998E-2</v>
      </c>
      <c r="K11" s="30" t="s">
        <v>874</v>
      </c>
    </row>
    <row r="12" spans="1:13">
      <c r="A12" s="350"/>
      <c r="B12" s="350" t="s">
        <v>875</v>
      </c>
      <c r="C12" s="708">
        <v>0.11151</v>
      </c>
      <c r="D12" s="708">
        <v>0.24548999999999999</v>
      </c>
      <c r="E12" s="708">
        <v>0.26762000000000002</v>
      </c>
      <c r="F12" s="708">
        <v>0.17629</v>
      </c>
      <c r="G12" s="708">
        <v>0.1991</v>
      </c>
      <c r="K12" s="30" t="s">
        <v>876</v>
      </c>
    </row>
    <row r="13" spans="1:13">
      <c r="A13" s="350"/>
      <c r="B13" s="350" t="s">
        <v>877</v>
      </c>
      <c r="C13" s="708">
        <v>7.7519999999999992E-2</v>
      </c>
      <c r="D13" s="708">
        <v>0.18279000000000001</v>
      </c>
      <c r="E13" s="708">
        <v>0.24047000000000002</v>
      </c>
      <c r="F13" s="708">
        <v>0.18501999999999999</v>
      </c>
      <c r="G13" s="708">
        <v>0.31420000000000003</v>
      </c>
    </row>
    <row r="14" spans="1:13">
      <c r="A14" s="186" t="s">
        <v>363</v>
      </c>
      <c r="B14" s="350" t="s">
        <v>878</v>
      </c>
      <c r="C14" s="712">
        <v>0.26843</v>
      </c>
      <c r="D14" s="712">
        <v>0.25002999999999997</v>
      </c>
      <c r="E14" s="712">
        <v>0.18273</v>
      </c>
      <c r="F14" s="712">
        <v>0.12581000000000001</v>
      </c>
      <c r="G14" s="712">
        <v>0.17300000000000001</v>
      </c>
    </row>
    <row r="15" spans="1:13">
      <c r="A15" s="296"/>
      <c r="B15" s="296" t="s">
        <v>879</v>
      </c>
      <c r="C15" s="714">
        <v>0.37313000000000002</v>
      </c>
      <c r="D15" s="714">
        <v>0.37337000000000004</v>
      </c>
      <c r="E15" s="714">
        <v>0.13592000000000001</v>
      </c>
      <c r="F15" s="714">
        <v>7.0800000000000002E-2</v>
      </c>
      <c r="G15" s="714">
        <v>4.6780000000000002E-2</v>
      </c>
    </row>
    <row r="16" spans="1:13">
      <c r="A16" s="30" t="s">
        <v>880</v>
      </c>
    </row>
    <row r="17" spans="1:1" ht="30" customHeight="1">
      <c r="A17" s="30" t="s">
        <v>881</v>
      </c>
    </row>
    <row r="18" spans="1:1">
      <c r="A18" s="30" t="s">
        <v>882</v>
      </c>
    </row>
    <row r="19" spans="1:1">
      <c r="A19" s="30" t="s">
        <v>883</v>
      </c>
    </row>
    <row r="20" spans="1:1">
      <c r="A20" s="30" t="s">
        <v>884</v>
      </c>
    </row>
    <row r="21" spans="1:1">
      <c r="A21" s="30" t="s">
        <v>885</v>
      </c>
    </row>
    <row r="22" spans="1:1" ht="29.25" customHeight="1">
      <c r="A22" s="30" t="s">
        <v>886</v>
      </c>
    </row>
    <row r="23" spans="1:1">
      <c r="A23" s="30" t="s">
        <v>887</v>
      </c>
    </row>
    <row r="24" spans="1:1" ht="30" customHeight="1"/>
  </sheetData>
  <mergeCells count="1">
    <mergeCell ref="A1:G1"/>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98B4E-5392-4085-B0A7-756F2FA45210}">
  <sheetPr>
    <tabColor rgb="FF7030A0"/>
  </sheetPr>
  <dimension ref="A1:M23"/>
  <sheetViews>
    <sheetView zoomScale="80" zoomScaleNormal="80" workbookViewId="0">
      <selection activeCell="H1" sqref="H1:H2"/>
    </sheetView>
  </sheetViews>
  <sheetFormatPr baseColWidth="10" defaultColWidth="8.83203125" defaultRowHeight="15"/>
  <cols>
    <col min="1" max="1" width="20.6640625" style="6" customWidth="1"/>
    <col min="2" max="2" width="26.5" style="6" bestFit="1" customWidth="1"/>
    <col min="3" max="3" width="11.33203125" style="6" customWidth="1"/>
    <col min="4" max="4" width="9.83203125" style="6" customWidth="1"/>
    <col min="5" max="7" width="11.33203125" style="6" customWidth="1"/>
    <col min="8" max="10" width="9" style="6"/>
    <col min="11" max="11" width="39.83203125" style="30" customWidth="1"/>
    <col min="12" max="12" width="18.33203125" style="30" customWidth="1"/>
    <col min="13" max="13" width="17" style="30" customWidth="1"/>
    <col min="14" max="256" width="9" style="6"/>
    <col min="257" max="257" width="20.6640625" style="6" customWidth="1"/>
    <col min="258" max="258" width="26.5" style="6" bestFit="1" customWidth="1"/>
    <col min="259" max="259" width="11.33203125" style="6" customWidth="1"/>
    <col min="260" max="260" width="9.83203125" style="6" customWidth="1"/>
    <col min="261" max="263" width="11.33203125" style="6" customWidth="1"/>
    <col min="264" max="266" width="9" style="6"/>
    <col min="267" max="267" width="39.83203125" style="6" customWidth="1"/>
    <col min="268" max="268" width="18.33203125" style="6" customWidth="1"/>
    <col min="269" max="269" width="17" style="6" customWidth="1"/>
    <col min="270" max="512" width="9" style="6"/>
    <col min="513" max="513" width="20.6640625" style="6" customWidth="1"/>
    <col min="514" max="514" width="26.5" style="6" bestFit="1" customWidth="1"/>
    <col min="515" max="515" width="11.33203125" style="6" customWidth="1"/>
    <col min="516" max="516" width="9.83203125" style="6" customWidth="1"/>
    <col min="517" max="519" width="11.33203125" style="6" customWidth="1"/>
    <col min="520" max="522" width="9" style="6"/>
    <col min="523" max="523" width="39.83203125" style="6" customWidth="1"/>
    <col min="524" max="524" width="18.33203125" style="6" customWidth="1"/>
    <col min="525" max="525" width="17" style="6" customWidth="1"/>
    <col min="526" max="768" width="9" style="6"/>
    <col min="769" max="769" width="20.6640625" style="6" customWidth="1"/>
    <col min="770" max="770" width="26.5" style="6" bestFit="1" customWidth="1"/>
    <col min="771" max="771" width="11.33203125" style="6" customWidth="1"/>
    <col min="772" max="772" width="9.83203125" style="6" customWidth="1"/>
    <col min="773" max="775" width="11.33203125" style="6" customWidth="1"/>
    <col min="776" max="778" width="9" style="6"/>
    <col min="779" max="779" width="39.83203125" style="6" customWidth="1"/>
    <col min="780" max="780" width="18.33203125" style="6" customWidth="1"/>
    <col min="781" max="781" width="17" style="6" customWidth="1"/>
    <col min="782" max="1024" width="9" style="6"/>
    <col min="1025" max="1025" width="20.6640625" style="6" customWidth="1"/>
    <col min="1026" max="1026" width="26.5" style="6" bestFit="1" customWidth="1"/>
    <col min="1027" max="1027" width="11.33203125" style="6" customWidth="1"/>
    <col min="1028" max="1028" width="9.83203125" style="6" customWidth="1"/>
    <col min="1029" max="1031" width="11.33203125" style="6" customWidth="1"/>
    <col min="1032" max="1034" width="9" style="6"/>
    <col min="1035" max="1035" width="39.83203125" style="6" customWidth="1"/>
    <col min="1036" max="1036" width="18.33203125" style="6" customWidth="1"/>
    <col min="1037" max="1037" width="17" style="6" customWidth="1"/>
    <col min="1038" max="1280" width="9" style="6"/>
    <col min="1281" max="1281" width="20.6640625" style="6" customWidth="1"/>
    <col min="1282" max="1282" width="26.5" style="6" bestFit="1" customWidth="1"/>
    <col min="1283" max="1283" width="11.33203125" style="6" customWidth="1"/>
    <col min="1284" max="1284" width="9.83203125" style="6" customWidth="1"/>
    <col min="1285" max="1287" width="11.33203125" style="6" customWidth="1"/>
    <col min="1288" max="1290" width="9" style="6"/>
    <col min="1291" max="1291" width="39.83203125" style="6" customWidth="1"/>
    <col min="1292" max="1292" width="18.33203125" style="6" customWidth="1"/>
    <col min="1293" max="1293" width="17" style="6" customWidth="1"/>
    <col min="1294" max="1536" width="9" style="6"/>
    <col min="1537" max="1537" width="20.6640625" style="6" customWidth="1"/>
    <col min="1538" max="1538" width="26.5" style="6" bestFit="1" customWidth="1"/>
    <col min="1539" max="1539" width="11.33203125" style="6" customWidth="1"/>
    <col min="1540" max="1540" width="9.83203125" style="6" customWidth="1"/>
    <col min="1541" max="1543" width="11.33203125" style="6" customWidth="1"/>
    <col min="1544" max="1546" width="9" style="6"/>
    <col min="1547" max="1547" width="39.83203125" style="6" customWidth="1"/>
    <col min="1548" max="1548" width="18.33203125" style="6" customWidth="1"/>
    <col min="1549" max="1549" width="17" style="6" customWidth="1"/>
    <col min="1550" max="1792" width="9" style="6"/>
    <col min="1793" max="1793" width="20.6640625" style="6" customWidth="1"/>
    <col min="1794" max="1794" width="26.5" style="6" bestFit="1" customWidth="1"/>
    <col min="1795" max="1795" width="11.33203125" style="6" customWidth="1"/>
    <col min="1796" max="1796" width="9.83203125" style="6" customWidth="1"/>
    <col min="1797" max="1799" width="11.33203125" style="6" customWidth="1"/>
    <col min="1800" max="1802" width="9" style="6"/>
    <col min="1803" max="1803" width="39.83203125" style="6" customWidth="1"/>
    <col min="1804" max="1804" width="18.33203125" style="6" customWidth="1"/>
    <col min="1805" max="1805" width="17" style="6" customWidth="1"/>
    <col min="1806" max="2048" width="9" style="6"/>
    <col min="2049" max="2049" width="20.6640625" style="6" customWidth="1"/>
    <col min="2050" max="2050" width="26.5" style="6" bestFit="1" customWidth="1"/>
    <col min="2051" max="2051" width="11.33203125" style="6" customWidth="1"/>
    <col min="2052" max="2052" width="9.83203125" style="6" customWidth="1"/>
    <col min="2053" max="2055" width="11.33203125" style="6" customWidth="1"/>
    <col min="2056" max="2058" width="9" style="6"/>
    <col min="2059" max="2059" width="39.83203125" style="6" customWidth="1"/>
    <col min="2060" max="2060" width="18.33203125" style="6" customWidth="1"/>
    <col min="2061" max="2061" width="17" style="6" customWidth="1"/>
    <col min="2062" max="2304" width="9" style="6"/>
    <col min="2305" max="2305" width="20.6640625" style="6" customWidth="1"/>
    <col min="2306" max="2306" width="26.5" style="6" bestFit="1" customWidth="1"/>
    <col min="2307" max="2307" width="11.33203125" style="6" customWidth="1"/>
    <col min="2308" max="2308" width="9.83203125" style="6" customWidth="1"/>
    <col min="2309" max="2311" width="11.33203125" style="6" customWidth="1"/>
    <col min="2312" max="2314" width="9" style="6"/>
    <col min="2315" max="2315" width="39.83203125" style="6" customWidth="1"/>
    <col min="2316" max="2316" width="18.33203125" style="6" customWidth="1"/>
    <col min="2317" max="2317" width="17" style="6" customWidth="1"/>
    <col min="2318" max="2560" width="9" style="6"/>
    <col min="2561" max="2561" width="20.6640625" style="6" customWidth="1"/>
    <col min="2562" max="2562" width="26.5" style="6" bestFit="1" customWidth="1"/>
    <col min="2563" max="2563" width="11.33203125" style="6" customWidth="1"/>
    <col min="2564" max="2564" width="9.83203125" style="6" customWidth="1"/>
    <col min="2565" max="2567" width="11.33203125" style="6" customWidth="1"/>
    <col min="2568" max="2570" width="9" style="6"/>
    <col min="2571" max="2571" width="39.83203125" style="6" customWidth="1"/>
    <col min="2572" max="2572" width="18.33203125" style="6" customWidth="1"/>
    <col min="2573" max="2573" width="17" style="6" customWidth="1"/>
    <col min="2574" max="2816" width="9" style="6"/>
    <col min="2817" max="2817" width="20.6640625" style="6" customWidth="1"/>
    <col min="2818" max="2818" width="26.5" style="6" bestFit="1" customWidth="1"/>
    <col min="2819" max="2819" width="11.33203125" style="6" customWidth="1"/>
    <col min="2820" max="2820" width="9.83203125" style="6" customWidth="1"/>
    <col min="2821" max="2823" width="11.33203125" style="6" customWidth="1"/>
    <col min="2824" max="2826" width="9" style="6"/>
    <col min="2827" max="2827" width="39.83203125" style="6" customWidth="1"/>
    <col min="2828" max="2828" width="18.33203125" style="6" customWidth="1"/>
    <col min="2829" max="2829" width="17" style="6" customWidth="1"/>
    <col min="2830" max="3072" width="9" style="6"/>
    <col min="3073" max="3073" width="20.6640625" style="6" customWidth="1"/>
    <col min="3074" max="3074" width="26.5" style="6" bestFit="1" customWidth="1"/>
    <col min="3075" max="3075" width="11.33203125" style="6" customWidth="1"/>
    <col min="3076" max="3076" width="9.83203125" style="6" customWidth="1"/>
    <col min="3077" max="3079" width="11.33203125" style="6" customWidth="1"/>
    <col min="3080" max="3082" width="9" style="6"/>
    <col min="3083" max="3083" width="39.83203125" style="6" customWidth="1"/>
    <col min="3084" max="3084" width="18.33203125" style="6" customWidth="1"/>
    <col min="3085" max="3085" width="17" style="6" customWidth="1"/>
    <col min="3086" max="3328" width="9" style="6"/>
    <col min="3329" max="3329" width="20.6640625" style="6" customWidth="1"/>
    <col min="3330" max="3330" width="26.5" style="6" bestFit="1" customWidth="1"/>
    <col min="3331" max="3331" width="11.33203125" style="6" customWidth="1"/>
    <col min="3332" max="3332" width="9.83203125" style="6" customWidth="1"/>
    <col min="3333" max="3335" width="11.33203125" style="6" customWidth="1"/>
    <col min="3336" max="3338" width="9" style="6"/>
    <col min="3339" max="3339" width="39.83203125" style="6" customWidth="1"/>
    <col min="3340" max="3340" width="18.33203125" style="6" customWidth="1"/>
    <col min="3341" max="3341" width="17" style="6" customWidth="1"/>
    <col min="3342" max="3584" width="9" style="6"/>
    <col min="3585" max="3585" width="20.6640625" style="6" customWidth="1"/>
    <col min="3586" max="3586" width="26.5" style="6" bestFit="1" customWidth="1"/>
    <col min="3587" max="3587" width="11.33203125" style="6" customWidth="1"/>
    <col min="3588" max="3588" width="9.83203125" style="6" customWidth="1"/>
    <col min="3589" max="3591" width="11.33203125" style="6" customWidth="1"/>
    <col min="3592" max="3594" width="9" style="6"/>
    <col min="3595" max="3595" width="39.83203125" style="6" customWidth="1"/>
    <col min="3596" max="3596" width="18.33203125" style="6" customWidth="1"/>
    <col min="3597" max="3597" width="17" style="6" customWidth="1"/>
    <col min="3598" max="3840" width="9" style="6"/>
    <col min="3841" max="3841" width="20.6640625" style="6" customWidth="1"/>
    <col min="3842" max="3842" width="26.5" style="6" bestFit="1" customWidth="1"/>
    <col min="3843" max="3843" width="11.33203125" style="6" customWidth="1"/>
    <col min="3844" max="3844" width="9.83203125" style="6" customWidth="1"/>
    <col min="3845" max="3847" width="11.33203125" style="6" customWidth="1"/>
    <col min="3848" max="3850" width="9" style="6"/>
    <col min="3851" max="3851" width="39.83203125" style="6" customWidth="1"/>
    <col min="3852" max="3852" width="18.33203125" style="6" customWidth="1"/>
    <col min="3853" max="3853" width="17" style="6" customWidth="1"/>
    <col min="3854" max="4096" width="9" style="6"/>
    <col min="4097" max="4097" width="20.6640625" style="6" customWidth="1"/>
    <col min="4098" max="4098" width="26.5" style="6" bestFit="1" customWidth="1"/>
    <col min="4099" max="4099" width="11.33203125" style="6" customWidth="1"/>
    <col min="4100" max="4100" width="9.83203125" style="6" customWidth="1"/>
    <col min="4101" max="4103" width="11.33203125" style="6" customWidth="1"/>
    <col min="4104" max="4106" width="9" style="6"/>
    <col min="4107" max="4107" width="39.83203125" style="6" customWidth="1"/>
    <col min="4108" max="4108" width="18.33203125" style="6" customWidth="1"/>
    <col min="4109" max="4109" width="17" style="6" customWidth="1"/>
    <col min="4110" max="4352" width="9" style="6"/>
    <col min="4353" max="4353" width="20.6640625" style="6" customWidth="1"/>
    <col min="4354" max="4354" width="26.5" style="6" bestFit="1" customWidth="1"/>
    <col min="4355" max="4355" width="11.33203125" style="6" customWidth="1"/>
    <col min="4356" max="4356" width="9.83203125" style="6" customWidth="1"/>
    <col min="4357" max="4359" width="11.33203125" style="6" customWidth="1"/>
    <col min="4360" max="4362" width="9" style="6"/>
    <col min="4363" max="4363" width="39.83203125" style="6" customWidth="1"/>
    <col min="4364" max="4364" width="18.33203125" style="6" customWidth="1"/>
    <col min="4365" max="4365" width="17" style="6" customWidth="1"/>
    <col min="4366" max="4608" width="9" style="6"/>
    <col min="4609" max="4609" width="20.6640625" style="6" customWidth="1"/>
    <col min="4610" max="4610" width="26.5" style="6" bestFit="1" customWidth="1"/>
    <col min="4611" max="4611" width="11.33203125" style="6" customWidth="1"/>
    <col min="4612" max="4612" width="9.83203125" style="6" customWidth="1"/>
    <col min="4613" max="4615" width="11.33203125" style="6" customWidth="1"/>
    <col min="4616" max="4618" width="9" style="6"/>
    <col min="4619" max="4619" width="39.83203125" style="6" customWidth="1"/>
    <col min="4620" max="4620" width="18.33203125" style="6" customWidth="1"/>
    <col min="4621" max="4621" width="17" style="6" customWidth="1"/>
    <col min="4622" max="4864" width="9" style="6"/>
    <col min="4865" max="4865" width="20.6640625" style="6" customWidth="1"/>
    <col min="4866" max="4866" width="26.5" style="6" bestFit="1" customWidth="1"/>
    <col min="4867" max="4867" width="11.33203125" style="6" customWidth="1"/>
    <col min="4868" max="4868" width="9.83203125" style="6" customWidth="1"/>
    <col min="4869" max="4871" width="11.33203125" style="6" customWidth="1"/>
    <col min="4872" max="4874" width="9" style="6"/>
    <col min="4875" max="4875" width="39.83203125" style="6" customWidth="1"/>
    <col min="4876" max="4876" width="18.33203125" style="6" customWidth="1"/>
    <col min="4877" max="4877" width="17" style="6" customWidth="1"/>
    <col min="4878" max="5120" width="9" style="6"/>
    <col min="5121" max="5121" width="20.6640625" style="6" customWidth="1"/>
    <col min="5122" max="5122" width="26.5" style="6" bestFit="1" customWidth="1"/>
    <col min="5123" max="5123" width="11.33203125" style="6" customWidth="1"/>
    <col min="5124" max="5124" width="9.83203125" style="6" customWidth="1"/>
    <col min="5125" max="5127" width="11.33203125" style="6" customWidth="1"/>
    <col min="5128" max="5130" width="9" style="6"/>
    <col min="5131" max="5131" width="39.83203125" style="6" customWidth="1"/>
    <col min="5132" max="5132" width="18.33203125" style="6" customWidth="1"/>
    <col min="5133" max="5133" width="17" style="6" customWidth="1"/>
    <col min="5134" max="5376" width="9" style="6"/>
    <col min="5377" max="5377" width="20.6640625" style="6" customWidth="1"/>
    <col min="5378" max="5378" width="26.5" style="6" bestFit="1" customWidth="1"/>
    <col min="5379" max="5379" width="11.33203125" style="6" customWidth="1"/>
    <col min="5380" max="5380" width="9.83203125" style="6" customWidth="1"/>
    <col min="5381" max="5383" width="11.33203125" style="6" customWidth="1"/>
    <col min="5384" max="5386" width="9" style="6"/>
    <col min="5387" max="5387" width="39.83203125" style="6" customWidth="1"/>
    <col min="5388" max="5388" width="18.33203125" style="6" customWidth="1"/>
    <col min="5389" max="5389" width="17" style="6" customWidth="1"/>
    <col min="5390" max="5632" width="9" style="6"/>
    <col min="5633" max="5633" width="20.6640625" style="6" customWidth="1"/>
    <col min="5634" max="5634" width="26.5" style="6" bestFit="1" customWidth="1"/>
    <col min="5635" max="5635" width="11.33203125" style="6" customWidth="1"/>
    <col min="5636" max="5636" width="9.83203125" style="6" customWidth="1"/>
    <col min="5637" max="5639" width="11.33203125" style="6" customWidth="1"/>
    <col min="5640" max="5642" width="9" style="6"/>
    <col min="5643" max="5643" width="39.83203125" style="6" customWidth="1"/>
    <col min="5644" max="5644" width="18.33203125" style="6" customWidth="1"/>
    <col min="5645" max="5645" width="17" style="6" customWidth="1"/>
    <col min="5646" max="5888" width="9" style="6"/>
    <col min="5889" max="5889" width="20.6640625" style="6" customWidth="1"/>
    <col min="5890" max="5890" width="26.5" style="6" bestFit="1" customWidth="1"/>
    <col min="5891" max="5891" width="11.33203125" style="6" customWidth="1"/>
    <col min="5892" max="5892" width="9.83203125" style="6" customWidth="1"/>
    <col min="5893" max="5895" width="11.33203125" style="6" customWidth="1"/>
    <col min="5896" max="5898" width="9" style="6"/>
    <col min="5899" max="5899" width="39.83203125" style="6" customWidth="1"/>
    <col min="5900" max="5900" width="18.33203125" style="6" customWidth="1"/>
    <col min="5901" max="5901" width="17" style="6" customWidth="1"/>
    <col min="5902" max="6144" width="9" style="6"/>
    <col min="6145" max="6145" width="20.6640625" style="6" customWidth="1"/>
    <col min="6146" max="6146" width="26.5" style="6" bestFit="1" customWidth="1"/>
    <col min="6147" max="6147" width="11.33203125" style="6" customWidth="1"/>
    <col min="6148" max="6148" width="9.83203125" style="6" customWidth="1"/>
    <col min="6149" max="6151" width="11.33203125" style="6" customWidth="1"/>
    <col min="6152" max="6154" width="9" style="6"/>
    <col min="6155" max="6155" width="39.83203125" style="6" customWidth="1"/>
    <col min="6156" max="6156" width="18.33203125" style="6" customWidth="1"/>
    <col min="6157" max="6157" width="17" style="6" customWidth="1"/>
    <col min="6158" max="6400" width="9" style="6"/>
    <col min="6401" max="6401" width="20.6640625" style="6" customWidth="1"/>
    <col min="6402" max="6402" width="26.5" style="6" bestFit="1" customWidth="1"/>
    <col min="6403" max="6403" width="11.33203125" style="6" customWidth="1"/>
    <col min="6404" max="6404" width="9.83203125" style="6" customWidth="1"/>
    <col min="6405" max="6407" width="11.33203125" style="6" customWidth="1"/>
    <col min="6408" max="6410" width="9" style="6"/>
    <col min="6411" max="6411" width="39.83203125" style="6" customWidth="1"/>
    <col min="6412" max="6412" width="18.33203125" style="6" customWidth="1"/>
    <col min="6413" max="6413" width="17" style="6" customWidth="1"/>
    <col min="6414" max="6656" width="9" style="6"/>
    <col min="6657" max="6657" width="20.6640625" style="6" customWidth="1"/>
    <col min="6658" max="6658" width="26.5" style="6" bestFit="1" customWidth="1"/>
    <col min="6659" max="6659" width="11.33203125" style="6" customWidth="1"/>
    <col min="6660" max="6660" width="9.83203125" style="6" customWidth="1"/>
    <col min="6661" max="6663" width="11.33203125" style="6" customWidth="1"/>
    <col min="6664" max="6666" width="9" style="6"/>
    <col min="6667" max="6667" width="39.83203125" style="6" customWidth="1"/>
    <col min="6668" max="6668" width="18.33203125" style="6" customWidth="1"/>
    <col min="6669" max="6669" width="17" style="6" customWidth="1"/>
    <col min="6670" max="6912" width="9" style="6"/>
    <col min="6913" max="6913" width="20.6640625" style="6" customWidth="1"/>
    <col min="6914" max="6914" width="26.5" style="6" bestFit="1" customWidth="1"/>
    <col min="6915" max="6915" width="11.33203125" style="6" customWidth="1"/>
    <col min="6916" max="6916" width="9.83203125" style="6" customWidth="1"/>
    <col min="6917" max="6919" width="11.33203125" style="6" customWidth="1"/>
    <col min="6920" max="6922" width="9" style="6"/>
    <col min="6923" max="6923" width="39.83203125" style="6" customWidth="1"/>
    <col min="6924" max="6924" width="18.33203125" style="6" customWidth="1"/>
    <col min="6925" max="6925" width="17" style="6" customWidth="1"/>
    <col min="6926" max="7168" width="9" style="6"/>
    <col min="7169" max="7169" width="20.6640625" style="6" customWidth="1"/>
    <col min="7170" max="7170" width="26.5" style="6" bestFit="1" customWidth="1"/>
    <col min="7171" max="7171" width="11.33203125" style="6" customWidth="1"/>
    <col min="7172" max="7172" width="9.83203125" style="6" customWidth="1"/>
    <col min="7173" max="7175" width="11.33203125" style="6" customWidth="1"/>
    <col min="7176" max="7178" width="9" style="6"/>
    <col min="7179" max="7179" width="39.83203125" style="6" customWidth="1"/>
    <col min="7180" max="7180" width="18.33203125" style="6" customWidth="1"/>
    <col min="7181" max="7181" width="17" style="6" customWidth="1"/>
    <col min="7182" max="7424" width="9" style="6"/>
    <col min="7425" max="7425" width="20.6640625" style="6" customWidth="1"/>
    <col min="7426" max="7426" width="26.5" style="6" bestFit="1" customWidth="1"/>
    <col min="7427" max="7427" width="11.33203125" style="6" customWidth="1"/>
    <col min="7428" max="7428" width="9.83203125" style="6" customWidth="1"/>
    <col min="7429" max="7431" width="11.33203125" style="6" customWidth="1"/>
    <col min="7432" max="7434" width="9" style="6"/>
    <col min="7435" max="7435" width="39.83203125" style="6" customWidth="1"/>
    <col min="7436" max="7436" width="18.33203125" style="6" customWidth="1"/>
    <col min="7437" max="7437" width="17" style="6" customWidth="1"/>
    <col min="7438" max="7680" width="9" style="6"/>
    <col min="7681" max="7681" width="20.6640625" style="6" customWidth="1"/>
    <col min="7682" max="7682" width="26.5" style="6" bestFit="1" customWidth="1"/>
    <col min="7683" max="7683" width="11.33203125" style="6" customWidth="1"/>
    <col min="7684" max="7684" width="9.83203125" style="6" customWidth="1"/>
    <col min="7685" max="7687" width="11.33203125" style="6" customWidth="1"/>
    <col min="7688" max="7690" width="9" style="6"/>
    <col min="7691" max="7691" width="39.83203125" style="6" customWidth="1"/>
    <col min="7692" max="7692" width="18.33203125" style="6" customWidth="1"/>
    <col min="7693" max="7693" width="17" style="6" customWidth="1"/>
    <col min="7694" max="7936" width="9" style="6"/>
    <col min="7937" max="7937" width="20.6640625" style="6" customWidth="1"/>
    <col min="7938" max="7938" width="26.5" style="6" bestFit="1" customWidth="1"/>
    <col min="7939" max="7939" width="11.33203125" style="6" customWidth="1"/>
    <col min="7940" max="7940" width="9.83203125" style="6" customWidth="1"/>
    <col min="7941" max="7943" width="11.33203125" style="6" customWidth="1"/>
    <col min="7944" max="7946" width="9" style="6"/>
    <col min="7947" max="7947" width="39.83203125" style="6" customWidth="1"/>
    <col min="7948" max="7948" width="18.33203125" style="6" customWidth="1"/>
    <col min="7949" max="7949" width="17" style="6" customWidth="1"/>
    <col min="7950" max="8192" width="9" style="6"/>
    <col min="8193" max="8193" width="20.6640625" style="6" customWidth="1"/>
    <col min="8194" max="8194" width="26.5" style="6" bestFit="1" customWidth="1"/>
    <col min="8195" max="8195" width="11.33203125" style="6" customWidth="1"/>
    <col min="8196" max="8196" width="9.83203125" style="6" customWidth="1"/>
    <col min="8197" max="8199" width="11.33203125" style="6" customWidth="1"/>
    <col min="8200" max="8202" width="9" style="6"/>
    <col min="8203" max="8203" width="39.83203125" style="6" customWidth="1"/>
    <col min="8204" max="8204" width="18.33203125" style="6" customWidth="1"/>
    <col min="8205" max="8205" width="17" style="6" customWidth="1"/>
    <col min="8206" max="8448" width="9" style="6"/>
    <col min="8449" max="8449" width="20.6640625" style="6" customWidth="1"/>
    <col min="8450" max="8450" width="26.5" style="6" bestFit="1" customWidth="1"/>
    <col min="8451" max="8451" width="11.33203125" style="6" customWidth="1"/>
    <col min="8452" max="8452" width="9.83203125" style="6" customWidth="1"/>
    <col min="8453" max="8455" width="11.33203125" style="6" customWidth="1"/>
    <col min="8456" max="8458" width="9" style="6"/>
    <col min="8459" max="8459" width="39.83203125" style="6" customWidth="1"/>
    <col min="8460" max="8460" width="18.33203125" style="6" customWidth="1"/>
    <col min="8461" max="8461" width="17" style="6" customWidth="1"/>
    <col min="8462" max="8704" width="9" style="6"/>
    <col min="8705" max="8705" width="20.6640625" style="6" customWidth="1"/>
    <col min="8706" max="8706" width="26.5" style="6" bestFit="1" customWidth="1"/>
    <col min="8707" max="8707" width="11.33203125" style="6" customWidth="1"/>
    <col min="8708" max="8708" width="9.83203125" style="6" customWidth="1"/>
    <col min="8709" max="8711" width="11.33203125" style="6" customWidth="1"/>
    <col min="8712" max="8714" width="9" style="6"/>
    <col min="8715" max="8715" width="39.83203125" style="6" customWidth="1"/>
    <col min="8716" max="8716" width="18.33203125" style="6" customWidth="1"/>
    <col min="8717" max="8717" width="17" style="6" customWidth="1"/>
    <col min="8718" max="8960" width="9" style="6"/>
    <col min="8961" max="8961" width="20.6640625" style="6" customWidth="1"/>
    <col min="8962" max="8962" width="26.5" style="6" bestFit="1" customWidth="1"/>
    <col min="8963" max="8963" width="11.33203125" style="6" customWidth="1"/>
    <col min="8964" max="8964" width="9.83203125" style="6" customWidth="1"/>
    <col min="8965" max="8967" width="11.33203125" style="6" customWidth="1"/>
    <col min="8968" max="8970" width="9" style="6"/>
    <col min="8971" max="8971" width="39.83203125" style="6" customWidth="1"/>
    <col min="8972" max="8972" width="18.33203125" style="6" customWidth="1"/>
    <col min="8973" max="8973" width="17" style="6" customWidth="1"/>
    <col min="8974" max="9216" width="9" style="6"/>
    <col min="9217" max="9217" width="20.6640625" style="6" customWidth="1"/>
    <col min="9218" max="9218" width="26.5" style="6" bestFit="1" customWidth="1"/>
    <col min="9219" max="9219" width="11.33203125" style="6" customWidth="1"/>
    <col min="9220" max="9220" width="9.83203125" style="6" customWidth="1"/>
    <col min="9221" max="9223" width="11.33203125" style="6" customWidth="1"/>
    <col min="9224" max="9226" width="9" style="6"/>
    <col min="9227" max="9227" width="39.83203125" style="6" customWidth="1"/>
    <col min="9228" max="9228" width="18.33203125" style="6" customWidth="1"/>
    <col min="9229" max="9229" width="17" style="6" customWidth="1"/>
    <col min="9230" max="9472" width="9" style="6"/>
    <col min="9473" max="9473" width="20.6640625" style="6" customWidth="1"/>
    <col min="9474" max="9474" width="26.5" style="6" bestFit="1" customWidth="1"/>
    <col min="9475" max="9475" width="11.33203125" style="6" customWidth="1"/>
    <col min="9476" max="9476" width="9.83203125" style="6" customWidth="1"/>
    <col min="9477" max="9479" width="11.33203125" style="6" customWidth="1"/>
    <col min="9480" max="9482" width="9" style="6"/>
    <col min="9483" max="9483" width="39.83203125" style="6" customWidth="1"/>
    <col min="9484" max="9484" width="18.33203125" style="6" customWidth="1"/>
    <col min="9485" max="9485" width="17" style="6" customWidth="1"/>
    <col min="9486" max="9728" width="9" style="6"/>
    <col min="9729" max="9729" width="20.6640625" style="6" customWidth="1"/>
    <col min="9730" max="9730" width="26.5" style="6" bestFit="1" customWidth="1"/>
    <col min="9731" max="9731" width="11.33203125" style="6" customWidth="1"/>
    <col min="9732" max="9732" width="9.83203125" style="6" customWidth="1"/>
    <col min="9733" max="9735" width="11.33203125" style="6" customWidth="1"/>
    <col min="9736" max="9738" width="9" style="6"/>
    <col min="9739" max="9739" width="39.83203125" style="6" customWidth="1"/>
    <col min="9740" max="9740" width="18.33203125" style="6" customWidth="1"/>
    <col min="9741" max="9741" width="17" style="6" customWidth="1"/>
    <col min="9742" max="9984" width="9" style="6"/>
    <col min="9985" max="9985" width="20.6640625" style="6" customWidth="1"/>
    <col min="9986" max="9986" width="26.5" style="6" bestFit="1" customWidth="1"/>
    <col min="9987" max="9987" width="11.33203125" style="6" customWidth="1"/>
    <col min="9988" max="9988" width="9.83203125" style="6" customWidth="1"/>
    <col min="9989" max="9991" width="11.33203125" style="6" customWidth="1"/>
    <col min="9992" max="9994" width="9" style="6"/>
    <col min="9995" max="9995" width="39.83203125" style="6" customWidth="1"/>
    <col min="9996" max="9996" width="18.33203125" style="6" customWidth="1"/>
    <col min="9997" max="9997" width="17" style="6" customWidth="1"/>
    <col min="9998" max="10240" width="9" style="6"/>
    <col min="10241" max="10241" width="20.6640625" style="6" customWidth="1"/>
    <col min="10242" max="10242" width="26.5" style="6" bestFit="1" customWidth="1"/>
    <col min="10243" max="10243" width="11.33203125" style="6" customWidth="1"/>
    <col min="10244" max="10244" width="9.83203125" style="6" customWidth="1"/>
    <col min="10245" max="10247" width="11.33203125" style="6" customWidth="1"/>
    <col min="10248" max="10250" width="9" style="6"/>
    <col min="10251" max="10251" width="39.83203125" style="6" customWidth="1"/>
    <col min="10252" max="10252" width="18.33203125" style="6" customWidth="1"/>
    <col min="10253" max="10253" width="17" style="6" customWidth="1"/>
    <col min="10254" max="10496" width="9" style="6"/>
    <col min="10497" max="10497" width="20.6640625" style="6" customWidth="1"/>
    <col min="10498" max="10498" width="26.5" style="6" bestFit="1" customWidth="1"/>
    <col min="10499" max="10499" width="11.33203125" style="6" customWidth="1"/>
    <col min="10500" max="10500" width="9.83203125" style="6" customWidth="1"/>
    <col min="10501" max="10503" width="11.33203125" style="6" customWidth="1"/>
    <col min="10504" max="10506" width="9" style="6"/>
    <col min="10507" max="10507" width="39.83203125" style="6" customWidth="1"/>
    <col min="10508" max="10508" width="18.33203125" style="6" customWidth="1"/>
    <col min="10509" max="10509" width="17" style="6" customWidth="1"/>
    <col min="10510" max="10752" width="9" style="6"/>
    <col min="10753" max="10753" width="20.6640625" style="6" customWidth="1"/>
    <col min="10754" max="10754" width="26.5" style="6" bestFit="1" customWidth="1"/>
    <col min="10755" max="10755" width="11.33203125" style="6" customWidth="1"/>
    <col min="10756" max="10756" width="9.83203125" style="6" customWidth="1"/>
    <col min="10757" max="10759" width="11.33203125" style="6" customWidth="1"/>
    <col min="10760" max="10762" width="9" style="6"/>
    <col min="10763" max="10763" width="39.83203125" style="6" customWidth="1"/>
    <col min="10764" max="10764" width="18.33203125" style="6" customWidth="1"/>
    <col min="10765" max="10765" width="17" style="6" customWidth="1"/>
    <col min="10766" max="11008" width="9" style="6"/>
    <col min="11009" max="11009" width="20.6640625" style="6" customWidth="1"/>
    <col min="11010" max="11010" width="26.5" style="6" bestFit="1" customWidth="1"/>
    <col min="11011" max="11011" width="11.33203125" style="6" customWidth="1"/>
    <col min="11012" max="11012" width="9.83203125" style="6" customWidth="1"/>
    <col min="11013" max="11015" width="11.33203125" style="6" customWidth="1"/>
    <col min="11016" max="11018" width="9" style="6"/>
    <col min="11019" max="11019" width="39.83203125" style="6" customWidth="1"/>
    <col min="11020" max="11020" width="18.33203125" style="6" customWidth="1"/>
    <col min="11021" max="11021" width="17" style="6" customWidth="1"/>
    <col min="11022" max="11264" width="9" style="6"/>
    <col min="11265" max="11265" width="20.6640625" style="6" customWidth="1"/>
    <col min="11266" max="11266" width="26.5" style="6" bestFit="1" customWidth="1"/>
    <col min="11267" max="11267" width="11.33203125" style="6" customWidth="1"/>
    <col min="11268" max="11268" width="9.83203125" style="6" customWidth="1"/>
    <col min="11269" max="11271" width="11.33203125" style="6" customWidth="1"/>
    <col min="11272" max="11274" width="9" style="6"/>
    <col min="11275" max="11275" width="39.83203125" style="6" customWidth="1"/>
    <col min="11276" max="11276" width="18.33203125" style="6" customWidth="1"/>
    <col min="11277" max="11277" width="17" style="6" customWidth="1"/>
    <col min="11278" max="11520" width="9" style="6"/>
    <col min="11521" max="11521" width="20.6640625" style="6" customWidth="1"/>
    <col min="11522" max="11522" width="26.5" style="6" bestFit="1" customWidth="1"/>
    <col min="11523" max="11523" width="11.33203125" style="6" customWidth="1"/>
    <col min="11524" max="11524" width="9.83203125" style="6" customWidth="1"/>
    <col min="11525" max="11527" width="11.33203125" style="6" customWidth="1"/>
    <col min="11528" max="11530" width="9" style="6"/>
    <col min="11531" max="11531" width="39.83203125" style="6" customWidth="1"/>
    <col min="11532" max="11532" width="18.33203125" style="6" customWidth="1"/>
    <col min="11533" max="11533" width="17" style="6" customWidth="1"/>
    <col min="11534" max="11776" width="9" style="6"/>
    <col min="11777" max="11777" width="20.6640625" style="6" customWidth="1"/>
    <col min="11778" max="11778" width="26.5" style="6" bestFit="1" customWidth="1"/>
    <col min="11779" max="11779" width="11.33203125" style="6" customWidth="1"/>
    <col min="11780" max="11780" width="9.83203125" style="6" customWidth="1"/>
    <col min="11781" max="11783" width="11.33203125" style="6" customWidth="1"/>
    <col min="11784" max="11786" width="9" style="6"/>
    <col min="11787" max="11787" width="39.83203125" style="6" customWidth="1"/>
    <col min="11788" max="11788" width="18.33203125" style="6" customWidth="1"/>
    <col min="11789" max="11789" width="17" style="6" customWidth="1"/>
    <col min="11790" max="12032" width="9" style="6"/>
    <col min="12033" max="12033" width="20.6640625" style="6" customWidth="1"/>
    <col min="12034" max="12034" width="26.5" style="6" bestFit="1" customWidth="1"/>
    <col min="12035" max="12035" width="11.33203125" style="6" customWidth="1"/>
    <col min="12036" max="12036" width="9.83203125" style="6" customWidth="1"/>
    <col min="12037" max="12039" width="11.33203125" style="6" customWidth="1"/>
    <col min="12040" max="12042" width="9" style="6"/>
    <col min="12043" max="12043" width="39.83203125" style="6" customWidth="1"/>
    <col min="12044" max="12044" width="18.33203125" style="6" customWidth="1"/>
    <col min="12045" max="12045" width="17" style="6" customWidth="1"/>
    <col min="12046" max="12288" width="9" style="6"/>
    <col min="12289" max="12289" width="20.6640625" style="6" customWidth="1"/>
    <col min="12290" max="12290" width="26.5" style="6" bestFit="1" customWidth="1"/>
    <col min="12291" max="12291" width="11.33203125" style="6" customWidth="1"/>
    <col min="12292" max="12292" width="9.83203125" style="6" customWidth="1"/>
    <col min="12293" max="12295" width="11.33203125" style="6" customWidth="1"/>
    <col min="12296" max="12298" width="9" style="6"/>
    <col min="12299" max="12299" width="39.83203125" style="6" customWidth="1"/>
    <col min="12300" max="12300" width="18.33203125" style="6" customWidth="1"/>
    <col min="12301" max="12301" width="17" style="6" customWidth="1"/>
    <col min="12302" max="12544" width="9" style="6"/>
    <col min="12545" max="12545" width="20.6640625" style="6" customWidth="1"/>
    <col min="12546" max="12546" width="26.5" style="6" bestFit="1" customWidth="1"/>
    <col min="12547" max="12547" width="11.33203125" style="6" customWidth="1"/>
    <col min="12548" max="12548" width="9.83203125" style="6" customWidth="1"/>
    <col min="12549" max="12551" width="11.33203125" style="6" customWidth="1"/>
    <col min="12552" max="12554" width="9" style="6"/>
    <col min="12555" max="12555" width="39.83203125" style="6" customWidth="1"/>
    <col min="12556" max="12556" width="18.33203125" style="6" customWidth="1"/>
    <col min="12557" max="12557" width="17" style="6" customWidth="1"/>
    <col min="12558" max="12800" width="9" style="6"/>
    <col min="12801" max="12801" width="20.6640625" style="6" customWidth="1"/>
    <col min="12802" max="12802" width="26.5" style="6" bestFit="1" customWidth="1"/>
    <col min="12803" max="12803" width="11.33203125" style="6" customWidth="1"/>
    <col min="12804" max="12804" width="9.83203125" style="6" customWidth="1"/>
    <col min="12805" max="12807" width="11.33203125" style="6" customWidth="1"/>
    <col min="12808" max="12810" width="9" style="6"/>
    <col min="12811" max="12811" width="39.83203125" style="6" customWidth="1"/>
    <col min="12812" max="12812" width="18.33203125" style="6" customWidth="1"/>
    <col min="12813" max="12813" width="17" style="6" customWidth="1"/>
    <col min="12814" max="13056" width="9" style="6"/>
    <col min="13057" max="13057" width="20.6640625" style="6" customWidth="1"/>
    <col min="13058" max="13058" width="26.5" style="6" bestFit="1" customWidth="1"/>
    <col min="13059" max="13059" width="11.33203125" style="6" customWidth="1"/>
    <col min="13060" max="13060" width="9.83203125" style="6" customWidth="1"/>
    <col min="13061" max="13063" width="11.33203125" style="6" customWidth="1"/>
    <col min="13064" max="13066" width="9" style="6"/>
    <col min="13067" max="13067" width="39.83203125" style="6" customWidth="1"/>
    <col min="13068" max="13068" width="18.33203125" style="6" customWidth="1"/>
    <col min="13069" max="13069" width="17" style="6" customWidth="1"/>
    <col min="13070" max="13312" width="9" style="6"/>
    <col min="13313" max="13313" width="20.6640625" style="6" customWidth="1"/>
    <col min="13314" max="13314" width="26.5" style="6" bestFit="1" customWidth="1"/>
    <col min="13315" max="13315" width="11.33203125" style="6" customWidth="1"/>
    <col min="13316" max="13316" width="9.83203125" style="6" customWidth="1"/>
    <col min="13317" max="13319" width="11.33203125" style="6" customWidth="1"/>
    <col min="13320" max="13322" width="9" style="6"/>
    <col min="13323" max="13323" width="39.83203125" style="6" customWidth="1"/>
    <col min="13324" max="13324" width="18.33203125" style="6" customWidth="1"/>
    <col min="13325" max="13325" width="17" style="6" customWidth="1"/>
    <col min="13326" max="13568" width="9" style="6"/>
    <col min="13569" max="13569" width="20.6640625" style="6" customWidth="1"/>
    <col min="13570" max="13570" width="26.5" style="6" bestFit="1" customWidth="1"/>
    <col min="13571" max="13571" width="11.33203125" style="6" customWidth="1"/>
    <col min="13572" max="13572" width="9.83203125" style="6" customWidth="1"/>
    <col min="13573" max="13575" width="11.33203125" style="6" customWidth="1"/>
    <col min="13576" max="13578" width="9" style="6"/>
    <col min="13579" max="13579" width="39.83203125" style="6" customWidth="1"/>
    <col min="13580" max="13580" width="18.33203125" style="6" customWidth="1"/>
    <col min="13581" max="13581" width="17" style="6" customWidth="1"/>
    <col min="13582" max="13824" width="9" style="6"/>
    <col min="13825" max="13825" width="20.6640625" style="6" customWidth="1"/>
    <col min="13826" max="13826" width="26.5" style="6" bestFit="1" customWidth="1"/>
    <col min="13827" max="13827" width="11.33203125" style="6" customWidth="1"/>
    <col min="13828" max="13828" width="9.83203125" style="6" customWidth="1"/>
    <col min="13829" max="13831" width="11.33203125" style="6" customWidth="1"/>
    <col min="13832" max="13834" width="9" style="6"/>
    <col min="13835" max="13835" width="39.83203125" style="6" customWidth="1"/>
    <col min="13836" max="13836" width="18.33203125" style="6" customWidth="1"/>
    <col min="13837" max="13837" width="17" style="6" customWidth="1"/>
    <col min="13838" max="14080" width="9" style="6"/>
    <col min="14081" max="14081" width="20.6640625" style="6" customWidth="1"/>
    <col min="14082" max="14082" width="26.5" style="6" bestFit="1" customWidth="1"/>
    <col min="14083" max="14083" width="11.33203125" style="6" customWidth="1"/>
    <col min="14084" max="14084" width="9.83203125" style="6" customWidth="1"/>
    <col min="14085" max="14087" width="11.33203125" style="6" customWidth="1"/>
    <col min="14088" max="14090" width="9" style="6"/>
    <col min="14091" max="14091" width="39.83203125" style="6" customWidth="1"/>
    <col min="14092" max="14092" width="18.33203125" style="6" customWidth="1"/>
    <col min="14093" max="14093" width="17" style="6" customWidth="1"/>
    <col min="14094" max="14336" width="9" style="6"/>
    <col min="14337" max="14337" width="20.6640625" style="6" customWidth="1"/>
    <col min="14338" max="14338" width="26.5" style="6" bestFit="1" customWidth="1"/>
    <col min="14339" max="14339" width="11.33203125" style="6" customWidth="1"/>
    <col min="14340" max="14340" width="9.83203125" style="6" customWidth="1"/>
    <col min="14341" max="14343" width="11.33203125" style="6" customWidth="1"/>
    <col min="14344" max="14346" width="9" style="6"/>
    <col min="14347" max="14347" width="39.83203125" style="6" customWidth="1"/>
    <col min="14348" max="14348" width="18.33203125" style="6" customWidth="1"/>
    <col min="14349" max="14349" width="17" style="6" customWidth="1"/>
    <col min="14350" max="14592" width="9" style="6"/>
    <col min="14593" max="14593" width="20.6640625" style="6" customWidth="1"/>
    <col min="14594" max="14594" width="26.5" style="6" bestFit="1" customWidth="1"/>
    <col min="14595" max="14595" width="11.33203125" style="6" customWidth="1"/>
    <col min="14596" max="14596" width="9.83203125" style="6" customWidth="1"/>
    <col min="14597" max="14599" width="11.33203125" style="6" customWidth="1"/>
    <col min="14600" max="14602" width="9" style="6"/>
    <col min="14603" max="14603" width="39.83203125" style="6" customWidth="1"/>
    <col min="14604" max="14604" width="18.33203125" style="6" customWidth="1"/>
    <col min="14605" max="14605" width="17" style="6" customWidth="1"/>
    <col min="14606" max="14848" width="9" style="6"/>
    <col min="14849" max="14849" width="20.6640625" style="6" customWidth="1"/>
    <col min="14850" max="14850" width="26.5" style="6" bestFit="1" customWidth="1"/>
    <col min="14851" max="14851" width="11.33203125" style="6" customWidth="1"/>
    <col min="14852" max="14852" width="9.83203125" style="6" customWidth="1"/>
    <col min="14853" max="14855" width="11.33203125" style="6" customWidth="1"/>
    <col min="14856" max="14858" width="9" style="6"/>
    <col min="14859" max="14859" width="39.83203125" style="6" customWidth="1"/>
    <col min="14860" max="14860" width="18.33203125" style="6" customWidth="1"/>
    <col min="14861" max="14861" width="17" style="6" customWidth="1"/>
    <col min="14862" max="15104" width="9" style="6"/>
    <col min="15105" max="15105" width="20.6640625" style="6" customWidth="1"/>
    <col min="15106" max="15106" width="26.5" style="6" bestFit="1" customWidth="1"/>
    <col min="15107" max="15107" width="11.33203125" style="6" customWidth="1"/>
    <col min="15108" max="15108" width="9.83203125" style="6" customWidth="1"/>
    <col min="15109" max="15111" width="11.33203125" style="6" customWidth="1"/>
    <col min="15112" max="15114" width="9" style="6"/>
    <col min="15115" max="15115" width="39.83203125" style="6" customWidth="1"/>
    <col min="15116" max="15116" width="18.33203125" style="6" customWidth="1"/>
    <col min="15117" max="15117" width="17" style="6" customWidth="1"/>
    <col min="15118" max="15360" width="9" style="6"/>
    <col min="15361" max="15361" width="20.6640625" style="6" customWidth="1"/>
    <col min="15362" max="15362" width="26.5" style="6" bestFit="1" customWidth="1"/>
    <col min="15363" max="15363" width="11.33203125" style="6" customWidth="1"/>
    <col min="15364" max="15364" width="9.83203125" style="6" customWidth="1"/>
    <col min="15365" max="15367" width="11.33203125" style="6" customWidth="1"/>
    <col min="15368" max="15370" width="9" style="6"/>
    <col min="15371" max="15371" width="39.83203125" style="6" customWidth="1"/>
    <col min="15372" max="15372" width="18.33203125" style="6" customWidth="1"/>
    <col min="15373" max="15373" width="17" style="6" customWidth="1"/>
    <col min="15374" max="15616" width="9" style="6"/>
    <col min="15617" max="15617" width="20.6640625" style="6" customWidth="1"/>
    <col min="15618" max="15618" width="26.5" style="6" bestFit="1" customWidth="1"/>
    <col min="15619" max="15619" width="11.33203125" style="6" customWidth="1"/>
    <col min="15620" max="15620" width="9.83203125" style="6" customWidth="1"/>
    <col min="15621" max="15623" width="11.33203125" style="6" customWidth="1"/>
    <col min="15624" max="15626" width="9" style="6"/>
    <col min="15627" max="15627" width="39.83203125" style="6" customWidth="1"/>
    <col min="15628" max="15628" width="18.33203125" style="6" customWidth="1"/>
    <col min="15629" max="15629" width="17" style="6" customWidth="1"/>
    <col min="15630" max="15872" width="9" style="6"/>
    <col min="15873" max="15873" width="20.6640625" style="6" customWidth="1"/>
    <col min="15874" max="15874" width="26.5" style="6" bestFit="1" customWidth="1"/>
    <col min="15875" max="15875" width="11.33203125" style="6" customWidth="1"/>
    <col min="15876" max="15876" width="9.83203125" style="6" customWidth="1"/>
    <col min="15877" max="15879" width="11.33203125" style="6" customWidth="1"/>
    <col min="15880" max="15882" width="9" style="6"/>
    <col min="15883" max="15883" width="39.83203125" style="6" customWidth="1"/>
    <col min="15884" max="15884" width="18.33203125" style="6" customWidth="1"/>
    <col min="15885" max="15885" width="17" style="6" customWidth="1"/>
    <col min="15886" max="16128" width="9" style="6"/>
    <col min="16129" max="16129" width="20.6640625" style="6" customWidth="1"/>
    <col min="16130" max="16130" width="26.5" style="6" bestFit="1" customWidth="1"/>
    <col min="16131" max="16131" width="11.33203125" style="6" customWidth="1"/>
    <col min="16132" max="16132" width="9.83203125" style="6" customWidth="1"/>
    <col min="16133" max="16135" width="11.33203125" style="6" customWidth="1"/>
    <col min="16136" max="16138" width="9" style="6"/>
    <col min="16139" max="16139" width="39.83203125" style="6" customWidth="1"/>
    <col min="16140" max="16140" width="18.33203125" style="6" customWidth="1"/>
    <col min="16141" max="16141" width="17" style="6" customWidth="1"/>
    <col min="16142" max="16384" width="9" style="6"/>
  </cols>
  <sheetData>
    <row r="1" spans="1:13" ht="44.25" customHeight="1">
      <c r="A1" s="841" t="s">
        <v>888</v>
      </c>
      <c r="B1" s="841"/>
      <c r="C1" s="841"/>
      <c r="D1" s="841"/>
      <c r="E1" s="841"/>
      <c r="F1" s="841"/>
      <c r="G1" s="841"/>
      <c r="H1" s="30" t="s">
        <v>980</v>
      </c>
      <c r="K1" s="232" t="s">
        <v>849</v>
      </c>
      <c r="L1" s="232"/>
      <c r="M1" s="232"/>
    </row>
    <row r="2" spans="1:13" ht="29">
      <c r="A2" s="715" t="s">
        <v>109</v>
      </c>
      <c r="B2" s="716"/>
      <c r="C2" s="716">
        <v>0</v>
      </c>
      <c r="D2" s="716" t="s">
        <v>889</v>
      </c>
      <c r="E2" s="716" t="s">
        <v>890</v>
      </c>
      <c r="F2" s="716" t="s">
        <v>891</v>
      </c>
      <c r="G2" s="716" t="s">
        <v>892</v>
      </c>
      <c r="H2" s="30" t="s">
        <v>553</v>
      </c>
      <c r="K2" s="706"/>
      <c r="L2" s="707" t="s">
        <v>109</v>
      </c>
      <c r="M2" s="707" t="s">
        <v>174</v>
      </c>
    </row>
    <row r="3" spans="1:13" ht="29">
      <c r="A3" s="718" t="s">
        <v>854</v>
      </c>
      <c r="B3" s="350" t="s">
        <v>893</v>
      </c>
      <c r="C3" s="719">
        <v>0.31214999999999998</v>
      </c>
      <c r="D3" s="719">
        <v>0.29670000000000002</v>
      </c>
      <c r="E3" s="719">
        <v>0.22111</v>
      </c>
      <c r="F3" s="719">
        <v>0.11746000000000001</v>
      </c>
      <c r="G3" s="719">
        <v>5.2580000000000002E-2</v>
      </c>
      <c r="K3" s="296" t="s">
        <v>829</v>
      </c>
      <c r="L3" s="709">
        <v>24670</v>
      </c>
      <c r="M3" s="710">
        <v>24450</v>
      </c>
    </row>
    <row r="4" spans="1:13">
      <c r="A4" s="350"/>
      <c r="B4" s="350" t="s">
        <v>894</v>
      </c>
      <c r="C4" s="719">
        <v>0.19045000000000001</v>
      </c>
      <c r="D4" s="719">
        <v>0.2712</v>
      </c>
      <c r="E4" s="719">
        <v>0.28348000000000001</v>
      </c>
      <c r="F4" s="719">
        <v>0.20902000000000001</v>
      </c>
      <c r="G4" s="719">
        <v>4.5839999999999999E-2</v>
      </c>
      <c r="K4" s="296" t="s">
        <v>857</v>
      </c>
      <c r="L4" s="710">
        <v>28220</v>
      </c>
      <c r="M4" s="710">
        <v>27340</v>
      </c>
    </row>
    <row r="5" spans="1:13">
      <c r="A5" s="350"/>
      <c r="B5" s="350" t="s">
        <v>895</v>
      </c>
      <c r="C5" s="719">
        <v>0.11006000000000001</v>
      </c>
      <c r="D5" s="719">
        <v>0.15792999999999999</v>
      </c>
      <c r="E5" s="719">
        <v>0.31311</v>
      </c>
      <c r="F5" s="719">
        <v>0.30920000000000003</v>
      </c>
      <c r="G5" s="719">
        <v>0.10970000000000001</v>
      </c>
      <c r="K5" s="296" t="s">
        <v>859</v>
      </c>
      <c r="L5" s="710"/>
      <c r="M5" s="710"/>
    </row>
    <row r="6" spans="1:13">
      <c r="A6" s="350"/>
      <c r="B6" s="350" t="s">
        <v>896</v>
      </c>
      <c r="C6" s="719">
        <v>6.9599999999999995E-2</v>
      </c>
      <c r="D6" s="719">
        <v>0.10992</v>
      </c>
      <c r="E6" s="719">
        <v>0.18292999999999998</v>
      </c>
      <c r="F6" s="719">
        <v>0.38106000000000001</v>
      </c>
      <c r="G6" s="719">
        <v>0.25649</v>
      </c>
      <c r="K6" s="711" t="s">
        <v>861</v>
      </c>
      <c r="L6" s="710">
        <v>19520</v>
      </c>
      <c r="M6" s="710">
        <v>24270</v>
      </c>
    </row>
    <row r="7" spans="1:13" ht="30" customHeight="1">
      <c r="A7" s="186" t="s">
        <v>363</v>
      </c>
      <c r="B7" s="350" t="s">
        <v>897</v>
      </c>
      <c r="C7" s="186">
        <v>0.14693000000000001</v>
      </c>
      <c r="D7" s="186">
        <v>0.18844000000000002</v>
      </c>
      <c r="E7" s="186">
        <v>0.24565999999999999</v>
      </c>
      <c r="F7" s="186">
        <v>0.28089999999999998</v>
      </c>
      <c r="G7" s="186">
        <v>0.13805999999999999</v>
      </c>
      <c r="K7" s="711" t="s">
        <v>863</v>
      </c>
      <c r="L7" s="710">
        <v>22940</v>
      </c>
      <c r="M7" s="710">
        <v>27250</v>
      </c>
    </row>
    <row r="8" spans="1:13">
      <c r="A8" s="296"/>
      <c r="B8" s="296" t="s">
        <v>898</v>
      </c>
      <c r="C8" s="720">
        <v>0.13285</v>
      </c>
      <c r="D8" s="720">
        <v>0.28571000000000002</v>
      </c>
      <c r="E8" s="720">
        <v>0.26829999999999998</v>
      </c>
      <c r="F8" s="720">
        <v>0.25417000000000001</v>
      </c>
      <c r="G8" s="720">
        <v>5.8970000000000002E-2</v>
      </c>
      <c r="K8" s="711" t="s">
        <v>865</v>
      </c>
      <c r="L8" s="710">
        <v>28640</v>
      </c>
      <c r="M8" s="710">
        <v>32280</v>
      </c>
    </row>
    <row r="9" spans="1:13">
      <c r="A9" s="841"/>
      <c r="B9" s="841"/>
      <c r="C9" s="841"/>
      <c r="D9" s="841"/>
      <c r="E9" s="841"/>
      <c r="F9" s="841"/>
      <c r="G9" s="841"/>
      <c r="K9" s="711" t="s">
        <v>870</v>
      </c>
      <c r="L9" s="710">
        <v>35250</v>
      </c>
      <c r="M9" s="710">
        <v>33120</v>
      </c>
    </row>
    <row r="10" spans="1:13" ht="29">
      <c r="A10" s="715" t="s">
        <v>174</v>
      </c>
      <c r="B10" s="716"/>
      <c r="C10" s="716">
        <v>0</v>
      </c>
      <c r="D10" s="716" t="s">
        <v>889</v>
      </c>
      <c r="E10" s="716" t="s">
        <v>890</v>
      </c>
      <c r="F10" s="716" t="s">
        <v>891</v>
      </c>
      <c r="G10" s="716" t="s">
        <v>892</v>
      </c>
      <c r="K10" s="30" t="s">
        <v>872</v>
      </c>
    </row>
    <row r="11" spans="1:13" ht="29">
      <c r="A11" s="718" t="s">
        <v>854</v>
      </c>
      <c r="B11" s="350" t="s">
        <v>899</v>
      </c>
      <c r="C11" s="719">
        <v>3.5279999999999999E-2</v>
      </c>
      <c r="D11" s="719">
        <v>0.26307999999999998</v>
      </c>
      <c r="E11" s="719">
        <v>0.42765000000000003</v>
      </c>
      <c r="F11" s="719">
        <v>0.25786000000000003</v>
      </c>
      <c r="G11" s="719">
        <v>1.6129999999999999E-2</v>
      </c>
      <c r="K11" s="30" t="s">
        <v>874</v>
      </c>
    </row>
    <row r="12" spans="1:13">
      <c r="A12" s="186"/>
      <c r="B12" s="350" t="s">
        <v>900</v>
      </c>
      <c r="C12" s="719">
        <v>1.533E-2</v>
      </c>
      <c r="D12" s="719">
        <v>0.16111</v>
      </c>
      <c r="E12" s="719">
        <v>0.36688999999999999</v>
      </c>
      <c r="F12" s="719">
        <v>0.43289</v>
      </c>
      <c r="G12" s="719">
        <v>2.3780000000000003E-2</v>
      </c>
      <c r="K12" s="30" t="s">
        <v>876</v>
      </c>
    </row>
    <row r="13" spans="1:13">
      <c r="A13" s="186"/>
      <c r="B13" s="350" t="s">
        <v>901</v>
      </c>
      <c r="C13" s="719">
        <v>6.0000000000000001E-3</v>
      </c>
      <c r="D13" s="719">
        <v>4.6920000000000003E-2</v>
      </c>
      <c r="E13" s="719">
        <v>0.29038000000000003</v>
      </c>
      <c r="F13" s="719">
        <v>0.59179999999999999</v>
      </c>
      <c r="G13" s="719">
        <v>6.4850000000000005E-2</v>
      </c>
    </row>
    <row r="14" spans="1:13">
      <c r="A14" s="186"/>
      <c r="B14" s="350" t="s">
        <v>902</v>
      </c>
      <c r="C14" s="719">
        <v>3.4820000000000004E-2</v>
      </c>
      <c r="D14" s="719">
        <v>5.3330000000000002E-2</v>
      </c>
      <c r="E14" s="719">
        <v>0.19606000000000001</v>
      </c>
      <c r="F14" s="719">
        <v>0.65898000000000001</v>
      </c>
      <c r="G14" s="719">
        <v>5.6809999999999999E-2</v>
      </c>
    </row>
    <row r="15" spans="1:13">
      <c r="A15" s="186" t="s">
        <v>363</v>
      </c>
      <c r="B15" s="350" t="s">
        <v>903</v>
      </c>
      <c r="C15" s="186">
        <v>2.545E-2</v>
      </c>
      <c r="D15" s="186">
        <v>0.17800000000000002</v>
      </c>
      <c r="E15" s="186">
        <v>0.36316000000000004</v>
      </c>
      <c r="F15" s="186">
        <v>0.40279999999999999</v>
      </c>
      <c r="G15" s="186">
        <v>3.0600000000000002E-2</v>
      </c>
    </row>
    <row r="16" spans="1:13">
      <c r="A16" s="296"/>
      <c r="B16" s="296" t="s">
        <v>904</v>
      </c>
      <c r="C16" s="371">
        <v>2.3450000000000002E-2</v>
      </c>
      <c r="D16" s="371">
        <v>0.30462</v>
      </c>
      <c r="E16" s="371">
        <v>0.48570999999999998</v>
      </c>
      <c r="F16" s="371">
        <v>0.18451000000000001</v>
      </c>
      <c r="G16" s="371">
        <v>1.7100000000000001E-3</v>
      </c>
    </row>
    <row r="17" spans="1:1">
      <c r="A17" s="30" t="s">
        <v>905</v>
      </c>
    </row>
    <row r="18" spans="1:1">
      <c r="A18" s="30" t="s">
        <v>906</v>
      </c>
    </row>
    <row r="19" spans="1:1">
      <c r="A19" s="23" t="s">
        <v>907</v>
      </c>
    </row>
    <row r="20" spans="1:1">
      <c r="A20" s="30" t="s">
        <v>908</v>
      </c>
    </row>
    <row r="21" spans="1:1">
      <c r="A21" s="30" t="s">
        <v>885</v>
      </c>
    </row>
    <row r="22" spans="1:1">
      <c r="A22" s="30" t="s">
        <v>886</v>
      </c>
    </row>
    <row r="23" spans="1:1">
      <c r="A23" s="30" t="s">
        <v>909</v>
      </c>
    </row>
  </sheetData>
  <mergeCells count="2">
    <mergeCell ref="A1:G1"/>
    <mergeCell ref="A9:G9"/>
  </mergeCells>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96BE-6903-4E8C-B42A-0F87B53CF337}">
  <sheetPr>
    <tabColor rgb="FF7030A0"/>
  </sheetPr>
  <dimension ref="A1:F8"/>
  <sheetViews>
    <sheetView zoomScale="80" zoomScaleNormal="80" workbookViewId="0">
      <selection sqref="A1:E1"/>
    </sheetView>
  </sheetViews>
  <sheetFormatPr baseColWidth="10" defaultColWidth="8.83203125" defaultRowHeight="15"/>
  <cols>
    <col min="1" max="4" width="9" style="6"/>
    <col min="5" max="5" width="9.1640625" style="6" customWidth="1"/>
    <col min="6" max="260" width="9" style="6"/>
    <col min="261" max="261" width="9.1640625" style="6" customWidth="1"/>
    <col min="262" max="516" width="9" style="6"/>
    <col min="517" max="517" width="9.1640625" style="6" customWidth="1"/>
    <col min="518" max="772" width="9" style="6"/>
    <col min="773" max="773" width="9.1640625" style="6" customWidth="1"/>
    <col min="774" max="1028" width="9" style="6"/>
    <col min="1029" max="1029" width="9.1640625" style="6" customWidth="1"/>
    <col min="1030" max="1284" width="9" style="6"/>
    <col min="1285" max="1285" width="9.1640625" style="6" customWidth="1"/>
    <col min="1286" max="1540" width="9" style="6"/>
    <col min="1541" max="1541" width="9.1640625" style="6" customWidth="1"/>
    <col min="1542" max="1796" width="9" style="6"/>
    <col min="1797" max="1797" width="9.1640625" style="6" customWidth="1"/>
    <col min="1798" max="2052" width="9" style="6"/>
    <col min="2053" max="2053" width="9.1640625" style="6" customWidth="1"/>
    <col min="2054" max="2308" width="9" style="6"/>
    <col min="2309" max="2309" width="9.1640625" style="6" customWidth="1"/>
    <col min="2310" max="2564" width="9" style="6"/>
    <col min="2565" max="2565" width="9.1640625" style="6" customWidth="1"/>
    <col min="2566" max="2820" width="9" style="6"/>
    <col min="2821" max="2821" width="9.1640625" style="6" customWidth="1"/>
    <col min="2822" max="3076" width="9" style="6"/>
    <col min="3077" max="3077" width="9.1640625" style="6" customWidth="1"/>
    <col min="3078" max="3332" width="9" style="6"/>
    <col min="3333" max="3333" width="9.1640625" style="6" customWidth="1"/>
    <col min="3334" max="3588" width="9" style="6"/>
    <col min="3589" max="3589" width="9.1640625" style="6" customWidth="1"/>
    <col min="3590" max="3844" width="9" style="6"/>
    <col min="3845" max="3845" width="9.1640625" style="6" customWidth="1"/>
    <col min="3846" max="4100" width="9" style="6"/>
    <col min="4101" max="4101" width="9.1640625" style="6" customWidth="1"/>
    <col min="4102" max="4356" width="9" style="6"/>
    <col min="4357" max="4357" width="9.1640625" style="6" customWidth="1"/>
    <col min="4358" max="4612" width="9" style="6"/>
    <col min="4613" max="4613" width="9.1640625" style="6" customWidth="1"/>
    <col min="4614" max="4868" width="9" style="6"/>
    <col min="4869" max="4869" width="9.1640625" style="6" customWidth="1"/>
    <col min="4870" max="5124" width="9" style="6"/>
    <col min="5125" max="5125" width="9.1640625" style="6" customWidth="1"/>
    <col min="5126" max="5380" width="9" style="6"/>
    <col min="5381" max="5381" width="9.1640625" style="6" customWidth="1"/>
    <col min="5382" max="5636" width="9" style="6"/>
    <col min="5637" max="5637" width="9.1640625" style="6" customWidth="1"/>
    <col min="5638" max="5892" width="9" style="6"/>
    <col min="5893" max="5893" width="9.1640625" style="6" customWidth="1"/>
    <col min="5894" max="6148" width="9" style="6"/>
    <col min="6149" max="6149" width="9.1640625" style="6" customWidth="1"/>
    <col min="6150" max="6404" width="9" style="6"/>
    <col min="6405" max="6405" width="9.1640625" style="6" customWidth="1"/>
    <col min="6406" max="6660" width="9" style="6"/>
    <col min="6661" max="6661" width="9.1640625" style="6" customWidth="1"/>
    <col min="6662" max="6916" width="9" style="6"/>
    <col min="6917" max="6917" width="9.1640625" style="6" customWidth="1"/>
    <col min="6918" max="7172" width="9" style="6"/>
    <col min="7173" max="7173" width="9.1640625" style="6" customWidth="1"/>
    <col min="7174" max="7428" width="9" style="6"/>
    <col min="7429" max="7429" width="9.1640625" style="6" customWidth="1"/>
    <col min="7430" max="7684" width="9" style="6"/>
    <col min="7685" max="7685" width="9.1640625" style="6" customWidth="1"/>
    <col min="7686" max="7940" width="9" style="6"/>
    <col min="7941" max="7941" width="9.1640625" style="6" customWidth="1"/>
    <col min="7942" max="8196" width="9" style="6"/>
    <col min="8197" max="8197" width="9.1640625" style="6" customWidth="1"/>
    <col min="8198" max="8452" width="9" style="6"/>
    <col min="8453" max="8453" width="9.1640625" style="6" customWidth="1"/>
    <col min="8454" max="8708" width="9" style="6"/>
    <col min="8709" max="8709" width="9.1640625" style="6" customWidth="1"/>
    <col min="8710" max="8964" width="9" style="6"/>
    <col min="8965" max="8965" width="9.1640625" style="6" customWidth="1"/>
    <col min="8966" max="9220" width="9" style="6"/>
    <col min="9221" max="9221" width="9.1640625" style="6" customWidth="1"/>
    <col min="9222" max="9476" width="9" style="6"/>
    <col min="9477" max="9477" width="9.1640625" style="6" customWidth="1"/>
    <col min="9478" max="9732" width="9" style="6"/>
    <col min="9733" max="9733" width="9.1640625" style="6" customWidth="1"/>
    <col min="9734" max="9988" width="9" style="6"/>
    <col min="9989" max="9989" width="9.1640625" style="6" customWidth="1"/>
    <col min="9990" max="10244" width="9" style="6"/>
    <col min="10245" max="10245" width="9.1640625" style="6" customWidth="1"/>
    <col min="10246" max="10500" width="9" style="6"/>
    <col min="10501" max="10501" width="9.1640625" style="6" customWidth="1"/>
    <col min="10502" max="10756" width="9" style="6"/>
    <col min="10757" max="10757" width="9.1640625" style="6" customWidth="1"/>
    <col min="10758" max="11012" width="9" style="6"/>
    <col min="11013" max="11013" width="9.1640625" style="6" customWidth="1"/>
    <col min="11014" max="11268" width="9" style="6"/>
    <col min="11269" max="11269" width="9.1640625" style="6" customWidth="1"/>
    <col min="11270" max="11524" width="9" style="6"/>
    <col min="11525" max="11525" width="9.1640625" style="6" customWidth="1"/>
    <col min="11526" max="11780" width="9" style="6"/>
    <col min="11781" max="11781" width="9.1640625" style="6" customWidth="1"/>
    <col min="11782" max="12036" width="9" style="6"/>
    <col min="12037" max="12037" width="9.1640625" style="6" customWidth="1"/>
    <col min="12038" max="12292" width="9" style="6"/>
    <col min="12293" max="12293" width="9.1640625" style="6" customWidth="1"/>
    <col min="12294" max="12548" width="9" style="6"/>
    <col min="12549" max="12549" width="9.1640625" style="6" customWidth="1"/>
    <col min="12550" max="12804" width="9" style="6"/>
    <col min="12805" max="12805" width="9.1640625" style="6" customWidth="1"/>
    <col min="12806" max="13060" width="9" style="6"/>
    <col min="13061" max="13061" width="9.1640625" style="6" customWidth="1"/>
    <col min="13062" max="13316" width="9" style="6"/>
    <col min="13317" max="13317" width="9.1640625" style="6" customWidth="1"/>
    <col min="13318" max="13572" width="9" style="6"/>
    <col min="13573" max="13573" width="9.1640625" style="6" customWidth="1"/>
    <col min="13574" max="13828" width="9" style="6"/>
    <col min="13829" max="13829" width="9.1640625" style="6" customWidth="1"/>
    <col min="13830" max="14084" width="9" style="6"/>
    <col min="14085" max="14085" width="9.1640625" style="6" customWidth="1"/>
    <col min="14086" max="14340" width="9" style="6"/>
    <col min="14341" max="14341" width="9.1640625" style="6" customWidth="1"/>
    <col min="14342" max="14596" width="9" style="6"/>
    <col min="14597" max="14597" width="9.1640625" style="6" customWidth="1"/>
    <col min="14598" max="14852" width="9" style="6"/>
    <col min="14853" max="14853" width="9.1640625" style="6" customWidth="1"/>
    <col min="14854" max="15108" width="9" style="6"/>
    <col min="15109" max="15109" width="9.1640625" style="6" customWidth="1"/>
    <col min="15110" max="15364" width="9" style="6"/>
    <col min="15365" max="15365" width="9.1640625" style="6" customWidth="1"/>
    <col min="15366" max="15620" width="9" style="6"/>
    <col min="15621" max="15621" width="9.1640625" style="6" customWidth="1"/>
    <col min="15622" max="15876" width="9" style="6"/>
    <col min="15877" max="15877" width="9.1640625" style="6" customWidth="1"/>
    <col min="15878" max="16132" width="9" style="6"/>
    <col min="16133" max="16133" width="9.1640625" style="6" customWidth="1"/>
    <col min="16134" max="16384" width="9" style="6"/>
  </cols>
  <sheetData>
    <row r="1" spans="1:6" ht="47.25" customHeight="1">
      <c r="A1" s="839" t="s">
        <v>910</v>
      </c>
      <c r="B1" s="839"/>
      <c r="C1" s="839"/>
      <c r="D1" s="839"/>
      <c r="E1" s="839"/>
      <c r="F1" s="30" t="s">
        <v>980</v>
      </c>
    </row>
    <row r="2" spans="1:6" ht="43">
      <c r="A2" s="233"/>
      <c r="B2" s="352" t="s">
        <v>112</v>
      </c>
      <c r="C2" s="352" t="s">
        <v>108</v>
      </c>
      <c r="D2" s="352" t="s">
        <v>109</v>
      </c>
      <c r="E2" s="721" t="s">
        <v>174</v>
      </c>
      <c r="F2" s="30" t="s">
        <v>553</v>
      </c>
    </row>
    <row r="3" spans="1:6">
      <c r="A3" s="30" t="s">
        <v>911</v>
      </c>
      <c r="B3" s="677">
        <v>0.35197693306754746</v>
      </c>
      <c r="C3" s="677">
        <v>0.76321115659281158</v>
      </c>
      <c r="D3" s="677">
        <v>0.61933017924333589</v>
      </c>
      <c r="E3" s="206" t="s">
        <v>487</v>
      </c>
    </row>
    <row r="4" spans="1:6">
      <c r="A4" s="30" t="s">
        <v>837</v>
      </c>
      <c r="B4" s="677">
        <v>0.32200000000000001</v>
      </c>
      <c r="C4" s="677">
        <v>0.70099999999999996</v>
      </c>
      <c r="D4" s="677">
        <v>0.57899999999999996</v>
      </c>
      <c r="E4" s="677">
        <v>0.27500350069824736</v>
      </c>
    </row>
    <row r="5" spans="1:6">
      <c r="A5" s="377" t="s">
        <v>482</v>
      </c>
      <c r="B5" s="722">
        <v>0.30324596565846657</v>
      </c>
      <c r="C5" s="722">
        <v>0.6678900305840979</v>
      </c>
      <c r="D5" s="722">
        <v>0.56544671762438614</v>
      </c>
      <c r="E5" s="722">
        <v>0.20242413795805161</v>
      </c>
    </row>
    <row r="6" spans="1:6" ht="29.25" customHeight="1">
      <c r="A6" s="30" t="s">
        <v>912</v>
      </c>
    </row>
    <row r="7" spans="1:6">
      <c r="A7" s="30" t="s">
        <v>913</v>
      </c>
    </row>
    <row r="8" spans="1:6" ht="30" customHeight="1">
      <c r="A8" s="23" t="s">
        <v>914</v>
      </c>
    </row>
  </sheetData>
  <mergeCells count="1">
    <mergeCell ref="A1:E1"/>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DF276-656D-43A5-B0A7-D0183E7749FC}">
  <sheetPr>
    <tabColor rgb="FF7030A0"/>
  </sheetPr>
  <dimension ref="A1:G28"/>
  <sheetViews>
    <sheetView zoomScale="80" zoomScaleNormal="80" workbookViewId="0">
      <selection activeCell="F15" sqref="F15"/>
    </sheetView>
  </sheetViews>
  <sheetFormatPr baseColWidth="10" defaultColWidth="8.83203125" defaultRowHeight="15"/>
  <cols>
    <col min="1" max="1" width="12.1640625" style="353" bestFit="1" customWidth="1"/>
    <col min="2" max="2" width="21.6640625" style="353" customWidth="1"/>
    <col min="3" max="3" width="11.5" style="353" customWidth="1"/>
    <col min="4" max="4" width="14.33203125" style="736" customWidth="1"/>
    <col min="5" max="5" width="15.6640625" style="736" bestFit="1" customWidth="1"/>
    <col min="6" max="256" width="9" style="6"/>
    <col min="257" max="257" width="12.1640625" style="6" bestFit="1"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2.1640625" style="6" bestFit="1"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2.1640625" style="6" bestFit="1"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2.1640625" style="6" bestFit="1"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2.1640625" style="6" bestFit="1"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2.1640625" style="6" bestFit="1"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2.1640625" style="6" bestFit="1"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2.1640625" style="6" bestFit="1"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2.1640625" style="6" bestFit="1"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2.1640625" style="6" bestFit="1"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2.1640625" style="6" bestFit="1"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2.1640625" style="6" bestFit="1"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2.1640625" style="6" bestFit="1"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2.1640625" style="6" bestFit="1"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2.1640625" style="6" bestFit="1"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2.1640625" style="6" bestFit="1"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2.1640625" style="6" bestFit="1"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2.1640625" style="6" bestFit="1"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2.1640625" style="6" bestFit="1"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2.1640625" style="6" bestFit="1"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2.1640625" style="6" bestFit="1"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2.1640625" style="6" bestFit="1"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2.1640625" style="6" bestFit="1"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2.1640625" style="6" bestFit="1"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2.1640625" style="6" bestFit="1"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2.1640625" style="6" bestFit="1"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2.1640625" style="6" bestFit="1"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2.1640625" style="6" bestFit="1"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2.1640625" style="6" bestFit="1"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2.1640625" style="6" bestFit="1"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2.1640625" style="6" bestFit="1"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2.1640625" style="6" bestFit="1"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2.1640625" style="6" bestFit="1"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2.1640625" style="6" bestFit="1"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2.1640625" style="6" bestFit="1"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2.1640625" style="6" bestFit="1"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2.1640625" style="6" bestFit="1"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2.1640625" style="6" bestFit="1"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2.1640625" style="6" bestFit="1"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2.1640625" style="6" bestFit="1"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2.1640625" style="6" bestFit="1"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2.1640625" style="6" bestFit="1"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2.1640625" style="6" bestFit="1"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2.1640625" style="6" bestFit="1"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2.1640625" style="6" bestFit="1"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2.1640625" style="6" bestFit="1"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2.1640625" style="6" bestFit="1"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2.1640625" style="6" bestFit="1"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2.1640625" style="6" bestFit="1"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2.1640625" style="6" bestFit="1"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2.1640625" style="6" bestFit="1"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2.1640625" style="6" bestFit="1"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2.1640625" style="6" bestFit="1"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2.1640625" style="6" bestFit="1"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2.1640625" style="6" bestFit="1"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2.1640625" style="6" bestFit="1"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2.1640625" style="6" bestFit="1"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2.1640625" style="6" bestFit="1"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2.1640625" style="6" bestFit="1"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2.1640625" style="6" bestFit="1"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2.1640625" style="6" bestFit="1"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2.1640625" style="6" bestFit="1"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2.1640625" style="6" bestFit="1"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7" ht="45.75" customHeight="1">
      <c r="A1" s="848" t="s">
        <v>915</v>
      </c>
      <c r="B1" s="848"/>
      <c r="C1" s="848"/>
      <c r="D1" s="848"/>
      <c r="E1" s="848"/>
      <c r="F1" s="30" t="s">
        <v>981</v>
      </c>
    </row>
    <row r="2" spans="1:7" ht="32.25" customHeight="1">
      <c r="A2" s="683"/>
      <c r="B2" s="723"/>
      <c r="C2" s="724"/>
      <c r="D2" s="725" t="s">
        <v>796</v>
      </c>
      <c r="E2" s="726" t="s">
        <v>151</v>
      </c>
      <c r="F2" s="30" t="s">
        <v>553</v>
      </c>
      <c r="G2" s="727"/>
    </row>
    <row r="3" spans="1:7" s="731" customFormat="1" ht="25" customHeight="1">
      <c r="A3" s="311" t="s">
        <v>916</v>
      </c>
      <c r="B3" s="728" t="s">
        <v>824</v>
      </c>
      <c r="C3" s="729" t="s">
        <v>825</v>
      </c>
      <c r="D3" s="730">
        <v>13340</v>
      </c>
      <c r="E3" s="730">
        <v>7390</v>
      </c>
    </row>
    <row r="4" spans="1:7" s="731" customFormat="1" ht="25" customHeight="1">
      <c r="A4" s="311"/>
      <c r="B4" s="732"/>
      <c r="C4" s="729"/>
      <c r="D4" s="730">
        <v>13340</v>
      </c>
      <c r="E4" s="730">
        <v>-2320</v>
      </c>
    </row>
    <row r="5" spans="1:7" s="731" customFormat="1" ht="25" customHeight="1">
      <c r="A5" s="311"/>
      <c r="B5" s="732"/>
      <c r="C5" s="729" t="s">
        <v>917</v>
      </c>
      <c r="D5" s="730">
        <v>13530</v>
      </c>
      <c r="E5" s="730">
        <v>7970</v>
      </c>
    </row>
    <row r="6" spans="1:7" s="731" customFormat="1" ht="25" customHeight="1">
      <c r="A6" s="311"/>
      <c r="B6" s="732"/>
      <c r="C6" s="729"/>
      <c r="D6" s="730">
        <v>13530</v>
      </c>
      <c r="E6" s="730">
        <v>1440</v>
      </c>
    </row>
    <row r="7" spans="1:7" s="731" customFormat="1" ht="25" customHeight="1">
      <c r="A7" s="311"/>
      <c r="B7" s="732"/>
      <c r="C7" s="729" t="s">
        <v>918</v>
      </c>
      <c r="D7" s="730">
        <v>13590</v>
      </c>
      <c r="E7" s="730">
        <v>8150</v>
      </c>
    </row>
    <row r="8" spans="1:7" s="731" customFormat="1" ht="25" customHeight="1">
      <c r="A8" s="311"/>
      <c r="B8" s="732"/>
      <c r="C8" s="729"/>
      <c r="D8" s="730">
        <v>13590</v>
      </c>
      <c r="E8" s="730">
        <v>5350</v>
      </c>
    </row>
    <row r="9" spans="1:7" s="731" customFormat="1" ht="25" customHeight="1">
      <c r="A9" s="311"/>
      <c r="B9" s="732"/>
      <c r="C9" s="729" t="s">
        <v>828</v>
      </c>
      <c r="D9" s="730">
        <v>14200</v>
      </c>
      <c r="E9" s="730">
        <v>8620</v>
      </c>
    </row>
    <row r="10" spans="1:7" s="731" customFormat="1" ht="25" customHeight="1">
      <c r="A10" s="311"/>
      <c r="B10" s="733"/>
      <c r="C10" s="734"/>
      <c r="D10" s="735">
        <v>14200</v>
      </c>
      <c r="E10" s="735">
        <v>6330</v>
      </c>
    </row>
    <row r="11" spans="1:7" s="731" customFormat="1" ht="25" customHeight="1">
      <c r="A11" s="311"/>
      <c r="B11" s="732" t="s">
        <v>829</v>
      </c>
      <c r="C11" s="729"/>
      <c r="D11" s="730">
        <v>14710</v>
      </c>
      <c r="E11" s="730">
        <v>6800</v>
      </c>
    </row>
    <row r="12" spans="1:7" s="731" customFormat="1" ht="25" customHeight="1">
      <c r="A12" s="315"/>
      <c r="B12" s="733"/>
      <c r="C12" s="734"/>
      <c r="D12" s="735">
        <v>14710</v>
      </c>
      <c r="E12" s="735">
        <v>280</v>
      </c>
    </row>
    <row r="13" spans="1:7" s="731" customFormat="1" ht="25" customHeight="1">
      <c r="A13" s="311" t="s">
        <v>919</v>
      </c>
      <c r="B13" s="728" t="s">
        <v>824</v>
      </c>
      <c r="C13" s="729" t="s">
        <v>825</v>
      </c>
      <c r="D13" s="730">
        <v>14480</v>
      </c>
      <c r="E13" s="730">
        <v>17510</v>
      </c>
    </row>
    <row r="14" spans="1:7" s="731" customFormat="1" ht="25" customHeight="1">
      <c r="A14" s="311"/>
      <c r="B14" s="732"/>
      <c r="C14" s="729"/>
      <c r="D14" s="730">
        <v>14480</v>
      </c>
      <c r="E14" s="730">
        <v>6270</v>
      </c>
    </row>
    <row r="15" spans="1:7" s="731" customFormat="1" ht="25" customHeight="1">
      <c r="A15" s="311"/>
      <c r="B15" s="732"/>
      <c r="C15" s="729" t="s">
        <v>917</v>
      </c>
      <c r="D15" s="730">
        <v>13310</v>
      </c>
      <c r="E15" s="730">
        <v>18680</v>
      </c>
    </row>
    <row r="16" spans="1:7" s="731" customFormat="1" ht="25" customHeight="1">
      <c r="A16" s="311"/>
      <c r="B16" s="732"/>
      <c r="C16" s="729"/>
      <c r="D16" s="730">
        <v>13310</v>
      </c>
      <c r="E16" s="730">
        <v>10750</v>
      </c>
    </row>
    <row r="17" spans="1:5" s="731" customFormat="1" ht="25" customHeight="1">
      <c r="A17" s="311"/>
      <c r="B17" s="732"/>
      <c r="C17" s="729" t="s">
        <v>918</v>
      </c>
      <c r="D17" s="730">
        <v>14260</v>
      </c>
      <c r="E17" s="730">
        <v>18250</v>
      </c>
    </row>
    <row r="18" spans="1:5" s="731" customFormat="1" ht="25" customHeight="1">
      <c r="A18" s="311"/>
      <c r="B18" s="732"/>
      <c r="C18" s="729"/>
      <c r="D18" s="730">
        <v>14260</v>
      </c>
      <c r="E18" s="730">
        <v>14080</v>
      </c>
    </row>
    <row r="19" spans="1:5" s="731" customFormat="1" ht="25" customHeight="1">
      <c r="A19" s="311"/>
      <c r="B19" s="732"/>
      <c r="C19" s="729" t="s">
        <v>828</v>
      </c>
      <c r="D19" s="730">
        <v>14100</v>
      </c>
      <c r="E19" s="730">
        <v>21150</v>
      </c>
    </row>
    <row r="20" spans="1:5" s="731" customFormat="1" ht="25" customHeight="1">
      <c r="A20" s="311"/>
      <c r="B20" s="733"/>
      <c r="C20" s="734"/>
      <c r="D20" s="735">
        <v>14100</v>
      </c>
      <c r="E20" s="735">
        <v>17310</v>
      </c>
    </row>
    <row r="21" spans="1:5" s="731" customFormat="1" ht="25" customHeight="1">
      <c r="A21" s="311"/>
      <c r="B21" s="732" t="s">
        <v>829</v>
      </c>
      <c r="C21" s="729"/>
      <c r="D21" s="730">
        <v>15360</v>
      </c>
      <c r="E21" s="730">
        <v>12790</v>
      </c>
    </row>
    <row r="22" spans="1:5" s="731" customFormat="1" ht="16.5" customHeight="1">
      <c r="A22" s="315"/>
      <c r="B22" s="733"/>
      <c r="C22" s="734"/>
      <c r="D22" s="735">
        <v>15360</v>
      </c>
      <c r="E22" s="735">
        <v>6580</v>
      </c>
    </row>
    <row r="23" spans="1:5" ht="30.75" customHeight="1">
      <c r="A23" s="353" t="s">
        <v>920</v>
      </c>
    </row>
    <row r="24" spans="1:5">
      <c r="A24" s="353" t="s">
        <v>921</v>
      </c>
    </row>
    <row r="25" spans="1:5">
      <c r="A25" s="353" t="s">
        <v>922</v>
      </c>
    </row>
    <row r="26" spans="1:5">
      <c r="A26" s="353" t="s">
        <v>923</v>
      </c>
    </row>
    <row r="27" spans="1:5" ht="30.75" customHeight="1">
      <c r="A27" s="353" t="s">
        <v>924</v>
      </c>
    </row>
    <row r="28" spans="1:5" ht="30.75" customHeight="1">
      <c r="A28" s="353" t="s">
        <v>925</v>
      </c>
    </row>
  </sheetData>
  <mergeCells count="1">
    <mergeCell ref="A1:E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223A3-C0BD-46DD-BB63-D8C8D2A28007}">
  <sheetPr>
    <tabColor theme="4" tint="-0.249977111117893"/>
  </sheetPr>
  <dimension ref="A1:AK31"/>
  <sheetViews>
    <sheetView zoomScale="136" zoomScaleNormal="80" workbookViewId="0">
      <selection activeCell="A15" sqref="A15"/>
    </sheetView>
  </sheetViews>
  <sheetFormatPr baseColWidth="10" defaultColWidth="9.1640625" defaultRowHeight="15"/>
  <cols>
    <col min="1" max="1" width="26.5" style="6" customWidth="1"/>
    <col min="2" max="32" width="9.1640625" style="6" customWidth="1"/>
    <col min="33" max="36" width="9.1640625" style="6"/>
    <col min="37" max="37" width="9.6640625" style="6" customWidth="1"/>
    <col min="38" max="16384" width="9.1640625" style="6"/>
  </cols>
  <sheetData>
    <row r="1" spans="1:37" ht="28.5" customHeight="1">
      <c r="A1" s="553" t="s">
        <v>786</v>
      </c>
      <c r="B1" s="553"/>
      <c r="C1" s="553"/>
      <c r="D1" s="553"/>
      <c r="E1" s="553"/>
      <c r="F1" s="553"/>
      <c r="G1" s="553"/>
      <c r="H1" s="553"/>
      <c r="I1" s="553"/>
      <c r="J1" s="553"/>
      <c r="K1" s="553"/>
      <c r="L1" s="553"/>
      <c r="M1" s="553"/>
      <c r="N1" s="553"/>
      <c r="O1" s="553"/>
      <c r="P1" s="553"/>
      <c r="Q1" s="553"/>
      <c r="R1" s="553"/>
      <c r="S1" s="553"/>
      <c r="T1" s="553"/>
      <c r="U1" s="553"/>
      <c r="V1" s="553"/>
      <c r="W1" s="553"/>
      <c r="X1" s="553"/>
      <c r="Y1" s="553"/>
      <c r="Z1" s="553"/>
      <c r="AA1" s="553"/>
      <c r="AB1" s="553"/>
      <c r="AC1" s="553"/>
      <c r="AD1" s="553"/>
      <c r="AE1" s="553"/>
      <c r="AF1" s="553"/>
      <c r="AG1" s="553"/>
      <c r="AH1" s="553"/>
      <c r="AI1" s="553"/>
      <c r="AJ1" s="553"/>
      <c r="AK1" s="554"/>
    </row>
    <row r="2" spans="1:37" ht="32.25" customHeight="1">
      <c r="A2" s="555" t="s">
        <v>721</v>
      </c>
      <c r="B2" s="181" t="s">
        <v>470</v>
      </c>
      <c r="C2" s="181" t="s">
        <v>367</v>
      </c>
      <c r="D2" s="181" t="s">
        <v>368</v>
      </c>
      <c r="E2" s="181" t="s">
        <v>114</v>
      </c>
      <c r="F2" s="181" t="s">
        <v>115</v>
      </c>
      <c r="G2" s="181" t="s">
        <v>116</v>
      </c>
      <c r="H2" s="181" t="s">
        <v>117</v>
      </c>
      <c r="I2" s="181" t="s">
        <v>118</v>
      </c>
      <c r="J2" s="181" t="s">
        <v>119</v>
      </c>
      <c r="K2" s="181" t="s">
        <v>120</v>
      </c>
      <c r="L2" s="181" t="s">
        <v>121</v>
      </c>
      <c r="M2" s="181" t="s">
        <v>122</v>
      </c>
      <c r="N2" s="181" t="s">
        <v>123</v>
      </c>
      <c r="O2" s="181" t="s">
        <v>124</v>
      </c>
      <c r="P2" s="181" t="s">
        <v>125</v>
      </c>
      <c r="Q2" s="181" t="s">
        <v>126</v>
      </c>
      <c r="R2" s="181" t="s">
        <v>127</v>
      </c>
      <c r="S2" s="181" t="s">
        <v>128</v>
      </c>
      <c r="T2" s="181" t="s">
        <v>129</v>
      </c>
      <c r="U2" s="181" t="s">
        <v>130</v>
      </c>
      <c r="V2" s="181" t="s">
        <v>131</v>
      </c>
      <c r="W2" s="181" t="s">
        <v>132</v>
      </c>
      <c r="X2" s="181" t="s">
        <v>133</v>
      </c>
      <c r="Y2" s="181" t="s">
        <v>134</v>
      </c>
      <c r="Z2" s="181" t="s">
        <v>135</v>
      </c>
      <c r="AA2" s="181" t="s">
        <v>136</v>
      </c>
      <c r="AB2" s="181" t="s">
        <v>137</v>
      </c>
      <c r="AC2" s="182" t="s">
        <v>138</v>
      </c>
      <c r="AD2" s="182" t="s">
        <v>139</v>
      </c>
      <c r="AE2" s="182" t="s">
        <v>140</v>
      </c>
      <c r="AF2" s="556" t="s">
        <v>141</v>
      </c>
      <c r="AG2" s="556" t="s">
        <v>142</v>
      </c>
      <c r="AH2" s="556" t="s">
        <v>143</v>
      </c>
      <c r="AI2" s="557" t="s">
        <v>148</v>
      </c>
      <c r="AJ2" s="558" t="s">
        <v>775</v>
      </c>
      <c r="AK2" s="559" t="s">
        <v>776</v>
      </c>
    </row>
    <row r="3" spans="1:37" ht="19.5" customHeight="1">
      <c r="A3" s="560" t="s">
        <v>151</v>
      </c>
      <c r="B3" s="561"/>
      <c r="C3" s="562"/>
      <c r="D3" s="562"/>
      <c r="E3" s="562"/>
      <c r="F3" s="562"/>
      <c r="G3" s="562"/>
      <c r="H3" s="562"/>
      <c r="I3" s="562"/>
      <c r="J3" s="562"/>
      <c r="K3" s="562"/>
      <c r="L3" s="562"/>
      <c r="M3" s="562"/>
      <c r="N3" s="562"/>
      <c r="O3" s="562"/>
      <c r="P3" s="562"/>
      <c r="Q3" s="562"/>
      <c r="R3" s="562"/>
      <c r="S3" s="562"/>
      <c r="T3" s="562"/>
      <c r="U3" s="562"/>
      <c r="V3" s="562"/>
      <c r="W3" s="562"/>
      <c r="X3" s="562"/>
      <c r="Y3" s="562"/>
      <c r="Z3" s="562"/>
      <c r="AA3" s="562"/>
      <c r="AB3" s="562"/>
      <c r="AC3" s="562"/>
      <c r="AD3" s="562"/>
      <c r="AE3" s="562"/>
      <c r="AF3" s="350"/>
      <c r="AG3" s="350"/>
      <c r="AH3" s="293"/>
      <c r="AI3" s="563"/>
      <c r="AJ3" s="563"/>
      <c r="AK3" s="563"/>
    </row>
    <row r="4" spans="1:37">
      <c r="A4" s="564" t="s">
        <v>112</v>
      </c>
      <c r="B4" s="565">
        <v>1500</v>
      </c>
      <c r="C4" s="565">
        <v>1620</v>
      </c>
      <c r="D4" s="565">
        <v>1730</v>
      </c>
      <c r="E4" s="565">
        <v>1750</v>
      </c>
      <c r="F4" s="565">
        <v>1870</v>
      </c>
      <c r="G4" s="565">
        <v>2130</v>
      </c>
      <c r="H4" s="565">
        <v>2010</v>
      </c>
      <c r="I4" s="565">
        <v>2130</v>
      </c>
      <c r="J4" s="565">
        <v>2200</v>
      </c>
      <c r="K4" s="565">
        <v>2360</v>
      </c>
      <c r="L4" s="565">
        <v>2420</v>
      </c>
      <c r="M4" s="565">
        <v>2450</v>
      </c>
      <c r="N4" s="565">
        <v>2440</v>
      </c>
      <c r="O4" s="565">
        <v>2460</v>
      </c>
      <c r="P4" s="565">
        <v>2520</v>
      </c>
      <c r="Q4" s="565">
        <v>2530</v>
      </c>
      <c r="R4" s="565">
        <v>2680</v>
      </c>
      <c r="S4" s="565">
        <v>2890</v>
      </c>
      <c r="T4" s="565">
        <v>3030</v>
      </c>
      <c r="U4" s="565">
        <v>3110</v>
      </c>
      <c r="V4" s="565">
        <v>3100</v>
      </c>
      <c r="W4" s="565">
        <v>3030</v>
      </c>
      <c r="X4" s="565">
        <v>2970</v>
      </c>
      <c r="Y4" s="565">
        <v>3240</v>
      </c>
      <c r="Z4" s="565">
        <v>3400</v>
      </c>
      <c r="AA4" s="565">
        <v>3530</v>
      </c>
      <c r="AB4" s="565">
        <v>3680</v>
      </c>
      <c r="AC4" s="565">
        <v>3730</v>
      </c>
      <c r="AD4" s="565">
        <v>3790</v>
      </c>
      <c r="AE4" s="565">
        <v>3880</v>
      </c>
      <c r="AF4" s="565">
        <v>3940</v>
      </c>
      <c r="AG4" s="565">
        <v>3970</v>
      </c>
      <c r="AH4" s="290">
        <v>3970</v>
      </c>
      <c r="AI4" s="566">
        <v>4000</v>
      </c>
      <c r="AJ4" s="566">
        <f>AI4-Y4</f>
        <v>760</v>
      </c>
      <c r="AK4" s="567">
        <f>AJ4/Y4</f>
        <v>0.23456790123456789</v>
      </c>
    </row>
    <row r="5" spans="1:37">
      <c r="A5" s="564" t="s">
        <v>108</v>
      </c>
      <c r="B5" s="565">
        <v>2950</v>
      </c>
      <c r="C5" s="565">
        <v>3200</v>
      </c>
      <c r="D5" s="565">
        <v>3290</v>
      </c>
      <c r="E5" s="565">
        <v>3380</v>
      </c>
      <c r="F5" s="565">
        <v>3540</v>
      </c>
      <c r="G5" s="565">
        <v>3900</v>
      </c>
      <c r="H5" s="565">
        <v>4130</v>
      </c>
      <c r="I5" s="565">
        <v>4320</v>
      </c>
      <c r="J5" s="565">
        <v>4480</v>
      </c>
      <c r="K5" s="565">
        <v>4610</v>
      </c>
      <c r="L5" s="565">
        <v>4710</v>
      </c>
      <c r="M5" s="565">
        <v>4860</v>
      </c>
      <c r="N5" s="565">
        <v>4970</v>
      </c>
      <c r="O5" s="565">
        <v>5050</v>
      </c>
      <c r="P5" s="565">
        <v>5020</v>
      </c>
      <c r="Q5" s="565">
        <v>5220</v>
      </c>
      <c r="R5" s="565">
        <v>5630</v>
      </c>
      <c r="S5" s="565">
        <v>6180</v>
      </c>
      <c r="T5" s="565">
        <v>6570</v>
      </c>
      <c r="U5" s="565">
        <v>6790</v>
      </c>
      <c r="V5" s="565">
        <v>6870</v>
      </c>
      <c r="W5" s="565">
        <v>7240</v>
      </c>
      <c r="X5" s="565">
        <v>7310</v>
      </c>
      <c r="Y5" s="565">
        <v>7980</v>
      </c>
      <c r="Z5" s="565">
        <v>8440</v>
      </c>
      <c r="AA5" s="565">
        <v>8730</v>
      </c>
      <c r="AB5" s="565">
        <v>8990</v>
      </c>
      <c r="AC5" s="565">
        <v>9030</v>
      </c>
      <c r="AD5" s="565">
        <v>9130</v>
      </c>
      <c r="AE5" s="565">
        <v>9360</v>
      </c>
      <c r="AF5" s="565">
        <v>9570</v>
      </c>
      <c r="AG5" s="565">
        <v>9700</v>
      </c>
      <c r="AH5" s="290">
        <v>9640</v>
      </c>
      <c r="AI5" s="566">
        <v>9690</v>
      </c>
      <c r="AJ5" s="566">
        <f t="shared" ref="AJ5:AJ6" si="0">AI5-Y5</f>
        <v>1710</v>
      </c>
      <c r="AK5" s="567">
        <f t="shared" ref="AK5:AK6" si="1">AJ5/Y5</f>
        <v>0.21428571428571427</v>
      </c>
    </row>
    <row r="6" spans="1:37">
      <c r="A6" s="564" t="s">
        <v>109</v>
      </c>
      <c r="B6" s="565">
        <v>12930</v>
      </c>
      <c r="C6" s="565">
        <v>13370</v>
      </c>
      <c r="D6" s="565">
        <v>14640</v>
      </c>
      <c r="E6" s="565">
        <v>14620</v>
      </c>
      <c r="F6" s="565">
        <v>15330</v>
      </c>
      <c r="G6" s="565">
        <v>15600</v>
      </c>
      <c r="H6" s="565">
        <v>16330</v>
      </c>
      <c r="I6" s="565">
        <v>16700</v>
      </c>
      <c r="J6" s="565">
        <v>17270</v>
      </c>
      <c r="K6" s="565">
        <v>17720</v>
      </c>
      <c r="L6" s="565">
        <v>18250</v>
      </c>
      <c r="M6" s="565">
        <v>18880</v>
      </c>
      <c r="N6" s="565">
        <v>19350</v>
      </c>
      <c r="O6" s="565">
        <v>19930</v>
      </c>
      <c r="P6" s="565">
        <v>20450</v>
      </c>
      <c r="Q6" s="565">
        <v>21540</v>
      </c>
      <c r="R6" s="565">
        <v>22310</v>
      </c>
      <c r="S6" s="565">
        <v>22730</v>
      </c>
      <c r="T6" s="565">
        <v>23420</v>
      </c>
      <c r="U6" s="565">
        <v>23940</v>
      </c>
      <c r="V6" s="565">
        <v>24410</v>
      </c>
      <c r="W6" s="565">
        <v>24450</v>
      </c>
      <c r="X6" s="565">
        <v>24680</v>
      </c>
      <c r="Y6" s="565">
        <v>26410</v>
      </c>
      <c r="Z6" s="565">
        <v>27270</v>
      </c>
      <c r="AA6" s="565">
        <v>27270</v>
      </c>
      <c r="AB6" s="565">
        <v>27740</v>
      </c>
      <c r="AC6" s="565">
        <v>28120</v>
      </c>
      <c r="AD6" s="565">
        <v>28510</v>
      </c>
      <c r="AE6" s="565">
        <v>29440</v>
      </c>
      <c r="AF6" s="565">
        <v>30600</v>
      </c>
      <c r="AG6" s="565">
        <v>31490</v>
      </c>
      <c r="AH6" s="290">
        <v>31350</v>
      </c>
      <c r="AI6" s="566">
        <v>31660</v>
      </c>
      <c r="AJ6" s="566">
        <f t="shared" si="0"/>
        <v>5250</v>
      </c>
      <c r="AK6" s="567">
        <f t="shared" si="1"/>
        <v>0.19878833775085195</v>
      </c>
    </row>
    <row r="7" spans="1:37" ht="20.25" customHeight="1">
      <c r="A7" s="568" t="s">
        <v>163</v>
      </c>
      <c r="B7" s="569"/>
      <c r="C7" s="350"/>
      <c r="D7" s="350"/>
      <c r="E7" s="350"/>
      <c r="F7" s="350"/>
      <c r="G7" s="350"/>
      <c r="H7" s="350"/>
      <c r="I7" s="350"/>
      <c r="J7" s="350"/>
      <c r="K7" s="350"/>
      <c r="L7" s="350"/>
      <c r="M7" s="350"/>
      <c r="N7" s="350"/>
      <c r="O7" s="350"/>
      <c r="P7" s="350"/>
      <c r="Q7" s="350"/>
      <c r="R7" s="350"/>
      <c r="S7" s="350"/>
      <c r="T7" s="350"/>
      <c r="U7" s="350"/>
      <c r="V7" s="350"/>
      <c r="W7" s="350"/>
      <c r="X7" s="350"/>
      <c r="Y7" s="350"/>
      <c r="Z7" s="350"/>
      <c r="AA7" s="350"/>
      <c r="AB7" s="350"/>
      <c r="AC7" s="350"/>
      <c r="AD7" s="350"/>
      <c r="AE7" s="350"/>
      <c r="AF7" s="350"/>
      <c r="AG7" s="350"/>
      <c r="AH7" s="293"/>
      <c r="AI7" s="570"/>
      <c r="AJ7" s="571"/>
      <c r="AK7" s="571"/>
    </row>
    <row r="8" spans="1:37">
      <c r="A8" s="564" t="s">
        <v>112</v>
      </c>
      <c r="B8" s="20" t="s">
        <v>113</v>
      </c>
      <c r="C8" s="20" t="s">
        <v>113</v>
      </c>
      <c r="D8" s="20" t="s">
        <v>113</v>
      </c>
      <c r="E8" s="20" t="s">
        <v>113</v>
      </c>
      <c r="F8" s="20" t="s">
        <v>113</v>
      </c>
      <c r="G8" s="20" t="s">
        <v>113</v>
      </c>
      <c r="H8" s="20" t="s">
        <v>113</v>
      </c>
      <c r="I8" s="20" t="s">
        <v>113</v>
      </c>
      <c r="J8" s="20" t="s">
        <v>113</v>
      </c>
      <c r="K8" s="20" t="s">
        <v>113</v>
      </c>
      <c r="L8" s="20" t="s">
        <v>113</v>
      </c>
      <c r="M8" s="20" t="s">
        <v>113</v>
      </c>
      <c r="N8" s="20" t="s">
        <v>113</v>
      </c>
      <c r="O8" s="20" t="s">
        <v>113</v>
      </c>
      <c r="P8" s="20" t="s">
        <v>113</v>
      </c>
      <c r="Q8" s="20" t="s">
        <v>113</v>
      </c>
      <c r="R8" s="20" t="s">
        <v>113</v>
      </c>
      <c r="S8" s="20" t="s">
        <v>113</v>
      </c>
      <c r="T8" s="20" t="s">
        <v>113</v>
      </c>
      <c r="U8" s="20" t="s">
        <v>113</v>
      </c>
      <c r="V8" s="20" t="s">
        <v>113</v>
      </c>
      <c r="W8" s="20" t="s">
        <v>113</v>
      </c>
      <c r="X8" s="20" t="s">
        <v>113</v>
      </c>
      <c r="Y8" s="20" t="s">
        <v>113</v>
      </c>
      <c r="Z8" s="20" t="s">
        <v>113</v>
      </c>
      <c r="AA8" s="20" t="s">
        <v>113</v>
      </c>
      <c r="AB8" s="20" t="s">
        <v>113</v>
      </c>
      <c r="AC8" s="20" t="s">
        <v>113</v>
      </c>
      <c r="AD8" s="20" t="s">
        <v>113</v>
      </c>
      <c r="AE8" s="20" t="s">
        <v>113</v>
      </c>
      <c r="AF8" s="20" t="s">
        <v>113</v>
      </c>
      <c r="AG8" s="20" t="s">
        <v>113</v>
      </c>
      <c r="AH8" s="219" t="s">
        <v>113</v>
      </c>
      <c r="AI8" s="584" t="s">
        <v>113</v>
      </c>
      <c r="AJ8" s="20" t="s">
        <v>113</v>
      </c>
      <c r="AK8" s="572" t="s">
        <v>113</v>
      </c>
    </row>
    <row r="9" spans="1:37">
      <c r="A9" s="564" t="s">
        <v>108</v>
      </c>
      <c r="B9" s="565">
        <v>6090</v>
      </c>
      <c r="C9" s="565">
        <v>6060</v>
      </c>
      <c r="D9" s="565">
        <v>6060</v>
      </c>
      <c r="E9" s="565">
        <v>6020</v>
      </c>
      <c r="F9" s="565">
        <v>6040</v>
      </c>
      <c r="G9" s="565">
        <v>6100</v>
      </c>
      <c r="H9" s="565">
        <v>6210</v>
      </c>
      <c r="I9" s="565">
        <v>6330</v>
      </c>
      <c r="J9" s="565">
        <v>6410</v>
      </c>
      <c r="K9" s="565">
        <v>6480</v>
      </c>
      <c r="L9" s="565">
        <v>6520</v>
      </c>
      <c r="M9" s="565">
        <v>6670</v>
      </c>
      <c r="N9" s="565">
        <v>6820</v>
      </c>
      <c r="O9" s="565">
        <v>6960</v>
      </c>
      <c r="P9" s="565">
        <v>6930</v>
      </c>
      <c r="Q9" s="565">
        <v>7180</v>
      </c>
      <c r="R9" s="565">
        <v>7370</v>
      </c>
      <c r="S9" s="565">
        <v>7700</v>
      </c>
      <c r="T9" s="565">
        <v>7860</v>
      </c>
      <c r="U9" s="565">
        <v>8090</v>
      </c>
      <c r="V9" s="565">
        <v>8170</v>
      </c>
      <c r="W9" s="565">
        <v>8400</v>
      </c>
      <c r="X9" s="565">
        <v>8390</v>
      </c>
      <c r="Y9" s="565">
        <v>9020</v>
      </c>
      <c r="Z9" s="565">
        <v>9330</v>
      </c>
      <c r="AA9" s="565">
        <v>9300</v>
      </c>
      <c r="AB9" s="565">
        <v>9540</v>
      </c>
      <c r="AC9" s="565">
        <v>9710</v>
      </c>
      <c r="AD9" s="565">
        <v>9830</v>
      </c>
      <c r="AE9" s="565">
        <v>10180</v>
      </c>
      <c r="AF9" s="565">
        <v>10460</v>
      </c>
      <c r="AG9" s="565">
        <v>10550</v>
      </c>
      <c r="AH9" s="290">
        <v>10590</v>
      </c>
      <c r="AI9" s="566">
        <v>10690</v>
      </c>
      <c r="AJ9" s="566">
        <f t="shared" ref="AJ9:AJ10" si="2">AI9-Y9</f>
        <v>1670</v>
      </c>
      <c r="AK9" s="567">
        <f t="shared" ref="AK9:AK10" si="3">AJ9/Y9</f>
        <v>0.18514412416851442</v>
      </c>
    </row>
    <row r="10" spans="1:37">
      <c r="A10" s="564" t="s">
        <v>109</v>
      </c>
      <c r="B10" s="565">
        <v>6610</v>
      </c>
      <c r="C10" s="565">
        <v>6760</v>
      </c>
      <c r="D10" s="565">
        <v>7020</v>
      </c>
      <c r="E10" s="565">
        <v>6970</v>
      </c>
      <c r="F10" s="565">
        <v>7100</v>
      </c>
      <c r="G10" s="565">
        <v>7180</v>
      </c>
      <c r="H10" s="565">
        <v>7340</v>
      </c>
      <c r="I10" s="565">
        <v>7480</v>
      </c>
      <c r="J10" s="565">
        <v>7590</v>
      </c>
      <c r="K10" s="565">
        <v>7640</v>
      </c>
      <c r="L10" s="565">
        <v>7700</v>
      </c>
      <c r="M10" s="565">
        <v>7790</v>
      </c>
      <c r="N10" s="565">
        <v>7910</v>
      </c>
      <c r="O10" s="565">
        <v>8050</v>
      </c>
      <c r="P10" s="565">
        <v>8090</v>
      </c>
      <c r="Q10" s="565">
        <v>8340</v>
      </c>
      <c r="R10" s="565">
        <v>8690</v>
      </c>
      <c r="S10" s="565">
        <v>8790</v>
      </c>
      <c r="T10" s="565">
        <v>8950</v>
      </c>
      <c r="U10" s="565">
        <v>9100</v>
      </c>
      <c r="V10" s="565">
        <v>9150</v>
      </c>
      <c r="W10" s="565">
        <v>9280</v>
      </c>
      <c r="X10" s="565">
        <v>9240</v>
      </c>
      <c r="Y10" s="565">
        <v>9850</v>
      </c>
      <c r="Z10" s="565">
        <v>10110</v>
      </c>
      <c r="AA10" s="565">
        <v>10070</v>
      </c>
      <c r="AB10" s="565">
        <v>10210</v>
      </c>
      <c r="AC10" s="565">
        <v>10360</v>
      </c>
      <c r="AD10" s="565">
        <v>10440</v>
      </c>
      <c r="AE10" s="565">
        <v>10760</v>
      </c>
      <c r="AF10" s="565">
        <v>11410</v>
      </c>
      <c r="AG10" s="565">
        <v>11570</v>
      </c>
      <c r="AH10" s="290">
        <v>11510</v>
      </c>
      <c r="AI10" s="566">
        <v>11630</v>
      </c>
      <c r="AJ10" s="566">
        <f t="shared" si="2"/>
        <v>1780</v>
      </c>
      <c r="AK10" s="567">
        <f t="shared" si="3"/>
        <v>0.18071065989847715</v>
      </c>
    </row>
    <row r="11" spans="1:37" ht="35.25" customHeight="1">
      <c r="A11" s="573" t="s">
        <v>152</v>
      </c>
      <c r="B11" s="569"/>
      <c r="C11" s="350"/>
      <c r="D11" s="350"/>
      <c r="E11" s="350"/>
      <c r="F11" s="350"/>
      <c r="G11" s="350"/>
      <c r="H11" s="350"/>
      <c r="I11" s="350"/>
      <c r="J11" s="350"/>
      <c r="K11" s="350"/>
      <c r="L11" s="350"/>
      <c r="M11" s="350"/>
      <c r="N11" s="350"/>
      <c r="O11" s="350"/>
      <c r="P11" s="350"/>
      <c r="Q11" s="350"/>
      <c r="R11" s="350"/>
      <c r="S11" s="350"/>
      <c r="T11" s="350"/>
      <c r="U11" s="350"/>
      <c r="V11" s="350"/>
      <c r="W11" s="350"/>
      <c r="X11" s="350"/>
      <c r="Y11" s="350"/>
      <c r="Z11" s="350"/>
      <c r="AA11" s="350"/>
      <c r="AB11" s="350"/>
      <c r="AC11" s="350"/>
      <c r="AD11" s="350"/>
      <c r="AE11" s="350"/>
      <c r="AF11" s="350"/>
      <c r="AG11" s="350"/>
      <c r="AH11" s="293"/>
      <c r="AI11" s="570"/>
      <c r="AJ11" s="570"/>
      <c r="AK11" s="571"/>
    </row>
    <row r="12" spans="1:37">
      <c r="A12" s="564" t="s">
        <v>112</v>
      </c>
      <c r="B12" s="20" t="s">
        <v>113</v>
      </c>
      <c r="C12" s="20" t="s">
        <v>113</v>
      </c>
      <c r="D12" s="20" t="s">
        <v>113</v>
      </c>
      <c r="E12" s="20" t="s">
        <v>113</v>
      </c>
      <c r="F12" s="20" t="s">
        <v>113</v>
      </c>
      <c r="G12" s="20" t="s">
        <v>113</v>
      </c>
      <c r="H12" s="20" t="s">
        <v>113</v>
      </c>
      <c r="I12" s="20" t="s">
        <v>113</v>
      </c>
      <c r="J12" s="20" t="s">
        <v>113</v>
      </c>
      <c r="K12" s="20" t="s">
        <v>113</v>
      </c>
      <c r="L12" s="20" t="s">
        <v>113</v>
      </c>
      <c r="M12" s="20" t="s">
        <v>113</v>
      </c>
      <c r="N12" s="20" t="s">
        <v>113</v>
      </c>
      <c r="O12" s="20" t="s">
        <v>113</v>
      </c>
      <c r="P12" s="20" t="s">
        <v>113</v>
      </c>
      <c r="Q12" s="20" t="s">
        <v>113</v>
      </c>
      <c r="R12" s="20" t="s">
        <v>113</v>
      </c>
      <c r="S12" s="20" t="s">
        <v>113</v>
      </c>
      <c r="T12" s="20" t="s">
        <v>113</v>
      </c>
      <c r="U12" s="20" t="s">
        <v>113</v>
      </c>
      <c r="V12" s="20" t="s">
        <v>113</v>
      </c>
      <c r="W12" s="20" t="s">
        <v>113</v>
      </c>
      <c r="X12" s="20" t="s">
        <v>113</v>
      </c>
      <c r="Y12" s="20" t="s">
        <v>113</v>
      </c>
      <c r="Z12" s="20" t="s">
        <v>113</v>
      </c>
      <c r="AA12" s="20" t="s">
        <v>113</v>
      </c>
      <c r="AB12" s="20" t="s">
        <v>113</v>
      </c>
      <c r="AC12" s="20" t="s">
        <v>113</v>
      </c>
      <c r="AD12" s="20" t="s">
        <v>113</v>
      </c>
      <c r="AE12" s="20" t="s">
        <v>113</v>
      </c>
      <c r="AF12" s="20" t="s">
        <v>113</v>
      </c>
      <c r="AG12" s="20" t="s">
        <v>113</v>
      </c>
      <c r="AH12" s="20" t="s">
        <v>113</v>
      </c>
      <c r="AI12" s="584" t="s">
        <v>113</v>
      </c>
      <c r="AJ12" s="20" t="s">
        <v>113</v>
      </c>
      <c r="AK12" s="572" t="s">
        <v>113</v>
      </c>
    </row>
    <row r="13" spans="1:37">
      <c r="A13" s="564" t="s">
        <v>108</v>
      </c>
      <c r="B13" s="565">
        <v>9040</v>
      </c>
      <c r="C13" s="565">
        <v>9270</v>
      </c>
      <c r="D13" s="565">
        <v>9350</v>
      </c>
      <c r="E13" s="565">
        <v>9400</v>
      </c>
      <c r="F13" s="565">
        <v>9580</v>
      </c>
      <c r="G13" s="565">
        <v>10000</v>
      </c>
      <c r="H13" s="565">
        <v>10340</v>
      </c>
      <c r="I13" s="565">
        <v>10640</v>
      </c>
      <c r="J13" s="565">
        <v>10890</v>
      </c>
      <c r="K13" s="565">
        <v>11090</v>
      </c>
      <c r="L13" s="565">
        <v>11230</v>
      </c>
      <c r="M13" s="565">
        <v>11530</v>
      </c>
      <c r="N13" s="565">
        <v>11790</v>
      </c>
      <c r="O13" s="565">
        <v>12010</v>
      </c>
      <c r="P13" s="565">
        <v>11950</v>
      </c>
      <c r="Q13" s="565">
        <v>12400</v>
      </c>
      <c r="R13" s="565">
        <v>12990</v>
      </c>
      <c r="S13" s="565">
        <v>13880</v>
      </c>
      <c r="T13" s="565">
        <v>14430</v>
      </c>
      <c r="U13" s="565">
        <v>14880</v>
      </c>
      <c r="V13" s="565">
        <v>15040</v>
      </c>
      <c r="W13" s="565">
        <v>15640</v>
      </c>
      <c r="X13" s="565">
        <v>15700</v>
      </c>
      <c r="Y13" s="565">
        <v>17000</v>
      </c>
      <c r="Z13" s="565">
        <v>17770</v>
      </c>
      <c r="AA13" s="565">
        <v>18030</v>
      </c>
      <c r="AB13" s="565">
        <v>18530</v>
      </c>
      <c r="AC13" s="565">
        <v>18740</v>
      </c>
      <c r="AD13" s="565">
        <v>18960</v>
      </c>
      <c r="AE13" s="565">
        <v>19540</v>
      </c>
      <c r="AF13" s="565">
        <v>20030</v>
      </c>
      <c r="AG13" s="565">
        <v>20250</v>
      </c>
      <c r="AH13" s="565">
        <v>20230</v>
      </c>
      <c r="AI13" s="566">
        <v>20380</v>
      </c>
      <c r="AJ13" s="566">
        <f t="shared" ref="AJ13:AJ14" si="4">AI13-Y13</f>
        <v>3380</v>
      </c>
      <c r="AK13" s="567">
        <f t="shared" ref="AK13:AK14" si="5">AJ13/Y13</f>
        <v>0.1988235294117647</v>
      </c>
    </row>
    <row r="14" spans="1:37">
      <c r="A14" s="574" t="s">
        <v>109</v>
      </c>
      <c r="B14" s="565">
        <v>19540</v>
      </c>
      <c r="C14" s="565">
        <v>20130</v>
      </c>
      <c r="D14" s="565">
        <v>21650</v>
      </c>
      <c r="E14" s="565">
        <v>21590</v>
      </c>
      <c r="F14" s="565">
        <v>22430</v>
      </c>
      <c r="G14" s="565">
        <v>22770</v>
      </c>
      <c r="H14" s="565">
        <v>23670</v>
      </c>
      <c r="I14" s="565">
        <v>24180</v>
      </c>
      <c r="J14" s="565">
        <v>24860</v>
      </c>
      <c r="K14" s="565">
        <v>25350</v>
      </c>
      <c r="L14" s="565">
        <v>25950</v>
      </c>
      <c r="M14" s="565">
        <v>26660</v>
      </c>
      <c r="N14" s="565">
        <v>27260</v>
      </c>
      <c r="O14" s="565">
        <v>27980</v>
      </c>
      <c r="P14" s="565">
        <v>28540</v>
      </c>
      <c r="Q14" s="565">
        <v>29880</v>
      </c>
      <c r="R14" s="565">
        <v>31000</v>
      </c>
      <c r="S14" s="565">
        <v>31520</v>
      </c>
      <c r="T14" s="565">
        <v>32380</v>
      </c>
      <c r="U14" s="565">
        <v>33040</v>
      </c>
      <c r="V14" s="565">
        <v>33560</v>
      </c>
      <c r="W14" s="565">
        <v>33730</v>
      </c>
      <c r="X14" s="565">
        <v>33920</v>
      </c>
      <c r="Y14" s="565">
        <v>36270</v>
      </c>
      <c r="Z14" s="565">
        <v>37380</v>
      </c>
      <c r="AA14" s="565">
        <v>37340</v>
      </c>
      <c r="AB14" s="565">
        <v>37950</v>
      </c>
      <c r="AC14" s="565">
        <v>38480</v>
      </c>
      <c r="AD14" s="565">
        <v>38940</v>
      </c>
      <c r="AE14" s="565">
        <v>40200</v>
      </c>
      <c r="AF14" s="565">
        <v>42010</v>
      </c>
      <c r="AG14" s="565">
        <v>43060</v>
      </c>
      <c r="AH14" s="565">
        <v>42860</v>
      </c>
      <c r="AI14" s="566">
        <v>43290</v>
      </c>
      <c r="AJ14" s="566">
        <f t="shared" si="4"/>
        <v>7020</v>
      </c>
      <c r="AK14" s="567">
        <f t="shared" si="5"/>
        <v>0.19354838709677419</v>
      </c>
    </row>
    <row r="15" spans="1:37" ht="34.5" customHeight="1">
      <c r="A15" s="555" t="s">
        <v>489</v>
      </c>
      <c r="B15" s="181" t="s">
        <v>470</v>
      </c>
      <c r="C15" s="181" t="s">
        <v>367</v>
      </c>
      <c r="D15" s="181" t="s">
        <v>368</v>
      </c>
      <c r="E15" s="181" t="s">
        <v>114</v>
      </c>
      <c r="F15" s="181" t="s">
        <v>115</v>
      </c>
      <c r="G15" s="181" t="s">
        <v>116</v>
      </c>
      <c r="H15" s="181" t="s">
        <v>117</v>
      </c>
      <c r="I15" s="181" t="s">
        <v>118</v>
      </c>
      <c r="J15" s="181" t="s">
        <v>119</v>
      </c>
      <c r="K15" s="181" t="s">
        <v>120</v>
      </c>
      <c r="L15" s="181" t="s">
        <v>121</v>
      </c>
      <c r="M15" s="181" t="s">
        <v>122</v>
      </c>
      <c r="N15" s="181" t="s">
        <v>123</v>
      </c>
      <c r="O15" s="181" t="s">
        <v>124</v>
      </c>
      <c r="P15" s="181" t="s">
        <v>125</v>
      </c>
      <c r="Q15" s="181" t="s">
        <v>126</v>
      </c>
      <c r="R15" s="181" t="s">
        <v>127</v>
      </c>
      <c r="S15" s="181" t="s">
        <v>128</v>
      </c>
      <c r="T15" s="181" t="s">
        <v>129</v>
      </c>
      <c r="U15" s="181" t="s">
        <v>130</v>
      </c>
      <c r="V15" s="181" t="s">
        <v>131</v>
      </c>
      <c r="W15" s="181" t="s">
        <v>132</v>
      </c>
      <c r="X15" s="181" t="s">
        <v>133</v>
      </c>
      <c r="Y15" s="181" t="s">
        <v>134</v>
      </c>
      <c r="Z15" s="181" t="s">
        <v>135</v>
      </c>
      <c r="AA15" s="181" t="s">
        <v>136</v>
      </c>
      <c r="AB15" s="181" t="s">
        <v>137</v>
      </c>
      <c r="AC15" s="182" t="s">
        <v>138</v>
      </c>
      <c r="AD15" s="182" t="s">
        <v>139</v>
      </c>
      <c r="AE15" s="556" t="s">
        <v>140</v>
      </c>
      <c r="AF15" s="556" t="s">
        <v>141</v>
      </c>
      <c r="AG15" s="556" t="s">
        <v>142</v>
      </c>
      <c r="AH15" s="556" t="s">
        <v>143</v>
      </c>
      <c r="AI15" s="557" t="s">
        <v>148</v>
      </c>
      <c r="AJ15" s="558" t="s">
        <v>775</v>
      </c>
      <c r="AK15" s="559" t="s">
        <v>776</v>
      </c>
    </row>
    <row r="16" spans="1:37" ht="21.75" customHeight="1">
      <c r="A16" s="560" t="s">
        <v>151</v>
      </c>
      <c r="B16" s="578"/>
      <c r="C16" s="579"/>
      <c r="D16" s="579"/>
      <c r="E16" s="579"/>
      <c r="F16" s="579"/>
      <c r="G16" s="579"/>
      <c r="H16" s="579"/>
      <c r="I16" s="579"/>
      <c r="J16" s="579"/>
      <c r="K16" s="579"/>
      <c r="L16" s="579"/>
      <c r="M16" s="579"/>
      <c r="N16" s="579"/>
      <c r="O16" s="579"/>
      <c r="P16" s="579"/>
      <c r="Q16" s="579"/>
      <c r="R16" s="579"/>
      <c r="S16" s="579"/>
      <c r="T16" s="579"/>
      <c r="U16" s="579"/>
      <c r="V16" s="579"/>
      <c r="W16" s="579"/>
      <c r="X16" s="579"/>
      <c r="Y16" s="579"/>
      <c r="Z16" s="579"/>
      <c r="AA16" s="579"/>
      <c r="AB16" s="579"/>
      <c r="AC16" s="579"/>
      <c r="AD16" s="562"/>
      <c r="AE16" s="350"/>
      <c r="AF16" s="350"/>
      <c r="AG16" s="350"/>
      <c r="AH16" s="293"/>
      <c r="AI16" s="563"/>
      <c r="AJ16" s="580"/>
      <c r="AK16" s="580"/>
    </row>
    <row r="17" spans="1:37">
      <c r="A17" s="564" t="s">
        <v>112</v>
      </c>
      <c r="B17" s="565">
        <v>640</v>
      </c>
      <c r="C17" s="565">
        <v>720</v>
      </c>
      <c r="D17" s="565">
        <v>800</v>
      </c>
      <c r="E17" s="565">
        <v>850</v>
      </c>
      <c r="F17" s="565">
        <v>950</v>
      </c>
      <c r="G17" s="565">
        <v>1130</v>
      </c>
      <c r="H17" s="565">
        <v>1100</v>
      </c>
      <c r="I17" s="565">
        <v>1200</v>
      </c>
      <c r="J17" s="565">
        <v>1270</v>
      </c>
      <c r="K17" s="565">
        <v>1400</v>
      </c>
      <c r="L17" s="565">
        <v>1480</v>
      </c>
      <c r="M17" s="565">
        <v>1530</v>
      </c>
      <c r="N17" s="565">
        <v>1550</v>
      </c>
      <c r="O17" s="565">
        <v>1600</v>
      </c>
      <c r="P17" s="565">
        <v>1700</v>
      </c>
      <c r="Q17" s="565">
        <v>1750</v>
      </c>
      <c r="R17" s="565">
        <v>1880</v>
      </c>
      <c r="S17" s="565">
        <v>2070</v>
      </c>
      <c r="T17" s="565">
        <v>2240</v>
      </c>
      <c r="U17" s="565">
        <v>2370</v>
      </c>
      <c r="V17" s="565">
        <v>2460</v>
      </c>
      <c r="W17" s="565">
        <v>2460</v>
      </c>
      <c r="X17" s="565">
        <v>2550</v>
      </c>
      <c r="Y17" s="565">
        <v>2720</v>
      </c>
      <c r="Z17" s="565">
        <v>2890</v>
      </c>
      <c r="AA17" s="565">
        <v>3110</v>
      </c>
      <c r="AB17" s="565">
        <v>3290</v>
      </c>
      <c r="AC17" s="565">
        <v>3400</v>
      </c>
      <c r="AD17" s="565">
        <v>3520</v>
      </c>
      <c r="AE17" s="565">
        <v>3610</v>
      </c>
      <c r="AF17" s="565">
        <v>3700</v>
      </c>
      <c r="AG17" s="565">
        <v>3790</v>
      </c>
      <c r="AH17" s="290">
        <v>3900</v>
      </c>
      <c r="AI17" s="566">
        <v>4000</v>
      </c>
      <c r="AJ17" s="566">
        <f>AI17-Y17</f>
        <v>1280</v>
      </c>
      <c r="AK17" s="567">
        <f>AJ17/Y17</f>
        <v>0.47058823529411764</v>
      </c>
    </row>
    <row r="18" spans="1:37">
      <c r="A18" s="564" t="s">
        <v>108</v>
      </c>
      <c r="B18" s="565">
        <v>1260</v>
      </c>
      <c r="C18" s="565">
        <v>1420</v>
      </c>
      <c r="D18" s="565">
        <v>1520</v>
      </c>
      <c r="E18" s="565">
        <v>1640</v>
      </c>
      <c r="F18" s="565">
        <v>1800</v>
      </c>
      <c r="G18" s="565">
        <v>2070</v>
      </c>
      <c r="H18" s="565">
        <v>2260</v>
      </c>
      <c r="I18" s="565">
        <v>2430</v>
      </c>
      <c r="J18" s="565">
        <v>2590</v>
      </c>
      <c r="K18" s="565">
        <v>2740</v>
      </c>
      <c r="L18" s="565">
        <v>2880</v>
      </c>
      <c r="M18" s="565">
        <v>3040</v>
      </c>
      <c r="N18" s="565">
        <v>3160</v>
      </c>
      <c r="O18" s="565">
        <v>3280</v>
      </c>
      <c r="P18" s="565">
        <v>3380</v>
      </c>
      <c r="Q18" s="565">
        <v>3610</v>
      </c>
      <c r="R18" s="565">
        <v>3950</v>
      </c>
      <c r="S18" s="565">
        <v>4430</v>
      </c>
      <c r="T18" s="565">
        <v>4850</v>
      </c>
      <c r="U18" s="565">
        <v>5170</v>
      </c>
      <c r="V18" s="565">
        <v>5450</v>
      </c>
      <c r="W18" s="565">
        <v>5880</v>
      </c>
      <c r="X18" s="565">
        <v>6270</v>
      </c>
      <c r="Y18" s="565">
        <v>6700</v>
      </c>
      <c r="Z18" s="565">
        <v>7170</v>
      </c>
      <c r="AA18" s="565">
        <v>7690</v>
      </c>
      <c r="AB18" s="565">
        <v>8030</v>
      </c>
      <c r="AC18" s="565">
        <v>8220</v>
      </c>
      <c r="AD18" s="565">
        <v>8480</v>
      </c>
      <c r="AE18" s="565">
        <v>8710</v>
      </c>
      <c r="AF18" s="581">
        <v>8980</v>
      </c>
      <c r="AG18" s="581">
        <v>9250</v>
      </c>
      <c r="AH18" s="290">
        <v>9470</v>
      </c>
      <c r="AI18" s="566">
        <v>9690</v>
      </c>
      <c r="AJ18" s="566">
        <f t="shared" ref="AJ18:AJ19" si="6">AI18-Y18</f>
        <v>2990</v>
      </c>
      <c r="AK18" s="567">
        <f t="shared" ref="AK18:AK19" si="7">AJ18/Y18</f>
        <v>0.44626865671641791</v>
      </c>
    </row>
    <row r="19" spans="1:37">
      <c r="A19" s="564" t="s">
        <v>109</v>
      </c>
      <c r="B19" s="565">
        <v>5520</v>
      </c>
      <c r="C19" s="565">
        <v>5930</v>
      </c>
      <c r="D19" s="565">
        <v>6760</v>
      </c>
      <c r="E19" s="565">
        <v>7090</v>
      </c>
      <c r="F19" s="565">
        <v>7790</v>
      </c>
      <c r="G19" s="565">
        <v>8280</v>
      </c>
      <c r="H19" s="565">
        <v>8940</v>
      </c>
      <c r="I19" s="565">
        <v>9400</v>
      </c>
      <c r="J19" s="565">
        <v>9990</v>
      </c>
      <c r="K19" s="565">
        <v>10530</v>
      </c>
      <c r="L19" s="565">
        <v>11170</v>
      </c>
      <c r="M19" s="565">
        <v>11810</v>
      </c>
      <c r="N19" s="565">
        <v>12310</v>
      </c>
      <c r="O19" s="565">
        <v>12950</v>
      </c>
      <c r="P19" s="565">
        <v>13770</v>
      </c>
      <c r="Q19" s="565">
        <v>14900</v>
      </c>
      <c r="R19" s="565">
        <v>15660</v>
      </c>
      <c r="S19" s="565">
        <v>16290</v>
      </c>
      <c r="T19" s="565">
        <v>17290</v>
      </c>
      <c r="U19" s="565">
        <v>18230</v>
      </c>
      <c r="V19" s="565">
        <v>19360</v>
      </c>
      <c r="W19" s="565">
        <v>19850</v>
      </c>
      <c r="X19" s="565">
        <v>21160</v>
      </c>
      <c r="Y19" s="565">
        <v>22170</v>
      </c>
      <c r="Z19" s="565">
        <v>23170</v>
      </c>
      <c r="AA19" s="565">
        <v>24010</v>
      </c>
      <c r="AB19" s="565">
        <v>24770</v>
      </c>
      <c r="AC19" s="565">
        <v>25600</v>
      </c>
      <c r="AD19" s="565">
        <v>26470</v>
      </c>
      <c r="AE19" s="565">
        <v>27380</v>
      </c>
      <c r="AF19" s="565">
        <v>28700</v>
      </c>
      <c r="AG19" s="565">
        <v>30040</v>
      </c>
      <c r="AH19" s="290">
        <v>30790</v>
      </c>
      <c r="AI19" s="566">
        <v>31660</v>
      </c>
      <c r="AJ19" s="566">
        <f t="shared" si="6"/>
        <v>9490</v>
      </c>
      <c r="AK19" s="567">
        <f t="shared" si="7"/>
        <v>0.42805593143888138</v>
      </c>
    </row>
    <row r="20" spans="1:37" ht="21.75" customHeight="1">
      <c r="A20" s="568" t="s">
        <v>163</v>
      </c>
      <c r="B20" s="582"/>
      <c r="C20" s="297"/>
      <c r="D20" s="297"/>
      <c r="E20" s="297"/>
      <c r="F20" s="297"/>
      <c r="G20" s="297"/>
      <c r="H20" s="297"/>
      <c r="I20" s="297"/>
      <c r="J20" s="297"/>
      <c r="K20" s="297"/>
      <c r="L20" s="297"/>
      <c r="M20" s="297"/>
      <c r="N20" s="297"/>
      <c r="O20" s="297"/>
      <c r="P20" s="297"/>
      <c r="Q20" s="297"/>
      <c r="R20" s="297"/>
      <c r="S20" s="297"/>
      <c r="T20" s="297"/>
      <c r="U20" s="297"/>
      <c r="V20" s="297"/>
      <c r="W20" s="297"/>
      <c r="X20" s="297"/>
      <c r="Y20" s="297"/>
      <c r="Z20" s="297"/>
      <c r="AA20" s="297"/>
      <c r="AB20" s="297"/>
      <c r="AC20" s="297"/>
      <c r="AD20" s="297"/>
      <c r="AE20" s="297"/>
      <c r="AF20" s="297"/>
      <c r="AG20" s="297"/>
      <c r="AH20" s="630"/>
      <c r="AI20" s="583"/>
      <c r="AJ20" s="571"/>
      <c r="AK20" s="571"/>
    </row>
    <row r="21" spans="1:37">
      <c r="A21" s="564" t="s">
        <v>112</v>
      </c>
      <c r="B21" s="20" t="s">
        <v>113</v>
      </c>
      <c r="C21" s="20" t="s">
        <v>113</v>
      </c>
      <c r="D21" s="20" t="s">
        <v>113</v>
      </c>
      <c r="E21" s="20" t="s">
        <v>113</v>
      </c>
      <c r="F21" s="20" t="s">
        <v>113</v>
      </c>
      <c r="G21" s="20" t="s">
        <v>113</v>
      </c>
      <c r="H21" s="20" t="s">
        <v>113</v>
      </c>
      <c r="I21" s="20" t="s">
        <v>113</v>
      </c>
      <c r="J21" s="20" t="s">
        <v>113</v>
      </c>
      <c r="K21" s="20" t="s">
        <v>113</v>
      </c>
      <c r="L21" s="20" t="s">
        <v>113</v>
      </c>
      <c r="M21" s="20" t="s">
        <v>113</v>
      </c>
      <c r="N21" s="20" t="s">
        <v>113</v>
      </c>
      <c r="O21" s="20" t="s">
        <v>113</v>
      </c>
      <c r="P21" s="20" t="s">
        <v>113</v>
      </c>
      <c r="Q21" s="20" t="s">
        <v>113</v>
      </c>
      <c r="R21" s="20" t="s">
        <v>113</v>
      </c>
      <c r="S21" s="20" t="s">
        <v>113</v>
      </c>
      <c r="T21" s="20" t="s">
        <v>113</v>
      </c>
      <c r="U21" s="20" t="s">
        <v>113</v>
      </c>
      <c r="V21" s="20" t="s">
        <v>113</v>
      </c>
      <c r="W21" s="20" t="s">
        <v>113</v>
      </c>
      <c r="X21" s="20" t="s">
        <v>113</v>
      </c>
      <c r="Y21" s="20" t="s">
        <v>113</v>
      </c>
      <c r="Z21" s="20" t="s">
        <v>113</v>
      </c>
      <c r="AA21" s="20" t="s">
        <v>113</v>
      </c>
      <c r="AB21" s="20" t="s">
        <v>113</v>
      </c>
      <c r="AC21" s="20" t="s">
        <v>113</v>
      </c>
      <c r="AD21" s="20" t="s">
        <v>113</v>
      </c>
      <c r="AE21" s="20" t="s">
        <v>113</v>
      </c>
      <c r="AF21" s="20" t="s">
        <v>113</v>
      </c>
      <c r="AG21" s="20" t="s">
        <v>113</v>
      </c>
      <c r="AH21" s="219" t="s">
        <v>113</v>
      </c>
      <c r="AI21" s="584" t="s">
        <v>113</v>
      </c>
      <c r="AJ21" s="20" t="s">
        <v>113</v>
      </c>
      <c r="AK21" s="572" t="s">
        <v>113</v>
      </c>
    </row>
    <row r="22" spans="1:37">
      <c r="A22" s="564" t="s">
        <v>108</v>
      </c>
      <c r="B22" s="565">
        <v>2600</v>
      </c>
      <c r="C22" s="565">
        <v>2690</v>
      </c>
      <c r="D22" s="565">
        <v>2800</v>
      </c>
      <c r="E22" s="565">
        <v>2920</v>
      </c>
      <c r="F22" s="565">
        <v>3070</v>
      </c>
      <c r="G22" s="565">
        <v>3240</v>
      </c>
      <c r="H22" s="565">
        <v>3400</v>
      </c>
      <c r="I22" s="565">
        <v>3560</v>
      </c>
      <c r="J22" s="565">
        <v>3710</v>
      </c>
      <c r="K22" s="565">
        <v>3850</v>
      </c>
      <c r="L22" s="565">
        <v>3990</v>
      </c>
      <c r="M22" s="565">
        <v>4170</v>
      </c>
      <c r="N22" s="565">
        <v>4340</v>
      </c>
      <c r="O22" s="565">
        <v>4520</v>
      </c>
      <c r="P22" s="565">
        <v>4670</v>
      </c>
      <c r="Q22" s="565">
        <v>4970</v>
      </c>
      <c r="R22" s="565">
        <v>5170</v>
      </c>
      <c r="S22" s="565">
        <v>5520</v>
      </c>
      <c r="T22" s="565">
        <v>5800</v>
      </c>
      <c r="U22" s="565">
        <v>6160</v>
      </c>
      <c r="V22" s="565">
        <v>6480</v>
      </c>
      <c r="W22" s="565">
        <v>6820</v>
      </c>
      <c r="X22" s="565">
        <v>7190</v>
      </c>
      <c r="Y22" s="565">
        <v>7570</v>
      </c>
      <c r="Z22" s="565">
        <v>7930</v>
      </c>
      <c r="AA22" s="565">
        <v>8190</v>
      </c>
      <c r="AB22" s="565">
        <v>8520</v>
      </c>
      <c r="AC22" s="565">
        <v>8840</v>
      </c>
      <c r="AD22" s="565">
        <v>9130</v>
      </c>
      <c r="AE22" s="565">
        <v>9470</v>
      </c>
      <c r="AF22" s="565">
        <v>9810</v>
      </c>
      <c r="AG22" s="565">
        <v>10070</v>
      </c>
      <c r="AH22" s="290">
        <v>10400</v>
      </c>
      <c r="AI22" s="566">
        <v>10690</v>
      </c>
      <c r="AJ22" s="566">
        <f t="shared" ref="AJ22:AJ23" si="8">AI22-Y22</f>
        <v>3120</v>
      </c>
      <c r="AK22" s="567">
        <f t="shared" ref="AK22:AK23" si="9">AJ22/Y22</f>
        <v>0.41215323645970936</v>
      </c>
    </row>
    <row r="23" spans="1:37">
      <c r="A23" s="564" t="s">
        <v>109</v>
      </c>
      <c r="B23" s="565">
        <v>2820</v>
      </c>
      <c r="C23" s="565">
        <v>3000</v>
      </c>
      <c r="D23" s="565">
        <v>3240</v>
      </c>
      <c r="E23" s="565">
        <v>3380</v>
      </c>
      <c r="F23" s="565">
        <v>3610</v>
      </c>
      <c r="G23" s="565">
        <v>3810</v>
      </c>
      <c r="H23" s="565">
        <v>4020</v>
      </c>
      <c r="I23" s="565">
        <v>4210</v>
      </c>
      <c r="J23" s="565">
        <v>4390</v>
      </c>
      <c r="K23" s="565">
        <v>4540</v>
      </c>
      <c r="L23" s="565">
        <v>4710</v>
      </c>
      <c r="M23" s="565">
        <v>4870</v>
      </c>
      <c r="N23" s="565">
        <v>5030</v>
      </c>
      <c r="O23" s="565">
        <v>5230</v>
      </c>
      <c r="P23" s="565">
        <v>5450</v>
      </c>
      <c r="Q23" s="565">
        <v>5770</v>
      </c>
      <c r="R23" s="565">
        <v>6100</v>
      </c>
      <c r="S23" s="565">
        <v>6300</v>
      </c>
      <c r="T23" s="565">
        <v>6610</v>
      </c>
      <c r="U23" s="565">
        <v>6930</v>
      </c>
      <c r="V23" s="565">
        <v>7260</v>
      </c>
      <c r="W23" s="565">
        <v>7530</v>
      </c>
      <c r="X23" s="565">
        <v>7920</v>
      </c>
      <c r="Y23" s="565">
        <v>8270</v>
      </c>
      <c r="Z23" s="565">
        <v>8590</v>
      </c>
      <c r="AA23" s="565">
        <v>8870</v>
      </c>
      <c r="AB23" s="565">
        <v>9120</v>
      </c>
      <c r="AC23" s="565">
        <v>9430</v>
      </c>
      <c r="AD23" s="565">
        <v>9690</v>
      </c>
      <c r="AE23" s="565">
        <v>10010</v>
      </c>
      <c r="AF23" s="565">
        <v>10700</v>
      </c>
      <c r="AG23" s="565">
        <v>11040</v>
      </c>
      <c r="AH23" s="290">
        <v>11310</v>
      </c>
      <c r="AI23" s="566">
        <v>11630</v>
      </c>
      <c r="AJ23" s="566">
        <f t="shared" si="8"/>
        <v>3360</v>
      </c>
      <c r="AK23" s="567">
        <f t="shared" si="9"/>
        <v>0.40628778718258768</v>
      </c>
    </row>
    <row r="24" spans="1:37" ht="30" customHeight="1">
      <c r="A24" s="585" t="s">
        <v>152</v>
      </c>
      <c r="B24" s="582"/>
      <c r="C24" s="297"/>
      <c r="D24" s="297"/>
      <c r="E24" s="297"/>
      <c r="F24" s="297"/>
      <c r="G24" s="297"/>
      <c r="H24" s="297"/>
      <c r="I24" s="297"/>
      <c r="J24" s="297"/>
      <c r="K24" s="297"/>
      <c r="L24" s="297"/>
      <c r="M24" s="297"/>
      <c r="N24" s="297"/>
      <c r="O24" s="297"/>
      <c r="P24" s="297"/>
      <c r="Q24" s="297"/>
      <c r="R24" s="297"/>
      <c r="S24" s="297"/>
      <c r="T24" s="297"/>
      <c r="U24" s="297"/>
      <c r="V24" s="297"/>
      <c r="W24" s="297"/>
      <c r="X24" s="297"/>
      <c r="Y24" s="297"/>
      <c r="Z24" s="297"/>
      <c r="AA24" s="297"/>
      <c r="AB24" s="297"/>
      <c r="AC24" s="297"/>
      <c r="AD24" s="297"/>
      <c r="AE24" s="297"/>
      <c r="AF24" s="297"/>
      <c r="AG24" s="297"/>
      <c r="AH24" s="630"/>
      <c r="AI24" s="583"/>
      <c r="AJ24" s="570"/>
      <c r="AK24" s="571"/>
    </row>
    <row r="25" spans="1:37">
      <c r="A25" s="564" t="s">
        <v>112</v>
      </c>
      <c r="B25" s="20" t="s">
        <v>113</v>
      </c>
      <c r="C25" s="20" t="s">
        <v>113</v>
      </c>
      <c r="D25" s="20" t="s">
        <v>113</v>
      </c>
      <c r="E25" s="20" t="s">
        <v>113</v>
      </c>
      <c r="F25" s="20" t="s">
        <v>113</v>
      </c>
      <c r="G25" s="20" t="s">
        <v>113</v>
      </c>
      <c r="H25" s="20" t="s">
        <v>113</v>
      </c>
      <c r="I25" s="20" t="s">
        <v>113</v>
      </c>
      <c r="J25" s="20" t="s">
        <v>113</v>
      </c>
      <c r="K25" s="20" t="s">
        <v>113</v>
      </c>
      <c r="L25" s="20" t="s">
        <v>113</v>
      </c>
      <c r="M25" s="20" t="s">
        <v>113</v>
      </c>
      <c r="N25" s="20" t="s">
        <v>113</v>
      </c>
      <c r="O25" s="20" t="s">
        <v>113</v>
      </c>
      <c r="P25" s="20" t="s">
        <v>113</v>
      </c>
      <c r="Q25" s="20" t="s">
        <v>113</v>
      </c>
      <c r="R25" s="20" t="s">
        <v>113</v>
      </c>
      <c r="S25" s="20" t="s">
        <v>113</v>
      </c>
      <c r="T25" s="20" t="s">
        <v>113</v>
      </c>
      <c r="U25" s="20" t="s">
        <v>113</v>
      </c>
      <c r="V25" s="20" t="s">
        <v>113</v>
      </c>
      <c r="W25" s="20" t="s">
        <v>113</v>
      </c>
      <c r="X25" s="20" t="s">
        <v>113</v>
      </c>
      <c r="Y25" s="20" t="s">
        <v>113</v>
      </c>
      <c r="Z25" s="20" t="s">
        <v>113</v>
      </c>
      <c r="AA25" s="20" t="s">
        <v>113</v>
      </c>
      <c r="AB25" s="20" t="s">
        <v>113</v>
      </c>
      <c r="AC25" s="20" t="s">
        <v>113</v>
      </c>
      <c r="AD25" s="20" t="s">
        <v>113</v>
      </c>
      <c r="AE25" s="20" t="s">
        <v>113</v>
      </c>
      <c r="AF25" s="20" t="s">
        <v>113</v>
      </c>
      <c r="AG25" s="20" t="s">
        <v>113</v>
      </c>
      <c r="AH25" s="219" t="s">
        <v>113</v>
      </c>
      <c r="AI25" s="584" t="s">
        <v>113</v>
      </c>
      <c r="AJ25" s="20" t="s">
        <v>113</v>
      </c>
      <c r="AK25" s="572" t="s">
        <v>113</v>
      </c>
    </row>
    <row r="26" spans="1:37">
      <c r="A26" s="564" t="s">
        <v>108</v>
      </c>
      <c r="B26" s="565">
        <v>3860</v>
      </c>
      <c r="C26" s="565">
        <v>4110</v>
      </c>
      <c r="D26" s="565">
        <v>4320</v>
      </c>
      <c r="E26" s="565">
        <v>4560</v>
      </c>
      <c r="F26" s="565">
        <v>4870</v>
      </c>
      <c r="G26" s="565">
        <v>5310</v>
      </c>
      <c r="H26" s="565">
        <v>5660</v>
      </c>
      <c r="I26" s="565">
        <v>5990</v>
      </c>
      <c r="J26" s="565">
        <v>6300</v>
      </c>
      <c r="K26" s="565">
        <v>6590</v>
      </c>
      <c r="L26" s="565">
        <v>6870</v>
      </c>
      <c r="M26" s="565">
        <v>7210</v>
      </c>
      <c r="N26" s="565">
        <v>7500</v>
      </c>
      <c r="O26" s="565">
        <v>7800</v>
      </c>
      <c r="P26" s="565">
        <v>8050</v>
      </c>
      <c r="Q26" s="565">
        <v>8580</v>
      </c>
      <c r="R26" s="565">
        <v>9120</v>
      </c>
      <c r="S26" s="565">
        <v>9950</v>
      </c>
      <c r="T26" s="565">
        <v>10650</v>
      </c>
      <c r="U26" s="565">
        <v>11330</v>
      </c>
      <c r="V26" s="565">
        <v>11930</v>
      </c>
      <c r="W26" s="565">
        <v>12700</v>
      </c>
      <c r="X26" s="565">
        <v>13460</v>
      </c>
      <c r="Y26" s="565">
        <v>14270</v>
      </c>
      <c r="Z26" s="565">
        <v>15100</v>
      </c>
      <c r="AA26" s="565">
        <v>15880</v>
      </c>
      <c r="AB26" s="565">
        <v>16550</v>
      </c>
      <c r="AC26" s="565">
        <v>17060</v>
      </c>
      <c r="AD26" s="565">
        <v>17610</v>
      </c>
      <c r="AE26" s="565">
        <v>18180</v>
      </c>
      <c r="AF26" s="565">
        <v>18790</v>
      </c>
      <c r="AG26" s="565">
        <f t="shared" ref="AG26:AH27" si="10">AG18+AG22</f>
        <v>19320</v>
      </c>
      <c r="AH26" s="290">
        <f t="shared" si="10"/>
        <v>19870</v>
      </c>
      <c r="AI26" s="566">
        <f t="shared" ref="AI26" si="11">AI18+AI22</f>
        <v>20380</v>
      </c>
      <c r="AJ26" s="566">
        <f t="shared" ref="AJ26:AJ27" si="12">AI26-Y26</f>
        <v>6110</v>
      </c>
      <c r="AK26" s="567">
        <f t="shared" ref="AK26:AK27" si="13">AJ26/Y26</f>
        <v>0.42817098808689558</v>
      </c>
    </row>
    <row r="27" spans="1:37">
      <c r="A27" s="574" t="s">
        <v>109</v>
      </c>
      <c r="B27" s="575">
        <v>8340</v>
      </c>
      <c r="C27" s="575">
        <v>8930</v>
      </c>
      <c r="D27" s="575">
        <v>10000</v>
      </c>
      <c r="E27" s="575">
        <v>10470</v>
      </c>
      <c r="F27" s="575">
        <v>11400</v>
      </c>
      <c r="G27" s="575">
        <v>12090</v>
      </c>
      <c r="H27" s="575">
        <v>12960</v>
      </c>
      <c r="I27" s="575">
        <v>13610</v>
      </c>
      <c r="J27" s="575">
        <v>14380</v>
      </c>
      <c r="K27" s="575">
        <v>15070</v>
      </c>
      <c r="L27" s="575">
        <v>15880</v>
      </c>
      <c r="M27" s="575">
        <v>16680</v>
      </c>
      <c r="N27" s="575">
        <v>17340</v>
      </c>
      <c r="O27" s="575">
        <v>18180</v>
      </c>
      <c r="P27" s="575">
        <v>19220</v>
      </c>
      <c r="Q27" s="575">
        <v>20670</v>
      </c>
      <c r="R27" s="575">
        <v>21760</v>
      </c>
      <c r="S27" s="575">
        <v>22590</v>
      </c>
      <c r="T27" s="575">
        <v>23900</v>
      </c>
      <c r="U27" s="575">
        <v>25160</v>
      </c>
      <c r="V27" s="575">
        <v>26620</v>
      </c>
      <c r="W27" s="575">
        <v>27380</v>
      </c>
      <c r="X27" s="575">
        <v>29080</v>
      </c>
      <c r="Y27" s="575">
        <v>30440</v>
      </c>
      <c r="Z27" s="575">
        <v>31760</v>
      </c>
      <c r="AA27" s="575">
        <v>32880</v>
      </c>
      <c r="AB27" s="575">
        <v>33890</v>
      </c>
      <c r="AC27" s="575">
        <v>35030</v>
      </c>
      <c r="AD27" s="575">
        <v>36160</v>
      </c>
      <c r="AE27" s="575">
        <v>37390</v>
      </c>
      <c r="AF27" s="575">
        <v>39400</v>
      </c>
      <c r="AG27" s="575">
        <f t="shared" si="10"/>
        <v>41080</v>
      </c>
      <c r="AH27" s="575">
        <f t="shared" si="10"/>
        <v>42100</v>
      </c>
      <c r="AI27" s="576">
        <f t="shared" ref="AI27" si="14">AI19+AI23</f>
        <v>43290</v>
      </c>
      <c r="AJ27" s="586">
        <f t="shared" si="12"/>
        <v>12850</v>
      </c>
      <c r="AK27" s="577">
        <f t="shared" si="13"/>
        <v>0.42214191852825228</v>
      </c>
    </row>
    <row r="28" spans="1:37" ht="24.75" customHeight="1">
      <c r="A28" s="816" t="s">
        <v>777</v>
      </c>
      <c r="B28" s="816"/>
      <c r="C28" s="816"/>
      <c r="D28" s="816"/>
      <c r="E28" s="816"/>
      <c r="F28" s="816"/>
      <c r="G28" s="816"/>
      <c r="H28" s="816"/>
      <c r="I28" s="816"/>
      <c r="J28" s="816"/>
      <c r="K28" s="816"/>
      <c r="L28" s="816"/>
      <c r="M28" s="816"/>
      <c r="N28" s="816"/>
      <c r="O28" s="816"/>
      <c r="P28" s="816"/>
      <c r="Q28" s="816"/>
      <c r="R28" s="816"/>
      <c r="S28" s="816"/>
      <c r="T28" s="816"/>
      <c r="U28" s="816"/>
      <c r="V28" s="816"/>
      <c r="W28" s="816"/>
      <c r="X28" s="816"/>
      <c r="Y28" s="816"/>
      <c r="Z28" s="816"/>
      <c r="AA28" s="816"/>
      <c r="AB28" s="816"/>
      <c r="AC28" s="816"/>
      <c r="AD28" s="816"/>
      <c r="AE28" s="816"/>
      <c r="AF28" s="816"/>
      <c r="AG28" s="816"/>
      <c r="AH28" s="816"/>
      <c r="AI28" s="816"/>
      <c r="AJ28" s="816"/>
      <c r="AK28" s="816"/>
    </row>
    <row r="29" spans="1:37" ht="23.25" customHeight="1">
      <c r="A29" s="792" t="s">
        <v>492</v>
      </c>
      <c r="B29" s="792"/>
      <c r="C29" s="792"/>
      <c r="D29" s="792"/>
      <c r="E29" s="792"/>
      <c r="F29" s="792"/>
      <c r="G29" s="792"/>
      <c r="H29" s="792"/>
      <c r="I29" s="792"/>
      <c r="J29" s="792"/>
      <c r="K29" s="792"/>
      <c r="L29" s="792"/>
      <c r="M29" s="792"/>
      <c r="N29" s="792"/>
      <c r="O29" s="792"/>
      <c r="P29" s="792"/>
      <c r="Q29" s="792"/>
      <c r="R29" s="792"/>
      <c r="S29" s="792"/>
      <c r="T29" s="792"/>
      <c r="U29" s="792"/>
      <c r="V29" s="792"/>
      <c r="W29" s="792"/>
      <c r="X29" s="792"/>
      <c r="Y29" s="792"/>
      <c r="Z29" s="792"/>
      <c r="AA29" s="792"/>
      <c r="AB29" s="792"/>
      <c r="AC29" s="792"/>
      <c r="AD29" s="792"/>
      <c r="AE29" s="792"/>
      <c r="AF29" s="792"/>
      <c r="AG29" s="792"/>
      <c r="AH29" s="792"/>
      <c r="AI29" s="792"/>
      <c r="AJ29" s="792"/>
      <c r="AK29" s="792"/>
    </row>
    <row r="30" spans="1:37" ht="21.75" customHeight="1">
      <c r="A30" s="817" t="s">
        <v>785</v>
      </c>
      <c r="B30" s="817"/>
      <c r="C30" s="817"/>
      <c r="D30" s="817"/>
      <c r="E30" s="817"/>
      <c r="F30" s="817"/>
      <c r="G30" s="817"/>
      <c r="H30" s="817"/>
      <c r="I30" s="817"/>
      <c r="J30" s="817"/>
      <c r="K30" s="817"/>
      <c r="L30" s="817"/>
      <c r="M30" s="817"/>
      <c r="N30" s="817"/>
      <c r="O30" s="817"/>
      <c r="P30" s="817"/>
      <c r="Q30" s="817"/>
      <c r="R30" s="817"/>
      <c r="S30" s="817"/>
      <c r="T30" s="817"/>
      <c r="U30" s="817"/>
      <c r="V30" s="817"/>
      <c r="W30" s="817"/>
      <c r="X30" s="817"/>
      <c r="Y30" s="817"/>
      <c r="Z30" s="817"/>
      <c r="AA30" s="817"/>
      <c r="AB30" s="817"/>
      <c r="AC30" s="817"/>
      <c r="AD30" s="817"/>
      <c r="AE30" s="817"/>
      <c r="AF30" s="817"/>
      <c r="AG30" s="817"/>
      <c r="AH30" s="817"/>
      <c r="AI30" s="817"/>
      <c r="AJ30" s="817"/>
      <c r="AK30" s="817"/>
    </row>
    <row r="31" spans="1:37" ht="15" customHeight="1"/>
  </sheetData>
  <mergeCells count="5">
    <mergeCell ref="A28:AK28"/>
    <mergeCell ref="A29:AK29"/>
    <mergeCell ref="A30:K30"/>
    <mergeCell ref="L30:V30"/>
    <mergeCell ref="W30:AK30"/>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15116-4CE1-42D0-921B-02AAD88CAB13}">
  <sheetPr>
    <tabColor rgb="FF7030A0"/>
  </sheetPr>
  <dimension ref="A1:E18"/>
  <sheetViews>
    <sheetView zoomScale="80" zoomScaleNormal="80" workbookViewId="0">
      <selection activeCell="E1" sqref="E1:E2"/>
    </sheetView>
  </sheetViews>
  <sheetFormatPr baseColWidth="10" defaultColWidth="8.83203125" defaultRowHeight="15"/>
  <cols>
    <col min="1" max="1" width="20.1640625" style="30" customWidth="1"/>
    <col min="2" max="2" width="11.83203125" style="353" customWidth="1"/>
    <col min="3" max="3" width="11.1640625" style="30" customWidth="1"/>
    <col min="4" max="4" width="11.6640625" style="30" customWidth="1"/>
    <col min="5" max="256" width="9" style="6"/>
    <col min="257" max="257" width="20.1640625" style="6" customWidth="1"/>
    <col min="258" max="258" width="11.83203125" style="6" customWidth="1"/>
    <col min="259" max="259" width="11.1640625" style="6" customWidth="1"/>
    <col min="260" max="260" width="11.6640625" style="6" customWidth="1"/>
    <col min="261" max="512" width="9" style="6"/>
    <col min="513" max="513" width="20.1640625" style="6" customWidth="1"/>
    <col min="514" max="514" width="11.83203125" style="6" customWidth="1"/>
    <col min="515" max="515" width="11.1640625" style="6" customWidth="1"/>
    <col min="516" max="516" width="11.6640625" style="6" customWidth="1"/>
    <col min="517" max="768" width="9" style="6"/>
    <col min="769" max="769" width="20.1640625" style="6" customWidth="1"/>
    <col min="770" max="770" width="11.83203125" style="6" customWidth="1"/>
    <col min="771" max="771" width="11.1640625" style="6" customWidth="1"/>
    <col min="772" max="772" width="11.6640625" style="6" customWidth="1"/>
    <col min="773" max="1024" width="9" style="6"/>
    <col min="1025" max="1025" width="20.1640625" style="6" customWidth="1"/>
    <col min="1026" max="1026" width="11.83203125" style="6" customWidth="1"/>
    <col min="1027" max="1027" width="11.1640625" style="6" customWidth="1"/>
    <col min="1028" max="1028" width="11.6640625" style="6" customWidth="1"/>
    <col min="1029" max="1280" width="9" style="6"/>
    <col min="1281" max="1281" width="20.1640625" style="6" customWidth="1"/>
    <col min="1282" max="1282" width="11.83203125" style="6" customWidth="1"/>
    <col min="1283" max="1283" width="11.1640625" style="6" customWidth="1"/>
    <col min="1284" max="1284" width="11.6640625" style="6" customWidth="1"/>
    <col min="1285" max="1536" width="9" style="6"/>
    <col min="1537" max="1537" width="20.1640625" style="6" customWidth="1"/>
    <col min="1538" max="1538" width="11.83203125" style="6" customWidth="1"/>
    <col min="1539" max="1539" width="11.1640625" style="6" customWidth="1"/>
    <col min="1540" max="1540" width="11.6640625" style="6" customWidth="1"/>
    <col min="1541" max="1792" width="9" style="6"/>
    <col min="1793" max="1793" width="20.1640625" style="6" customWidth="1"/>
    <col min="1794" max="1794" width="11.83203125" style="6" customWidth="1"/>
    <col min="1795" max="1795" width="11.1640625" style="6" customWidth="1"/>
    <col min="1796" max="1796" width="11.6640625" style="6" customWidth="1"/>
    <col min="1797" max="2048" width="9" style="6"/>
    <col min="2049" max="2049" width="20.1640625" style="6" customWidth="1"/>
    <col min="2050" max="2050" width="11.83203125" style="6" customWidth="1"/>
    <col min="2051" max="2051" width="11.1640625" style="6" customWidth="1"/>
    <col min="2052" max="2052" width="11.6640625" style="6" customWidth="1"/>
    <col min="2053" max="2304" width="9" style="6"/>
    <col min="2305" max="2305" width="20.1640625" style="6" customWidth="1"/>
    <col min="2306" max="2306" width="11.83203125" style="6" customWidth="1"/>
    <col min="2307" max="2307" width="11.1640625" style="6" customWidth="1"/>
    <col min="2308" max="2308" width="11.6640625" style="6" customWidth="1"/>
    <col min="2309" max="2560" width="9" style="6"/>
    <col min="2561" max="2561" width="20.1640625" style="6" customWidth="1"/>
    <col min="2562" max="2562" width="11.83203125" style="6" customWidth="1"/>
    <col min="2563" max="2563" width="11.1640625" style="6" customWidth="1"/>
    <col min="2564" max="2564" width="11.6640625" style="6" customWidth="1"/>
    <col min="2565" max="2816" width="9" style="6"/>
    <col min="2817" max="2817" width="20.1640625" style="6" customWidth="1"/>
    <col min="2818" max="2818" width="11.83203125" style="6" customWidth="1"/>
    <col min="2819" max="2819" width="11.1640625" style="6" customWidth="1"/>
    <col min="2820" max="2820" width="11.6640625" style="6" customWidth="1"/>
    <col min="2821" max="3072" width="9" style="6"/>
    <col min="3073" max="3073" width="20.1640625" style="6" customWidth="1"/>
    <col min="3074" max="3074" width="11.83203125" style="6" customWidth="1"/>
    <col min="3075" max="3075" width="11.1640625" style="6" customWidth="1"/>
    <col min="3076" max="3076" width="11.6640625" style="6" customWidth="1"/>
    <col min="3077" max="3328" width="9" style="6"/>
    <col min="3329" max="3329" width="20.1640625" style="6" customWidth="1"/>
    <col min="3330" max="3330" width="11.83203125" style="6" customWidth="1"/>
    <col min="3331" max="3331" width="11.1640625" style="6" customWidth="1"/>
    <col min="3332" max="3332" width="11.6640625" style="6" customWidth="1"/>
    <col min="3333" max="3584" width="9" style="6"/>
    <col min="3585" max="3585" width="20.1640625" style="6" customWidth="1"/>
    <col min="3586" max="3586" width="11.83203125" style="6" customWidth="1"/>
    <col min="3587" max="3587" width="11.1640625" style="6" customWidth="1"/>
    <col min="3588" max="3588" width="11.6640625" style="6" customWidth="1"/>
    <col min="3589" max="3840" width="9" style="6"/>
    <col min="3841" max="3841" width="20.1640625" style="6" customWidth="1"/>
    <col min="3842" max="3842" width="11.83203125" style="6" customWidth="1"/>
    <col min="3843" max="3843" width="11.1640625" style="6" customWidth="1"/>
    <col min="3844" max="3844" width="11.6640625" style="6" customWidth="1"/>
    <col min="3845" max="4096" width="9" style="6"/>
    <col min="4097" max="4097" width="20.1640625" style="6" customWidth="1"/>
    <col min="4098" max="4098" width="11.83203125" style="6" customWidth="1"/>
    <col min="4099" max="4099" width="11.1640625" style="6" customWidth="1"/>
    <col min="4100" max="4100" width="11.6640625" style="6" customWidth="1"/>
    <col min="4101" max="4352" width="9" style="6"/>
    <col min="4353" max="4353" width="20.1640625" style="6" customWidth="1"/>
    <col min="4354" max="4354" width="11.83203125" style="6" customWidth="1"/>
    <col min="4355" max="4355" width="11.1640625" style="6" customWidth="1"/>
    <col min="4356" max="4356" width="11.6640625" style="6" customWidth="1"/>
    <col min="4357" max="4608" width="9" style="6"/>
    <col min="4609" max="4609" width="20.1640625" style="6" customWidth="1"/>
    <col min="4610" max="4610" width="11.83203125" style="6" customWidth="1"/>
    <col min="4611" max="4611" width="11.1640625" style="6" customWidth="1"/>
    <col min="4612" max="4612" width="11.6640625" style="6" customWidth="1"/>
    <col min="4613" max="4864" width="9" style="6"/>
    <col min="4865" max="4865" width="20.1640625" style="6" customWidth="1"/>
    <col min="4866" max="4866" width="11.83203125" style="6" customWidth="1"/>
    <col min="4867" max="4867" width="11.1640625" style="6" customWidth="1"/>
    <col min="4868" max="4868" width="11.6640625" style="6" customWidth="1"/>
    <col min="4869" max="5120" width="9" style="6"/>
    <col min="5121" max="5121" width="20.1640625" style="6" customWidth="1"/>
    <col min="5122" max="5122" width="11.83203125" style="6" customWidth="1"/>
    <col min="5123" max="5123" width="11.1640625" style="6" customWidth="1"/>
    <col min="5124" max="5124" width="11.6640625" style="6" customWidth="1"/>
    <col min="5125" max="5376" width="9" style="6"/>
    <col min="5377" max="5377" width="20.1640625" style="6" customWidth="1"/>
    <col min="5378" max="5378" width="11.83203125" style="6" customWidth="1"/>
    <col min="5379" max="5379" width="11.1640625" style="6" customWidth="1"/>
    <col min="5380" max="5380" width="11.6640625" style="6" customWidth="1"/>
    <col min="5381" max="5632" width="9" style="6"/>
    <col min="5633" max="5633" width="20.1640625" style="6" customWidth="1"/>
    <col min="5634" max="5634" width="11.83203125" style="6" customWidth="1"/>
    <col min="5635" max="5635" width="11.1640625" style="6" customWidth="1"/>
    <col min="5636" max="5636" width="11.6640625" style="6" customWidth="1"/>
    <col min="5637" max="5888" width="9" style="6"/>
    <col min="5889" max="5889" width="20.1640625" style="6" customWidth="1"/>
    <col min="5890" max="5890" width="11.83203125" style="6" customWidth="1"/>
    <col min="5891" max="5891" width="11.1640625" style="6" customWidth="1"/>
    <col min="5892" max="5892" width="11.6640625" style="6" customWidth="1"/>
    <col min="5893" max="6144" width="9" style="6"/>
    <col min="6145" max="6145" width="20.1640625" style="6" customWidth="1"/>
    <col min="6146" max="6146" width="11.83203125" style="6" customWidth="1"/>
    <col min="6147" max="6147" width="11.1640625" style="6" customWidth="1"/>
    <col min="6148" max="6148" width="11.6640625" style="6" customWidth="1"/>
    <col min="6149" max="6400" width="9" style="6"/>
    <col min="6401" max="6401" width="20.1640625" style="6" customWidth="1"/>
    <col min="6402" max="6402" width="11.83203125" style="6" customWidth="1"/>
    <col min="6403" max="6403" width="11.1640625" style="6" customWidth="1"/>
    <col min="6404" max="6404" width="11.6640625" style="6" customWidth="1"/>
    <col min="6405" max="6656" width="9" style="6"/>
    <col min="6657" max="6657" width="20.1640625" style="6" customWidth="1"/>
    <col min="6658" max="6658" width="11.83203125" style="6" customWidth="1"/>
    <col min="6659" max="6659" width="11.1640625" style="6" customWidth="1"/>
    <col min="6660" max="6660" width="11.6640625" style="6" customWidth="1"/>
    <col min="6661" max="6912" width="9" style="6"/>
    <col min="6913" max="6913" width="20.1640625" style="6" customWidth="1"/>
    <col min="6914" max="6914" width="11.83203125" style="6" customWidth="1"/>
    <col min="6915" max="6915" width="11.1640625" style="6" customWidth="1"/>
    <col min="6916" max="6916" width="11.6640625" style="6" customWidth="1"/>
    <col min="6917" max="7168" width="9" style="6"/>
    <col min="7169" max="7169" width="20.1640625" style="6" customWidth="1"/>
    <col min="7170" max="7170" width="11.83203125" style="6" customWidth="1"/>
    <col min="7171" max="7171" width="11.1640625" style="6" customWidth="1"/>
    <col min="7172" max="7172" width="11.6640625" style="6" customWidth="1"/>
    <col min="7173" max="7424" width="9" style="6"/>
    <col min="7425" max="7425" width="20.1640625" style="6" customWidth="1"/>
    <col min="7426" max="7426" width="11.83203125" style="6" customWidth="1"/>
    <col min="7427" max="7427" width="11.1640625" style="6" customWidth="1"/>
    <col min="7428" max="7428" width="11.6640625" style="6" customWidth="1"/>
    <col min="7429" max="7680" width="9" style="6"/>
    <col min="7681" max="7681" width="20.1640625" style="6" customWidth="1"/>
    <col min="7682" max="7682" width="11.83203125" style="6" customWidth="1"/>
    <col min="7683" max="7683" width="11.1640625" style="6" customWidth="1"/>
    <col min="7684" max="7684" width="11.6640625" style="6" customWidth="1"/>
    <col min="7685" max="7936" width="9" style="6"/>
    <col min="7937" max="7937" width="20.1640625" style="6" customWidth="1"/>
    <col min="7938" max="7938" width="11.83203125" style="6" customWidth="1"/>
    <col min="7939" max="7939" width="11.1640625" style="6" customWidth="1"/>
    <col min="7940" max="7940" width="11.6640625" style="6" customWidth="1"/>
    <col min="7941" max="8192" width="9" style="6"/>
    <col min="8193" max="8193" width="20.1640625" style="6" customWidth="1"/>
    <col min="8194" max="8194" width="11.83203125" style="6" customWidth="1"/>
    <col min="8195" max="8195" width="11.1640625" style="6" customWidth="1"/>
    <col min="8196" max="8196" width="11.6640625" style="6" customWidth="1"/>
    <col min="8197" max="8448" width="9" style="6"/>
    <col min="8449" max="8449" width="20.1640625" style="6" customWidth="1"/>
    <col min="8450" max="8450" width="11.83203125" style="6" customWidth="1"/>
    <col min="8451" max="8451" width="11.1640625" style="6" customWidth="1"/>
    <col min="8452" max="8452" width="11.6640625" style="6" customWidth="1"/>
    <col min="8453" max="8704" width="9" style="6"/>
    <col min="8705" max="8705" width="20.1640625" style="6" customWidth="1"/>
    <col min="8706" max="8706" width="11.83203125" style="6" customWidth="1"/>
    <col min="8707" max="8707" width="11.1640625" style="6" customWidth="1"/>
    <col min="8708" max="8708" width="11.6640625" style="6" customWidth="1"/>
    <col min="8709" max="8960" width="9" style="6"/>
    <col min="8961" max="8961" width="20.1640625" style="6" customWidth="1"/>
    <col min="8962" max="8962" width="11.83203125" style="6" customWidth="1"/>
    <col min="8963" max="8963" width="11.1640625" style="6" customWidth="1"/>
    <col min="8964" max="8964" width="11.6640625" style="6" customWidth="1"/>
    <col min="8965" max="9216" width="9" style="6"/>
    <col min="9217" max="9217" width="20.1640625" style="6" customWidth="1"/>
    <col min="9218" max="9218" width="11.83203125" style="6" customWidth="1"/>
    <col min="9219" max="9219" width="11.1640625" style="6" customWidth="1"/>
    <col min="9220" max="9220" width="11.6640625" style="6" customWidth="1"/>
    <col min="9221" max="9472" width="9" style="6"/>
    <col min="9473" max="9473" width="20.1640625" style="6" customWidth="1"/>
    <col min="9474" max="9474" width="11.83203125" style="6" customWidth="1"/>
    <col min="9475" max="9475" width="11.1640625" style="6" customWidth="1"/>
    <col min="9476" max="9476" width="11.6640625" style="6" customWidth="1"/>
    <col min="9477" max="9728" width="9" style="6"/>
    <col min="9729" max="9729" width="20.1640625" style="6" customWidth="1"/>
    <col min="9730" max="9730" width="11.83203125" style="6" customWidth="1"/>
    <col min="9731" max="9731" width="11.1640625" style="6" customWidth="1"/>
    <col min="9732" max="9732" width="11.6640625" style="6" customWidth="1"/>
    <col min="9733" max="9984" width="9" style="6"/>
    <col min="9985" max="9985" width="20.1640625" style="6" customWidth="1"/>
    <col min="9986" max="9986" width="11.83203125" style="6" customWidth="1"/>
    <col min="9987" max="9987" width="11.1640625" style="6" customWidth="1"/>
    <col min="9988" max="9988" width="11.6640625" style="6" customWidth="1"/>
    <col min="9989" max="10240" width="9" style="6"/>
    <col min="10241" max="10241" width="20.1640625" style="6" customWidth="1"/>
    <col min="10242" max="10242" width="11.83203125" style="6" customWidth="1"/>
    <col min="10243" max="10243" width="11.1640625" style="6" customWidth="1"/>
    <col min="10244" max="10244" width="11.6640625" style="6" customWidth="1"/>
    <col min="10245" max="10496" width="9" style="6"/>
    <col min="10497" max="10497" width="20.1640625" style="6" customWidth="1"/>
    <col min="10498" max="10498" width="11.83203125" style="6" customWidth="1"/>
    <col min="10499" max="10499" width="11.1640625" style="6" customWidth="1"/>
    <col min="10500" max="10500" width="11.6640625" style="6" customWidth="1"/>
    <col min="10501" max="10752" width="9" style="6"/>
    <col min="10753" max="10753" width="20.1640625" style="6" customWidth="1"/>
    <col min="10754" max="10754" width="11.83203125" style="6" customWidth="1"/>
    <col min="10755" max="10755" width="11.1640625" style="6" customWidth="1"/>
    <col min="10756" max="10756" width="11.6640625" style="6" customWidth="1"/>
    <col min="10757" max="11008" width="9" style="6"/>
    <col min="11009" max="11009" width="20.1640625" style="6" customWidth="1"/>
    <col min="11010" max="11010" width="11.83203125" style="6" customWidth="1"/>
    <col min="11011" max="11011" width="11.1640625" style="6" customWidth="1"/>
    <col min="11012" max="11012" width="11.6640625" style="6" customWidth="1"/>
    <col min="11013" max="11264" width="9" style="6"/>
    <col min="11265" max="11265" width="20.1640625" style="6" customWidth="1"/>
    <col min="11266" max="11266" width="11.83203125" style="6" customWidth="1"/>
    <col min="11267" max="11267" width="11.1640625" style="6" customWidth="1"/>
    <col min="11268" max="11268" width="11.6640625" style="6" customWidth="1"/>
    <col min="11269" max="11520" width="9" style="6"/>
    <col min="11521" max="11521" width="20.1640625" style="6" customWidth="1"/>
    <col min="11522" max="11522" width="11.83203125" style="6" customWidth="1"/>
    <col min="11523" max="11523" width="11.1640625" style="6" customWidth="1"/>
    <col min="11524" max="11524" width="11.6640625" style="6" customWidth="1"/>
    <col min="11525" max="11776" width="9" style="6"/>
    <col min="11777" max="11777" width="20.1640625" style="6" customWidth="1"/>
    <col min="11778" max="11778" width="11.83203125" style="6" customWidth="1"/>
    <col min="11779" max="11779" width="11.1640625" style="6" customWidth="1"/>
    <col min="11780" max="11780" width="11.6640625" style="6" customWidth="1"/>
    <col min="11781" max="12032" width="9" style="6"/>
    <col min="12033" max="12033" width="20.1640625" style="6" customWidth="1"/>
    <col min="12034" max="12034" width="11.83203125" style="6" customWidth="1"/>
    <col min="12035" max="12035" width="11.1640625" style="6" customWidth="1"/>
    <col min="12036" max="12036" width="11.6640625" style="6" customWidth="1"/>
    <col min="12037" max="12288" width="9" style="6"/>
    <col min="12289" max="12289" width="20.1640625" style="6" customWidth="1"/>
    <col min="12290" max="12290" width="11.83203125" style="6" customWidth="1"/>
    <col min="12291" max="12291" width="11.1640625" style="6" customWidth="1"/>
    <col min="12292" max="12292" width="11.6640625" style="6" customWidth="1"/>
    <col min="12293" max="12544" width="9" style="6"/>
    <col min="12545" max="12545" width="20.1640625" style="6" customWidth="1"/>
    <col min="12546" max="12546" width="11.83203125" style="6" customWidth="1"/>
    <col min="12547" max="12547" width="11.1640625" style="6" customWidth="1"/>
    <col min="12548" max="12548" width="11.6640625" style="6" customWidth="1"/>
    <col min="12549" max="12800" width="9" style="6"/>
    <col min="12801" max="12801" width="20.1640625" style="6" customWidth="1"/>
    <col min="12802" max="12802" width="11.83203125" style="6" customWidth="1"/>
    <col min="12803" max="12803" width="11.1640625" style="6" customWidth="1"/>
    <col min="12804" max="12804" width="11.6640625" style="6" customWidth="1"/>
    <col min="12805" max="13056" width="9" style="6"/>
    <col min="13057" max="13057" width="20.1640625" style="6" customWidth="1"/>
    <col min="13058" max="13058" width="11.83203125" style="6" customWidth="1"/>
    <col min="13059" max="13059" width="11.1640625" style="6" customWidth="1"/>
    <col min="13060" max="13060" width="11.6640625" style="6" customWidth="1"/>
    <col min="13061" max="13312" width="9" style="6"/>
    <col min="13313" max="13313" width="20.1640625" style="6" customWidth="1"/>
    <col min="13314" max="13314" width="11.83203125" style="6" customWidth="1"/>
    <col min="13315" max="13315" width="11.1640625" style="6" customWidth="1"/>
    <col min="13316" max="13316" width="11.6640625" style="6" customWidth="1"/>
    <col min="13317" max="13568" width="9" style="6"/>
    <col min="13569" max="13569" width="20.1640625" style="6" customWidth="1"/>
    <col min="13570" max="13570" width="11.83203125" style="6" customWidth="1"/>
    <col min="13571" max="13571" width="11.1640625" style="6" customWidth="1"/>
    <col min="13572" max="13572" width="11.6640625" style="6" customWidth="1"/>
    <col min="13573" max="13824" width="9" style="6"/>
    <col min="13825" max="13825" width="20.1640625" style="6" customWidth="1"/>
    <col min="13826" max="13826" width="11.83203125" style="6" customWidth="1"/>
    <col min="13827" max="13827" width="11.1640625" style="6" customWidth="1"/>
    <col min="13828" max="13828" width="11.6640625" style="6" customWidth="1"/>
    <col min="13829" max="14080" width="9" style="6"/>
    <col min="14081" max="14081" width="20.1640625" style="6" customWidth="1"/>
    <col min="14082" max="14082" width="11.83203125" style="6" customWidth="1"/>
    <col min="14083" max="14083" width="11.1640625" style="6" customWidth="1"/>
    <col min="14084" max="14084" width="11.6640625" style="6" customWidth="1"/>
    <col min="14085" max="14336" width="9" style="6"/>
    <col min="14337" max="14337" width="20.1640625" style="6" customWidth="1"/>
    <col min="14338" max="14338" width="11.83203125" style="6" customWidth="1"/>
    <col min="14339" max="14339" width="11.1640625" style="6" customWidth="1"/>
    <col min="14340" max="14340" width="11.6640625" style="6" customWidth="1"/>
    <col min="14341" max="14592" width="9" style="6"/>
    <col min="14593" max="14593" width="20.1640625" style="6" customWidth="1"/>
    <col min="14594" max="14594" width="11.83203125" style="6" customWidth="1"/>
    <col min="14595" max="14595" width="11.1640625" style="6" customWidth="1"/>
    <col min="14596" max="14596" width="11.6640625" style="6" customWidth="1"/>
    <col min="14597" max="14848" width="9" style="6"/>
    <col min="14849" max="14849" width="20.1640625" style="6" customWidth="1"/>
    <col min="14850" max="14850" width="11.83203125" style="6" customWidth="1"/>
    <col min="14851" max="14851" width="11.1640625" style="6" customWidth="1"/>
    <col min="14852" max="14852" width="11.6640625" style="6" customWidth="1"/>
    <col min="14853" max="15104" width="9" style="6"/>
    <col min="15105" max="15105" width="20.1640625" style="6" customWidth="1"/>
    <col min="15106" max="15106" width="11.83203125" style="6" customWidth="1"/>
    <col min="15107" max="15107" width="11.1640625" style="6" customWidth="1"/>
    <col min="15108" max="15108" width="11.6640625" style="6" customWidth="1"/>
    <col min="15109" max="15360" width="9" style="6"/>
    <col min="15361" max="15361" width="20.1640625" style="6" customWidth="1"/>
    <col min="15362" max="15362" width="11.83203125" style="6" customWidth="1"/>
    <col min="15363" max="15363" width="11.1640625" style="6" customWidth="1"/>
    <col min="15364" max="15364" width="11.6640625" style="6" customWidth="1"/>
    <col min="15365" max="15616" width="9" style="6"/>
    <col min="15617" max="15617" width="20.1640625" style="6" customWidth="1"/>
    <col min="15618" max="15618" width="11.83203125" style="6" customWidth="1"/>
    <col min="15619" max="15619" width="11.1640625" style="6" customWidth="1"/>
    <col min="15620" max="15620" width="11.6640625" style="6" customWidth="1"/>
    <col min="15621" max="15872" width="9" style="6"/>
    <col min="15873" max="15873" width="20.1640625" style="6" customWidth="1"/>
    <col min="15874" max="15874" width="11.83203125" style="6" customWidth="1"/>
    <col min="15875" max="15875" width="11.1640625" style="6" customWidth="1"/>
    <col min="15876" max="15876" width="11.6640625" style="6" customWidth="1"/>
    <col min="15877" max="16128" width="9" style="6"/>
    <col min="16129" max="16129" width="20.1640625" style="6" customWidth="1"/>
    <col min="16130" max="16130" width="11.83203125" style="6" customWidth="1"/>
    <col min="16131" max="16131" width="11.1640625" style="6" customWidth="1"/>
    <col min="16132" max="16132" width="11.6640625" style="6" customWidth="1"/>
    <col min="16133" max="16384" width="9" style="6"/>
  </cols>
  <sheetData>
    <row r="1" spans="1:5" ht="61.5" customHeight="1">
      <c r="A1" s="848" t="s">
        <v>926</v>
      </c>
      <c r="B1" s="848"/>
      <c r="C1" s="848"/>
      <c r="D1" s="848"/>
      <c r="E1" s="30" t="s">
        <v>981</v>
      </c>
    </row>
    <row r="2" spans="1:5" ht="33" customHeight="1">
      <c r="A2" s="331"/>
      <c r="B2" s="737"/>
      <c r="C2" s="738" t="s">
        <v>796</v>
      </c>
      <c r="D2" s="738" t="s">
        <v>151</v>
      </c>
      <c r="E2" s="30" t="s">
        <v>553</v>
      </c>
    </row>
    <row r="3" spans="1:5" ht="27" customHeight="1">
      <c r="A3" s="739" t="s">
        <v>824</v>
      </c>
      <c r="B3" s="311" t="s">
        <v>825</v>
      </c>
      <c r="C3" s="740">
        <v>11150</v>
      </c>
      <c r="D3" s="740">
        <v>2610</v>
      </c>
    </row>
    <row r="4" spans="1:5">
      <c r="A4" s="659"/>
      <c r="B4" s="311"/>
      <c r="C4" s="740">
        <v>11150</v>
      </c>
      <c r="D4" s="740">
        <v>-3080</v>
      </c>
    </row>
    <row r="5" spans="1:5">
      <c r="A5" s="659"/>
      <c r="B5" s="311" t="s">
        <v>917</v>
      </c>
      <c r="C5" s="740">
        <v>11250</v>
      </c>
      <c r="D5" s="740">
        <v>2850</v>
      </c>
    </row>
    <row r="6" spans="1:5">
      <c r="A6" s="659"/>
      <c r="B6" s="311"/>
      <c r="C6" s="740">
        <v>11250</v>
      </c>
      <c r="D6" s="740">
        <v>-310</v>
      </c>
    </row>
    <row r="7" spans="1:5">
      <c r="A7" s="659"/>
      <c r="B7" s="311" t="s">
        <v>918</v>
      </c>
      <c r="C7" s="740">
        <v>11390</v>
      </c>
      <c r="D7" s="740">
        <v>2950</v>
      </c>
    </row>
    <row r="8" spans="1:5">
      <c r="A8" s="659"/>
      <c r="B8" s="311"/>
      <c r="C8" s="740">
        <v>11390</v>
      </c>
      <c r="D8" s="740">
        <v>1900</v>
      </c>
    </row>
    <row r="9" spans="1:5">
      <c r="A9" s="659"/>
      <c r="B9" s="311" t="s">
        <v>828</v>
      </c>
      <c r="C9" s="740">
        <v>11740</v>
      </c>
      <c r="D9" s="740">
        <v>2870</v>
      </c>
    </row>
    <row r="10" spans="1:5">
      <c r="A10" s="659"/>
      <c r="B10" s="315"/>
      <c r="C10" s="741">
        <v>11740</v>
      </c>
      <c r="D10" s="741">
        <v>2050</v>
      </c>
    </row>
    <row r="11" spans="1:5">
      <c r="A11" s="739" t="s">
        <v>829</v>
      </c>
      <c r="B11" s="311"/>
      <c r="C11" s="740">
        <v>13440</v>
      </c>
      <c r="D11" s="740">
        <v>2590</v>
      </c>
    </row>
    <row r="12" spans="1:5">
      <c r="A12" s="314"/>
      <c r="B12" s="315"/>
      <c r="C12" s="741">
        <v>13440</v>
      </c>
      <c r="D12" s="741">
        <v>-1810</v>
      </c>
    </row>
    <row r="13" spans="1:5" ht="30" customHeight="1">
      <c r="A13" s="30" t="s">
        <v>920</v>
      </c>
    </row>
    <row r="14" spans="1:5">
      <c r="A14" s="30" t="s">
        <v>921</v>
      </c>
    </row>
    <row r="15" spans="1:5">
      <c r="A15" s="30" t="s">
        <v>922</v>
      </c>
    </row>
    <row r="16" spans="1:5">
      <c r="A16" s="30" t="s">
        <v>923</v>
      </c>
    </row>
    <row r="17" spans="1:1" ht="30" customHeight="1">
      <c r="A17" s="30" t="s">
        <v>924</v>
      </c>
    </row>
    <row r="18" spans="1:1" ht="30" customHeight="1">
      <c r="A18" s="353" t="s">
        <v>925</v>
      </c>
    </row>
  </sheetData>
  <mergeCells count="1">
    <mergeCell ref="A1:D1"/>
  </mergeCells>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42784-6B38-452A-9D09-1D49248AEAE5}">
  <sheetPr>
    <tabColor rgb="FF7030A0"/>
  </sheetPr>
  <dimension ref="A1:F41"/>
  <sheetViews>
    <sheetView zoomScale="80" zoomScaleNormal="80" workbookViewId="0">
      <selection activeCell="I22" sqref="I22"/>
    </sheetView>
  </sheetViews>
  <sheetFormatPr baseColWidth="10" defaultColWidth="8.83203125" defaultRowHeight="15"/>
  <cols>
    <col min="1" max="1" width="14.6640625" style="354" customWidth="1"/>
    <col min="2" max="2" width="21.6640625" style="353" customWidth="1"/>
    <col min="3" max="3" width="11.5" style="353" customWidth="1"/>
    <col min="4" max="4" width="14.33203125" style="736" customWidth="1"/>
    <col min="5" max="5" width="15.6640625" style="736" bestFit="1" customWidth="1"/>
    <col min="6" max="256" width="9" style="6"/>
    <col min="257" max="257" width="14.6640625" style="6" customWidth="1"/>
    <col min="258" max="258" width="21.6640625" style="6" customWidth="1"/>
    <col min="259" max="259" width="11.5" style="6" customWidth="1"/>
    <col min="260" max="260" width="14.33203125" style="6" customWidth="1"/>
    <col min="261" max="261" width="15.6640625" style="6" bestFit="1" customWidth="1"/>
    <col min="262" max="512" width="9" style="6"/>
    <col min="513" max="513" width="14.6640625" style="6" customWidth="1"/>
    <col min="514" max="514" width="21.6640625" style="6" customWidth="1"/>
    <col min="515" max="515" width="11.5" style="6" customWidth="1"/>
    <col min="516" max="516" width="14.33203125" style="6" customWidth="1"/>
    <col min="517" max="517" width="15.6640625" style="6" bestFit="1" customWidth="1"/>
    <col min="518" max="768" width="9" style="6"/>
    <col min="769" max="769" width="14.6640625" style="6" customWidth="1"/>
    <col min="770" max="770" width="21.6640625" style="6" customWidth="1"/>
    <col min="771" max="771" width="11.5" style="6" customWidth="1"/>
    <col min="772" max="772" width="14.33203125" style="6" customWidth="1"/>
    <col min="773" max="773" width="15.6640625" style="6" bestFit="1" customWidth="1"/>
    <col min="774" max="1024" width="9" style="6"/>
    <col min="1025" max="1025" width="14.6640625" style="6" customWidth="1"/>
    <col min="1026" max="1026" width="21.6640625" style="6" customWidth="1"/>
    <col min="1027" max="1027" width="11.5" style="6" customWidth="1"/>
    <col min="1028" max="1028" width="14.33203125" style="6" customWidth="1"/>
    <col min="1029" max="1029" width="15.6640625" style="6" bestFit="1" customWidth="1"/>
    <col min="1030" max="1280" width="9" style="6"/>
    <col min="1281" max="1281" width="14.6640625" style="6" customWidth="1"/>
    <col min="1282" max="1282" width="21.6640625" style="6" customWidth="1"/>
    <col min="1283" max="1283" width="11.5" style="6" customWidth="1"/>
    <col min="1284" max="1284" width="14.33203125" style="6" customWidth="1"/>
    <col min="1285" max="1285" width="15.6640625" style="6" bestFit="1" customWidth="1"/>
    <col min="1286" max="1536" width="9" style="6"/>
    <col min="1537" max="1537" width="14.6640625" style="6" customWidth="1"/>
    <col min="1538" max="1538" width="21.6640625" style="6" customWidth="1"/>
    <col min="1539" max="1539" width="11.5" style="6" customWidth="1"/>
    <col min="1540" max="1540" width="14.33203125" style="6" customWidth="1"/>
    <col min="1541" max="1541" width="15.6640625" style="6" bestFit="1" customWidth="1"/>
    <col min="1542" max="1792" width="9" style="6"/>
    <col min="1793" max="1793" width="14.6640625" style="6" customWidth="1"/>
    <col min="1794" max="1794" width="21.6640625" style="6" customWidth="1"/>
    <col min="1795" max="1795" width="11.5" style="6" customWidth="1"/>
    <col min="1796" max="1796" width="14.33203125" style="6" customWidth="1"/>
    <col min="1797" max="1797" width="15.6640625" style="6" bestFit="1" customWidth="1"/>
    <col min="1798" max="2048" width="9" style="6"/>
    <col min="2049" max="2049" width="14.6640625" style="6" customWidth="1"/>
    <col min="2050" max="2050" width="21.6640625" style="6" customWidth="1"/>
    <col min="2051" max="2051" width="11.5" style="6" customWidth="1"/>
    <col min="2052" max="2052" width="14.33203125" style="6" customWidth="1"/>
    <col min="2053" max="2053" width="15.6640625" style="6" bestFit="1" customWidth="1"/>
    <col min="2054" max="2304" width="9" style="6"/>
    <col min="2305" max="2305" width="14.6640625" style="6" customWidth="1"/>
    <col min="2306" max="2306" width="21.6640625" style="6" customWidth="1"/>
    <col min="2307" max="2307" width="11.5" style="6" customWidth="1"/>
    <col min="2308" max="2308" width="14.33203125" style="6" customWidth="1"/>
    <col min="2309" max="2309" width="15.6640625" style="6" bestFit="1" customWidth="1"/>
    <col min="2310" max="2560" width="9" style="6"/>
    <col min="2561" max="2561" width="14.6640625" style="6" customWidth="1"/>
    <col min="2562" max="2562" width="21.6640625" style="6" customWidth="1"/>
    <col min="2563" max="2563" width="11.5" style="6" customWidth="1"/>
    <col min="2564" max="2564" width="14.33203125" style="6" customWidth="1"/>
    <col min="2565" max="2565" width="15.6640625" style="6" bestFit="1" customWidth="1"/>
    <col min="2566" max="2816" width="9" style="6"/>
    <col min="2817" max="2817" width="14.6640625" style="6" customWidth="1"/>
    <col min="2818" max="2818" width="21.6640625" style="6" customWidth="1"/>
    <col min="2819" max="2819" width="11.5" style="6" customWidth="1"/>
    <col min="2820" max="2820" width="14.33203125" style="6" customWidth="1"/>
    <col min="2821" max="2821" width="15.6640625" style="6" bestFit="1" customWidth="1"/>
    <col min="2822" max="3072" width="9" style="6"/>
    <col min="3073" max="3073" width="14.6640625" style="6" customWidth="1"/>
    <col min="3074" max="3074" width="21.6640625" style="6" customWidth="1"/>
    <col min="3075" max="3075" width="11.5" style="6" customWidth="1"/>
    <col min="3076" max="3076" width="14.33203125" style="6" customWidth="1"/>
    <col min="3077" max="3077" width="15.6640625" style="6" bestFit="1" customWidth="1"/>
    <col min="3078" max="3328" width="9" style="6"/>
    <col min="3329" max="3329" width="14.6640625" style="6" customWidth="1"/>
    <col min="3330" max="3330" width="21.6640625" style="6" customWidth="1"/>
    <col min="3331" max="3331" width="11.5" style="6" customWidth="1"/>
    <col min="3332" max="3332" width="14.33203125" style="6" customWidth="1"/>
    <col min="3333" max="3333" width="15.6640625" style="6" bestFit="1" customWidth="1"/>
    <col min="3334" max="3584" width="9" style="6"/>
    <col min="3585" max="3585" width="14.6640625" style="6" customWidth="1"/>
    <col min="3586" max="3586" width="21.6640625" style="6" customWidth="1"/>
    <col min="3587" max="3587" width="11.5" style="6" customWidth="1"/>
    <col min="3588" max="3588" width="14.33203125" style="6" customWidth="1"/>
    <col min="3589" max="3589" width="15.6640625" style="6" bestFit="1" customWidth="1"/>
    <col min="3590" max="3840" width="9" style="6"/>
    <col min="3841" max="3841" width="14.6640625" style="6" customWidth="1"/>
    <col min="3842" max="3842" width="21.6640625" style="6" customWidth="1"/>
    <col min="3843" max="3843" width="11.5" style="6" customWidth="1"/>
    <col min="3844" max="3844" width="14.33203125" style="6" customWidth="1"/>
    <col min="3845" max="3845" width="15.6640625" style="6" bestFit="1" customWidth="1"/>
    <col min="3846" max="4096" width="9" style="6"/>
    <col min="4097" max="4097" width="14.6640625" style="6" customWidth="1"/>
    <col min="4098" max="4098" width="21.6640625" style="6" customWidth="1"/>
    <col min="4099" max="4099" width="11.5" style="6" customWidth="1"/>
    <col min="4100" max="4100" width="14.33203125" style="6" customWidth="1"/>
    <col min="4101" max="4101" width="15.6640625" style="6" bestFit="1" customWidth="1"/>
    <col min="4102" max="4352" width="9" style="6"/>
    <col min="4353" max="4353" width="14.6640625" style="6" customWidth="1"/>
    <col min="4354" max="4354" width="21.6640625" style="6" customWidth="1"/>
    <col min="4355" max="4355" width="11.5" style="6" customWidth="1"/>
    <col min="4356" max="4356" width="14.33203125" style="6" customWidth="1"/>
    <col min="4357" max="4357" width="15.6640625" style="6" bestFit="1" customWidth="1"/>
    <col min="4358" max="4608" width="9" style="6"/>
    <col min="4609" max="4609" width="14.6640625" style="6" customWidth="1"/>
    <col min="4610" max="4610" width="21.6640625" style="6" customWidth="1"/>
    <col min="4611" max="4611" width="11.5" style="6" customWidth="1"/>
    <col min="4612" max="4612" width="14.33203125" style="6" customWidth="1"/>
    <col min="4613" max="4613" width="15.6640625" style="6" bestFit="1" customWidth="1"/>
    <col min="4614" max="4864" width="9" style="6"/>
    <col min="4865" max="4865" width="14.6640625" style="6" customWidth="1"/>
    <col min="4866" max="4866" width="21.6640625" style="6" customWidth="1"/>
    <col min="4867" max="4867" width="11.5" style="6" customWidth="1"/>
    <col min="4868" max="4868" width="14.33203125" style="6" customWidth="1"/>
    <col min="4869" max="4869" width="15.6640625" style="6" bestFit="1" customWidth="1"/>
    <col min="4870" max="5120" width="9" style="6"/>
    <col min="5121" max="5121" width="14.6640625" style="6" customWidth="1"/>
    <col min="5122" max="5122" width="21.6640625" style="6" customWidth="1"/>
    <col min="5123" max="5123" width="11.5" style="6" customWidth="1"/>
    <col min="5124" max="5124" width="14.33203125" style="6" customWidth="1"/>
    <col min="5125" max="5125" width="15.6640625" style="6" bestFit="1" customWidth="1"/>
    <col min="5126" max="5376" width="9" style="6"/>
    <col min="5377" max="5377" width="14.6640625" style="6" customWidth="1"/>
    <col min="5378" max="5378" width="21.6640625" style="6" customWidth="1"/>
    <col min="5379" max="5379" width="11.5" style="6" customWidth="1"/>
    <col min="5380" max="5380" width="14.33203125" style="6" customWidth="1"/>
    <col min="5381" max="5381" width="15.6640625" style="6" bestFit="1" customWidth="1"/>
    <col min="5382" max="5632" width="9" style="6"/>
    <col min="5633" max="5633" width="14.6640625" style="6" customWidth="1"/>
    <col min="5634" max="5634" width="21.6640625" style="6" customWidth="1"/>
    <col min="5635" max="5635" width="11.5" style="6" customWidth="1"/>
    <col min="5636" max="5636" width="14.33203125" style="6" customWidth="1"/>
    <col min="5637" max="5637" width="15.6640625" style="6" bestFit="1" customWidth="1"/>
    <col min="5638" max="5888" width="9" style="6"/>
    <col min="5889" max="5889" width="14.6640625" style="6" customWidth="1"/>
    <col min="5890" max="5890" width="21.6640625" style="6" customWidth="1"/>
    <col min="5891" max="5891" width="11.5" style="6" customWidth="1"/>
    <col min="5892" max="5892" width="14.33203125" style="6" customWidth="1"/>
    <col min="5893" max="5893" width="15.6640625" style="6" bestFit="1" customWidth="1"/>
    <col min="5894" max="6144" width="9" style="6"/>
    <col min="6145" max="6145" width="14.6640625" style="6" customWidth="1"/>
    <col min="6146" max="6146" width="21.6640625" style="6" customWidth="1"/>
    <col min="6147" max="6147" width="11.5" style="6" customWidth="1"/>
    <col min="6148" max="6148" width="14.33203125" style="6" customWidth="1"/>
    <col min="6149" max="6149" width="15.6640625" style="6" bestFit="1" customWidth="1"/>
    <col min="6150" max="6400" width="9" style="6"/>
    <col min="6401" max="6401" width="14.6640625" style="6" customWidth="1"/>
    <col min="6402" max="6402" width="21.6640625" style="6" customWidth="1"/>
    <col min="6403" max="6403" width="11.5" style="6" customWidth="1"/>
    <col min="6404" max="6404" width="14.33203125" style="6" customWidth="1"/>
    <col min="6405" max="6405" width="15.6640625" style="6" bestFit="1" customWidth="1"/>
    <col min="6406" max="6656" width="9" style="6"/>
    <col min="6657" max="6657" width="14.6640625" style="6" customWidth="1"/>
    <col min="6658" max="6658" width="21.6640625" style="6" customWidth="1"/>
    <col min="6659" max="6659" width="11.5" style="6" customWidth="1"/>
    <col min="6660" max="6660" width="14.33203125" style="6" customWidth="1"/>
    <col min="6661" max="6661" width="15.6640625" style="6" bestFit="1" customWidth="1"/>
    <col min="6662" max="6912" width="9" style="6"/>
    <col min="6913" max="6913" width="14.6640625" style="6" customWidth="1"/>
    <col min="6914" max="6914" width="21.6640625" style="6" customWidth="1"/>
    <col min="6915" max="6915" width="11.5" style="6" customWidth="1"/>
    <col min="6916" max="6916" width="14.33203125" style="6" customWidth="1"/>
    <col min="6917" max="6917" width="15.6640625" style="6" bestFit="1" customWidth="1"/>
    <col min="6918" max="7168" width="9" style="6"/>
    <col min="7169" max="7169" width="14.6640625" style="6" customWidth="1"/>
    <col min="7170" max="7170" width="21.6640625" style="6" customWidth="1"/>
    <col min="7171" max="7171" width="11.5" style="6" customWidth="1"/>
    <col min="7172" max="7172" width="14.33203125" style="6" customWidth="1"/>
    <col min="7173" max="7173" width="15.6640625" style="6" bestFit="1" customWidth="1"/>
    <col min="7174" max="7424" width="9" style="6"/>
    <col min="7425" max="7425" width="14.6640625" style="6" customWidth="1"/>
    <col min="7426" max="7426" width="21.6640625" style="6" customWidth="1"/>
    <col min="7427" max="7427" width="11.5" style="6" customWidth="1"/>
    <col min="7428" max="7428" width="14.33203125" style="6" customWidth="1"/>
    <col min="7429" max="7429" width="15.6640625" style="6" bestFit="1" customWidth="1"/>
    <col min="7430" max="7680" width="9" style="6"/>
    <col min="7681" max="7681" width="14.6640625" style="6" customWidth="1"/>
    <col min="7682" max="7682" width="21.6640625" style="6" customWidth="1"/>
    <col min="7683" max="7683" width="11.5" style="6" customWidth="1"/>
    <col min="7684" max="7684" width="14.33203125" style="6" customWidth="1"/>
    <col min="7685" max="7685" width="15.6640625" style="6" bestFit="1" customWidth="1"/>
    <col min="7686" max="7936" width="9" style="6"/>
    <col min="7937" max="7937" width="14.6640625" style="6" customWidth="1"/>
    <col min="7938" max="7938" width="21.6640625" style="6" customWidth="1"/>
    <col min="7939" max="7939" width="11.5" style="6" customWidth="1"/>
    <col min="7940" max="7940" width="14.33203125" style="6" customWidth="1"/>
    <col min="7941" max="7941" width="15.6640625" style="6" bestFit="1" customWidth="1"/>
    <col min="7942" max="8192" width="9" style="6"/>
    <col min="8193" max="8193" width="14.6640625" style="6" customWidth="1"/>
    <col min="8194" max="8194" width="21.6640625" style="6" customWidth="1"/>
    <col min="8195" max="8195" width="11.5" style="6" customWidth="1"/>
    <col min="8196" max="8196" width="14.33203125" style="6" customWidth="1"/>
    <col min="8197" max="8197" width="15.6640625" style="6" bestFit="1" customWidth="1"/>
    <col min="8198" max="8448" width="9" style="6"/>
    <col min="8449" max="8449" width="14.6640625" style="6" customWidth="1"/>
    <col min="8450" max="8450" width="21.6640625" style="6" customWidth="1"/>
    <col min="8451" max="8451" width="11.5" style="6" customWidth="1"/>
    <col min="8452" max="8452" width="14.33203125" style="6" customWidth="1"/>
    <col min="8453" max="8453" width="15.6640625" style="6" bestFit="1" customWidth="1"/>
    <col min="8454" max="8704" width="9" style="6"/>
    <col min="8705" max="8705" width="14.6640625" style="6" customWidth="1"/>
    <col min="8706" max="8706" width="21.6640625" style="6" customWidth="1"/>
    <col min="8707" max="8707" width="11.5" style="6" customWidth="1"/>
    <col min="8708" max="8708" width="14.33203125" style="6" customWidth="1"/>
    <col min="8709" max="8709" width="15.6640625" style="6" bestFit="1" customWidth="1"/>
    <col min="8710" max="8960" width="9" style="6"/>
    <col min="8961" max="8961" width="14.6640625" style="6" customWidth="1"/>
    <col min="8962" max="8962" width="21.6640625" style="6" customWidth="1"/>
    <col min="8963" max="8963" width="11.5" style="6" customWidth="1"/>
    <col min="8964" max="8964" width="14.33203125" style="6" customWidth="1"/>
    <col min="8965" max="8965" width="15.6640625" style="6" bestFit="1" customWidth="1"/>
    <col min="8966" max="9216" width="9" style="6"/>
    <col min="9217" max="9217" width="14.6640625" style="6" customWidth="1"/>
    <col min="9218" max="9218" width="21.6640625" style="6" customWidth="1"/>
    <col min="9219" max="9219" width="11.5" style="6" customWidth="1"/>
    <col min="9220" max="9220" width="14.33203125" style="6" customWidth="1"/>
    <col min="9221" max="9221" width="15.6640625" style="6" bestFit="1" customWidth="1"/>
    <col min="9222" max="9472" width="9" style="6"/>
    <col min="9473" max="9473" width="14.6640625" style="6" customWidth="1"/>
    <col min="9474" max="9474" width="21.6640625" style="6" customWidth="1"/>
    <col min="9475" max="9475" width="11.5" style="6" customWidth="1"/>
    <col min="9476" max="9476" width="14.33203125" style="6" customWidth="1"/>
    <col min="9477" max="9477" width="15.6640625" style="6" bestFit="1" customWidth="1"/>
    <col min="9478" max="9728" width="9" style="6"/>
    <col min="9729" max="9729" width="14.6640625" style="6" customWidth="1"/>
    <col min="9730" max="9730" width="21.6640625" style="6" customWidth="1"/>
    <col min="9731" max="9731" width="11.5" style="6" customWidth="1"/>
    <col min="9732" max="9732" width="14.33203125" style="6" customWidth="1"/>
    <col min="9733" max="9733" width="15.6640625" style="6" bestFit="1" customWidth="1"/>
    <col min="9734" max="9984" width="9" style="6"/>
    <col min="9985" max="9985" width="14.6640625" style="6" customWidth="1"/>
    <col min="9986" max="9986" width="21.6640625" style="6" customWidth="1"/>
    <col min="9987" max="9987" width="11.5" style="6" customWidth="1"/>
    <col min="9988" max="9988" width="14.33203125" style="6" customWidth="1"/>
    <col min="9989" max="9989" width="15.6640625" style="6" bestFit="1" customWidth="1"/>
    <col min="9990" max="10240" width="9" style="6"/>
    <col min="10241" max="10241" width="14.6640625" style="6" customWidth="1"/>
    <col min="10242" max="10242" width="21.6640625" style="6" customWidth="1"/>
    <col min="10243" max="10243" width="11.5" style="6" customWidth="1"/>
    <col min="10244" max="10244" width="14.33203125" style="6" customWidth="1"/>
    <col min="10245" max="10245" width="15.6640625" style="6" bestFit="1" customWidth="1"/>
    <col min="10246" max="10496" width="9" style="6"/>
    <col min="10497" max="10497" width="14.6640625" style="6" customWidth="1"/>
    <col min="10498" max="10498" width="21.6640625" style="6" customWidth="1"/>
    <col min="10499" max="10499" width="11.5" style="6" customWidth="1"/>
    <col min="10500" max="10500" width="14.33203125" style="6" customWidth="1"/>
    <col min="10501" max="10501" width="15.6640625" style="6" bestFit="1" customWidth="1"/>
    <col min="10502" max="10752" width="9" style="6"/>
    <col min="10753" max="10753" width="14.6640625" style="6" customWidth="1"/>
    <col min="10754" max="10754" width="21.6640625" style="6" customWidth="1"/>
    <col min="10755" max="10755" width="11.5" style="6" customWidth="1"/>
    <col min="10756" max="10756" width="14.33203125" style="6" customWidth="1"/>
    <col min="10757" max="10757" width="15.6640625" style="6" bestFit="1" customWidth="1"/>
    <col min="10758" max="11008" width="9" style="6"/>
    <col min="11009" max="11009" width="14.6640625" style="6" customWidth="1"/>
    <col min="11010" max="11010" width="21.6640625" style="6" customWidth="1"/>
    <col min="11011" max="11011" width="11.5" style="6" customWidth="1"/>
    <col min="11012" max="11012" width="14.33203125" style="6" customWidth="1"/>
    <col min="11013" max="11013" width="15.6640625" style="6" bestFit="1" customWidth="1"/>
    <col min="11014" max="11264" width="9" style="6"/>
    <col min="11265" max="11265" width="14.6640625" style="6" customWidth="1"/>
    <col min="11266" max="11266" width="21.6640625" style="6" customWidth="1"/>
    <col min="11267" max="11267" width="11.5" style="6" customWidth="1"/>
    <col min="11268" max="11268" width="14.33203125" style="6" customWidth="1"/>
    <col min="11269" max="11269" width="15.6640625" style="6" bestFit="1" customWidth="1"/>
    <col min="11270" max="11520" width="9" style="6"/>
    <col min="11521" max="11521" width="14.6640625" style="6" customWidth="1"/>
    <col min="11522" max="11522" width="21.6640625" style="6" customWidth="1"/>
    <col min="11523" max="11523" width="11.5" style="6" customWidth="1"/>
    <col min="11524" max="11524" width="14.33203125" style="6" customWidth="1"/>
    <col min="11525" max="11525" width="15.6640625" style="6" bestFit="1" customWidth="1"/>
    <col min="11526" max="11776" width="9" style="6"/>
    <col min="11777" max="11777" width="14.6640625" style="6" customWidth="1"/>
    <col min="11778" max="11778" width="21.6640625" style="6" customWidth="1"/>
    <col min="11779" max="11779" width="11.5" style="6" customWidth="1"/>
    <col min="11780" max="11780" width="14.33203125" style="6" customWidth="1"/>
    <col min="11781" max="11781" width="15.6640625" style="6" bestFit="1" customWidth="1"/>
    <col min="11782" max="12032" width="9" style="6"/>
    <col min="12033" max="12033" width="14.6640625" style="6" customWidth="1"/>
    <col min="12034" max="12034" width="21.6640625" style="6" customWidth="1"/>
    <col min="12035" max="12035" width="11.5" style="6" customWidth="1"/>
    <col min="12036" max="12036" width="14.33203125" style="6" customWidth="1"/>
    <col min="12037" max="12037" width="15.6640625" style="6" bestFit="1" customWidth="1"/>
    <col min="12038" max="12288" width="9" style="6"/>
    <col min="12289" max="12289" width="14.6640625" style="6" customWidth="1"/>
    <col min="12290" max="12290" width="21.6640625" style="6" customWidth="1"/>
    <col min="12291" max="12291" width="11.5" style="6" customWidth="1"/>
    <col min="12292" max="12292" width="14.33203125" style="6" customWidth="1"/>
    <col min="12293" max="12293" width="15.6640625" style="6" bestFit="1" customWidth="1"/>
    <col min="12294" max="12544" width="9" style="6"/>
    <col min="12545" max="12545" width="14.6640625" style="6" customWidth="1"/>
    <col min="12546" max="12546" width="21.6640625" style="6" customWidth="1"/>
    <col min="12547" max="12547" width="11.5" style="6" customWidth="1"/>
    <col min="12548" max="12548" width="14.33203125" style="6" customWidth="1"/>
    <col min="12549" max="12549" width="15.6640625" style="6" bestFit="1" customWidth="1"/>
    <col min="12550" max="12800" width="9" style="6"/>
    <col min="12801" max="12801" width="14.6640625" style="6" customWidth="1"/>
    <col min="12802" max="12802" width="21.6640625" style="6" customWidth="1"/>
    <col min="12803" max="12803" width="11.5" style="6" customWidth="1"/>
    <col min="12804" max="12804" width="14.33203125" style="6" customWidth="1"/>
    <col min="12805" max="12805" width="15.6640625" style="6" bestFit="1" customWidth="1"/>
    <col min="12806" max="13056" width="9" style="6"/>
    <col min="13057" max="13057" width="14.6640625" style="6" customWidth="1"/>
    <col min="13058" max="13058" width="21.6640625" style="6" customWidth="1"/>
    <col min="13059" max="13059" width="11.5" style="6" customWidth="1"/>
    <col min="13060" max="13060" width="14.33203125" style="6" customWidth="1"/>
    <col min="13061" max="13061" width="15.6640625" style="6" bestFit="1" customWidth="1"/>
    <col min="13062" max="13312" width="9" style="6"/>
    <col min="13313" max="13313" width="14.6640625" style="6" customWidth="1"/>
    <col min="13314" max="13314" width="21.6640625" style="6" customWidth="1"/>
    <col min="13315" max="13315" width="11.5" style="6" customWidth="1"/>
    <col min="13316" max="13316" width="14.33203125" style="6" customWidth="1"/>
    <col min="13317" max="13317" width="15.6640625" style="6" bestFit="1" customWidth="1"/>
    <col min="13318" max="13568" width="9" style="6"/>
    <col min="13569" max="13569" width="14.6640625" style="6" customWidth="1"/>
    <col min="13570" max="13570" width="21.6640625" style="6" customWidth="1"/>
    <col min="13571" max="13571" width="11.5" style="6" customWidth="1"/>
    <col min="13572" max="13572" width="14.33203125" style="6" customWidth="1"/>
    <col min="13573" max="13573" width="15.6640625" style="6" bestFit="1" customWidth="1"/>
    <col min="13574" max="13824" width="9" style="6"/>
    <col min="13825" max="13825" width="14.6640625" style="6" customWidth="1"/>
    <col min="13826" max="13826" width="21.6640625" style="6" customWidth="1"/>
    <col min="13827" max="13827" width="11.5" style="6" customWidth="1"/>
    <col min="13828" max="13828" width="14.33203125" style="6" customWidth="1"/>
    <col min="13829" max="13829" width="15.6640625" style="6" bestFit="1" customWidth="1"/>
    <col min="13830" max="14080" width="9" style="6"/>
    <col min="14081" max="14081" width="14.6640625" style="6" customWidth="1"/>
    <col min="14082" max="14082" width="21.6640625" style="6" customWidth="1"/>
    <col min="14083" max="14083" width="11.5" style="6" customWidth="1"/>
    <col min="14084" max="14084" width="14.33203125" style="6" customWidth="1"/>
    <col min="14085" max="14085" width="15.6640625" style="6" bestFit="1" customWidth="1"/>
    <col min="14086" max="14336" width="9" style="6"/>
    <col min="14337" max="14337" width="14.6640625" style="6" customWidth="1"/>
    <col min="14338" max="14338" width="21.6640625" style="6" customWidth="1"/>
    <col min="14339" max="14339" width="11.5" style="6" customWidth="1"/>
    <col min="14340" max="14340" width="14.33203125" style="6" customWidth="1"/>
    <col min="14341" max="14341" width="15.6640625" style="6" bestFit="1" customWidth="1"/>
    <col min="14342" max="14592" width="9" style="6"/>
    <col min="14593" max="14593" width="14.6640625" style="6" customWidth="1"/>
    <col min="14594" max="14594" width="21.6640625" style="6" customWidth="1"/>
    <col min="14595" max="14595" width="11.5" style="6" customWidth="1"/>
    <col min="14596" max="14596" width="14.33203125" style="6" customWidth="1"/>
    <col min="14597" max="14597" width="15.6640625" style="6" bestFit="1" customWidth="1"/>
    <col min="14598" max="14848" width="9" style="6"/>
    <col min="14849" max="14849" width="14.6640625" style="6" customWidth="1"/>
    <col min="14850" max="14850" width="21.6640625" style="6" customWidth="1"/>
    <col min="14851" max="14851" width="11.5" style="6" customWidth="1"/>
    <col min="14852" max="14852" width="14.33203125" style="6" customWidth="1"/>
    <col min="14853" max="14853" width="15.6640625" style="6" bestFit="1" customWidth="1"/>
    <col min="14854" max="15104" width="9" style="6"/>
    <col min="15105" max="15105" width="14.6640625" style="6" customWidth="1"/>
    <col min="15106" max="15106" width="21.6640625" style="6" customWidth="1"/>
    <col min="15107" max="15107" width="11.5" style="6" customWidth="1"/>
    <col min="15108" max="15108" width="14.33203125" style="6" customWidth="1"/>
    <col min="15109" max="15109" width="15.6640625" style="6" bestFit="1" customWidth="1"/>
    <col min="15110" max="15360" width="9" style="6"/>
    <col min="15361" max="15361" width="14.6640625" style="6" customWidth="1"/>
    <col min="15362" max="15362" width="21.6640625" style="6" customWidth="1"/>
    <col min="15363" max="15363" width="11.5" style="6" customWidth="1"/>
    <col min="15364" max="15364" width="14.33203125" style="6" customWidth="1"/>
    <col min="15365" max="15365" width="15.6640625" style="6" bestFit="1" customWidth="1"/>
    <col min="15366" max="15616" width="9" style="6"/>
    <col min="15617" max="15617" width="14.6640625" style="6" customWidth="1"/>
    <col min="15618" max="15618" width="21.6640625" style="6" customWidth="1"/>
    <col min="15619" max="15619" width="11.5" style="6" customWidth="1"/>
    <col min="15620" max="15620" width="14.33203125" style="6" customWidth="1"/>
    <col min="15621" max="15621" width="15.6640625" style="6" bestFit="1" customWidth="1"/>
    <col min="15622" max="15872" width="9" style="6"/>
    <col min="15873" max="15873" width="14.6640625" style="6" customWidth="1"/>
    <col min="15874" max="15874" width="21.6640625" style="6" customWidth="1"/>
    <col min="15875" max="15875" width="11.5" style="6" customWidth="1"/>
    <col min="15876" max="15876" width="14.33203125" style="6" customWidth="1"/>
    <col min="15877" max="15877" width="15.6640625" style="6" bestFit="1" customWidth="1"/>
    <col min="15878" max="16128" width="9" style="6"/>
    <col min="16129" max="16129" width="14.6640625" style="6" customWidth="1"/>
    <col min="16130" max="16130" width="21.6640625" style="6" customWidth="1"/>
    <col min="16131" max="16131" width="11.5" style="6" customWidth="1"/>
    <col min="16132" max="16132" width="14.33203125" style="6" customWidth="1"/>
    <col min="16133" max="16133" width="15.6640625" style="6" bestFit="1" customWidth="1"/>
    <col min="16134" max="16384" width="9" style="6"/>
  </cols>
  <sheetData>
    <row r="1" spans="1:6" ht="48" customHeight="1">
      <c r="A1" s="848" t="s">
        <v>927</v>
      </c>
      <c r="B1" s="848"/>
      <c r="C1" s="848"/>
      <c r="D1" s="848"/>
      <c r="E1" s="848"/>
      <c r="F1" s="30" t="s">
        <v>981</v>
      </c>
    </row>
    <row r="2" spans="1:6" ht="32.25" customHeight="1">
      <c r="A2" s="250"/>
      <c r="B2" s="723"/>
      <c r="C2" s="742"/>
      <c r="D2" s="725" t="s">
        <v>796</v>
      </c>
      <c r="E2" s="726" t="s">
        <v>151</v>
      </c>
      <c r="F2" s="30" t="s">
        <v>553</v>
      </c>
    </row>
    <row r="3" spans="1:6" ht="28">
      <c r="A3" s="743" t="s">
        <v>928</v>
      </c>
      <c r="B3" s="728" t="s">
        <v>824</v>
      </c>
      <c r="C3" s="729" t="s">
        <v>825</v>
      </c>
      <c r="D3" s="730">
        <v>13550</v>
      </c>
      <c r="E3" s="730">
        <v>16550</v>
      </c>
    </row>
    <row r="4" spans="1:6">
      <c r="A4" s="743"/>
      <c r="B4" s="732"/>
      <c r="C4" s="729"/>
      <c r="D4" s="730">
        <v>13550</v>
      </c>
      <c r="E4" s="730">
        <v>2530</v>
      </c>
    </row>
    <row r="5" spans="1:6">
      <c r="A5" s="743"/>
      <c r="B5" s="732"/>
      <c r="C5" s="729" t="s">
        <v>917</v>
      </c>
      <c r="D5" s="730">
        <v>13630</v>
      </c>
      <c r="E5" s="730">
        <v>17350</v>
      </c>
    </row>
    <row r="6" spans="1:6">
      <c r="A6" s="743"/>
      <c r="B6" s="732"/>
      <c r="C6" s="729"/>
      <c r="D6" s="730">
        <v>13630</v>
      </c>
      <c r="E6" s="730">
        <v>4580</v>
      </c>
    </row>
    <row r="7" spans="1:6">
      <c r="A7" s="743"/>
      <c r="B7" s="732"/>
      <c r="C7" s="729" t="s">
        <v>918</v>
      </c>
      <c r="D7" s="730">
        <v>13350</v>
      </c>
      <c r="E7" s="730">
        <v>16410</v>
      </c>
    </row>
    <row r="8" spans="1:6">
      <c r="A8" s="743"/>
      <c r="B8" s="732"/>
      <c r="C8" s="729"/>
      <c r="D8" s="730">
        <v>13350</v>
      </c>
      <c r="E8" s="730">
        <v>7480</v>
      </c>
    </row>
    <row r="9" spans="1:6">
      <c r="A9" s="743"/>
      <c r="B9" s="732"/>
      <c r="C9" s="729" t="s">
        <v>828</v>
      </c>
      <c r="D9" s="730">
        <v>14880</v>
      </c>
      <c r="E9" s="730">
        <v>16750</v>
      </c>
    </row>
    <row r="10" spans="1:6">
      <c r="A10" s="744"/>
      <c r="B10" s="733"/>
      <c r="C10" s="734"/>
      <c r="D10" s="735">
        <v>14880</v>
      </c>
      <c r="E10" s="735">
        <v>8820</v>
      </c>
    </row>
    <row r="11" spans="1:6" ht="29.25" customHeight="1">
      <c r="A11" s="743" t="s">
        <v>929</v>
      </c>
      <c r="B11" s="728" t="s">
        <v>824</v>
      </c>
      <c r="C11" s="729" t="s">
        <v>825</v>
      </c>
      <c r="D11" s="730">
        <v>14090</v>
      </c>
      <c r="E11" s="730">
        <v>25560</v>
      </c>
    </row>
    <row r="12" spans="1:6">
      <c r="A12" s="743"/>
      <c r="B12" s="732"/>
      <c r="C12" s="729"/>
      <c r="D12" s="730">
        <v>14090</v>
      </c>
      <c r="E12" s="730">
        <v>3190</v>
      </c>
    </row>
    <row r="13" spans="1:6">
      <c r="A13" s="743"/>
      <c r="B13" s="732"/>
      <c r="C13" s="729" t="s">
        <v>917</v>
      </c>
      <c r="D13" s="730">
        <v>12990</v>
      </c>
      <c r="E13" s="730">
        <v>25830</v>
      </c>
    </row>
    <row r="14" spans="1:6">
      <c r="A14" s="743"/>
      <c r="B14" s="732"/>
      <c r="C14" s="729"/>
      <c r="D14" s="730">
        <v>12990</v>
      </c>
      <c r="E14" s="730">
        <v>6650</v>
      </c>
    </row>
    <row r="15" spans="1:6">
      <c r="A15" s="743"/>
      <c r="B15" s="732"/>
      <c r="C15" s="729" t="s">
        <v>918</v>
      </c>
      <c r="D15" s="730">
        <v>13640</v>
      </c>
      <c r="E15" s="730">
        <v>25710</v>
      </c>
    </row>
    <row r="16" spans="1:6">
      <c r="A16" s="743"/>
      <c r="B16" s="732"/>
      <c r="C16" s="729"/>
      <c r="D16" s="730">
        <v>13640</v>
      </c>
      <c r="E16" s="730">
        <v>11750</v>
      </c>
    </row>
    <row r="17" spans="1:5">
      <c r="A17" s="743"/>
      <c r="B17" s="732"/>
      <c r="C17" s="729" t="s">
        <v>828</v>
      </c>
      <c r="D17" s="730">
        <v>14180</v>
      </c>
      <c r="E17" s="730">
        <v>25790</v>
      </c>
    </row>
    <row r="18" spans="1:5">
      <c r="A18" s="744"/>
      <c r="B18" s="733"/>
      <c r="C18" s="734"/>
      <c r="D18" s="735">
        <v>14180</v>
      </c>
      <c r="E18" s="735">
        <v>12370</v>
      </c>
    </row>
    <row r="19" spans="1:5" ht="28">
      <c r="A19" s="743" t="s">
        <v>930</v>
      </c>
      <c r="B19" s="728" t="s">
        <v>824</v>
      </c>
      <c r="C19" s="729" t="s">
        <v>825</v>
      </c>
      <c r="D19" s="730">
        <v>14970</v>
      </c>
      <c r="E19" s="730">
        <v>32240</v>
      </c>
    </row>
    <row r="20" spans="1:5">
      <c r="A20" s="743"/>
      <c r="B20" s="732"/>
      <c r="C20" s="729"/>
      <c r="D20" s="730">
        <v>14970</v>
      </c>
      <c r="E20" s="730">
        <v>5750</v>
      </c>
    </row>
    <row r="21" spans="1:5">
      <c r="A21" s="743"/>
      <c r="B21" s="732"/>
      <c r="C21" s="729" t="s">
        <v>917</v>
      </c>
      <c r="D21" s="730">
        <v>14680</v>
      </c>
      <c r="E21" s="730">
        <v>32030</v>
      </c>
    </row>
    <row r="22" spans="1:5">
      <c r="A22" s="743"/>
      <c r="B22" s="732"/>
      <c r="C22" s="729"/>
      <c r="D22" s="730">
        <v>14680</v>
      </c>
      <c r="E22" s="730">
        <v>9970</v>
      </c>
    </row>
    <row r="23" spans="1:5">
      <c r="A23" s="743"/>
      <c r="B23" s="732"/>
      <c r="C23" s="729" t="s">
        <v>918</v>
      </c>
      <c r="D23" s="730">
        <v>15190</v>
      </c>
      <c r="E23" s="730">
        <v>32360</v>
      </c>
    </row>
    <row r="24" spans="1:5">
      <c r="A24" s="743"/>
      <c r="B24" s="732"/>
      <c r="C24" s="729"/>
      <c r="D24" s="730">
        <v>15190</v>
      </c>
      <c r="E24" s="730">
        <v>14760</v>
      </c>
    </row>
    <row r="25" spans="1:5">
      <c r="A25" s="743"/>
      <c r="B25" s="732"/>
      <c r="C25" s="729" t="s">
        <v>828</v>
      </c>
      <c r="D25" s="730">
        <v>15570</v>
      </c>
      <c r="E25" s="730">
        <v>32530</v>
      </c>
    </row>
    <row r="26" spans="1:5">
      <c r="A26" s="744"/>
      <c r="B26" s="733"/>
      <c r="C26" s="734"/>
      <c r="D26" s="735">
        <v>15570</v>
      </c>
      <c r="E26" s="735">
        <v>18450</v>
      </c>
    </row>
    <row r="27" spans="1:5" ht="28">
      <c r="A27" s="743" t="s">
        <v>931</v>
      </c>
      <c r="B27" s="728" t="s">
        <v>824</v>
      </c>
      <c r="C27" s="729" t="s">
        <v>825</v>
      </c>
      <c r="D27" s="730">
        <v>15290</v>
      </c>
      <c r="E27" s="730">
        <v>41890</v>
      </c>
    </row>
    <row r="28" spans="1:5">
      <c r="A28" s="743"/>
      <c r="B28" s="732"/>
      <c r="C28" s="729"/>
      <c r="D28" s="730">
        <v>15290</v>
      </c>
      <c r="E28" s="730">
        <v>9860</v>
      </c>
    </row>
    <row r="29" spans="1:5">
      <c r="A29" s="743"/>
      <c r="B29" s="732"/>
      <c r="C29" s="729" t="s">
        <v>917</v>
      </c>
      <c r="D29" s="730">
        <v>15350</v>
      </c>
      <c r="E29" s="730">
        <v>40510</v>
      </c>
    </row>
    <row r="30" spans="1:5">
      <c r="A30" s="743"/>
      <c r="B30" s="732"/>
      <c r="C30" s="729"/>
      <c r="D30" s="730">
        <v>15350</v>
      </c>
      <c r="E30" s="730">
        <v>13300</v>
      </c>
    </row>
    <row r="31" spans="1:5">
      <c r="A31" s="743"/>
      <c r="B31" s="732"/>
      <c r="C31" s="729" t="s">
        <v>918</v>
      </c>
      <c r="D31" s="730">
        <v>15820</v>
      </c>
      <c r="E31" s="730">
        <v>40480</v>
      </c>
    </row>
    <row r="32" spans="1:5">
      <c r="A32" s="743"/>
      <c r="B32" s="732"/>
      <c r="C32" s="729"/>
      <c r="D32" s="730">
        <v>15820</v>
      </c>
      <c r="E32" s="730">
        <v>20720</v>
      </c>
    </row>
    <row r="33" spans="1:5">
      <c r="A33" s="743"/>
      <c r="B33" s="732"/>
      <c r="C33" s="729" t="s">
        <v>828</v>
      </c>
      <c r="D33" s="730">
        <v>15780</v>
      </c>
      <c r="E33" s="730">
        <v>41410</v>
      </c>
    </row>
    <row r="34" spans="1:5">
      <c r="A34" s="744"/>
      <c r="B34" s="733"/>
      <c r="C34" s="734"/>
      <c r="D34" s="735">
        <v>15780</v>
      </c>
      <c r="E34" s="735">
        <v>29110</v>
      </c>
    </row>
    <row r="35" spans="1:5" ht="21" customHeight="1">
      <c r="A35" s="6" t="s">
        <v>932</v>
      </c>
      <c r="B35" s="6"/>
      <c r="C35" s="6"/>
      <c r="D35" s="6"/>
      <c r="E35" s="6"/>
    </row>
    <row r="36" spans="1:5" ht="15.75" customHeight="1">
      <c r="A36" s="6" t="s">
        <v>933</v>
      </c>
      <c r="B36" s="6"/>
      <c r="C36" s="6"/>
      <c r="D36" s="6"/>
      <c r="E36" s="6"/>
    </row>
    <row r="37" spans="1:5">
      <c r="A37" s="6" t="s">
        <v>934</v>
      </c>
      <c r="B37" s="6"/>
      <c r="C37" s="6"/>
      <c r="D37" s="6"/>
      <c r="E37" s="6"/>
    </row>
    <row r="38" spans="1:5">
      <c r="A38" s="6" t="s">
        <v>935</v>
      </c>
      <c r="B38" s="6"/>
      <c r="C38" s="6"/>
      <c r="D38" s="6"/>
      <c r="E38" s="6"/>
    </row>
    <row r="39" spans="1:5" ht="26.25" customHeight="1">
      <c r="A39" s="6" t="s">
        <v>924</v>
      </c>
      <c r="B39" s="6"/>
      <c r="C39" s="6"/>
      <c r="D39" s="6"/>
      <c r="E39" s="6"/>
    </row>
    <row r="40" spans="1:5" ht="26.25" customHeight="1">
      <c r="A40" s="353" t="s">
        <v>925</v>
      </c>
      <c r="B40" s="6"/>
      <c r="C40" s="6"/>
      <c r="D40" s="6"/>
      <c r="E40" s="6"/>
    </row>
    <row r="41" spans="1:5" ht="30" customHeight="1"/>
  </sheetData>
  <mergeCells count="1">
    <mergeCell ref="A1:E1"/>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54427-ADAC-4C80-BB54-0CF8F33AFEB4}">
  <sheetPr>
    <tabColor rgb="FF7030A0"/>
  </sheetPr>
  <dimension ref="A1:E19"/>
  <sheetViews>
    <sheetView zoomScale="80" zoomScaleNormal="80" workbookViewId="0">
      <selection activeCell="E1" sqref="E1:E2"/>
    </sheetView>
  </sheetViews>
  <sheetFormatPr baseColWidth="10" defaultColWidth="8.83203125" defaultRowHeight="15"/>
  <cols>
    <col min="1" max="1" width="22.83203125" style="30" customWidth="1"/>
    <col min="2" max="2" width="11.83203125" style="353" customWidth="1"/>
    <col min="3" max="4" width="12.5" style="30" customWidth="1"/>
    <col min="5" max="256" width="9" style="6"/>
    <col min="257" max="257" width="22.83203125" style="6" customWidth="1"/>
    <col min="258" max="258" width="11.83203125" style="6" customWidth="1"/>
    <col min="259" max="260" width="12.5" style="6" customWidth="1"/>
    <col min="261" max="512" width="9" style="6"/>
    <col min="513" max="513" width="22.83203125" style="6" customWidth="1"/>
    <col min="514" max="514" width="11.83203125" style="6" customWidth="1"/>
    <col min="515" max="516" width="12.5" style="6" customWidth="1"/>
    <col min="517" max="768" width="9" style="6"/>
    <col min="769" max="769" width="22.83203125" style="6" customWidth="1"/>
    <col min="770" max="770" width="11.83203125" style="6" customWidth="1"/>
    <col min="771" max="772" width="12.5" style="6" customWidth="1"/>
    <col min="773" max="1024" width="9" style="6"/>
    <col min="1025" max="1025" width="22.83203125" style="6" customWidth="1"/>
    <col min="1026" max="1026" width="11.83203125" style="6" customWidth="1"/>
    <col min="1027" max="1028" width="12.5" style="6" customWidth="1"/>
    <col min="1029" max="1280" width="9" style="6"/>
    <col min="1281" max="1281" width="22.83203125" style="6" customWidth="1"/>
    <col min="1282" max="1282" width="11.83203125" style="6" customWidth="1"/>
    <col min="1283" max="1284" width="12.5" style="6" customWidth="1"/>
    <col min="1285" max="1536" width="9" style="6"/>
    <col min="1537" max="1537" width="22.83203125" style="6" customWidth="1"/>
    <col min="1538" max="1538" width="11.83203125" style="6" customWidth="1"/>
    <col min="1539" max="1540" width="12.5" style="6" customWidth="1"/>
    <col min="1541" max="1792" width="9" style="6"/>
    <col min="1793" max="1793" width="22.83203125" style="6" customWidth="1"/>
    <col min="1794" max="1794" width="11.83203125" style="6" customWidth="1"/>
    <col min="1795" max="1796" width="12.5" style="6" customWidth="1"/>
    <col min="1797" max="2048" width="9" style="6"/>
    <col min="2049" max="2049" width="22.83203125" style="6" customWidth="1"/>
    <col min="2050" max="2050" width="11.83203125" style="6" customWidth="1"/>
    <col min="2051" max="2052" width="12.5" style="6" customWidth="1"/>
    <col min="2053" max="2304" width="9" style="6"/>
    <col min="2305" max="2305" width="22.83203125" style="6" customWidth="1"/>
    <col min="2306" max="2306" width="11.83203125" style="6" customWidth="1"/>
    <col min="2307" max="2308" width="12.5" style="6" customWidth="1"/>
    <col min="2309" max="2560" width="9" style="6"/>
    <col min="2561" max="2561" width="22.83203125" style="6" customWidth="1"/>
    <col min="2562" max="2562" width="11.83203125" style="6" customWidth="1"/>
    <col min="2563" max="2564" width="12.5" style="6" customWidth="1"/>
    <col min="2565" max="2816" width="9" style="6"/>
    <col min="2817" max="2817" width="22.83203125" style="6" customWidth="1"/>
    <col min="2818" max="2818" width="11.83203125" style="6" customWidth="1"/>
    <col min="2819" max="2820" width="12.5" style="6" customWidth="1"/>
    <col min="2821" max="3072" width="9" style="6"/>
    <col min="3073" max="3073" width="22.83203125" style="6" customWidth="1"/>
    <col min="3074" max="3074" width="11.83203125" style="6" customWidth="1"/>
    <col min="3075" max="3076" width="12.5" style="6" customWidth="1"/>
    <col min="3077" max="3328" width="9" style="6"/>
    <col min="3329" max="3329" width="22.83203125" style="6" customWidth="1"/>
    <col min="3330" max="3330" width="11.83203125" style="6" customWidth="1"/>
    <col min="3331" max="3332" width="12.5" style="6" customWidth="1"/>
    <col min="3333" max="3584" width="9" style="6"/>
    <col min="3585" max="3585" width="22.83203125" style="6" customWidth="1"/>
    <col min="3586" max="3586" width="11.83203125" style="6" customWidth="1"/>
    <col min="3587" max="3588" width="12.5" style="6" customWidth="1"/>
    <col min="3589" max="3840" width="9" style="6"/>
    <col min="3841" max="3841" width="22.83203125" style="6" customWidth="1"/>
    <col min="3842" max="3842" width="11.83203125" style="6" customWidth="1"/>
    <col min="3843" max="3844" width="12.5" style="6" customWidth="1"/>
    <col min="3845" max="4096" width="9" style="6"/>
    <col min="4097" max="4097" width="22.83203125" style="6" customWidth="1"/>
    <col min="4098" max="4098" width="11.83203125" style="6" customWidth="1"/>
    <col min="4099" max="4100" width="12.5" style="6" customWidth="1"/>
    <col min="4101" max="4352" width="9" style="6"/>
    <col min="4353" max="4353" width="22.83203125" style="6" customWidth="1"/>
    <col min="4354" max="4354" width="11.83203125" style="6" customWidth="1"/>
    <col min="4355" max="4356" width="12.5" style="6" customWidth="1"/>
    <col min="4357" max="4608" width="9" style="6"/>
    <col min="4609" max="4609" width="22.83203125" style="6" customWidth="1"/>
    <col min="4610" max="4610" width="11.83203125" style="6" customWidth="1"/>
    <col min="4611" max="4612" width="12.5" style="6" customWidth="1"/>
    <col min="4613" max="4864" width="9" style="6"/>
    <col min="4865" max="4865" width="22.83203125" style="6" customWidth="1"/>
    <col min="4866" max="4866" width="11.83203125" style="6" customWidth="1"/>
    <col min="4867" max="4868" width="12.5" style="6" customWidth="1"/>
    <col min="4869" max="5120" width="9" style="6"/>
    <col min="5121" max="5121" width="22.83203125" style="6" customWidth="1"/>
    <col min="5122" max="5122" width="11.83203125" style="6" customWidth="1"/>
    <col min="5123" max="5124" width="12.5" style="6" customWidth="1"/>
    <col min="5125" max="5376" width="9" style="6"/>
    <col min="5377" max="5377" width="22.83203125" style="6" customWidth="1"/>
    <col min="5378" max="5378" width="11.83203125" style="6" customWidth="1"/>
    <col min="5379" max="5380" width="12.5" style="6" customWidth="1"/>
    <col min="5381" max="5632" width="9" style="6"/>
    <col min="5633" max="5633" width="22.83203125" style="6" customWidth="1"/>
    <col min="5634" max="5634" width="11.83203125" style="6" customWidth="1"/>
    <col min="5635" max="5636" width="12.5" style="6" customWidth="1"/>
    <col min="5637" max="5888" width="9" style="6"/>
    <col min="5889" max="5889" width="22.83203125" style="6" customWidth="1"/>
    <col min="5890" max="5890" width="11.83203125" style="6" customWidth="1"/>
    <col min="5891" max="5892" width="12.5" style="6" customWidth="1"/>
    <col min="5893" max="6144" width="9" style="6"/>
    <col min="6145" max="6145" width="22.83203125" style="6" customWidth="1"/>
    <col min="6146" max="6146" width="11.83203125" style="6" customWidth="1"/>
    <col min="6147" max="6148" width="12.5" style="6" customWidth="1"/>
    <col min="6149" max="6400" width="9" style="6"/>
    <col min="6401" max="6401" width="22.83203125" style="6" customWidth="1"/>
    <col min="6402" max="6402" width="11.83203125" style="6" customWidth="1"/>
    <col min="6403" max="6404" width="12.5" style="6" customWidth="1"/>
    <col min="6405" max="6656" width="9" style="6"/>
    <col min="6657" max="6657" width="22.83203125" style="6" customWidth="1"/>
    <col min="6658" max="6658" width="11.83203125" style="6" customWidth="1"/>
    <col min="6659" max="6660" width="12.5" style="6" customWidth="1"/>
    <col min="6661" max="6912" width="9" style="6"/>
    <col min="6913" max="6913" width="22.83203125" style="6" customWidth="1"/>
    <col min="6914" max="6914" width="11.83203125" style="6" customWidth="1"/>
    <col min="6915" max="6916" width="12.5" style="6" customWidth="1"/>
    <col min="6917" max="7168" width="9" style="6"/>
    <col min="7169" max="7169" width="22.83203125" style="6" customWidth="1"/>
    <col min="7170" max="7170" width="11.83203125" style="6" customWidth="1"/>
    <col min="7171" max="7172" width="12.5" style="6" customWidth="1"/>
    <col min="7173" max="7424" width="9" style="6"/>
    <col min="7425" max="7425" width="22.83203125" style="6" customWidth="1"/>
    <col min="7426" max="7426" width="11.83203125" style="6" customWidth="1"/>
    <col min="7427" max="7428" width="12.5" style="6" customWidth="1"/>
    <col min="7429" max="7680" width="9" style="6"/>
    <col min="7681" max="7681" width="22.83203125" style="6" customWidth="1"/>
    <col min="7682" max="7682" width="11.83203125" style="6" customWidth="1"/>
    <col min="7683" max="7684" width="12.5" style="6" customWidth="1"/>
    <col min="7685" max="7936" width="9" style="6"/>
    <col min="7937" max="7937" width="22.83203125" style="6" customWidth="1"/>
    <col min="7938" max="7938" width="11.83203125" style="6" customWidth="1"/>
    <col min="7939" max="7940" width="12.5" style="6" customWidth="1"/>
    <col min="7941" max="8192" width="9" style="6"/>
    <col min="8193" max="8193" width="22.83203125" style="6" customWidth="1"/>
    <col min="8194" max="8194" width="11.83203125" style="6" customWidth="1"/>
    <col min="8195" max="8196" width="12.5" style="6" customWidth="1"/>
    <col min="8197" max="8448" width="9" style="6"/>
    <col min="8449" max="8449" width="22.83203125" style="6" customWidth="1"/>
    <col min="8450" max="8450" width="11.83203125" style="6" customWidth="1"/>
    <col min="8451" max="8452" width="12.5" style="6" customWidth="1"/>
    <col min="8453" max="8704" width="9" style="6"/>
    <col min="8705" max="8705" width="22.83203125" style="6" customWidth="1"/>
    <col min="8706" max="8706" width="11.83203125" style="6" customWidth="1"/>
    <col min="8707" max="8708" width="12.5" style="6" customWidth="1"/>
    <col min="8709" max="8960" width="9" style="6"/>
    <col min="8961" max="8961" width="22.83203125" style="6" customWidth="1"/>
    <col min="8962" max="8962" width="11.83203125" style="6" customWidth="1"/>
    <col min="8963" max="8964" width="12.5" style="6" customWidth="1"/>
    <col min="8965" max="9216" width="9" style="6"/>
    <col min="9217" max="9217" width="22.83203125" style="6" customWidth="1"/>
    <col min="9218" max="9218" width="11.83203125" style="6" customWidth="1"/>
    <col min="9219" max="9220" width="12.5" style="6" customWidth="1"/>
    <col min="9221" max="9472" width="9" style="6"/>
    <col min="9473" max="9473" width="22.83203125" style="6" customWidth="1"/>
    <col min="9474" max="9474" width="11.83203125" style="6" customWidth="1"/>
    <col min="9475" max="9476" width="12.5" style="6" customWidth="1"/>
    <col min="9477" max="9728" width="9" style="6"/>
    <col min="9729" max="9729" width="22.83203125" style="6" customWidth="1"/>
    <col min="9730" max="9730" width="11.83203125" style="6" customWidth="1"/>
    <col min="9731" max="9732" width="12.5" style="6" customWidth="1"/>
    <col min="9733" max="9984" width="9" style="6"/>
    <col min="9985" max="9985" width="22.83203125" style="6" customWidth="1"/>
    <col min="9986" max="9986" width="11.83203125" style="6" customWidth="1"/>
    <col min="9987" max="9988" width="12.5" style="6" customWidth="1"/>
    <col min="9989" max="10240" width="9" style="6"/>
    <col min="10241" max="10241" width="22.83203125" style="6" customWidth="1"/>
    <col min="10242" max="10242" width="11.83203125" style="6" customWidth="1"/>
    <col min="10243" max="10244" width="12.5" style="6" customWidth="1"/>
    <col min="10245" max="10496" width="9" style="6"/>
    <col min="10497" max="10497" width="22.83203125" style="6" customWidth="1"/>
    <col min="10498" max="10498" width="11.83203125" style="6" customWidth="1"/>
    <col min="10499" max="10500" width="12.5" style="6" customWidth="1"/>
    <col min="10501" max="10752" width="9" style="6"/>
    <col min="10753" max="10753" width="22.83203125" style="6" customWidth="1"/>
    <col min="10754" max="10754" width="11.83203125" style="6" customWidth="1"/>
    <col min="10755" max="10756" width="12.5" style="6" customWidth="1"/>
    <col min="10757" max="11008" width="9" style="6"/>
    <col min="11009" max="11009" width="22.83203125" style="6" customWidth="1"/>
    <col min="11010" max="11010" width="11.83203125" style="6" customWidth="1"/>
    <col min="11011" max="11012" width="12.5" style="6" customWidth="1"/>
    <col min="11013" max="11264" width="9" style="6"/>
    <col min="11265" max="11265" width="22.83203125" style="6" customWidth="1"/>
    <col min="11266" max="11266" width="11.83203125" style="6" customWidth="1"/>
    <col min="11267" max="11268" width="12.5" style="6" customWidth="1"/>
    <col min="11269" max="11520" width="9" style="6"/>
    <col min="11521" max="11521" width="22.83203125" style="6" customWidth="1"/>
    <col min="11522" max="11522" width="11.83203125" style="6" customWidth="1"/>
    <col min="11523" max="11524" width="12.5" style="6" customWidth="1"/>
    <col min="11525" max="11776" width="9" style="6"/>
    <col min="11777" max="11777" width="22.83203125" style="6" customWidth="1"/>
    <col min="11778" max="11778" width="11.83203125" style="6" customWidth="1"/>
    <col min="11779" max="11780" width="12.5" style="6" customWidth="1"/>
    <col min="11781" max="12032" width="9" style="6"/>
    <col min="12033" max="12033" width="22.83203125" style="6" customWidth="1"/>
    <col min="12034" max="12034" width="11.83203125" style="6" customWidth="1"/>
    <col min="12035" max="12036" width="12.5" style="6" customWidth="1"/>
    <col min="12037" max="12288" width="9" style="6"/>
    <col min="12289" max="12289" width="22.83203125" style="6" customWidth="1"/>
    <col min="12290" max="12290" width="11.83203125" style="6" customWidth="1"/>
    <col min="12291" max="12292" width="12.5" style="6" customWidth="1"/>
    <col min="12293" max="12544" width="9" style="6"/>
    <col min="12545" max="12545" width="22.83203125" style="6" customWidth="1"/>
    <col min="12546" max="12546" width="11.83203125" style="6" customWidth="1"/>
    <col min="12547" max="12548" width="12.5" style="6" customWidth="1"/>
    <col min="12549" max="12800" width="9" style="6"/>
    <col min="12801" max="12801" width="22.83203125" style="6" customWidth="1"/>
    <col min="12802" max="12802" width="11.83203125" style="6" customWidth="1"/>
    <col min="12803" max="12804" width="12.5" style="6" customWidth="1"/>
    <col min="12805" max="13056" width="9" style="6"/>
    <col min="13057" max="13057" width="22.83203125" style="6" customWidth="1"/>
    <col min="13058" max="13058" width="11.83203125" style="6" customWidth="1"/>
    <col min="13059" max="13060" width="12.5" style="6" customWidth="1"/>
    <col min="13061" max="13312" width="9" style="6"/>
    <col min="13313" max="13313" width="22.83203125" style="6" customWidth="1"/>
    <col min="13314" max="13314" width="11.83203125" style="6" customWidth="1"/>
    <col min="13315" max="13316" width="12.5" style="6" customWidth="1"/>
    <col min="13317" max="13568" width="9" style="6"/>
    <col min="13569" max="13569" width="22.83203125" style="6" customWidth="1"/>
    <col min="13570" max="13570" width="11.83203125" style="6" customWidth="1"/>
    <col min="13571" max="13572" width="12.5" style="6" customWidth="1"/>
    <col min="13573" max="13824" width="9" style="6"/>
    <col min="13825" max="13825" width="22.83203125" style="6" customWidth="1"/>
    <col min="13826" max="13826" width="11.83203125" style="6" customWidth="1"/>
    <col min="13827" max="13828" width="12.5" style="6" customWidth="1"/>
    <col min="13829" max="14080" width="9" style="6"/>
    <col min="14081" max="14081" width="22.83203125" style="6" customWidth="1"/>
    <col min="14082" max="14082" width="11.83203125" style="6" customWidth="1"/>
    <col min="14083" max="14084" width="12.5" style="6" customWidth="1"/>
    <col min="14085" max="14336" width="9" style="6"/>
    <col min="14337" max="14337" width="22.83203125" style="6" customWidth="1"/>
    <col min="14338" max="14338" width="11.83203125" style="6" customWidth="1"/>
    <col min="14339" max="14340" width="12.5" style="6" customWidth="1"/>
    <col min="14341" max="14592" width="9" style="6"/>
    <col min="14593" max="14593" width="22.83203125" style="6" customWidth="1"/>
    <col min="14594" max="14594" width="11.83203125" style="6" customWidth="1"/>
    <col min="14595" max="14596" width="12.5" style="6" customWidth="1"/>
    <col min="14597" max="14848" width="9" style="6"/>
    <col min="14849" max="14849" width="22.83203125" style="6" customWidth="1"/>
    <col min="14850" max="14850" width="11.83203125" style="6" customWidth="1"/>
    <col min="14851" max="14852" width="12.5" style="6" customWidth="1"/>
    <col min="14853" max="15104" width="9" style="6"/>
    <col min="15105" max="15105" width="22.83203125" style="6" customWidth="1"/>
    <col min="15106" max="15106" width="11.83203125" style="6" customWidth="1"/>
    <col min="15107" max="15108" width="12.5" style="6" customWidth="1"/>
    <col min="15109" max="15360" width="9" style="6"/>
    <col min="15361" max="15361" width="22.83203125" style="6" customWidth="1"/>
    <col min="15362" max="15362" width="11.83203125" style="6" customWidth="1"/>
    <col min="15363" max="15364" width="12.5" style="6" customWidth="1"/>
    <col min="15365" max="15616" width="9" style="6"/>
    <col min="15617" max="15617" width="22.83203125" style="6" customWidth="1"/>
    <col min="15618" max="15618" width="11.83203125" style="6" customWidth="1"/>
    <col min="15619" max="15620" width="12.5" style="6" customWidth="1"/>
    <col min="15621" max="15872" width="9" style="6"/>
    <col min="15873" max="15873" width="22.83203125" style="6" customWidth="1"/>
    <col min="15874" max="15874" width="11.83203125" style="6" customWidth="1"/>
    <col min="15875" max="15876" width="12.5" style="6" customWidth="1"/>
    <col min="15877" max="16128" width="9" style="6"/>
    <col min="16129" max="16129" width="22.83203125" style="6" customWidth="1"/>
    <col min="16130" max="16130" width="11.83203125" style="6" customWidth="1"/>
    <col min="16131" max="16132" width="12.5" style="6" customWidth="1"/>
    <col min="16133" max="16384" width="9" style="6"/>
  </cols>
  <sheetData>
    <row r="1" spans="1:5" ht="47.25" customHeight="1">
      <c r="A1" s="848" t="s">
        <v>936</v>
      </c>
      <c r="B1" s="848"/>
      <c r="C1" s="848"/>
      <c r="D1" s="848"/>
      <c r="E1" s="30" t="s">
        <v>981</v>
      </c>
    </row>
    <row r="2" spans="1:5" ht="29">
      <c r="A2" s="331"/>
      <c r="B2" s="737"/>
      <c r="C2" s="738" t="s">
        <v>796</v>
      </c>
      <c r="D2" s="738" t="s">
        <v>151</v>
      </c>
      <c r="E2" s="30" t="s">
        <v>553</v>
      </c>
    </row>
    <row r="3" spans="1:5" ht="26.25" customHeight="1">
      <c r="A3" s="739" t="s">
        <v>824</v>
      </c>
      <c r="B3" s="311" t="s">
        <v>825</v>
      </c>
      <c r="C3" s="740">
        <v>12880</v>
      </c>
      <c r="D3" s="740">
        <v>17630</v>
      </c>
    </row>
    <row r="4" spans="1:5">
      <c r="A4" s="659"/>
      <c r="B4" s="311"/>
      <c r="C4" s="740">
        <v>12880</v>
      </c>
      <c r="D4" s="740">
        <v>11300</v>
      </c>
    </row>
    <row r="5" spans="1:5">
      <c r="A5" s="659"/>
      <c r="B5" s="311" t="s">
        <v>917</v>
      </c>
      <c r="C5" s="740">
        <v>13350</v>
      </c>
      <c r="D5" s="740">
        <v>17930</v>
      </c>
    </row>
    <row r="6" spans="1:5">
      <c r="A6" s="659"/>
      <c r="B6" s="311"/>
      <c r="C6" s="740">
        <v>13350</v>
      </c>
      <c r="D6" s="740">
        <v>13720</v>
      </c>
    </row>
    <row r="7" spans="1:5">
      <c r="A7" s="659"/>
      <c r="B7" s="311" t="s">
        <v>918</v>
      </c>
      <c r="C7" s="740">
        <v>13970</v>
      </c>
      <c r="D7" s="740">
        <v>19290</v>
      </c>
    </row>
    <row r="8" spans="1:5">
      <c r="A8" s="659"/>
      <c r="B8" s="311"/>
      <c r="C8" s="740">
        <v>13970</v>
      </c>
      <c r="D8" s="740">
        <v>18040</v>
      </c>
    </row>
    <row r="9" spans="1:5">
      <c r="A9" s="659"/>
      <c r="B9" s="311" t="s">
        <v>828</v>
      </c>
      <c r="C9" s="740">
        <v>15590</v>
      </c>
      <c r="D9" s="740">
        <v>19330</v>
      </c>
    </row>
    <row r="10" spans="1:5">
      <c r="A10" s="659"/>
      <c r="B10" s="315"/>
      <c r="C10" s="741">
        <v>15590</v>
      </c>
      <c r="D10" s="741">
        <v>17460</v>
      </c>
    </row>
    <row r="11" spans="1:5">
      <c r="A11" s="739" t="s">
        <v>829</v>
      </c>
      <c r="B11" s="311"/>
      <c r="C11" s="740">
        <v>14000</v>
      </c>
      <c r="D11" s="740">
        <v>14570</v>
      </c>
    </row>
    <row r="12" spans="1:5">
      <c r="A12" s="314"/>
      <c r="B12" s="315"/>
      <c r="C12" s="741">
        <v>14000</v>
      </c>
      <c r="D12" s="741">
        <v>9060</v>
      </c>
    </row>
    <row r="13" spans="1:5" ht="23.25" customHeight="1">
      <c r="A13" s="30" t="s">
        <v>920</v>
      </c>
    </row>
    <row r="14" spans="1:5" ht="16.5" customHeight="1">
      <c r="A14" s="30" t="s">
        <v>921</v>
      </c>
    </row>
    <row r="15" spans="1:5">
      <c r="A15" s="30" t="s">
        <v>922</v>
      </c>
    </row>
    <row r="16" spans="1:5">
      <c r="A16" s="30" t="s">
        <v>923</v>
      </c>
    </row>
    <row r="17" spans="1:1" ht="25.5" customHeight="1">
      <c r="A17" s="30" t="s">
        <v>924</v>
      </c>
    </row>
    <row r="18" spans="1:1" ht="30" customHeight="1">
      <c r="A18" s="353" t="s">
        <v>925</v>
      </c>
    </row>
    <row r="19" spans="1:1" ht="30" customHeight="1"/>
  </sheetData>
  <mergeCells count="1">
    <mergeCell ref="A1:D1"/>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3A77C-4826-464C-AB5C-D3D62E4C9A64}">
  <sheetPr>
    <tabColor rgb="FF7030A0"/>
  </sheetPr>
  <dimension ref="A1:F8"/>
  <sheetViews>
    <sheetView zoomScale="80" zoomScaleNormal="80" workbookViewId="0">
      <selection activeCell="F1" sqref="F1:F2"/>
    </sheetView>
  </sheetViews>
  <sheetFormatPr baseColWidth="10" defaultColWidth="8.83203125" defaultRowHeight="15"/>
  <cols>
    <col min="1" max="1" width="32.5" style="30" bestFit="1" customWidth="1"/>
    <col min="2" max="4" width="9.1640625" style="30" customWidth="1"/>
    <col min="5" max="5" width="10.83203125" style="30" customWidth="1"/>
    <col min="6" max="256" width="9" style="6"/>
    <col min="257" max="257" width="32.5" style="6" bestFit="1" customWidth="1"/>
    <col min="258" max="260" width="9.1640625" style="6" customWidth="1"/>
    <col min="261" max="261" width="10.83203125" style="6" customWidth="1"/>
    <col min="262" max="512" width="9" style="6"/>
    <col min="513" max="513" width="32.5" style="6" bestFit="1" customWidth="1"/>
    <col min="514" max="516" width="9.1640625" style="6" customWidth="1"/>
    <col min="517" max="517" width="10.83203125" style="6" customWidth="1"/>
    <col min="518" max="768" width="9" style="6"/>
    <col min="769" max="769" width="32.5" style="6" bestFit="1" customWidth="1"/>
    <col min="770" max="772" width="9.1640625" style="6" customWidth="1"/>
    <col min="773" max="773" width="10.83203125" style="6" customWidth="1"/>
    <col min="774" max="1024" width="9" style="6"/>
    <col min="1025" max="1025" width="32.5" style="6" bestFit="1" customWidth="1"/>
    <col min="1026" max="1028" width="9.1640625" style="6" customWidth="1"/>
    <col min="1029" max="1029" width="10.83203125" style="6" customWidth="1"/>
    <col min="1030" max="1280" width="9" style="6"/>
    <col min="1281" max="1281" width="32.5" style="6" bestFit="1" customWidth="1"/>
    <col min="1282" max="1284" width="9.1640625" style="6" customWidth="1"/>
    <col min="1285" max="1285" width="10.83203125" style="6" customWidth="1"/>
    <col min="1286" max="1536" width="9" style="6"/>
    <col min="1537" max="1537" width="32.5" style="6" bestFit="1" customWidth="1"/>
    <col min="1538" max="1540" width="9.1640625" style="6" customWidth="1"/>
    <col min="1541" max="1541" width="10.83203125" style="6" customWidth="1"/>
    <col min="1542" max="1792" width="9" style="6"/>
    <col min="1793" max="1793" width="32.5" style="6" bestFit="1" customWidth="1"/>
    <col min="1794" max="1796" width="9.1640625" style="6" customWidth="1"/>
    <col min="1797" max="1797" width="10.83203125" style="6" customWidth="1"/>
    <col min="1798" max="2048" width="9" style="6"/>
    <col min="2049" max="2049" width="32.5" style="6" bestFit="1" customWidth="1"/>
    <col min="2050" max="2052" width="9.1640625" style="6" customWidth="1"/>
    <col min="2053" max="2053" width="10.83203125" style="6" customWidth="1"/>
    <col min="2054" max="2304" width="9" style="6"/>
    <col min="2305" max="2305" width="32.5" style="6" bestFit="1" customWidth="1"/>
    <col min="2306" max="2308" width="9.1640625" style="6" customWidth="1"/>
    <col min="2309" max="2309" width="10.83203125" style="6" customWidth="1"/>
    <col min="2310" max="2560" width="9" style="6"/>
    <col min="2561" max="2561" width="32.5" style="6" bestFit="1" customWidth="1"/>
    <col min="2562" max="2564" width="9.1640625" style="6" customWidth="1"/>
    <col min="2565" max="2565" width="10.83203125" style="6" customWidth="1"/>
    <col min="2566" max="2816" width="9" style="6"/>
    <col min="2817" max="2817" width="32.5" style="6" bestFit="1" customWidth="1"/>
    <col min="2818" max="2820" width="9.1640625" style="6" customWidth="1"/>
    <col min="2821" max="2821" width="10.83203125" style="6" customWidth="1"/>
    <col min="2822" max="3072" width="9" style="6"/>
    <col min="3073" max="3073" width="32.5" style="6" bestFit="1" customWidth="1"/>
    <col min="3074" max="3076" width="9.1640625" style="6" customWidth="1"/>
    <col min="3077" max="3077" width="10.83203125" style="6" customWidth="1"/>
    <col min="3078" max="3328" width="9" style="6"/>
    <col min="3329" max="3329" width="32.5" style="6" bestFit="1" customWidth="1"/>
    <col min="3330" max="3332" width="9.1640625" style="6" customWidth="1"/>
    <col min="3333" max="3333" width="10.83203125" style="6" customWidth="1"/>
    <col min="3334" max="3584" width="9" style="6"/>
    <col min="3585" max="3585" width="32.5" style="6" bestFit="1" customWidth="1"/>
    <col min="3586" max="3588" width="9.1640625" style="6" customWidth="1"/>
    <col min="3589" max="3589" width="10.83203125" style="6" customWidth="1"/>
    <col min="3590" max="3840" width="9" style="6"/>
    <col min="3841" max="3841" width="32.5" style="6" bestFit="1" customWidth="1"/>
    <col min="3842" max="3844" width="9.1640625" style="6" customWidth="1"/>
    <col min="3845" max="3845" width="10.83203125" style="6" customWidth="1"/>
    <col min="3846" max="4096" width="9" style="6"/>
    <col min="4097" max="4097" width="32.5" style="6" bestFit="1" customWidth="1"/>
    <col min="4098" max="4100" width="9.1640625" style="6" customWidth="1"/>
    <col min="4101" max="4101" width="10.83203125" style="6" customWidth="1"/>
    <col min="4102" max="4352" width="9" style="6"/>
    <col min="4353" max="4353" width="32.5" style="6" bestFit="1" customWidth="1"/>
    <col min="4354" max="4356" width="9.1640625" style="6" customWidth="1"/>
    <col min="4357" max="4357" width="10.83203125" style="6" customWidth="1"/>
    <col min="4358" max="4608" width="9" style="6"/>
    <col min="4609" max="4609" width="32.5" style="6" bestFit="1" customWidth="1"/>
    <col min="4610" max="4612" width="9.1640625" style="6" customWidth="1"/>
    <col min="4613" max="4613" width="10.83203125" style="6" customWidth="1"/>
    <col min="4614" max="4864" width="9" style="6"/>
    <col min="4865" max="4865" width="32.5" style="6" bestFit="1" customWidth="1"/>
    <col min="4866" max="4868" width="9.1640625" style="6" customWidth="1"/>
    <col min="4869" max="4869" width="10.83203125" style="6" customWidth="1"/>
    <col min="4870" max="5120" width="9" style="6"/>
    <col min="5121" max="5121" width="32.5" style="6" bestFit="1" customWidth="1"/>
    <col min="5122" max="5124" width="9.1640625" style="6" customWidth="1"/>
    <col min="5125" max="5125" width="10.83203125" style="6" customWidth="1"/>
    <col min="5126" max="5376" width="9" style="6"/>
    <col min="5377" max="5377" width="32.5" style="6" bestFit="1" customWidth="1"/>
    <col min="5378" max="5380" width="9.1640625" style="6" customWidth="1"/>
    <col min="5381" max="5381" width="10.83203125" style="6" customWidth="1"/>
    <col min="5382" max="5632" width="9" style="6"/>
    <col min="5633" max="5633" width="32.5" style="6" bestFit="1" customWidth="1"/>
    <col min="5634" max="5636" width="9.1640625" style="6" customWidth="1"/>
    <col min="5637" max="5637" width="10.83203125" style="6" customWidth="1"/>
    <col min="5638" max="5888" width="9" style="6"/>
    <col min="5889" max="5889" width="32.5" style="6" bestFit="1" customWidth="1"/>
    <col min="5890" max="5892" width="9.1640625" style="6" customWidth="1"/>
    <col min="5893" max="5893" width="10.83203125" style="6" customWidth="1"/>
    <col min="5894" max="6144" width="9" style="6"/>
    <col min="6145" max="6145" width="32.5" style="6" bestFit="1" customWidth="1"/>
    <col min="6146" max="6148" width="9.1640625" style="6" customWidth="1"/>
    <col min="6149" max="6149" width="10.83203125" style="6" customWidth="1"/>
    <col min="6150" max="6400" width="9" style="6"/>
    <col min="6401" max="6401" width="32.5" style="6" bestFit="1" customWidth="1"/>
    <col min="6402" max="6404" width="9.1640625" style="6" customWidth="1"/>
    <col min="6405" max="6405" width="10.83203125" style="6" customWidth="1"/>
    <col min="6406" max="6656" width="9" style="6"/>
    <col min="6657" max="6657" width="32.5" style="6" bestFit="1" customWidth="1"/>
    <col min="6658" max="6660" width="9.1640625" style="6" customWidth="1"/>
    <col min="6661" max="6661" width="10.83203125" style="6" customWidth="1"/>
    <col min="6662" max="6912" width="9" style="6"/>
    <col min="6913" max="6913" width="32.5" style="6" bestFit="1" customWidth="1"/>
    <col min="6914" max="6916" width="9.1640625" style="6" customWidth="1"/>
    <col min="6917" max="6917" width="10.83203125" style="6" customWidth="1"/>
    <col min="6918" max="7168" width="9" style="6"/>
    <col min="7169" max="7169" width="32.5" style="6" bestFit="1" customWidth="1"/>
    <col min="7170" max="7172" width="9.1640625" style="6" customWidth="1"/>
    <col min="7173" max="7173" width="10.83203125" style="6" customWidth="1"/>
    <col min="7174" max="7424" width="9" style="6"/>
    <col min="7425" max="7425" width="32.5" style="6" bestFit="1" customWidth="1"/>
    <col min="7426" max="7428" width="9.1640625" style="6" customWidth="1"/>
    <col min="7429" max="7429" width="10.83203125" style="6" customWidth="1"/>
    <col min="7430" max="7680" width="9" style="6"/>
    <col min="7681" max="7681" width="32.5" style="6" bestFit="1" customWidth="1"/>
    <col min="7682" max="7684" width="9.1640625" style="6" customWidth="1"/>
    <col min="7685" max="7685" width="10.83203125" style="6" customWidth="1"/>
    <col min="7686" max="7936" width="9" style="6"/>
    <col min="7937" max="7937" width="32.5" style="6" bestFit="1" customWidth="1"/>
    <col min="7938" max="7940" width="9.1640625" style="6" customWidth="1"/>
    <col min="7941" max="7941" width="10.83203125" style="6" customWidth="1"/>
    <col min="7942" max="8192" width="9" style="6"/>
    <col min="8193" max="8193" width="32.5" style="6" bestFit="1" customWidth="1"/>
    <col min="8194" max="8196" width="9.1640625" style="6" customWidth="1"/>
    <col min="8197" max="8197" width="10.83203125" style="6" customWidth="1"/>
    <col min="8198" max="8448" width="9" style="6"/>
    <col min="8449" max="8449" width="32.5" style="6" bestFit="1" customWidth="1"/>
    <col min="8450" max="8452" width="9.1640625" style="6" customWidth="1"/>
    <col min="8453" max="8453" width="10.83203125" style="6" customWidth="1"/>
    <col min="8454" max="8704" width="9" style="6"/>
    <col min="8705" max="8705" width="32.5" style="6" bestFit="1" customWidth="1"/>
    <col min="8706" max="8708" width="9.1640625" style="6" customWidth="1"/>
    <col min="8709" max="8709" width="10.83203125" style="6" customWidth="1"/>
    <col min="8710" max="8960" width="9" style="6"/>
    <col min="8961" max="8961" width="32.5" style="6" bestFit="1" customWidth="1"/>
    <col min="8962" max="8964" width="9.1640625" style="6" customWidth="1"/>
    <col min="8965" max="8965" width="10.83203125" style="6" customWidth="1"/>
    <col min="8966" max="9216" width="9" style="6"/>
    <col min="9217" max="9217" width="32.5" style="6" bestFit="1" customWidth="1"/>
    <col min="9218" max="9220" width="9.1640625" style="6" customWidth="1"/>
    <col min="9221" max="9221" width="10.83203125" style="6" customWidth="1"/>
    <col min="9222" max="9472" width="9" style="6"/>
    <col min="9473" max="9473" width="32.5" style="6" bestFit="1" customWidth="1"/>
    <col min="9474" max="9476" width="9.1640625" style="6" customWidth="1"/>
    <col min="9477" max="9477" width="10.83203125" style="6" customWidth="1"/>
    <col min="9478" max="9728" width="9" style="6"/>
    <col min="9729" max="9729" width="32.5" style="6" bestFit="1" customWidth="1"/>
    <col min="9730" max="9732" width="9.1640625" style="6" customWidth="1"/>
    <col min="9733" max="9733" width="10.83203125" style="6" customWidth="1"/>
    <col min="9734" max="9984" width="9" style="6"/>
    <col min="9985" max="9985" width="32.5" style="6" bestFit="1" customWidth="1"/>
    <col min="9986" max="9988" width="9.1640625" style="6" customWidth="1"/>
    <col min="9989" max="9989" width="10.83203125" style="6" customWidth="1"/>
    <col min="9990" max="10240" width="9" style="6"/>
    <col min="10241" max="10241" width="32.5" style="6" bestFit="1" customWidth="1"/>
    <col min="10242" max="10244" width="9.1640625" style="6" customWidth="1"/>
    <col min="10245" max="10245" width="10.83203125" style="6" customWidth="1"/>
    <col min="10246" max="10496" width="9" style="6"/>
    <col min="10497" max="10497" width="32.5" style="6" bestFit="1" customWidth="1"/>
    <col min="10498" max="10500" width="9.1640625" style="6" customWidth="1"/>
    <col min="10501" max="10501" width="10.83203125" style="6" customWidth="1"/>
    <col min="10502" max="10752" width="9" style="6"/>
    <col min="10753" max="10753" width="32.5" style="6" bestFit="1" customWidth="1"/>
    <col min="10754" max="10756" width="9.1640625" style="6" customWidth="1"/>
    <col min="10757" max="10757" width="10.83203125" style="6" customWidth="1"/>
    <col min="10758" max="11008" width="9" style="6"/>
    <col min="11009" max="11009" width="32.5" style="6" bestFit="1" customWidth="1"/>
    <col min="11010" max="11012" width="9.1640625" style="6" customWidth="1"/>
    <col min="11013" max="11013" width="10.83203125" style="6" customWidth="1"/>
    <col min="11014" max="11264" width="9" style="6"/>
    <col min="11265" max="11265" width="32.5" style="6" bestFit="1" customWidth="1"/>
    <col min="11266" max="11268" width="9.1640625" style="6" customWidth="1"/>
    <col min="11269" max="11269" width="10.83203125" style="6" customWidth="1"/>
    <col min="11270" max="11520" width="9" style="6"/>
    <col min="11521" max="11521" width="32.5" style="6" bestFit="1" customWidth="1"/>
    <col min="11522" max="11524" width="9.1640625" style="6" customWidth="1"/>
    <col min="11525" max="11525" width="10.83203125" style="6" customWidth="1"/>
    <col min="11526" max="11776" width="9" style="6"/>
    <col min="11777" max="11777" width="32.5" style="6" bestFit="1" customWidth="1"/>
    <col min="11778" max="11780" width="9.1640625" style="6" customWidth="1"/>
    <col min="11781" max="11781" width="10.83203125" style="6" customWidth="1"/>
    <col min="11782" max="12032" width="9" style="6"/>
    <col min="12033" max="12033" width="32.5" style="6" bestFit="1" customWidth="1"/>
    <col min="12034" max="12036" width="9.1640625" style="6" customWidth="1"/>
    <col min="12037" max="12037" width="10.83203125" style="6" customWidth="1"/>
    <col min="12038" max="12288" width="9" style="6"/>
    <col min="12289" max="12289" width="32.5" style="6" bestFit="1" customWidth="1"/>
    <col min="12290" max="12292" width="9.1640625" style="6" customWidth="1"/>
    <col min="12293" max="12293" width="10.83203125" style="6" customWidth="1"/>
    <col min="12294" max="12544" width="9" style="6"/>
    <col min="12545" max="12545" width="32.5" style="6" bestFit="1" customWidth="1"/>
    <col min="12546" max="12548" width="9.1640625" style="6" customWidth="1"/>
    <col min="12549" max="12549" width="10.83203125" style="6" customWidth="1"/>
    <col min="12550" max="12800" width="9" style="6"/>
    <col min="12801" max="12801" width="32.5" style="6" bestFit="1" customWidth="1"/>
    <col min="12802" max="12804" width="9.1640625" style="6" customWidth="1"/>
    <col min="12805" max="12805" width="10.83203125" style="6" customWidth="1"/>
    <col min="12806" max="13056" width="9" style="6"/>
    <col min="13057" max="13057" width="32.5" style="6" bestFit="1" customWidth="1"/>
    <col min="13058" max="13060" width="9.1640625" style="6" customWidth="1"/>
    <col min="13061" max="13061" width="10.83203125" style="6" customWidth="1"/>
    <col min="13062" max="13312" width="9" style="6"/>
    <col min="13313" max="13313" width="32.5" style="6" bestFit="1" customWidth="1"/>
    <col min="13314" max="13316" width="9.1640625" style="6" customWidth="1"/>
    <col min="13317" max="13317" width="10.83203125" style="6" customWidth="1"/>
    <col min="13318" max="13568" width="9" style="6"/>
    <col min="13569" max="13569" width="32.5" style="6" bestFit="1" customWidth="1"/>
    <col min="13570" max="13572" width="9.1640625" style="6" customWidth="1"/>
    <col min="13573" max="13573" width="10.83203125" style="6" customWidth="1"/>
    <col min="13574" max="13824" width="9" style="6"/>
    <col min="13825" max="13825" width="32.5" style="6" bestFit="1" customWidth="1"/>
    <col min="13826" max="13828" width="9.1640625" style="6" customWidth="1"/>
    <col min="13829" max="13829" width="10.83203125" style="6" customWidth="1"/>
    <col min="13830" max="14080" width="9" style="6"/>
    <col min="14081" max="14081" width="32.5" style="6" bestFit="1" customWidth="1"/>
    <col min="14082" max="14084" width="9.1640625" style="6" customWidth="1"/>
    <col min="14085" max="14085" width="10.83203125" style="6" customWidth="1"/>
    <col min="14086" max="14336" width="9" style="6"/>
    <col min="14337" max="14337" width="32.5" style="6" bestFit="1" customWidth="1"/>
    <col min="14338" max="14340" width="9.1640625" style="6" customWidth="1"/>
    <col min="14341" max="14341" width="10.83203125" style="6" customWidth="1"/>
    <col min="14342" max="14592" width="9" style="6"/>
    <col min="14593" max="14593" width="32.5" style="6" bestFit="1" customWidth="1"/>
    <col min="14594" max="14596" width="9.1640625" style="6" customWidth="1"/>
    <col min="14597" max="14597" width="10.83203125" style="6" customWidth="1"/>
    <col min="14598" max="14848" width="9" style="6"/>
    <col min="14849" max="14849" width="32.5" style="6" bestFit="1" customWidth="1"/>
    <col min="14850" max="14852" width="9.1640625" style="6" customWidth="1"/>
    <col min="14853" max="14853" width="10.83203125" style="6" customWidth="1"/>
    <col min="14854" max="15104" width="9" style="6"/>
    <col min="15105" max="15105" width="32.5" style="6" bestFit="1" customWidth="1"/>
    <col min="15106" max="15108" width="9.1640625" style="6" customWidth="1"/>
    <col min="15109" max="15109" width="10.83203125" style="6" customWidth="1"/>
    <col min="15110" max="15360" width="9" style="6"/>
    <col min="15361" max="15361" width="32.5" style="6" bestFit="1" customWidth="1"/>
    <col min="15362" max="15364" width="9.1640625" style="6" customWidth="1"/>
    <col min="15365" max="15365" width="10.83203125" style="6" customWidth="1"/>
    <col min="15366" max="15616" width="9" style="6"/>
    <col min="15617" max="15617" width="32.5" style="6" bestFit="1" customWidth="1"/>
    <col min="15618" max="15620" width="9.1640625" style="6" customWidth="1"/>
    <col min="15621" max="15621" width="10.83203125" style="6" customWidth="1"/>
    <col min="15622" max="15872" width="9" style="6"/>
    <col min="15873" max="15873" width="32.5" style="6" bestFit="1" customWidth="1"/>
    <col min="15874" max="15876" width="9.1640625" style="6" customWidth="1"/>
    <col min="15877" max="15877" width="10.83203125" style="6" customWidth="1"/>
    <col min="15878" max="16128" width="9" style="6"/>
    <col min="16129" max="16129" width="32.5" style="6" bestFit="1" customWidth="1"/>
    <col min="16130" max="16132" width="9.1640625" style="6" customWidth="1"/>
    <col min="16133" max="16133" width="10.83203125" style="6" customWidth="1"/>
    <col min="16134" max="16384" width="9" style="6"/>
  </cols>
  <sheetData>
    <row r="1" spans="1:6" ht="34.5" customHeight="1">
      <c r="A1" s="848" t="s">
        <v>937</v>
      </c>
      <c r="B1" s="848"/>
      <c r="C1" s="848"/>
      <c r="D1" s="848"/>
      <c r="E1" s="848"/>
      <c r="F1" s="30" t="s">
        <v>981</v>
      </c>
    </row>
    <row r="2" spans="1:6">
      <c r="A2" s="745" t="s">
        <v>164</v>
      </c>
      <c r="B2" s="746" t="s">
        <v>911</v>
      </c>
      <c r="C2" s="746" t="s">
        <v>938</v>
      </c>
      <c r="D2" s="746" t="s">
        <v>479</v>
      </c>
      <c r="E2" s="746" t="s">
        <v>383</v>
      </c>
      <c r="F2" s="30" t="s">
        <v>553</v>
      </c>
    </row>
    <row r="3" spans="1:6">
      <c r="A3" s="747" t="s">
        <v>292</v>
      </c>
      <c r="B3" s="748">
        <v>0.56200000000000006</v>
      </c>
      <c r="C3" s="748">
        <v>0.53700000000000003</v>
      </c>
      <c r="D3" s="748">
        <v>0.48700000000000004</v>
      </c>
      <c r="E3" s="748">
        <v>0.48499999999999999</v>
      </c>
    </row>
    <row r="4" spans="1:6">
      <c r="A4" s="747" t="s">
        <v>112</v>
      </c>
      <c r="B4" s="748">
        <v>0.56299999999999994</v>
      </c>
      <c r="C4" s="748">
        <v>0.53200000000000003</v>
      </c>
      <c r="D4" s="748">
        <v>0.47899999999999998</v>
      </c>
      <c r="E4" s="748">
        <v>0.48</v>
      </c>
    </row>
    <row r="5" spans="1:6">
      <c r="A5" s="747" t="s">
        <v>108</v>
      </c>
      <c r="B5" s="748">
        <v>0.69900000000000007</v>
      </c>
      <c r="C5" s="748">
        <v>0.67700000000000005</v>
      </c>
      <c r="D5" s="748">
        <v>0.6409999999999999</v>
      </c>
      <c r="E5" s="748">
        <v>0.64700000000000002</v>
      </c>
    </row>
    <row r="6" spans="1:6">
      <c r="A6" s="749" t="s">
        <v>109</v>
      </c>
      <c r="B6" s="750">
        <v>0.495</v>
      </c>
      <c r="C6" s="750">
        <v>0.48100000000000004</v>
      </c>
      <c r="D6" s="750">
        <v>0.44299999999999995</v>
      </c>
      <c r="E6" s="750">
        <v>0.43700000000000006</v>
      </c>
    </row>
    <row r="7" spans="1:6" ht="30" customHeight="1">
      <c r="A7" s="30" t="s">
        <v>939</v>
      </c>
    </row>
    <row r="8" spans="1:6" ht="30.75" customHeight="1">
      <c r="A8" s="353" t="s">
        <v>925</v>
      </c>
    </row>
  </sheetData>
  <mergeCells count="1">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FAB3F-ACBA-4F08-8CB3-69A715BB2A23}">
  <sheetPr>
    <tabColor theme="3"/>
  </sheetPr>
  <dimension ref="A1:AI35"/>
  <sheetViews>
    <sheetView topLeftCell="A20" zoomScale="141" zoomScaleNormal="80" workbookViewId="0">
      <selection activeCell="A17" sqref="A17"/>
    </sheetView>
  </sheetViews>
  <sheetFormatPr baseColWidth="10" defaultColWidth="9" defaultRowHeight="15"/>
  <cols>
    <col min="1" max="1" width="14.83203125" style="30" customWidth="1"/>
    <col min="2" max="2" width="17" style="30" customWidth="1"/>
    <col min="3" max="32" width="9.1640625" style="30" customWidth="1"/>
    <col min="33" max="34" width="9.6640625" style="30" customWidth="1"/>
    <col min="35" max="16384" width="9" style="6"/>
  </cols>
  <sheetData>
    <row r="1" spans="1:34" ht="23.25" customHeight="1">
      <c r="A1" s="818" t="s">
        <v>787</v>
      </c>
      <c r="B1" s="818"/>
      <c r="C1" s="818"/>
      <c r="D1" s="818"/>
      <c r="E1" s="818"/>
      <c r="F1" s="818"/>
      <c r="G1" s="818"/>
      <c r="H1" s="818"/>
      <c r="I1" s="818"/>
      <c r="J1" s="818"/>
      <c r="K1" s="818"/>
      <c r="L1" s="818"/>
      <c r="M1" s="818"/>
      <c r="N1" s="818"/>
      <c r="O1" s="818"/>
      <c r="P1" s="818"/>
      <c r="Q1" s="818"/>
      <c r="R1" s="818"/>
      <c r="S1" s="818"/>
      <c r="T1" s="818"/>
      <c r="U1" s="818"/>
      <c r="V1" s="818"/>
      <c r="W1" s="818"/>
      <c r="X1" s="818"/>
      <c r="Y1" s="818"/>
      <c r="Z1" s="818"/>
      <c r="AA1" s="818"/>
      <c r="AB1" s="818"/>
      <c r="AC1" s="818"/>
      <c r="AD1" s="818"/>
      <c r="AE1" s="818"/>
      <c r="AF1" s="818"/>
      <c r="AG1" s="818"/>
      <c r="AH1" s="819"/>
    </row>
    <row r="2" spans="1:34" ht="32" customHeight="1">
      <c r="A2" s="587" t="s">
        <v>721</v>
      </c>
      <c r="B2" s="602" t="s">
        <v>164</v>
      </c>
      <c r="C2" s="588" t="s">
        <v>115</v>
      </c>
      <c r="D2" s="588" t="s">
        <v>116</v>
      </c>
      <c r="E2" s="588" t="s">
        <v>117</v>
      </c>
      <c r="F2" s="588" t="s">
        <v>118</v>
      </c>
      <c r="G2" s="588" t="s">
        <v>119</v>
      </c>
      <c r="H2" s="588" t="s">
        <v>120</v>
      </c>
      <c r="I2" s="588" t="s">
        <v>121</v>
      </c>
      <c r="J2" s="588" t="s">
        <v>122</v>
      </c>
      <c r="K2" s="588" t="s">
        <v>123</v>
      </c>
      <c r="L2" s="588" t="s">
        <v>124</v>
      </c>
      <c r="M2" s="588" t="s">
        <v>125</v>
      </c>
      <c r="N2" s="588" t="s">
        <v>126</v>
      </c>
      <c r="O2" s="588" t="s">
        <v>127</v>
      </c>
      <c r="P2" s="588" t="s">
        <v>128</v>
      </c>
      <c r="Q2" s="588" t="s">
        <v>129</v>
      </c>
      <c r="R2" s="588" t="s">
        <v>130</v>
      </c>
      <c r="S2" s="588" t="s">
        <v>131</v>
      </c>
      <c r="T2" s="588" t="s">
        <v>132</v>
      </c>
      <c r="U2" s="588" t="s">
        <v>133</v>
      </c>
      <c r="V2" s="588" t="s">
        <v>134</v>
      </c>
      <c r="W2" s="588" t="s">
        <v>135</v>
      </c>
      <c r="X2" s="588" t="s">
        <v>136</v>
      </c>
      <c r="Y2" s="589" t="s">
        <v>137</v>
      </c>
      <c r="Z2" s="589" t="s">
        <v>138</v>
      </c>
      <c r="AA2" s="589" t="s">
        <v>139</v>
      </c>
      <c r="AB2" s="589" t="s">
        <v>140</v>
      </c>
      <c r="AC2" s="589" t="s">
        <v>141</v>
      </c>
      <c r="AD2" s="589" t="s">
        <v>142</v>
      </c>
      <c r="AE2" s="590" t="s">
        <v>143</v>
      </c>
      <c r="AF2" s="591" t="s">
        <v>148</v>
      </c>
      <c r="AG2" s="558" t="s">
        <v>775</v>
      </c>
      <c r="AH2" s="559" t="s">
        <v>776</v>
      </c>
    </row>
    <row r="3" spans="1:34">
      <c r="A3" s="592" t="s">
        <v>779</v>
      </c>
      <c r="B3" s="564" t="s">
        <v>112</v>
      </c>
      <c r="C3" s="593">
        <v>1790</v>
      </c>
      <c r="D3" s="593">
        <v>2200</v>
      </c>
      <c r="E3" s="593">
        <v>2050</v>
      </c>
      <c r="F3" s="593">
        <v>2220</v>
      </c>
      <c r="G3" s="593">
        <v>2260</v>
      </c>
      <c r="H3" s="593">
        <v>2240</v>
      </c>
      <c r="I3" s="593">
        <v>2400</v>
      </c>
      <c r="J3" s="593">
        <v>2510</v>
      </c>
      <c r="K3" s="593">
        <v>2440</v>
      </c>
      <c r="L3" s="593">
        <v>2540</v>
      </c>
      <c r="M3" s="593">
        <v>2440</v>
      </c>
      <c r="N3" s="593">
        <v>2330</v>
      </c>
      <c r="O3" s="593">
        <v>2380</v>
      </c>
      <c r="P3" s="593">
        <v>2660</v>
      </c>
      <c r="Q3" s="593">
        <v>2820</v>
      </c>
      <c r="R3" s="593">
        <v>2860</v>
      </c>
      <c r="S3" s="593">
        <v>2860</v>
      </c>
      <c r="T3" s="593">
        <v>2820</v>
      </c>
      <c r="U3" s="593">
        <v>2780</v>
      </c>
      <c r="V3" s="593">
        <v>3060</v>
      </c>
      <c r="W3" s="593">
        <v>3220</v>
      </c>
      <c r="X3" s="593">
        <v>3370</v>
      </c>
      <c r="Y3" s="593">
        <v>3530</v>
      </c>
      <c r="Z3" s="593">
        <v>3560</v>
      </c>
      <c r="AA3" s="593">
        <v>3600</v>
      </c>
      <c r="AB3" s="593">
        <v>3660</v>
      </c>
      <c r="AC3" s="593">
        <v>3690</v>
      </c>
      <c r="AD3" s="593">
        <v>3730</v>
      </c>
      <c r="AE3" s="593">
        <v>3700</v>
      </c>
      <c r="AF3" s="594">
        <v>3730</v>
      </c>
      <c r="AG3" s="594">
        <f>AF3-V3</f>
        <v>670</v>
      </c>
      <c r="AH3" s="595">
        <f>AG3/V3</f>
        <v>0.21895424836601307</v>
      </c>
    </row>
    <row r="4" spans="1:34">
      <c r="A4" s="570"/>
      <c r="B4" s="564" t="s">
        <v>108</v>
      </c>
      <c r="C4" s="593">
        <v>3760</v>
      </c>
      <c r="D4" s="593">
        <v>3970</v>
      </c>
      <c r="E4" s="593">
        <v>4250</v>
      </c>
      <c r="F4" s="593">
        <v>4510</v>
      </c>
      <c r="G4" s="593">
        <v>4690</v>
      </c>
      <c r="H4" s="593">
        <v>4730</v>
      </c>
      <c r="I4" s="593">
        <v>4870</v>
      </c>
      <c r="J4" s="593">
        <v>4970</v>
      </c>
      <c r="K4" s="593">
        <v>5110</v>
      </c>
      <c r="L4" s="593">
        <v>5170</v>
      </c>
      <c r="M4" s="593">
        <v>5210</v>
      </c>
      <c r="N4" s="593">
        <v>5450</v>
      </c>
      <c r="O4" s="593">
        <v>5840</v>
      </c>
      <c r="P4" s="593">
        <v>6490</v>
      </c>
      <c r="Q4" s="593">
        <v>6950</v>
      </c>
      <c r="R4" s="593">
        <v>7210</v>
      </c>
      <c r="S4" s="593">
        <v>7310</v>
      </c>
      <c r="T4" s="593">
        <v>7620</v>
      </c>
      <c r="U4" s="593">
        <v>7700</v>
      </c>
      <c r="V4" s="593">
        <v>8420</v>
      </c>
      <c r="W4" s="593">
        <v>8980</v>
      </c>
      <c r="X4" s="593">
        <v>9400</v>
      </c>
      <c r="Y4" s="593">
        <v>9690</v>
      </c>
      <c r="Z4" s="593">
        <v>9760</v>
      </c>
      <c r="AA4" s="593">
        <v>9850</v>
      </c>
      <c r="AB4" s="593">
        <v>10140</v>
      </c>
      <c r="AC4" s="593">
        <v>10310</v>
      </c>
      <c r="AD4" s="593">
        <v>10460</v>
      </c>
      <c r="AE4" s="593">
        <v>10390</v>
      </c>
      <c r="AF4" s="594">
        <v>10440</v>
      </c>
      <c r="AG4" s="594">
        <f t="shared" ref="AG4:AG16" si="0">AF4-V4</f>
        <v>2020</v>
      </c>
      <c r="AH4" s="595">
        <f t="shared" ref="AH4:AH16" si="1">AG4/V4</f>
        <v>0.23990498812351543</v>
      </c>
    </row>
    <row r="5" spans="1:34" ht="24.75" customHeight="1">
      <c r="A5" s="596" t="s">
        <v>780</v>
      </c>
      <c r="B5" s="564" t="s">
        <v>112</v>
      </c>
      <c r="C5" s="593">
        <v>2750</v>
      </c>
      <c r="D5" s="593">
        <v>3160</v>
      </c>
      <c r="E5" s="593">
        <v>3320</v>
      </c>
      <c r="F5" s="593">
        <v>3360</v>
      </c>
      <c r="G5" s="593">
        <v>3460</v>
      </c>
      <c r="H5" s="593">
        <v>3970</v>
      </c>
      <c r="I5" s="593">
        <v>4130</v>
      </c>
      <c r="J5" s="593">
        <v>4090</v>
      </c>
      <c r="K5" s="593">
        <v>4120</v>
      </c>
      <c r="L5" s="593">
        <v>4030</v>
      </c>
      <c r="M5" s="593">
        <v>3930</v>
      </c>
      <c r="N5" s="593">
        <v>3960</v>
      </c>
      <c r="O5" s="593">
        <v>4200</v>
      </c>
      <c r="P5" s="593">
        <v>4300</v>
      </c>
      <c r="Q5" s="593">
        <v>4360</v>
      </c>
      <c r="R5" s="593">
        <v>4410</v>
      </c>
      <c r="S5" s="593">
        <v>4390</v>
      </c>
      <c r="T5" s="593">
        <v>4200</v>
      </c>
      <c r="U5" s="593">
        <v>4120</v>
      </c>
      <c r="V5" s="593">
        <v>4430</v>
      </c>
      <c r="W5" s="593">
        <v>4480</v>
      </c>
      <c r="X5" s="593">
        <v>4640</v>
      </c>
      <c r="Y5" s="593">
        <v>4770</v>
      </c>
      <c r="Z5" s="593">
        <v>4850</v>
      </c>
      <c r="AA5" s="593">
        <v>5000</v>
      </c>
      <c r="AB5" s="593">
        <v>5210</v>
      </c>
      <c r="AC5" s="593">
        <v>5320</v>
      </c>
      <c r="AD5" s="593">
        <v>5370</v>
      </c>
      <c r="AE5" s="593">
        <v>5390</v>
      </c>
      <c r="AF5" s="594">
        <v>5440</v>
      </c>
      <c r="AG5" s="594">
        <f t="shared" si="0"/>
        <v>1010</v>
      </c>
      <c r="AH5" s="595">
        <f t="shared" si="1"/>
        <v>0.22799097065462753</v>
      </c>
    </row>
    <row r="6" spans="1:34">
      <c r="A6" s="570"/>
      <c r="B6" s="564" t="s">
        <v>108</v>
      </c>
      <c r="C6" s="593">
        <v>4090</v>
      </c>
      <c r="D6" s="593">
        <v>5220</v>
      </c>
      <c r="E6" s="593">
        <v>5640</v>
      </c>
      <c r="F6" s="593">
        <v>5970</v>
      </c>
      <c r="G6" s="593">
        <v>6090</v>
      </c>
      <c r="H6" s="593">
        <v>6280</v>
      </c>
      <c r="I6" s="593">
        <v>6390</v>
      </c>
      <c r="J6" s="593">
        <v>6490</v>
      </c>
      <c r="K6" s="593">
        <v>6600</v>
      </c>
      <c r="L6" s="593">
        <v>6940</v>
      </c>
      <c r="M6" s="593">
        <v>6960</v>
      </c>
      <c r="N6" s="593">
        <v>6910</v>
      </c>
      <c r="O6" s="593">
        <v>7960</v>
      </c>
      <c r="P6" s="593">
        <v>8270</v>
      </c>
      <c r="Q6" s="593">
        <v>8520</v>
      </c>
      <c r="R6" s="593">
        <v>8670</v>
      </c>
      <c r="S6" s="593">
        <v>8650</v>
      </c>
      <c r="T6" s="593">
        <v>8930</v>
      </c>
      <c r="U6" s="593">
        <v>8830</v>
      </c>
      <c r="V6" s="593">
        <v>9530</v>
      </c>
      <c r="W6" s="593">
        <v>9900</v>
      </c>
      <c r="X6" s="593">
        <v>10120</v>
      </c>
      <c r="Y6" s="593">
        <v>10310</v>
      </c>
      <c r="Z6" s="593">
        <v>10360</v>
      </c>
      <c r="AA6" s="593">
        <v>10540</v>
      </c>
      <c r="AB6" s="593">
        <v>10850</v>
      </c>
      <c r="AC6" s="593">
        <v>11100</v>
      </c>
      <c r="AD6" s="593">
        <v>11250</v>
      </c>
      <c r="AE6" s="593">
        <v>11220</v>
      </c>
      <c r="AF6" s="594">
        <v>11260</v>
      </c>
      <c r="AG6" s="594">
        <f t="shared" si="0"/>
        <v>1730</v>
      </c>
      <c r="AH6" s="595">
        <f t="shared" si="1"/>
        <v>0.18153200419727178</v>
      </c>
    </row>
    <row r="7" spans="1:34" ht="24" customHeight="1">
      <c r="A7" s="596" t="s">
        <v>781</v>
      </c>
      <c r="B7" s="564" t="s">
        <v>112</v>
      </c>
      <c r="C7" s="593">
        <v>2360</v>
      </c>
      <c r="D7" s="593">
        <v>2430</v>
      </c>
      <c r="E7" s="593">
        <v>2610</v>
      </c>
      <c r="F7" s="593">
        <v>2670</v>
      </c>
      <c r="G7" s="593">
        <v>2680</v>
      </c>
      <c r="H7" s="593">
        <v>2690</v>
      </c>
      <c r="I7" s="593">
        <v>2780</v>
      </c>
      <c r="J7" s="593">
        <v>2800</v>
      </c>
      <c r="K7" s="593">
        <v>2880</v>
      </c>
      <c r="L7" s="593">
        <v>2820</v>
      </c>
      <c r="M7" s="593">
        <v>2790</v>
      </c>
      <c r="N7" s="593">
        <v>2920</v>
      </c>
      <c r="O7" s="593">
        <v>3060</v>
      </c>
      <c r="P7" s="593">
        <v>3250</v>
      </c>
      <c r="Q7" s="593">
        <v>3450</v>
      </c>
      <c r="R7" s="593">
        <v>3490</v>
      </c>
      <c r="S7" s="593">
        <v>3580</v>
      </c>
      <c r="T7" s="593">
        <v>3630</v>
      </c>
      <c r="U7" s="593">
        <v>3580</v>
      </c>
      <c r="V7" s="593">
        <v>3750</v>
      </c>
      <c r="W7" s="593">
        <v>3930</v>
      </c>
      <c r="X7" s="593">
        <v>3950</v>
      </c>
      <c r="Y7" s="593">
        <v>4070</v>
      </c>
      <c r="Z7" s="593">
        <v>4130</v>
      </c>
      <c r="AA7" s="593">
        <v>4200</v>
      </c>
      <c r="AB7" s="593">
        <v>4320</v>
      </c>
      <c r="AC7" s="593">
        <v>4360</v>
      </c>
      <c r="AD7" s="593">
        <v>4420</v>
      </c>
      <c r="AE7" s="593">
        <v>4420</v>
      </c>
      <c r="AF7" s="594">
        <v>4460</v>
      </c>
      <c r="AG7" s="594">
        <f t="shared" si="0"/>
        <v>710</v>
      </c>
      <c r="AH7" s="595">
        <f t="shared" si="1"/>
        <v>0.18933333333333333</v>
      </c>
    </row>
    <row r="8" spans="1:34">
      <c r="A8" s="570"/>
      <c r="B8" s="564" t="s">
        <v>108</v>
      </c>
      <c r="C8" s="593">
        <v>4190</v>
      </c>
      <c r="D8" s="593">
        <v>4330</v>
      </c>
      <c r="E8" s="593">
        <v>4780</v>
      </c>
      <c r="F8" s="593">
        <v>4920</v>
      </c>
      <c r="G8" s="593">
        <v>5050</v>
      </c>
      <c r="H8" s="593">
        <v>5220</v>
      </c>
      <c r="I8" s="593">
        <v>5330</v>
      </c>
      <c r="J8" s="593">
        <v>5550</v>
      </c>
      <c r="K8" s="593">
        <v>5740</v>
      </c>
      <c r="L8" s="593">
        <v>5860</v>
      </c>
      <c r="M8" s="593">
        <v>5920</v>
      </c>
      <c r="N8" s="593">
        <v>6100</v>
      </c>
      <c r="O8" s="593">
        <v>6970</v>
      </c>
      <c r="P8" s="593">
        <v>7600</v>
      </c>
      <c r="Q8" s="593">
        <v>8220</v>
      </c>
      <c r="R8" s="593">
        <v>8630</v>
      </c>
      <c r="S8" s="593">
        <v>8740</v>
      </c>
      <c r="T8" s="593">
        <v>9090</v>
      </c>
      <c r="U8" s="593">
        <v>9090</v>
      </c>
      <c r="V8" s="593">
        <v>9670</v>
      </c>
      <c r="W8" s="593">
        <v>10040</v>
      </c>
      <c r="X8" s="593">
        <v>10230</v>
      </c>
      <c r="Y8" s="593">
        <v>10490</v>
      </c>
      <c r="Z8" s="593">
        <v>10510</v>
      </c>
      <c r="AA8" s="593">
        <v>10490</v>
      </c>
      <c r="AB8" s="593">
        <v>10690</v>
      </c>
      <c r="AC8" s="593">
        <v>10890</v>
      </c>
      <c r="AD8" s="593">
        <v>10930</v>
      </c>
      <c r="AE8" s="593">
        <v>10860</v>
      </c>
      <c r="AF8" s="594">
        <v>10970</v>
      </c>
      <c r="AG8" s="594">
        <f t="shared" si="0"/>
        <v>1300</v>
      </c>
      <c r="AH8" s="595">
        <f t="shared" si="1"/>
        <v>0.13443640124095141</v>
      </c>
    </row>
    <row r="9" spans="1:34" ht="30" customHeight="1">
      <c r="A9" s="596" t="s">
        <v>782</v>
      </c>
      <c r="B9" s="564" t="s">
        <v>112</v>
      </c>
      <c r="C9" s="593">
        <v>2680</v>
      </c>
      <c r="D9" s="593">
        <v>3300</v>
      </c>
      <c r="E9" s="593">
        <v>3410</v>
      </c>
      <c r="F9" s="593">
        <v>3750</v>
      </c>
      <c r="G9" s="593">
        <v>3800</v>
      </c>
      <c r="H9" s="593">
        <v>3720</v>
      </c>
      <c r="I9" s="593">
        <v>3760</v>
      </c>
      <c r="J9" s="593">
        <v>3770</v>
      </c>
      <c r="K9" s="593">
        <v>3620</v>
      </c>
      <c r="L9" s="593">
        <v>3340</v>
      </c>
      <c r="M9" s="593">
        <v>3190</v>
      </c>
      <c r="N9" s="593">
        <v>3300</v>
      </c>
      <c r="O9" s="593">
        <v>3730</v>
      </c>
      <c r="P9" s="593">
        <v>4130</v>
      </c>
      <c r="Q9" s="593">
        <v>4250</v>
      </c>
      <c r="R9" s="593">
        <v>4290</v>
      </c>
      <c r="S9" s="593">
        <v>4200</v>
      </c>
      <c r="T9" s="593">
        <v>4360</v>
      </c>
      <c r="U9" s="593">
        <v>4300</v>
      </c>
      <c r="V9" s="593">
        <v>4740</v>
      </c>
      <c r="W9" s="593">
        <v>5010</v>
      </c>
      <c r="X9" s="593">
        <v>5020</v>
      </c>
      <c r="Y9" s="593">
        <v>5170</v>
      </c>
      <c r="Z9" s="593">
        <v>5150</v>
      </c>
      <c r="AA9" s="593">
        <v>5170</v>
      </c>
      <c r="AB9" s="593">
        <v>5450</v>
      </c>
      <c r="AC9" s="593">
        <v>5510</v>
      </c>
      <c r="AD9" s="593">
        <v>5630</v>
      </c>
      <c r="AE9" s="593">
        <v>5610</v>
      </c>
      <c r="AF9" s="594">
        <v>5700</v>
      </c>
      <c r="AG9" s="594">
        <f t="shared" si="0"/>
        <v>960</v>
      </c>
      <c r="AH9" s="595">
        <f t="shared" si="1"/>
        <v>0.20253164556962025</v>
      </c>
    </row>
    <row r="10" spans="1:34">
      <c r="A10" s="570"/>
      <c r="B10" s="564" t="s">
        <v>108</v>
      </c>
      <c r="C10" s="593">
        <v>5020</v>
      </c>
      <c r="D10" s="593">
        <v>6390</v>
      </c>
      <c r="E10" s="593">
        <v>6630</v>
      </c>
      <c r="F10" s="593">
        <v>7020</v>
      </c>
      <c r="G10" s="593">
        <v>7070</v>
      </c>
      <c r="H10" s="593">
        <v>7130</v>
      </c>
      <c r="I10" s="593">
        <v>7060</v>
      </c>
      <c r="J10" s="593">
        <v>7240</v>
      </c>
      <c r="K10" s="593">
        <v>7290</v>
      </c>
      <c r="L10" s="593">
        <v>7200</v>
      </c>
      <c r="M10" s="593">
        <v>7050</v>
      </c>
      <c r="N10" s="593">
        <v>7070</v>
      </c>
      <c r="O10" s="593">
        <v>7620</v>
      </c>
      <c r="P10" s="593">
        <v>8710</v>
      </c>
      <c r="Q10" s="593">
        <v>9320</v>
      </c>
      <c r="R10" s="593">
        <v>9530</v>
      </c>
      <c r="S10" s="593">
        <v>9670</v>
      </c>
      <c r="T10" s="593">
        <v>10000</v>
      </c>
      <c r="U10" s="593">
        <v>10070</v>
      </c>
      <c r="V10" s="593">
        <v>11180</v>
      </c>
      <c r="W10" s="593">
        <v>11580</v>
      </c>
      <c r="X10" s="593">
        <v>11920</v>
      </c>
      <c r="Y10" s="593">
        <v>12350</v>
      </c>
      <c r="Z10" s="593">
        <v>12320</v>
      </c>
      <c r="AA10" s="593">
        <v>12340</v>
      </c>
      <c r="AB10" s="593">
        <v>12870</v>
      </c>
      <c r="AC10" s="593">
        <v>13340</v>
      </c>
      <c r="AD10" s="593">
        <v>13580</v>
      </c>
      <c r="AE10" s="593">
        <v>13660</v>
      </c>
      <c r="AF10" s="594">
        <v>13940</v>
      </c>
      <c r="AG10" s="594">
        <f t="shared" si="0"/>
        <v>2760</v>
      </c>
      <c r="AH10" s="595">
        <f t="shared" si="1"/>
        <v>0.24686940966010734</v>
      </c>
    </row>
    <row r="11" spans="1:34" ht="24" customHeight="1">
      <c r="A11" s="596" t="s">
        <v>273</v>
      </c>
      <c r="B11" s="564" t="s">
        <v>112</v>
      </c>
      <c r="C11" s="593">
        <v>1400</v>
      </c>
      <c r="D11" s="593">
        <v>1530</v>
      </c>
      <c r="E11" s="593">
        <v>1680</v>
      </c>
      <c r="F11" s="593">
        <v>1740</v>
      </c>
      <c r="G11" s="593">
        <v>1710</v>
      </c>
      <c r="H11" s="593">
        <v>1750</v>
      </c>
      <c r="I11" s="593">
        <v>1760</v>
      </c>
      <c r="J11" s="593">
        <v>1900</v>
      </c>
      <c r="K11" s="593">
        <v>1950</v>
      </c>
      <c r="L11" s="593">
        <v>1950</v>
      </c>
      <c r="M11" s="593">
        <v>1970</v>
      </c>
      <c r="N11" s="593">
        <v>2120</v>
      </c>
      <c r="O11" s="593">
        <v>2320</v>
      </c>
      <c r="P11" s="593">
        <v>2530</v>
      </c>
      <c r="Q11" s="593">
        <v>2640</v>
      </c>
      <c r="R11" s="593">
        <v>2730</v>
      </c>
      <c r="S11" s="593">
        <v>2710</v>
      </c>
      <c r="T11" s="593">
        <v>2720</v>
      </c>
      <c r="U11" s="593">
        <v>2730</v>
      </c>
      <c r="V11" s="593">
        <v>3040</v>
      </c>
      <c r="W11" s="593">
        <v>3310</v>
      </c>
      <c r="X11" s="593">
        <v>3510</v>
      </c>
      <c r="Y11" s="593">
        <v>3630</v>
      </c>
      <c r="Z11" s="593">
        <v>3690</v>
      </c>
      <c r="AA11" s="593">
        <v>3750</v>
      </c>
      <c r="AB11" s="593">
        <v>3850</v>
      </c>
      <c r="AC11" s="593">
        <v>3920</v>
      </c>
      <c r="AD11" s="593">
        <v>3950</v>
      </c>
      <c r="AE11" s="593">
        <v>3920</v>
      </c>
      <c r="AF11" s="594">
        <v>3910</v>
      </c>
      <c r="AG11" s="594">
        <f t="shared" si="0"/>
        <v>870</v>
      </c>
      <c r="AH11" s="595">
        <f t="shared" si="1"/>
        <v>0.28618421052631576</v>
      </c>
    </row>
    <row r="12" spans="1:34">
      <c r="A12" s="570"/>
      <c r="B12" s="564" t="s">
        <v>108</v>
      </c>
      <c r="C12" s="593">
        <v>3540</v>
      </c>
      <c r="D12" s="593">
        <v>3540</v>
      </c>
      <c r="E12" s="593">
        <v>3670</v>
      </c>
      <c r="F12" s="593">
        <v>3870</v>
      </c>
      <c r="G12" s="593">
        <v>3910</v>
      </c>
      <c r="H12" s="593">
        <v>3900</v>
      </c>
      <c r="I12" s="593">
        <v>3970</v>
      </c>
      <c r="J12" s="593">
        <v>4060</v>
      </c>
      <c r="K12" s="593">
        <v>4210</v>
      </c>
      <c r="L12" s="593">
        <v>4200</v>
      </c>
      <c r="M12" s="593">
        <v>4320</v>
      </c>
      <c r="N12" s="593">
        <v>4610</v>
      </c>
      <c r="O12" s="593">
        <v>4820</v>
      </c>
      <c r="P12" s="593">
        <v>5320</v>
      </c>
      <c r="Q12" s="593">
        <v>5590</v>
      </c>
      <c r="R12" s="593">
        <v>5820</v>
      </c>
      <c r="S12" s="593">
        <v>5960</v>
      </c>
      <c r="T12" s="593">
        <v>6180</v>
      </c>
      <c r="U12" s="593">
        <v>6330</v>
      </c>
      <c r="V12" s="593">
        <v>6890</v>
      </c>
      <c r="W12" s="593">
        <v>7610</v>
      </c>
      <c r="X12" s="593">
        <v>8110</v>
      </c>
      <c r="Y12" s="593">
        <v>8560</v>
      </c>
      <c r="Z12" s="593">
        <v>8830</v>
      </c>
      <c r="AA12" s="593">
        <v>9010</v>
      </c>
      <c r="AB12" s="593">
        <v>9390</v>
      </c>
      <c r="AC12" s="593">
        <v>9550</v>
      </c>
      <c r="AD12" s="593">
        <v>9730</v>
      </c>
      <c r="AE12" s="593">
        <v>9610</v>
      </c>
      <c r="AF12" s="594">
        <v>9560</v>
      </c>
      <c r="AG12" s="594">
        <f t="shared" si="0"/>
        <v>2670</v>
      </c>
      <c r="AH12" s="595">
        <f t="shared" si="1"/>
        <v>0.38751814223512338</v>
      </c>
    </row>
    <row r="13" spans="1:34" ht="24.75" customHeight="1">
      <c r="A13" s="596" t="s">
        <v>783</v>
      </c>
      <c r="B13" s="564" t="s">
        <v>112</v>
      </c>
      <c r="C13" s="593">
        <v>1180</v>
      </c>
      <c r="D13" s="593">
        <v>1240</v>
      </c>
      <c r="E13" s="593">
        <v>1260</v>
      </c>
      <c r="F13" s="593">
        <v>1260</v>
      </c>
      <c r="G13" s="593">
        <v>1300</v>
      </c>
      <c r="H13" s="593">
        <v>1400</v>
      </c>
      <c r="I13" s="593">
        <v>1420</v>
      </c>
      <c r="J13" s="593">
        <v>1500</v>
      </c>
      <c r="K13" s="593">
        <v>1570</v>
      </c>
      <c r="L13" s="593">
        <v>1600</v>
      </c>
      <c r="M13" s="593">
        <v>1680</v>
      </c>
      <c r="N13" s="593">
        <v>1620</v>
      </c>
      <c r="O13" s="593">
        <v>1740</v>
      </c>
      <c r="P13" s="593">
        <v>1900</v>
      </c>
      <c r="Q13" s="593">
        <v>2050</v>
      </c>
      <c r="R13" s="593">
        <v>2110</v>
      </c>
      <c r="S13" s="593">
        <v>2130</v>
      </c>
      <c r="T13" s="593">
        <v>2140</v>
      </c>
      <c r="U13" s="593">
        <v>2080</v>
      </c>
      <c r="V13" s="593">
        <v>2220</v>
      </c>
      <c r="W13" s="593">
        <v>2320</v>
      </c>
      <c r="X13" s="593">
        <v>2440</v>
      </c>
      <c r="Y13" s="593">
        <v>2520</v>
      </c>
      <c r="Z13" s="593">
        <v>2560</v>
      </c>
      <c r="AA13" s="593">
        <v>2620</v>
      </c>
      <c r="AB13" s="593">
        <v>2680</v>
      </c>
      <c r="AC13" s="593">
        <v>2780</v>
      </c>
      <c r="AD13" s="593">
        <v>2870</v>
      </c>
      <c r="AE13" s="593">
        <v>2850</v>
      </c>
      <c r="AF13" s="594">
        <v>2920</v>
      </c>
      <c r="AG13" s="594">
        <f t="shared" si="0"/>
        <v>700</v>
      </c>
      <c r="AH13" s="595">
        <f t="shared" si="1"/>
        <v>0.31531531531531531</v>
      </c>
    </row>
    <row r="14" spans="1:34">
      <c r="A14" s="570"/>
      <c r="B14" s="564" t="s">
        <v>108</v>
      </c>
      <c r="C14" s="593">
        <v>2320</v>
      </c>
      <c r="D14" s="593">
        <v>2390</v>
      </c>
      <c r="E14" s="593">
        <v>2570</v>
      </c>
      <c r="F14" s="593">
        <v>2750</v>
      </c>
      <c r="G14" s="593">
        <v>2990</v>
      </c>
      <c r="H14" s="593">
        <v>3150</v>
      </c>
      <c r="I14" s="593">
        <v>3530</v>
      </c>
      <c r="J14" s="593">
        <v>3710</v>
      </c>
      <c r="K14" s="593">
        <v>3980</v>
      </c>
      <c r="L14" s="593">
        <v>4190</v>
      </c>
      <c r="M14" s="593">
        <v>4350</v>
      </c>
      <c r="N14" s="593">
        <v>4640</v>
      </c>
      <c r="O14" s="593">
        <v>4840</v>
      </c>
      <c r="P14" s="593">
        <v>5480</v>
      </c>
      <c r="Q14" s="593">
        <v>6350</v>
      </c>
      <c r="R14" s="593">
        <v>6620</v>
      </c>
      <c r="S14" s="593">
        <v>6980</v>
      </c>
      <c r="T14" s="593">
        <v>7370</v>
      </c>
      <c r="U14" s="593">
        <v>7520</v>
      </c>
      <c r="V14" s="593">
        <v>7990</v>
      </c>
      <c r="W14" s="593">
        <v>8360</v>
      </c>
      <c r="X14" s="593">
        <v>8440</v>
      </c>
      <c r="Y14" s="593">
        <v>8660</v>
      </c>
      <c r="Z14" s="593">
        <v>8730</v>
      </c>
      <c r="AA14" s="593">
        <v>8920</v>
      </c>
      <c r="AB14" s="593">
        <v>9270</v>
      </c>
      <c r="AC14" s="593">
        <v>9610</v>
      </c>
      <c r="AD14" s="593">
        <v>9820</v>
      </c>
      <c r="AE14" s="593">
        <v>9770</v>
      </c>
      <c r="AF14" s="594">
        <v>9940</v>
      </c>
      <c r="AG14" s="594">
        <f t="shared" si="0"/>
        <v>1950</v>
      </c>
      <c r="AH14" s="595">
        <f t="shared" si="1"/>
        <v>0.24405506883604505</v>
      </c>
    </row>
    <row r="15" spans="1:34" ht="24.75" customHeight="1">
      <c r="A15" s="596" t="s">
        <v>274</v>
      </c>
      <c r="B15" s="564" t="s">
        <v>112</v>
      </c>
      <c r="C15" s="593">
        <v>810</v>
      </c>
      <c r="D15" s="593">
        <v>960</v>
      </c>
      <c r="E15" s="593">
        <v>1130</v>
      </c>
      <c r="F15" s="593">
        <v>1370</v>
      </c>
      <c r="G15" s="593">
        <v>1350</v>
      </c>
      <c r="H15" s="593">
        <v>1360</v>
      </c>
      <c r="I15" s="593">
        <v>1470</v>
      </c>
      <c r="J15" s="593">
        <v>1490</v>
      </c>
      <c r="K15" s="593">
        <v>1650</v>
      </c>
      <c r="L15" s="593">
        <v>1550</v>
      </c>
      <c r="M15" s="593">
        <v>1430</v>
      </c>
      <c r="N15" s="593">
        <v>1320</v>
      </c>
      <c r="O15" s="593">
        <v>1380</v>
      </c>
      <c r="P15" s="593">
        <v>1520</v>
      </c>
      <c r="Q15" s="593">
        <v>1750</v>
      </c>
      <c r="R15" s="593">
        <v>1730</v>
      </c>
      <c r="S15" s="593">
        <v>1650</v>
      </c>
      <c r="T15" s="593">
        <v>1540</v>
      </c>
      <c r="U15" s="593">
        <v>1500</v>
      </c>
      <c r="V15" s="593">
        <v>1820</v>
      </c>
      <c r="W15" s="593">
        <v>1930</v>
      </c>
      <c r="X15" s="593">
        <v>2250</v>
      </c>
      <c r="Y15" s="593">
        <v>2560</v>
      </c>
      <c r="Z15" s="593">
        <v>2550</v>
      </c>
      <c r="AA15" s="593">
        <v>2620</v>
      </c>
      <c r="AB15" s="593">
        <v>2630</v>
      </c>
      <c r="AC15" s="593">
        <v>2470</v>
      </c>
      <c r="AD15" s="593">
        <v>2460</v>
      </c>
      <c r="AE15" s="593">
        <v>2450</v>
      </c>
      <c r="AF15" s="594">
        <v>2460</v>
      </c>
      <c r="AG15" s="594">
        <f t="shared" si="0"/>
        <v>640</v>
      </c>
      <c r="AH15" s="595">
        <f t="shared" si="1"/>
        <v>0.35164835164835168</v>
      </c>
    </row>
    <row r="16" spans="1:34">
      <c r="A16" s="597"/>
      <c r="B16" s="574" t="s">
        <v>108</v>
      </c>
      <c r="C16" s="629">
        <v>2750</v>
      </c>
      <c r="D16" s="598">
        <v>3180</v>
      </c>
      <c r="E16" s="598">
        <v>3600</v>
      </c>
      <c r="F16" s="598">
        <v>3980</v>
      </c>
      <c r="G16" s="598">
        <v>4300</v>
      </c>
      <c r="H16" s="598">
        <v>4310</v>
      </c>
      <c r="I16" s="598">
        <v>4230</v>
      </c>
      <c r="J16" s="598">
        <v>4280</v>
      </c>
      <c r="K16" s="598">
        <v>4180</v>
      </c>
      <c r="L16" s="598">
        <v>4120</v>
      </c>
      <c r="M16" s="598">
        <v>4080</v>
      </c>
      <c r="N16" s="598">
        <v>4240</v>
      </c>
      <c r="O16" s="598">
        <v>4320</v>
      </c>
      <c r="P16" s="598">
        <v>5160</v>
      </c>
      <c r="Q16" s="598">
        <v>5580</v>
      </c>
      <c r="R16" s="598">
        <v>5870</v>
      </c>
      <c r="S16" s="598">
        <v>5860</v>
      </c>
      <c r="T16" s="598">
        <v>6200</v>
      </c>
      <c r="U16" s="598">
        <v>6380</v>
      </c>
      <c r="V16" s="598">
        <v>7520</v>
      </c>
      <c r="W16" s="598">
        <v>8400</v>
      </c>
      <c r="X16" s="598">
        <v>9380</v>
      </c>
      <c r="Y16" s="598">
        <v>9590</v>
      </c>
      <c r="Z16" s="598">
        <v>9590</v>
      </c>
      <c r="AA16" s="598">
        <v>9600</v>
      </c>
      <c r="AB16" s="598">
        <v>9730</v>
      </c>
      <c r="AC16" s="598">
        <v>9690</v>
      </c>
      <c r="AD16" s="598">
        <v>9990</v>
      </c>
      <c r="AE16" s="598">
        <v>9920</v>
      </c>
      <c r="AF16" s="599">
        <v>9930</v>
      </c>
      <c r="AG16" s="600">
        <f t="shared" si="0"/>
        <v>2410</v>
      </c>
      <c r="AH16" s="601">
        <f t="shared" si="1"/>
        <v>0.32047872340425532</v>
      </c>
    </row>
    <row r="17" spans="1:35" ht="33" customHeight="1">
      <c r="A17" s="587" t="s">
        <v>489</v>
      </c>
      <c r="B17" s="602"/>
      <c r="C17" s="588" t="s">
        <v>115</v>
      </c>
      <c r="D17" s="588" t="s">
        <v>116</v>
      </c>
      <c r="E17" s="588" t="s">
        <v>117</v>
      </c>
      <c r="F17" s="588" t="s">
        <v>118</v>
      </c>
      <c r="G17" s="588" t="s">
        <v>119</v>
      </c>
      <c r="H17" s="588" t="s">
        <v>120</v>
      </c>
      <c r="I17" s="588" t="s">
        <v>121</v>
      </c>
      <c r="J17" s="588" t="s">
        <v>122</v>
      </c>
      <c r="K17" s="588" t="s">
        <v>123</v>
      </c>
      <c r="L17" s="588" t="s">
        <v>124</v>
      </c>
      <c r="M17" s="588" t="s">
        <v>125</v>
      </c>
      <c r="N17" s="588" t="s">
        <v>126</v>
      </c>
      <c r="O17" s="588" t="s">
        <v>127</v>
      </c>
      <c r="P17" s="588" t="s">
        <v>128</v>
      </c>
      <c r="Q17" s="588" t="s">
        <v>129</v>
      </c>
      <c r="R17" s="588" t="s">
        <v>130</v>
      </c>
      <c r="S17" s="588" t="s">
        <v>131</v>
      </c>
      <c r="T17" s="588" t="s">
        <v>132</v>
      </c>
      <c r="U17" s="588" t="s">
        <v>133</v>
      </c>
      <c r="V17" s="588" t="s">
        <v>134</v>
      </c>
      <c r="W17" s="588" t="s">
        <v>135</v>
      </c>
      <c r="X17" s="588" t="s">
        <v>136</v>
      </c>
      <c r="Y17" s="589" t="s">
        <v>137</v>
      </c>
      <c r="Z17" s="589" t="s">
        <v>138</v>
      </c>
      <c r="AA17" s="589" t="s">
        <v>139</v>
      </c>
      <c r="AB17" s="589" t="s">
        <v>140</v>
      </c>
      <c r="AC17" s="589" t="s">
        <v>141</v>
      </c>
      <c r="AD17" s="589" t="s">
        <v>142</v>
      </c>
      <c r="AE17" s="589" t="s">
        <v>143</v>
      </c>
      <c r="AF17" s="603" t="s">
        <v>148</v>
      </c>
      <c r="AG17" s="558" t="s">
        <v>775</v>
      </c>
      <c r="AH17" s="559" t="s">
        <v>776</v>
      </c>
    </row>
    <row r="18" spans="1:35">
      <c r="A18" s="596" t="s">
        <v>779</v>
      </c>
      <c r="B18" s="564" t="s">
        <v>112</v>
      </c>
      <c r="C18" s="593">
        <v>910</v>
      </c>
      <c r="D18" s="593">
        <v>1170</v>
      </c>
      <c r="E18" s="593">
        <v>1120</v>
      </c>
      <c r="F18" s="593">
        <v>1250</v>
      </c>
      <c r="G18" s="593">
        <v>1310</v>
      </c>
      <c r="H18" s="593">
        <v>1330</v>
      </c>
      <c r="I18" s="593">
        <v>1470</v>
      </c>
      <c r="J18" s="593">
        <v>1570</v>
      </c>
      <c r="K18" s="593">
        <v>1550</v>
      </c>
      <c r="L18" s="593">
        <v>1650</v>
      </c>
      <c r="M18" s="593">
        <v>1640</v>
      </c>
      <c r="N18" s="593">
        <v>1610</v>
      </c>
      <c r="O18" s="593">
        <v>1670</v>
      </c>
      <c r="P18" s="593">
        <v>1910</v>
      </c>
      <c r="Q18" s="593">
        <v>2080</v>
      </c>
      <c r="R18" s="593">
        <v>2180</v>
      </c>
      <c r="S18" s="593">
        <v>2270</v>
      </c>
      <c r="T18" s="593">
        <v>2290</v>
      </c>
      <c r="U18" s="593">
        <v>2380</v>
      </c>
      <c r="V18" s="593">
        <v>2570</v>
      </c>
      <c r="W18" s="593">
        <v>2740</v>
      </c>
      <c r="X18" s="593">
        <v>2970</v>
      </c>
      <c r="Y18" s="593">
        <v>3150</v>
      </c>
      <c r="Z18" s="593">
        <v>3240</v>
      </c>
      <c r="AA18" s="593">
        <v>3340</v>
      </c>
      <c r="AB18" s="593">
        <v>3400</v>
      </c>
      <c r="AC18" s="593">
        <v>3460</v>
      </c>
      <c r="AD18" s="593">
        <v>3560</v>
      </c>
      <c r="AE18" s="609">
        <v>3630</v>
      </c>
      <c r="AF18" s="608">
        <v>3730</v>
      </c>
      <c r="AG18" s="594">
        <f>AF18-V18</f>
        <v>1160</v>
      </c>
      <c r="AH18" s="595">
        <f>AG18/V18</f>
        <v>0.45136186770428016</v>
      </c>
    </row>
    <row r="19" spans="1:35">
      <c r="A19" s="570"/>
      <c r="B19" s="564" t="s">
        <v>108</v>
      </c>
      <c r="C19" s="593">
        <v>1910</v>
      </c>
      <c r="D19" s="593">
        <v>2110</v>
      </c>
      <c r="E19" s="593">
        <v>2330</v>
      </c>
      <c r="F19" s="593">
        <v>2540</v>
      </c>
      <c r="G19" s="593">
        <v>2710</v>
      </c>
      <c r="H19" s="593">
        <v>2810</v>
      </c>
      <c r="I19" s="593">
        <v>2980</v>
      </c>
      <c r="J19" s="593">
        <v>3110</v>
      </c>
      <c r="K19" s="593">
        <v>3250</v>
      </c>
      <c r="L19" s="593">
        <v>3360</v>
      </c>
      <c r="M19" s="593">
        <v>3510</v>
      </c>
      <c r="N19" s="593">
        <v>3770</v>
      </c>
      <c r="O19" s="593">
        <v>4100</v>
      </c>
      <c r="P19" s="593">
        <v>4650</v>
      </c>
      <c r="Q19" s="593">
        <v>5130</v>
      </c>
      <c r="R19" s="593">
        <v>5490</v>
      </c>
      <c r="S19" s="593">
        <v>5800</v>
      </c>
      <c r="T19" s="593">
        <v>6190</v>
      </c>
      <c r="U19" s="593">
        <v>6600</v>
      </c>
      <c r="V19" s="593">
        <v>7070</v>
      </c>
      <c r="W19" s="593">
        <v>7630</v>
      </c>
      <c r="X19" s="593">
        <v>8280</v>
      </c>
      <c r="Y19" s="593">
        <v>8650</v>
      </c>
      <c r="Z19" s="593">
        <v>8890</v>
      </c>
      <c r="AA19" s="593">
        <v>9150</v>
      </c>
      <c r="AB19" s="593">
        <v>9430</v>
      </c>
      <c r="AC19" s="593">
        <v>9670</v>
      </c>
      <c r="AD19" s="593">
        <v>9980</v>
      </c>
      <c r="AE19" s="609">
        <v>10210</v>
      </c>
      <c r="AF19" s="594">
        <v>10440</v>
      </c>
      <c r="AG19" s="594">
        <f t="shared" ref="AG19:AG31" si="2">AF19-V19</f>
        <v>3370</v>
      </c>
      <c r="AH19" s="595">
        <f t="shared" ref="AH19:AH31" si="3">AG19/V19</f>
        <v>0.47666195190947669</v>
      </c>
    </row>
    <row r="20" spans="1:35" ht="24" customHeight="1">
      <c r="A20" s="596" t="s">
        <v>780</v>
      </c>
      <c r="B20" s="564" t="s">
        <v>112</v>
      </c>
      <c r="C20" s="593">
        <v>1400</v>
      </c>
      <c r="D20" s="593">
        <v>1680</v>
      </c>
      <c r="E20" s="593">
        <v>1820</v>
      </c>
      <c r="F20" s="593">
        <v>1890</v>
      </c>
      <c r="G20" s="593">
        <v>2000</v>
      </c>
      <c r="H20" s="593">
        <v>2360</v>
      </c>
      <c r="I20" s="593">
        <v>2530</v>
      </c>
      <c r="J20" s="593">
        <v>2560</v>
      </c>
      <c r="K20" s="593">
        <v>2620</v>
      </c>
      <c r="L20" s="593">
        <v>2620</v>
      </c>
      <c r="M20" s="593">
        <v>2650</v>
      </c>
      <c r="N20" s="593">
        <v>2740</v>
      </c>
      <c r="O20" s="593">
        <v>2950</v>
      </c>
      <c r="P20" s="593">
        <v>3080</v>
      </c>
      <c r="Q20" s="593">
        <v>3220</v>
      </c>
      <c r="R20" s="593">
        <v>3360</v>
      </c>
      <c r="S20" s="593">
        <v>3480</v>
      </c>
      <c r="T20" s="593">
        <v>3410</v>
      </c>
      <c r="U20" s="593">
        <v>3530</v>
      </c>
      <c r="V20" s="593">
        <v>3720</v>
      </c>
      <c r="W20" s="593">
        <v>3810</v>
      </c>
      <c r="X20" s="593">
        <v>4090</v>
      </c>
      <c r="Y20" s="593">
        <v>4260</v>
      </c>
      <c r="Z20" s="593">
        <v>4420</v>
      </c>
      <c r="AA20" s="593">
        <v>4640</v>
      </c>
      <c r="AB20" s="593">
        <v>4850</v>
      </c>
      <c r="AC20" s="593">
        <v>4990</v>
      </c>
      <c r="AD20" s="593">
        <v>5120</v>
      </c>
      <c r="AE20" s="609">
        <f>ROUND(1728323*1000/326761,-1)</f>
        <v>5290</v>
      </c>
      <c r="AF20" s="594">
        <f>ROUND(1776560*1000/326761,-1)</f>
        <v>5440</v>
      </c>
      <c r="AG20" s="594">
        <f t="shared" si="2"/>
        <v>1720</v>
      </c>
      <c r="AH20" s="595">
        <f t="shared" si="3"/>
        <v>0.46236559139784944</v>
      </c>
    </row>
    <row r="21" spans="1:35">
      <c r="A21" s="570"/>
      <c r="B21" s="564" t="s">
        <v>108</v>
      </c>
      <c r="C21" s="593">
        <v>2080</v>
      </c>
      <c r="D21" s="593">
        <v>2770</v>
      </c>
      <c r="E21" s="593">
        <v>3090</v>
      </c>
      <c r="F21" s="593">
        <v>3360</v>
      </c>
      <c r="G21" s="593">
        <v>3520</v>
      </c>
      <c r="H21" s="593">
        <v>3730</v>
      </c>
      <c r="I21" s="593">
        <v>3910</v>
      </c>
      <c r="J21" s="593">
        <v>4060</v>
      </c>
      <c r="K21" s="593">
        <v>4200</v>
      </c>
      <c r="L21" s="593">
        <v>4510</v>
      </c>
      <c r="M21" s="593">
        <v>4690</v>
      </c>
      <c r="N21" s="593">
        <v>4780</v>
      </c>
      <c r="O21" s="593">
        <v>5590</v>
      </c>
      <c r="P21" s="593">
        <v>5930</v>
      </c>
      <c r="Q21" s="593">
        <v>6290</v>
      </c>
      <c r="R21" s="593">
        <v>6600</v>
      </c>
      <c r="S21" s="593">
        <v>6860</v>
      </c>
      <c r="T21" s="593">
        <v>7250</v>
      </c>
      <c r="U21" s="593">
        <v>7570</v>
      </c>
      <c r="V21" s="593">
        <v>8000</v>
      </c>
      <c r="W21" s="593">
        <v>8410</v>
      </c>
      <c r="X21" s="593">
        <v>8910</v>
      </c>
      <c r="Y21" s="593">
        <v>9210</v>
      </c>
      <c r="Z21" s="593">
        <v>9430</v>
      </c>
      <c r="AA21" s="593">
        <v>9790</v>
      </c>
      <c r="AB21" s="593">
        <v>10090</v>
      </c>
      <c r="AC21" s="593">
        <v>10410</v>
      </c>
      <c r="AD21" s="593">
        <v>10730</v>
      </c>
      <c r="AE21" s="609">
        <f>ROUND(8229196/747056*1000, -1)</f>
        <v>11020</v>
      </c>
      <c r="AF21" s="594">
        <f>ROUND(8411975/747056*1000,-1)</f>
        <v>11260</v>
      </c>
      <c r="AG21" s="594">
        <f t="shared" si="2"/>
        <v>3260</v>
      </c>
      <c r="AH21" s="595">
        <f t="shared" si="3"/>
        <v>0.40749999999999997</v>
      </c>
    </row>
    <row r="22" spans="1:35" ht="24.75" customHeight="1">
      <c r="A22" s="596" t="s">
        <v>781</v>
      </c>
      <c r="B22" s="564" t="s">
        <v>112</v>
      </c>
      <c r="C22" s="593">
        <v>1200</v>
      </c>
      <c r="D22" s="593">
        <v>1290</v>
      </c>
      <c r="E22" s="593">
        <v>1430</v>
      </c>
      <c r="F22" s="593">
        <v>1500</v>
      </c>
      <c r="G22" s="593">
        <v>1550</v>
      </c>
      <c r="H22" s="593">
        <v>1600</v>
      </c>
      <c r="I22" s="593">
        <v>1700</v>
      </c>
      <c r="J22" s="593">
        <v>1750</v>
      </c>
      <c r="K22" s="593">
        <v>1830</v>
      </c>
      <c r="L22" s="593">
        <v>1830</v>
      </c>
      <c r="M22" s="593">
        <v>1880</v>
      </c>
      <c r="N22" s="593">
        <v>2020</v>
      </c>
      <c r="O22" s="593">
        <v>2150</v>
      </c>
      <c r="P22" s="593">
        <v>2330</v>
      </c>
      <c r="Q22" s="593">
        <v>2550</v>
      </c>
      <c r="R22" s="593">
        <v>2660</v>
      </c>
      <c r="S22" s="593">
        <v>2840</v>
      </c>
      <c r="T22" s="593">
        <v>2950</v>
      </c>
      <c r="U22" s="593">
        <v>3070</v>
      </c>
      <c r="V22" s="593">
        <v>3150</v>
      </c>
      <c r="W22" s="593">
        <v>3340</v>
      </c>
      <c r="X22" s="593">
        <v>3480</v>
      </c>
      <c r="Y22" s="593">
        <v>3630</v>
      </c>
      <c r="Z22" s="593">
        <v>3760</v>
      </c>
      <c r="AA22" s="593">
        <v>3900</v>
      </c>
      <c r="AB22" s="593">
        <v>4020</v>
      </c>
      <c r="AC22" s="593">
        <v>4090</v>
      </c>
      <c r="AD22" s="593">
        <v>4220</v>
      </c>
      <c r="AE22" s="609">
        <f>ROUND(1978604*1000/455569,-1)</f>
        <v>4340</v>
      </c>
      <c r="AF22" s="594">
        <f>ROUND(2033233*1000/455569,-1)</f>
        <v>4460</v>
      </c>
      <c r="AG22" s="594">
        <f t="shared" si="2"/>
        <v>1310</v>
      </c>
      <c r="AH22" s="595">
        <f t="shared" si="3"/>
        <v>0.41587301587301589</v>
      </c>
    </row>
    <row r="23" spans="1:35">
      <c r="A23" s="570"/>
      <c r="B23" s="564" t="s">
        <v>108</v>
      </c>
      <c r="C23" s="593">
        <v>2130</v>
      </c>
      <c r="D23" s="593">
        <v>2300</v>
      </c>
      <c r="E23" s="593">
        <v>2620</v>
      </c>
      <c r="F23" s="593">
        <v>2770</v>
      </c>
      <c r="G23" s="593">
        <v>2920</v>
      </c>
      <c r="H23" s="593">
        <v>3100</v>
      </c>
      <c r="I23" s="593">
        <v>3260</v>
      </c>
      <c r="J23" s="593">
        <v>3470</v>
      </c>
      <c r="K23" s="593">
        <v>3650</v>
      </c>
      <c r="L23" s="593">
        <v>3810</v>
      </c>
      <c r="M23" s="593">
        <v>3990</v>
      </c>
      <c r="N23" s="593">
        <v>4220</v>
      </c>
      <c r="O23" s="593">
        <v>4890</v>
      </c>
      <c r="P23" s="593">
        <v>5450</v>
      </c>
      <c r="Q23" s="593">
        <v>6070</v>
      </c>
      <c r="R23" s="593">
        <v>6570</v>
      </c>
      <c r="S23" s="593">
        <v>6930</v>
      </c>
      <c r="T23" s="593">
        <v>7380</v>
      </c>
      <c r="U23" s="593">
        <v>7790</v>
      </c>
      <c r="V23" s="593">
        <v>8120</v>
      </c>
      <c r="W23" s="593">
        <v>8530</v>
      </c>
      <c r="X23" s="593">
        <v>9010</v>
      </c>
      <c r="Y23" s="593">
        <v>9370</v>
      </c>
      <c r="Z23" s="593">
        <v>9570</v>
      </c>
      <c r="AA23" s="593">
        <v>9740</v>
      </c>
      <c r="AB23" s="593">
        <v>9940</v>
      </c>
      <c r="AC23" s="593">
        <v>10210</v>
      </c>
      <c r="AD23" s="593">
        <v>10430</v>
      </c>
      <c r="AE23" s="609">
        <f>ROUND(12586050*1000/1179705,-1)</f>
        <v>10670</v>
      </c>
      <c r="AF23" s="594">
        <f>ROUND(12937190*1000/1179705,-1)</f>
        <v>10970</v>
      </c>
      <c r="AG23" s="594">
        <f t="shared" si="2"/>
        <v>2850</v>
      </c>
      <c r="AH23" s="595">
        <f t="shared" si="3"/>
        <v>0.35098522167487683</v>
      </c>
    </row>
    <row r="24" spans="1:35" ht="24.75" customHeight="1">
      <c r="A24" s="596" t="s">
        <v>782</v>
      </c>
      <c r="B24" s="564" t="s">
        <v>112</v>
      </c>
      <c r="C24" s="593">
        <v>1360</v>
      </c>
      <c r="D24" s="593">
        <v>1750</v>
      </c>
      <c r="E24" s="593">
        <v>1870</v>
      </c>
      <c r="F24" s="593">
        <v>2110</v>
      </c>
      <c r="G24" s="593">
        <v>2200</v>
      </c>
      <c r="H24" s="593">
        <v>2210</v>
      </c>
      <c r="I24" s="593">
        <v>2300</v>
      </c>
      <c r="J24" s="593">
        <v>2360</v>
      </c>
      <c r="K24" s="593">
        <v>2300</v>
      </c>
      <c r="L24" s="593">
        <v>2170</v>
      </c>
      <c r="M24" s="593">
        <v>2150</v>
      </c>
      <c r="N24" s="593">
        <v>2280</v>
      </c>
      <c r="O24" s="593">
        <v>2620</v>
      </c>
      <c r="P24" s="593">
        <v>2960</v>
      </c>
      <c r="Q24" s="593">
        <v>3140</v>
      </c>
      <c r="R24" s="593">
        <v>3270</v>
      </c>
      <c r="S24" s="593">
        <v>3330</v>
      </c>
      <c r="T24" s="593">
        <v>3540</v>
      </c>
      <c r="U24" s="593">
        <v>3690</v>
      </c>
      <c r="V24" s="593">
        <v>3980</v>
      </c>
      <c r="W24" s="593">
        <v>4260</v>
      </c>
      <c r="X24" s="593">
        <v>4420</v>
      </c>
      <c r="Y24" s="593">
        <v>4620</v>
      </c>
      <c r="Z24" s="593">
        <v>4690</v>
      </c>
      <c r="AA24" s="593">
        <v>4800</v>
      </c>
      <c r="AB24" s="593">
        <v>5070</v>
      </c>
      <c r="AC24" s="593">
        <v>5170</v>
      </c>
      <c r="AD24" s="593">
        <v>5370</v>
      </c>
      <c r="AE24" s="609">
        <f>ROUND(360943.8*1000/65496,-1)</f>
        <v>5510</v>
      </c>
      <c r="AF24" s="594">
        <f>ROUND(373461.7*1000/65496,-1)</f>
        <v>5700</v>
      </c>
      <c r="AG24" s="594">
        <f t="shared" si="2"/>
        <v>1720</v>
      </c>
      <c r="AH24" s="595">
        <f t="shared" si="3"/>
        <v>0.43216080402010049</v>
      </c>
      <c r="AI24" s="610"/>
    </row>
    <row r="25" spans="1:35">
      <c r="A25" s="570"/>
      <c r="B25" s="564" t="s">
        <v>108</v>
      </c>
      <c r="C25" s="593">
        <v>2550</v>
      </c>
      <c r="D25" s="593">
        <v>3390</v>
      </c>
      <c r="E25" s="593">
        <v>3630</v>
      </c>
      <c r="F25" s="593">
        <v>3950</v>
      </c>
      <c r="G25" s="593">
        <v>4090</v>
      </c>
      <c r="H25" s="593">
        <v>4240</v>
      </c>
      <c r="I25" s="593">
        <v>4320</v>
      </c>
      <c r="J25" s="593">
        <v>4530</v>
      </c>
      <c r="K25" s="593">
        <v>4640</v>
      </c>
      <c r="L25" s="593">
        <v>4680</v>
      </c>
      <c r="M25" s="593">
        <v>4750</v>
      </c>
      <c r="N25" s="593">
        <v>4890</v>
      </c>
      <c r="O25" s="593">
        <v>5350</v>
      </c>
      <c r="P25" s="593">
        <v>6240</v>
      </c>
      <c r="Q25" s="593">
        <v>6880</v>
      </c>
      <c r="R25" s="593">
        <v>7260</v>
      </c>
      <c r="S25" s="593">
        <v>7670</v>
      </c>
      <c r="T25" s="593">
        <v>8120</v>
      </c>
      <c r="U25" s="593">
        <v>8630</v>
      </c>
      <c r="V25" s="593">
        <v>9380</v>
      </c>
      <c r="W25" s="593">
        <v>9840</v>
      </c>
      <c r="X25" s="593">
        <v>10500</v>
      </c>
      <c r="Y25" s="593">
        <v>11030</v>
      </c>
      <c r="Z25" s="593">
        <v>11220</v>
      </c>
      <c r="AA25" s="593">
        <v>11460</v>
      </c>
      <c r="AB25" s="593">
        <v>11970</v>
      </c>
      <c r="AC25" s="593">
        <v>12510</v>
      </c>
      <c r="AD25" s="593">
        <v>12960</v>
      </c>
      <c r="AE25" s="609">
        <f>ROUND(2621702*1000/195374,-1)</f>
        <v>13420</v>
      </c>
      <c r="AF25" s="594">
        <f>ROUND(2723309*1000/195374,-1)</f>
        <v>13940</v>
      </c>
      <c r="AG25" s="594">
        <f t="shared" si="2"/>
        <v>4560</v>
      </c>
      <c r="AH25" s="595">
        <f t="shared" si="3"/>
        <v>0.48614072494669508</v>
      </c>
    </row>
    <row r="26" spans="1:35" ht="24" customHeight="1">
      <c r="A26" s="596" t="s">
        <v>273</v>
      </c>
      <c r="B26" s="564" t="s">
        <v>112</v>
      </c>
      <c r="C26" s="593">
        <v>710</v>
      </c>
      <c r="D26" s="593">
        <v>810</v>
      </c>
      <c r="E26" s="593">
        <v>920</v>
      </c>
      <c r="F26" s="593">
        <v>980</v>
      </c>
      <c r="G26" s="593">
        <v>990</v>
      </c>
      <c r="H26" s="593">
        <v>1040</v>
      </c>
      <c r="I26" s="593">
        <v>1080</v>
      </c>
      <c r="J26" s="593">
        <v>1190</v>
      </c>
      <c r="K26" s="593">
        <v>1240</v>
      </c>
      <c r="L26" s="593">
        <v>1270</v>
      </c>
      <c r="M26" s="593">
        <v>1330</v>
      </c>
      <c r="N26" s="593">
        <v>1470</v>
      </c>
      <c r="O26" s="593">
        <v>1630</v>
      </c>
      <c r="P26" s="593">
        <v>1810</v>
      </c>
      <c r="Q26" s="593">
        <v>1950</v>
      </c>
      <c r="R26" s="593">
        <v>2080</v>
      </c>
      <c r="S26" s="593">
        <v>2150</v>
      </c>
      <c r="T26" s="593">
        <v>2210</v>
      </c>
      <c r="U26" s="593">
        <v>2340</v>
      </c>
      <c r="V26" s="593">
        <v>2550</v>
      </c>
      <c r="W26" s="593">
        <v>2810</v>
      </c>
      <c r="X26" s="593">
        <v>3090</v>
      </c>
      <c r="Y26" s="593">
        <v>3240</v>
      </c>
      <c r="Z26" s="593">
        <v>3360</v>
      </c>
      <c r="AA26" s="593">
        <v>3480</v>
      </c>
      <c r="AB26" s="593">
        <v>3580</v>
      </c>
      <c r="AC26" s="593">
        <v>3680</v>
      </c>
      <c r="AD26" s="593">
        <v>3770</v>
      </c>
      <c r="AE26" s="609">
        <f>ROUND(2063556*1000/536201,-1)</f>
        <v>3850</v>
      </c>
      <c r="AF26" s="594">
        <f>ROUND(2097873*1000/536201,-1)</f>
        <v>3910</v>
      </c>
      <c r="AG26" s="594">
        <f t="shared" si="2"/>
        <v>1360</v>
      </c>
      <c r="AH26" s="595">
        <f t="shared" si="3"/>
        <v>0.53333333333333333</v>
      </c>
      <c r="AI26" s="610"/>
    </row>
    <row r="27" spans="1:35">
      <c r="A27" s="570"/>
      <c r="B27" s="564" t="s">
        <v>108</v>
      </c>
      <c r="C27" s="593">
        <v>1800</v>
      </c>
      <c r="D27" s="593">
        <v>1880</v>
      </c>
      <c r="E27" s="593">
        <v>2010</v>
      </c>
      <c r="F27" s="593">
        <v>2180</v>
      </c>
      <c r="G27" s="593">
        <v>2260</v>
      </c>
      <c r="H27" s="593">
        <v>2320</v>
      </c>
      <c r="I27" s="593">
        <v>2430</v>
      </c>
      <c r="J27" s="593">
        <v>2540</v>
      </c>
      <c r="K27" s="593">
        <v>2680</v>
      </c>
      <c r="L27" s="593">
        <v>2730</v>
      </c>
      <c r="M27" s="593">
        <v>2910</v>
      </c>
      <c r="N27" s="593">
        <v>3190</v>
      </c>
      <c r="O27" s="593">
        <v>3380</v>
      </c>
      <c r="P27" s="593">
        <v>3810</v>
      </c>
      <c r="Q27" s="593">
        <v>4130</v>
      </c>
      <c r="R27" s="593">
        <v>4430</v>
      </c>
      <c r="S27" s="593">
        <v>4730</v>
      </c>
      <c r="T27" s="593">
        <v>5020</v>
      </c>
      <c r="U27" s="593">
        <v>5430</v>
      </c>
      <c r="V27" s="593">
        <v>5780</v>
      </c>
      <c r="W27" s="593">
        <v>6470</v>
      </c>
      <c r="X27" s="593">
        <v>7140</v>
      </c>
      <c r="Y27" s="593">
        <v>7640</v>
      </c>
      <c r="Z27" s="593">
        <v>8040</v>
      </c>
      <c r="AA27" s="593">
        <v>8370</v>
      </c>
      <c r="AB27" s="593">
        <v>8730</v>
      </c>
      <c r="AC27" s="593">
        <v>8960</v>
      </c>
      <c r="AD27" s="593">
        <v>9280</v>
      </c>
      <c r="AE27" s="609">
        <f>ROUND(11626950*1000/1231295,-1)</f>
        <v>9440</v>
      </c>
      <c r="AF27" s="594">
        <f>ROUND(11773540*1000/1231295,-1)</f>
        <v>9560</v>
      </c>
      <c r="AG27" s="594">
        <f t="shared" si="2"/>
        <v>3780</v>
      </c>
      <c r="AH27" s="595">
        <f t="shared" si="3"/>
        <v>0.65397923875432529</v>
      </c>
    </row>
    <row r="28" spans="1:35" ht="21.75" customHeight="1">
      <c r="A28" s="596" t="s">
        <v>783</v>
      </c>
      <c r="B28" s="564" t="s">
        <v>112</v>
      </c>
      <c r="C28" s="593">
        <v>600</v>
      </c>
      <c r="D28" s="593">
        <v>660</v>
      </c>
      <c r="E28" s="593">
        <v>690</v>
      </c>
      <c r="F28" s="593">
        <v>710</v>
      </c>
      <c r="G28" s="593">
        <v>750</v>
      </c>
      <c r="H28" s="593">
        <v>830</v>
      </c>
      <c r="I28" s="593">
        <v>870</v>
      </c>
      <c r="J28" s="593">
        <v>940</v>
      </c>
      <c r="K28" s="593">
        <v>1000</v>
      </c>
      <c r="L28" s="593">
        <v>1040</v>
      </c>
      <c r="M28" s="593">
        <v>1130</v>
      </c>
      <c r="N28" s="593">
        <v>1120</v>
      </c>
      <c r="O28" s="593">
        <v>1220</v>
      </c>
      <c r="P28" s="593">
        <v>1360</v>
      </c>
      <c r="Q28" s="593">
        <v>1510</v>
      </c>
      <c r="R28" s="593">
        <v>1610</v>
      </c>
      <c r="S28" s="593">
        <v>1690</v>
      </c>
      <c r="T28" s="593">
        <v>1740</v>
      </c>
      <c r="U28" s="593">
        <v>1780</v>
      </c>
      <c r="V28" s="593">
        <v>1860</v>
      </c>
      <c r="W28" s="593">
        <v>1970</v>
      </c>
      <c r="X28" s="593">
        <v>2150</v>
      </c>
      <c r="Y28" s="593">
        <v>2250</v>
      </c>
      <c r="Z28" s="593">
        <v>2330</v>
      </c>
      <c r="AA28" s="593">
        <v>2430</v>
      </c>
      <c r="AB28" s="593">
        <v>2490</v>
      </c>
      <c r="AC28" s="593">
        <v>2610</v>
      </c>
      <c r="AD28" s="593">
        <v>2740</v>
      </c>
      <c r="AE28" s="609">
        <f>ROUND(779168.3*1000/278435,-1)</f>
        <v>2800</v>
      </c>
      <c r="AF28" s="594">
        <f>ROUND(813187.5*1000/278435,-1)</f>
        <v>2920</v>
      </c>
      <c r="AG28" s="594">
        <f t="shared" si="2"/>
        <v>1060</v>
      </c>
      <c r="AH28" s="595">
        <f t="shared" si="3"/>
        <v>0.56989247311827962</v>
      </c>
      <c r="AI28" s="610"/>
    </row>
    <row r="29" spans="1:35">
      <c r="A29" s="570"/>
      <c r="B29" s="564" t="s">
        <v>108</v>
      </c>
      <c r="C29" s="593">
        <v>1180</v>
      </c>
      <c r="D29" s="593">
        <v>1270</v>
      </c>
      <c r="E29" s="593">
        <v>1410</v>
      </c>
      <c r="F29" s="593">
        <v>1550</v>
      </c>
      <c r="G29" s="593">
        <v>1730</v>
      </c>
      <c r="H29" s="593">
        <v>1870</v>
      </c>
      <c r="I29" s="593">
        <v>2160</v>
      </c>
      <c r="J29" s="593">
        <v>2320</v>
      </c>
      <c r="K29" s="593">
        <v>2530</v>
      </c>
      <c r="L29" s="593">
        <v>2720</v>
      </c>
      <c r="M29" s="593">
        <v>2930</v>
      </c>
      <c r="N29" s="593">
        <v>3210</v>
      </c>
      <c r="O29" s="593">
        <v>3400</v>
      </c>
      <c r="P29" s="593">
        <v>3930</v>
      </c>
      <c r="Q29" s="593">
        <v>4690</v>
      </c>
      <c r="R29" s="593">
        <v>5040</v>
      </c>
      <c r="S29" s="593">
        <v>5540</v>
      </c>
      <c r="T29" s="593">
        <v>5980</v>
      </c>
      <c r="U29" s="593">
        <v>6450</v>
      </c>
      <c r="V29" s="593">
        <v>6710</v>
      </c>
      <c r="W29" s="593">
        <v>7100</v>
      </c>
      <c r="X29" s="593">
        <v>7430</v>
      </c>
      <c r="Y29" s="593">
        <v>7730</v>
      </c>
      <c r="Z29" s="593">
        <v>7950</v>
      </c>
      <c r="AA29" s="593">
        <v>8280</v>
      </c>
      <c r="AB29" s="593">
        <v>8620</v>
      </c>
      <c r="AC29" s="593">
        <v>9010</v>
      </c>
      <c r="AD29" s="593">
        <v>9370</v>
      </c>
      <c r="AE29" s="609">
        <f>ROUND(5426295*1000/565436,-1)</f>
        <v>9600</v>
      </c>
      <c r="AF29" s="594">
        <f>ROUND(5623197*1000/565436,-1)</f>
        <v>9940</v>
      </c>
      <c r="AG29" s="594">
        <f t="shared" si="2"/>
        <v>3230</v>
      </c>
      <c r="AH29" s="595">
        <f t="shared" si="3"/>
        <v>0.481371087928465</v>
      </c>
    </row>
    <row r="30" spans="1:35" ht="21.75" customHeight="1">
      <c r="A30" s="596" t="s">
        <v>274</v>
      </c>
      <c r="B30" s="564" t="s">
        <v>112</v>
      </c>
      <c r="C30" s="593">
        <v>410</v>
      </c>
      <c r="D30" s="593">
        <v>510</v>
      </c>
      <c r="E30" s="593">
        <v>620</v>
      </c>
      <c r="F30" s="593">
        <v>770</v>
      </c>
      <c r="G30" s="593">
        <v>780</v>
      </c>
      <c r="H30" s="593">
        <v>810</v>
      </c>
      <c r="I30" s="593">
        <v>900</v>
      </c>
      <c r="J30" s="593">
        <v>930</v>
      </c>
      <c r="K30" s="593">
        <v>1050</v>
      </c>
      <c r="L30" s="593">
        <v>1010</v>
      </c>
      <c r="M30" s="593">
        <v>960</v>
      </c>
      <c r="N30" s="593">
        <v>910</v>
      </c>
      <c r="O30" s="593">
        <v>970</v>
      </c>
      <c r="P30" s="593">
        <v>1090</v>
      </c>
      <c r="Q30" s="593">
        <v>1290</v>
      </c>
      <c r="R30" s="593">
        <v>1320</v>
      </c>
      <c r="S30" s="593">
        <v>1310</v>
      </c>
      <c r="T30" s="593">
        <v>1250</v>
      </c>
      <c r="U30" s="593">
        <v>1290</v>
      </c>
      <c r="V30" s="593">
        <v>1530</v>
      </c>
      <c r="W30" s="593">
        <v>1640</v>
      </c>
      <c r="X30" s="593">
        <v>1980</v>
      </c>
      <c r="Y30" s="593">
        <v>2290</v>
      </c>
      <c r="Z30" s="593">
        <v>2320</v>
      </c>
      <c r="AA30" s="593">
        <v>2430</v>
      </c>
      <c r="AB30" s="604">
        <v>2450</v>
      </c>
      <c r="AC30" s="593">
        <v>2320</v>
      </c>
      <c r="AD30" s="593">
        <v>2350</v>
      </c>
      <c r="AE30" s="609">
        <f>ROUND(1702749*1000/706835,-1)</f>
        <v>2410</v>
      </c>
      <c r="AF30" s="594">
        <f>ROUND(1738872*1000/706835,-1)</f>
        <v>2460</v>
      </c>
      <c r="AG30" s="594">
        <f t="shared" si="2"/>
        <v>930</v>
      </c>
      <c r="AH30" s="595">
        <f t="shared" si="3"/>
        <v>0.60784313725490191</v>
      </c>
      <c r="AI30" s="610"/>
    </row>
    <row r="31" spans="1:35">
      <c r="A31" s="597"/>
      <c r="B31" s="574" t="s">
        <v>108</v>
      </c>
      <c r="C31" s="598">
        <v>1400</v>
      </c>
      <c r="D31" s="598">
        <v>1690</v>
      </c>
      <c r="E31" s="598">
        <v>1970</v>
      </c>
      <c r="F31" s="598">
        <v>2240</v>
      </c>
      <c r="G31" s="598">
        <v>2490</v>
      </c>
      <c r="H31" s="598">
        <v>2560</v>
      </c>
      <c r="I31" s="598">
        <v>2590</v>
      </c>
      <c r="J31" s="598">
        <v>2680</v>
      </c>
      <c r="K31" s="598">
        <v>2660</v>
      </c>
      <c r="L31" s="598">
        <v>2680</v>
      </c>
      <c r="M31" s="598">
        <v>2750</v>
      </c>
      <c r="N31" s="598">
        <v>2930</v>
      </c>
      <c r="O31" s="598">
        <v>3030</v>
      </c>
      <c r="P31" s="598">
        <v>3700</v>
      </c>
      <c r="Q31" s="598">
        <v>4120</v>
      </c>
      <c r="R31" s="598">
        <v>4470</v>
      </c>
      <c r="S31" s="598">
        <v>4650</v>
      </c>
      <c r="T31" s="598">
        <v>5030</v>
      </c>
      <c r="U31" s="598">
        <v>5470</v>
      </c>
      <c r="V31" s="598">
        <v>6310</v>
      </c>
      <c r="W31" s="598">
        <v>7140</v>
      </c>
      <c r="X31" s="598">
        <v>8260</v>
      </c>
      <c r="Y31" s="598">
        <v>8560</v>
      </c>
      <c r="Z31" s="598">
        <v>8730</v>
      </c>
      <c r="AA31" s="598">
        <v>8910</v>
      </c>
      <c r="AB31" s="598">
        <v>9050</v>
      </c>
      <c r="AC31" s="598">
        <v>9090</v>
      </c>
      <c r="AD31" s="598">
        <v>9530</v>
      </c>
      <c r="AE31" s="598">
        <f>ROUND(11166620*1000/1146153,-1)</f>
        <v>9740</v>
      </c>
      <c r="AF31" s="599">
        <f>ROUND(11385860*1000/1146153,-1)</f>
        <v>9930</v>
      </c>
      <c r="AG31" s="600">
        <f t="shared" si="2"/>
        <v>3620</v>
      </c>
      <c r="AH31" s="601">
        <f t="shared" si="3"/>
        <v>0.57369255150554677</v>
      </c>
    </row>
    <row r="32" spans="1:35" ht="21" customHeight="1">
      <c r="A32" s="605" t="s">
        <v>144</v>
      </c>
      <c r="B32" s="350"/>
      <c r="C32" s="593"/>
      <c r="D32" s="593"/>
      <c r="E32" s="593"/>
      <c r="F32" s="593"/>
      <c r="G32" s="593"/>
      <c r="H32" s="593"/>
      <c r="I32" s="593"/>
      <c r="J32" s="593"/>
      <c r="K32" s="593"/>
      <c r="L32" s="593"/>
      <c r="M32" s="593"/>
      <c r="N32" s="593"/>
      <c r="O32" s="593"/>
      <c r="P32" s="593"/>
      <c r="Q32" s="593"/>
      <c r="R32" s="593"/>
      <c r="S32" s="593"/>
      <c r="T32" s="593"/>
      <c r="U32" s="593"/>
      <c r="V32" s="593"/>
      <c r="W32" s="593"/>
      <c r="X32" s="593"/>
      <c r="Y32" s="593"/>
      <c r="Z32" s="593"/>
      <c r="AA32" s="593"/>
      <c r="AB32" s="593"/>
      <c r="AC32" s="593"/>
      <c r="AD32" s="593"/>
      <c r="AE32" s="593"/>
      <c r="AF32" s="593"/>
      <c r="AG32" s="593"/>
      <c r="AH32" s="606"/>
    </row>
    <row r="33" spans="1:34" ht="21" customHeight="1">
      <c r="A33" s="607" t="s">
        <v>784</v>
      </c>
      <c r="B33" s="350"/>
      <c r="C33" s="593"/>
      <c r="D33" s="593"/>
      <c r="E33" s="593"/>
      <c r="F33" s="593"/>
      <c r="G33" s="593"/>
      <c r="H33" s="593"/>
      <c r="I33" s="593"/>
      <c r="J33" s="593"/>
      <c r="K33" s="593"/>
      <c r="L33" s="593"/>
      <c r="M33" s="593"/>
      <c r="N33" s="593"/>
      <c r="O33" s="593"/>
      <c r="P33" s="593"/>
      <c r="Q33" s="593"/>
      <c r="R33" s="593"/>
      <c r="S33" s="593"/>
      <c r="T33" s="593"/>
      <c r="U33" s="593"/>
      <c r="V33" s="593"/>
      <c r="W33" s="593"/>
      <c r="X33" s="593"/>
      <c r="Y33" s="593"/>
      <c r="Z33" s="593"/>
      <c r="AA33" s="593"/>
      <c r="AB33" s="593"/>
      <c r="AC33" s="593"/>
      <c r="AD33" s="593"/>
      <c r="AE33" s="593"/>
      <c r="AF33" s="593"/>
      <c r="AG33" s="593"/>
      <c r="AH33" s="606"/>
    </row>
    <row r="34" spans="1:34" ht="21" customHeight="1">
      <c r="A34" s="817" t="s">
        <v>166</v>
      </c>
      <c r="B34" s="817"/>
      <c r="C34" s="817"/>
      <c r="D34" s="817"/>
      <c r="E34" s="817"/>
      <c r="F34" s="817"/>
      <c r="G34" s="817"/>
      <c r="H34" s="817"/>
      <c r="I34" s="817"/>
      <c r="J34" s="817"/>
      <c r="K34" s="817"/>
      <c r="L34" s="593"/>
      <c r="M34" s="593"/>
      <c r="N34" s="593"/>
      <c r="O34" s="593"/>
      <c r="P34" s="593"/>
      <c r="Q34" s="593"/>
      <c r="R34" s="593"/>
      <c r="S34" s="593"/>
      <c r="T34" s="593"/>
      <c r="U34" s="593"/>
      <c r="V34" s="593"/>
      <c r="W34" s="593"/>
      <c r="X34" s="593"/>
      <c r="Y34" s="593"/>
      <c r="Z34" s="593"/>
      <c r="AA34" s="593"/>
      <c r="AB34" s="593"/>
      <c r="AC34" s="593"/>
      <c r="AD34" s="593"/>
      <c r="AE34" s="593"/>
      <c r="AF34" s="593"/>
      <c r="AG34" s="593"/>
      <c r="AH34" s="606"/>
    </row>
    <row r="35" spans="1:34" ht="14" customHeight="1"/>
  </sheetData>
  <mergeCells count="2">
    <mergeCell ref="A1:AH1"/>
    <mergeCell ref="A34:K3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DEE1D-E37A-425D-B143-8F4E7D6A5FB8}">
  <sheetPr>
    <tabColor theme="3"/>
  </sheetPr>
  <dimension ref="A1:AL116"/>
  <sheetViews>
    <sheetView zoomScale="80" zoomScaleNormal="80" workbookViewId="0"/>
  </sheetViews>
  <sheetFormatPr baseColWidth="10" defaultColWidth="9.1640625" defaultRowHeight="15"/>
  <cols>
    <col min="1" max="1" width="18" style="162" customWidth="1"/>
    <col min="2" max="2" width="10.5" style="155" customWidth="1"/>
    <col min="3" max="4" width="8.83203125" style="155" customWidth="1"/>
    <col min="5" max="5" width="9" style="155" customWidth="1"/>
    <col min="6" max="8" width="8.83203125" style="155" customWidth="1"/>
    <col min="9" max="9" width="9" style="155" customWidth="1"/>
    <col min="10" max="17" width="9.5" style="155" customWidth="1"/>
    <col min="18" max="18" width="9" style="163" customWidth="1"/>
    <col min="19" max="19" width="9" style="164" customWidth="1"/>
    <col min="20" max="20" width="1.6640625" style="164" customWidth="1"/>
    <col min="21" max="21" width="9.33203125" style="164" customWidth="1"/>
    <col min="22" max="23" width="8.83203125" style="164" customWidth="1"/>
    <col min="24" max="24" width="9" style="164" customWidth="1"/>
    <col min="25" max="25" width="8.83203125" style="164" customWidth="1"/>
    <col min="26" max="26" width="8.83203125" style="160" customWidth="1"/>
    <col min="27" max="27" width="8.83203125" style="164" customWidth="1"/>
    <col min="28" max="32" width="9" style="164" customWidth="1"/>
    <col min="33" max="36" width="8.83203125" style="163" customWidth="1"/>
    <col min="37" max="38" width="8.83203125" style="161" customWidth="1"/>
    <col min="39" max="16384" width="9.1640625" style="6"/>
  </cols>
  <sheetData>
    <row r="1" spans="1:38" ht="20.25" customHeight="1">
      <c r="A1" s="125" t="s">
        <v>720</v>
      </c>
      <c r="B1" s="126"/>
      <c r="C1" s="126"/>
      <c r="D1" s="126"/>
      <c r="E1" s="126"/>
      <c r="F1" s="126"/>
      <c r="G1" s="126"/>
      <c r="H1" s="126"/>
      <c r="I1" s="126"/>
      <c r="J1" s="126"/>
      <c r="K1" s="126"/>
      <c r="L1" s="126"/>
      <c r="M1" s="126"/>
      <c r="N1" s="127"/>
      <c r="O1" s="127"/>
      <c r="P1" s="127"/>
      <c r="Q1" s="127"/>
      <c r="R1" s="128"/>
      <c r="S1" s="125"/>
      <c r="T1" s="125"/>
      <c r="U1" s="125"/>
      <c r="V1" s="125"/>
      <c r="W1" s="125"/>
      <c r="X1" s="125"/>
      <c r="Y1" s="125"/>
      <c r="Z1" s="125"/>
      <c r="AA1" s="125"/>
      <c r="AB1" s="125"/>
      <c r="AC1" s="125"/>
      <c r="AD1" s="125"/>
      <c r="AE1" s="125"/>
      <c r="AF1" s="125"/>
      <c r="AG1" s="125"/>
      <c r="AH1" s="125"/>
      <c r="AI1" s="125"/>
      <c r="AJ1" s="125"/>
      <c r="AK1" s="125"/>
      <c r="AL1" s="125"/>
    </row>
    <row r="2" spans="1:38" ht="18" customHeight="1">
      <c r="A2" s="129"/>
      <c r="B2" s="820" t="s">
        <v>473</v>
      </c>
      <c r="C2" s="821"/>
      <c r="D2" s="821"/>
      <c r="E2" s="821"/>
      <c r="F2" s="821"/>
      <c r="G2" s="821"/>
      <c r="H2" s="821"/>
      <c r="I2" s="821"/>
      <c r="J2" s="821"/>
      <c r="K2" s="821"/>
      <c r="L2" s="821"/>
      <c r="M2" s="821"/>
      <c r="N2" s="821"/>
      <c r="O2" s="821"/>
      <c r="P2" s="821"/>
      <c r="Q2" s="821"/>
      <c r="R2" s="821"/>
      <c r="S2" s="822"/>
      <c r="T2" s="820" t="s">
        <v>474</v>
      </c>
      <c r="U2" s="821"/>
      <c r="V2" s="821"/>
      <c r="W2" s="821"/>
      <c r="X2" s="821"/>
      <c r="Y2" s="821"/>
      <c r="Z2" s="821"/>
      <c r="AA2" s="821"/>
      <c r="AB2" s="821"/>
      <c r="AC2" s="821"/>
      <c r="AD2" s="821"/>
      <c r="AE2" s="821"/>
      <c r="AF2" s="821"/>
      <c r="AG2" s="821"/>
      <c r="AH2" s="821"/>
      <c r="AI2" s="821"/>
      <c r="AJ2" s="821"/>
      <c r="AK2" s="821"/>
      <c r="AL2" s="822"/>
    </row>
    <row r="3" spans="1:38" ht="34.5" customHeight="1">
      <c r="A3" s="130" t="s">
        <v>721</v>
      </c>
      <c r="B3" s="131" t="s">
        <v>475</v>
      </c>
      <c r="C3" s="131" t="s">
        <v>476</v>
      </c>
      <c r="D3" s="131" t="s">
        <v>382</v>
      </c>
      <c r="E3" s="131" t="s">
        <v>477</v>
      </c>
      <c r="F3" s="131" t="s">
        <v>478</v>
      </c>
      <c r="G3" s="131" t="s">
        <v>479</v>
      </c>
      <c r="H3" s="132" t="s">
        <v>480</v>
      </c>
      <c r="I3" s="133" t="s">
        <v>383</v>
      </c>
      <c r="J3" s="134" t="s">
        <v>481</v>
      </c>
      <c r="K3" s="134" t="s">
        <v>482</v>
      </c>
      <c r="L3" s="135" t="s">
        <v>483</v>
      </c>
      <c r="M3" s="135" t="s">
        <v>484</v>
      </c>
      <c r="N3" s="135" t="s">
        <v>384</v>
      </c>
      <c r="O3" s="135" t="s">
        <v>490</v>
      </c>
      <c r="P3" s="135" t="s">
        <v>101</v>
      </c>
      <c r="Q3" s="135" t="s">
        <v>110</v>
      </c>
      <c r="R3" s="136" t="s">
        <v>485</v>
      </c>
      <c r="S3" s="137" t="s">
        <v>486</v>
      </c>
      <c r="T3" s="138"/>
      <c r="U3" s="139" t="s">
        <v>475</v>
      </c>
      <c r="V3" s="139" t="s">
        <v>476</v>
      </c>
      <c r="W3" s="139" t="s">
        <v>382</v>
      </c>
      <c r="X3" s="139" t="s">
        <v>477</v>
      </c>
      <c r="Y3" s="139" t="s">
        <v>478</v>
      </c>
      <c r="Z3" s="139" t="s">
        <v>479</v>
      </c>
      <c r="AA3" s="140" t="s">
        <v>480</v>
      </c>
      <c r="AB3" s="141" t="s">
        <v>383</v>
      </c>
      <c r="AC3" s="142" t="s">
        <v>481</v>
      </c>
      <c r="AD3" s="141" t="s">
        <v>482</v>
      </c>
      <c r="AE3" s="134" t="s">
        <v>483</v>
      </c>
      <c r="AF3" s="135" t="s">
        <v>484</v>
      </c>
      <c r="AG3" s="135" t="s">
        <v>384</v>
      </c>
      <c r="AH3" s="135" t="s">
        <v>490</v>
      </c>
      <c r="AI3" s="135" t="s">
        <v>101</v>
      </c>
      <c r="AJ3" s="135" t="s">
        <v>110</v>
      </c>
      <c r="AK3" s="136" t="s">
        <v>485</v>
      </c>
      <c r="AL3" s="143" t="s">
        <v>486</v>
      </c>
    </row>
    <row r="4" spans="1:38" ht="14" customHeight="1">
      <c r="A4" s="1" t="s">
        <v>1</v>
      </c>
      <c r="B4" s="144">
        <v>3695.4893769799369</v>
      </c>
      <c r="C4" s="144">
        <v>3584.6408904810651</v>
      </c>
      <c r="D4" s="144">
        <v>3512.5641572481577</v>
      </c>
      <c r="E4" s="144">
        <v>3459.9683099774848</v>
      </c>
      <c r="F4" s="144">
        <v>3306.8083186339586</v>
      </c>
      <c r="G4" s="144">
        <v>3382.4085748382877</v>
      </c>
      <c r="H4" s="144">
        <v>4021.3709721069126</v>
      </c>
      <c r="I4" s="144">
        <v>4554.0040810545233</v>
      </c>
      <c r="J4" s="144">
        <v>4578.1053495355827</v>
      </c>
      <c r="K4" s="144">
        <v>4559.4356175135881</v>
      </c>
      <c r="L4" s="144">
        <v>4583.832094774496</v>
      </c>
      <c r="M4" s="144">
        <v>4638.1217042605131</v>
      </c>
      <c r="N4" s="144">
        <v>4685.554995351441</v>
      </c>
      <c r="O4" s="144">
        <v>4695.6855375715941</v>
      </c>
      <c r="P4" s="144">
        <v>4846.6890547699168</v>
      </c>
      <c r="Q4" s="144">
        <v>4870.838786436645</v>
      </c>
      <c r="R4" s="145">
        <f>Q4/P4-1</f>
        <v>4.9827276711635893E-3</v>
      </c>
      <c r="S4" s="366">
        <f>Q4/L4-1</f>
        <v>6.2612828246770391E-2</v>
      </c>
      <c r="T4" s="144"/>
      <c r="U4" s="144">
        <v>6109.4784054910242</v>
      </c>
      <c r="V4" s="144">
        <v>6279.0303070624368</v>
      </c>
      <c r="W4" s="144">
        <v>6185.4414054054068</v>
      </c>
      <c r="X4" s="144">
        <v>6459.264441980039</v>
      </c>
      <c r="Y4" s="144">
        <v>6961.2105980978713</v>
      </c>
      <c r="Z4" s="144">
        <v>7728.6665815343331</v>
      </c>
      <c r="AA4" s="144">
        <v>8677.0758493837475</v>
      </c>
      <c r="AB4" s="144">
        <v>9086.4305866626546</v>
      </c>
      <c r="AC4" s="144">
        <v>9781.1086406173636</v>
      </c>
      <c r="AD4" s="144">
        <v>10061.552422756129</v>
      </c>
      <c r="AE4" s="144">
        <v>10209.004647747623</v>
      </c>
      <c r="AF4" s="144">
        <v>10477.347692773854</v>
      </c>
      <c r="AG4" s="144">
        <v>10749.820915628181</v>
      </c>
      <c r="AH4" s="144">
        <v>11162.734592664616</v>
      </c>
      <c r="AI4" s="144">
        <v>10971.939350558348</v>
      </c>
      <c r="AJ4" s="144">
        <v>10917.825300829229</v>
      </c>
      <c r="AK4" s="145">
        <f>AJ4/AI4-1</f>
        <v>-4.9320405445337778E-3</v>
      </c>
      <c r="AL4" s="146">
        <f t="shared" ref="AL4:AL35" si="0">AJ4/AE4-1</f>
        <v>6.9430926670994486E-2</v>
      </c>
    </row>
    <row r="5" spans="1:38">
      <c r="A5" s="1" t="s">
        <v>0</v>
      </c>
      <c r="B5" s="144" t="s">
        <v>487</v>
      </c>
      <c r="C5" s="144" t="s">
        <v>487</v>
      </c>
      <c r="D5" s="144" t="s">
        <v>487</v>
      </c>
      <c r="E5" s="144" t="s">
        <v>487</v>
      </c>
      <c r="F5" s="144" t="s">
        <v>487</v>
      </c>
      <c r="G5" s="144" t="s">
        <v>487</v>
      </c>
      <c r="H5" s="144" t="s">
        <v>487</v>
      </c>
      <c r="I5" s="144" t="s">
        <v>487</v>
      </c>
      <c r="J5" s="144" t="s">
        <v>487</v>
      </c>
      <c r="K5" s="144" t="s">
        <v>487</v>
      </c>
      <c r="L5" s="144" t="s">
        <v>487</v>
      </c>
      <c r="M5" s="144" t="s">
        <v>487</v>
      </c>
      <c r="N5" s="144" t="s">
        <v>487</v>
      </c>
      <c r="O5" s="144" t="s">
        <v>487</v>
      </c>
      <c r="P5" s="144" t="s">
        <v>487</v>
      </c>
      <c r="Q5" s="144" t="s">
        <v>487</v>
      </c>
      <c r="R5" s="144" t="s">
        <v>487</v>
      </c>
      <c r="S5" s="367" t="s">
        <v>487</v>
      </c>
      <c r="T5" s="144"/>
      <c r="U5" s="144">
        <v>4653.2280095036958</v>
      </c>
      <c r="V5" s="144">
        <v>4980.4186438075749</v>
      </c>
      <c r="W5" s="144">
        <v>5287.7581031941045</v>
      </c>
      <c r="X5" s="144">
        <v>5450.4662768424241</v>
      </c>
      <c r="Y5" s="144">
        <v>5456.525331417869</v>
      </c>
      <c r="Z5" s="144">
        <v>5864.1123653941713</v>
      </c>
      <c r="AA5" s="144">
        <v>6191.5225883097655</v>
      </c>
      <c r="AB5" s="144">
        <v>6195.0354768459911</v>
      </c>
      <c r="AC5" s="144">
        <v>6478.5566162092337</v>
      </c>
      <c r="AD5" s="144">
        <v>6463.8303065392156</v>
      </c>
      <c r="AE5" s="144">
        <v>6610.4310844558622</v>
      </c>
      <c r="AF5" s="144">
        <v>7206.6856948059512</v>
      </c>
      <c r="AG5" s="144">
        <v>7599.1881424493968</v>
      </c>
      <c r="AH5" s="144">
        <v>7798.1920534671117</v>
      </c>
      <c r="AI5" s="144">
        <v>7962.2142351307239</v>
      </c>
      <c r="AJ5" s="144">
        <v>8232.685176470588</v>
      </c>
      <c r="AK5" s="145">
        <f t="shared" ref="AK5:AK55" si="1">AJ5/AI5-1</f>
        <v>3.3969312223036896E-2</v>
      </c>
      <c r="AL5" s="146">
        <f t="shared" si="0"/>
        <v>0.24540821487866116</v>
      </c>
    </row>
    <row r="6" spans="1:38">
      <c r="A6" s="1" t="s">
        <v>3</v>
      </c>
      <c r="B6" s="144">
        <v>1887.0295828933474</v>
      </c>
      <c r="C6" s="144">
        <v>1998.4701228249746</v>
      </c>
      <c r="D6" s="144">
        <v>2092.9133169533175</v>
      </c>
      <c r="E6" s="144">
        <v>2076.7200322613166</v>
      </c>
      <c r="F6" s="144">
        <v>2124.055713662236</v>
      </c>
      <c r="G6" s="144">
        <v>2285.1213971609141</v>
      </c>
      <c r="H6" s="144">
        <v>2329.0293104476382</v>
      </c>
      <c r="I6" s="144">
        <v>2442.8086729048077</v>
      </c>
      <c r="J6" s="144">
        <v>2468.2348802290667</v>
      </c>
      <c r="K6" s="144">
        <v>2563.2305135537363</v>
      </c>
      <c r="L6" s="144">
        <v>2617.2445884543513</v>
      </c>
      <c r="M6" s="144">
        <v>2660.3536297339442</v>
      </c>
      <c r="N6" s="144">
        <v>2727.8077909295685</v>
      </c>
      <c r="O6" s="144">
        <v>2725.1746423406571</v>
      </c>
      <c r="P6" s="144">
        <v>2629.1086305912536</v>
      </c>
      <c r="Q6" s="144">
        <v>2606.2989735708729</v>
      </c>
      <c r="R6" s="145">
        <f t="shared" ref="R6:R11" si="2">Q6/P6-1</f>
        <v>-8.6758138309602773E-3</v>
      </c>
      <c r="S6" s="146">
        <f t="shared" ref="S6:S11" si="3">Q6/L6-1</f>
        <v>-4.1821138657669454E-3</v>
      </c>
      <c r="T6" s="144"/>
      <c r="U6" s="144">
        <v>5524.2689440337908</v>
      </c>
      <c r="V6" s="144">
        <v>5822.0870726714438</v>
      </c>
      <c r="W6" s="144">
        <v>5892.9378574938582</v>
      </c>
      <c r="X6" s="144">
        <v>6108.2174614376454</v>
      </c>
      <c r="Y6" s="144">
        <v>6513.304286155917</v>
      </c>
      <c r="Z6" s="144">
        <v>7808.490947337139</v>
      </c>
      <c r="AA6" s="144">
        <v>9503.2398594566348</v>
      </c>
      <c r="AB6" s="144">
        <v>10714.969701932527</v>
      </c>
      <c r="AC6" s="144">
        <v>10894.278092045535</v>
      </c>
      <c r="AD6" s="144">
        <v>11069.189100767037</v>
      </c>
      <c r="AE6" s="144">
        <v>11195.665434627022</v>
      </c>
      <c r="AF6" s="144">
        <v>11432.068681541157</v>
      </c>
      <c r="AG6" s="144">
        <v>11653.907765548272</v>
      </c>
      <c r="AH6" s="144">
        <v>11749.695284861065</v>
      </c>
      <c r="AI6" s="144">
        <v>11753.904242683684</v>
      </c>
      <c r="AJ6" s="144">
        <v>11920.868976688967</v>
      </c>
      <c r="AK6" s="145">
        <f t="shared" si="1"/>
        <v>1.4205044601176775E-2</v>
      </c>
      <c r="AL6" s="146">
        <f t="shared" si="0"/>
        <v>6.4775385286073961E-2</v>
      </c>
    </row>
    <row r="7" spans="1:38">
      <c r="A7" s="1" t="s">
        <v>2</v>
      </c>
      <c r="B7" s="144">
        <v>2538.6169693769803</v>
      </c>
      <c r="C7" s="144">
        <v>2599.8494370522008</v>
      </c>
      <c r="D7" s="144">
        <v>2641.3574692874699</v>
      </c>
      <c r="E7" s="144">
        <v>2633.4682259636388</v>
      </c>
      <c r="F7" s="144">
        <v>2678.1064901529344</v>
      </c>
      <c r="G7" s="144">
        <v>2833.1692817771918</v>
      </c>
      <c r="H7" s="144">
        <v>2971.6013182821057</v>
      </c>
      <c r="I7" s="144">
        <v>3024.2675480918192</v>
      </c>
      <c r="J7" s="144">
        <v>3128.9692628675193</v>
      </c>
      <c r="K7" s="144">
        <v>3301.7323973601501</v>
      </c>
      <c r="L7" s="144">
        <v>3420.9062683604984</v>
      </c>
      <c r="M7" s="144">
        <v>3658.0949386201492</v>
      </c>
      <c r="N7" s="144">
        <v>3766.2773096956521</v>
      </c>
      <c r="O7" s="144">
        <v>3783.8001764806818</v>
      </c>
      <c r="P7" s="144">
        <v>3736.6984524130307</v>
      </c>
      <c r="Q7" s="144">
        <v>3761.3039559339013</v>
      </c>
      <c r="R7" s="145">
        <f t="shared" si="2"/>
        <v>6.5848245006179251E-3</v>
      </c>
      <c r="S7" s="146">
        <f t="shared" si="3"/>
        <v>9.9505119658406027E-2</v>
      </c>
      <c r="T7" s="144"/>
      <c r="U7" s="144">
        <v>6205.658664202746</v>
      </c>
      <c r="V7" s="144">
        <v>6539.0152507676567</v>
      </c>
      <c r="W7" s="144">
        <v>6699.8441965601978</v>
      </c>
      <c r="X7" s="144">
        <v>6896.5334879188094</v>
      </c>
      <c r="Y7" s="144">
        <v>6898.223772981034</v>
      </c>
      <c r="Z7" s="144">
        <v>7124.6225000116092</v>
      </c>
      <c r="AA7" s="144">
        <v>7418.999885326888</v>
      </c>
      <c r="AB7" s="144">
        <v>7556.69405369995</v>
      </c>
      <c r="AC7" s="144">
        <v>7833.6220450101273</v>
      </c>
      <c r="AD7" s="144">
        <v>7964.6894110403955</v>
      </c>
      <c r="AE7" s="144">
        <v>8177.4628628447708</v>
      </c>
      <c r="AF7" s="144">
        <v>8474.1882017359076</v>
      </c>
      <c r="AG7" s="144">
        <v>8800.0922793122627</v>
      </c>
      <c r="AH7" s="144">
        <v>8961.6319969279302</v>
      </c>
      <c r="AI7" s="144">
        <v>8858.8427425000918</v>
      </c>
      <c r="AJ7" s="144">
        <v>9033.0897838836154</v>
      </c>
      <c r="AK7" s="145">
        <f t="shared" si="1"/>
        <v>1.9669278081614117E-2</v>
      </c>
      <c r="AL7" s="146">
        <f t="shared" si="0"/>
        <v>0.10463232122110666</v>
      </c>
    </row>
    <row r="8" spans="1:38">
      <c r="A8" s="1" t="s">
        <v>4</v>
      </c>
      <c r="B8" s="144">
        <v>1094.5584371700106</v>
      </c>
      <c r="C8" s="144">
        <v>1063.5747697031732</v>
      </c>
      <c r="D8" s="144">
        <v>912.81279606879627</v>
      </c>
      <c r="E8" s="144">
        <v>779.69381994152639</v>
      </c>
      <c r="F8" s="144">
        <v>739.51198377916398</v>
      </c>
      <c r="G8" s="144">
        <v>973.38069941630181</v>
      </c>
      <c r="H8" s="144">
        <v>963.8580117517007</v>
      </c>
      <c r="I8" s="144">
        <v>1270.8056276059879</v>
      </c>
      <c r="J8" s="144">
        <v>1589.122184684685</v>
      </c>
      <c r="K8" s="144">
        <v>1565.0557415558533</v>
      </c>
      <c r="L8" s="144">
        <v>1537.8901664950383</v>
      </c>
      <c r="M8" s="144">
        <v>1529.2231550295814</v>
      </c>
      <c r="N8" s="144">
        <v>1520.3191817380493</v>
      </c>
      <c r="O8" s="144">
        <v>1488.3646123552821</v>
      </c>
      <c r="P8" s="144">
        <v>1453.9155768882827</v>
      </c>
      <c r="Q8" s="144">
        <v>1428.1078523058895</v>
      </c>
      <c r="R8" s="145">
        <f t="shared" si="2"/>
        <v>-1.7750497341549654E-2</v>
      </c>
      <c r="S8" s="146">
        <f t="shared" si="3"/>
        <v>-7.1385016030989124E-2</v>
      </c>
      <c r="T8" s="144"/>
      <c r="U8" s="144">
        <v>5682.7631731784586</v>
      </c>
      <c r="V8" s="144">
        <v>5942.8881576253843</v>
      </c>
      <c r="W8" s="144">
        <v>5735.3389631449645</v>
      </c>
      <c r="X8" s="144">
        <v>6098.3635111066305</v>
      </c>
      <c r="Y8" s="144">
        <v>6340.673728428289</v>
      </c>
      <c r="Z8" s="144">
        <v>7803.7253135578667</v>
      </c>
      <c r="AA8" s="144">
        <v>8808.8854920164595</v>
      </c>
      <c r="AB8" s="144">
        <v>10144.867445401511</v>
      </c>
      <c r="AC8" s="144">
        <v>10063.320614218872</v>
      </c>
      <c r="AD8" s="144">
        <v>9970.4553058142883</v>
      </c>
      <c r="AE8" s="144">
        <v>9876.5271278651544</v>
      </c>
      <c r="AF8" s="144">
        <v>9963.116406567151</v>
      </c>
      <c r="AG8" s="144">
        <v>9917.9764767856868</v>
      </c>
      <c r="AH8" s="144">
        <v>10271.812113437862</v>
      </c>
      <c r="AI8" s="144">
        <v>10053.800480724422</v>
      </c>
      <c r="AJ8" s="144">
        <v>9966.3923499343728</v>
      </c>
      <c r="AK8" s="145">
        <f t="shared" si="1"/>
        <v>-8.6940387326793767E-3</v>
      </c>
      <c r="AL8" s="146">
        <f t="shared" si="0"/>
        <v>9.0988685502293443E-3</v>
      </c>
    </row>
    <row r="9" spans="1:38">
      <c r="A9" s="1" t="s">
        <v>5</v>
      </c>
      <c r="B9" s="144">
        <v>3004.6170960929253</v>
      </c>
      <c r="C9" s="144">
        <v>3135.5759877175028</v>
      </c>
      <c r="D9" s="144">
        <v>2995.6397837837844</v>
      </c>
      <c r="E9" s="144">
        <v>3028.8579829955979</v>
      </c>
      <c r="F9" s="144">
        <v>2974.3778527395393</v>
      </c>
      <c r="G9" s="144">
        <v>3297.8185752562099</v>
      </c>
      <c r="H9" s="144">
        <v>3674.193788386825</v>
      </c>
      <c r="I9" s="144">
        <v>3854.4363718451505</v>
      </c>
      <c r="J9" s="144">
        <v>4005.8421808436347</v>
      </c>
      <c r="K9" s="144">
        <v>4113.1895742696424</v>
      </c>
      <c r="L9" s="144">
        <v>4199.9685697703962</v>
      </c>
      <c r="M9" s="144">
        <v>4382.9215458073513</v>
      </c>
      <c r="N9" s="144">
        <v>4547.520188306803</v>
      </c>
      <c r="O9" s="144">
        <v>4527.9824826583226</v>
      </c>
      <c r="P9" s="144">
        <v>4591.3499367942213</v>
      </c>
      <c r="Q9" s="144">
        <v>4524.7618365446597</v>
      </c>
      <c r="R9" s="145">
        <f t="shared" si="2"/>
        <v>-1.4502946010700901E-2</v>
      </c>
      <c r="S9" s="146">
        <f t="shared" si="3"/>
        <v>7.7332308892020807E-2</v>
      </c>
      <c r="T9" s="144"/>
      <c r="U9" s="144">
        <v>5056.9141657866949</v>
      </c>
      <c r="V9" s="144">
        <v>5812.8956857727744</v>
      </c>
      <c r="W9" s="144">
        <v>6016.4953906633918</v>
      </c>
      <c r="X9" s="144">
        <v>6694.5275061330112</v>
      </c>
      <c r="Y9" s="144">
        <v>6755.9202051244756</v>
      </c>
      <c r="Z9" s="144">
        <v>7470.1309490088279</v>
      </c>
      <c r="AA9" s="144">
        <v>8329.8986656636607</v>
      </c>
      <c r="AB9" s="144">
        <v>8939.930206000301</v>
      </c>
      <c r="AC9" s="144">
        <v>9452.9812268664027</v>
      </c>
      <c r="AD9" s="144">
        <v>9990.6240517817096</v>
      </c>
      <c r="AE9" s="144">
        <v>9996.6930172750817</v>
      </c>
      <c r="AF9" s="144">
        <v>10480.035492012681</v>
      </c>
      <c r="AG9" s="144">
        <v>10967.289521983128</v>
      </c>
      <c r="AH9" s="144">
        <v>11330.437647577886</v>
      </c>
      <c r="AI9" s="144">
        <v>11359.557832904387</v>
      </c>
      <c r="AJ9" s="144">
        <v>11379.968837192448</v>
      </c>
      <c r="AK9" s="145">
        <f t="shared" si="1"/>
        <v>1.7968132728667374E-3</v>
      </c>
      <c r="AL9" s="146">
        <f t="shared" si="0"/>
        <v>0.13837334181683425</v>
      </c>
    </row>
    <row r="10" spans="1:38">
      <c r="A10" s="1" t="s">
        <v>6</v>
      </c>
      <c r="B10" s="144">
        <v>3259.2915839493139</v>
      </c>
      <c r="C10" s="144">
        <v>3329.9081678607986</v>
      </c>
      <c r="D10" s="144">
        <v>3368.8339656019662</v>
      </c>
      <c r="E10" s="144">
        <v>3483.3714420136439</v>
      </c>
      <c r="F10" s="144">
        <v>3480.6052990489356</v>
      </c>
      <c r="G10" s="144">
        <v>3812.5070234175837</v>
      </c>
      <c r="H10" s="144">
        <v>4010.7791258239267</v>
      </c>
      <c r="I10" s="144">
        <v>3963.4599109427149</v>
      </c>
      <c r="J10" s="144">
        <v>4029.3598453104273</v>
      </c>
      <c r="K10" s="144">
        <v>4158.3666073049189</v>
      </c>
      <c r="L10" s="144">
        <v>4163.2893011733431</v>
      </c>
      <c r="M10" s="144">
        <v>4352.1096763338974</v>
      </c>
      <c r="N10" s="144">
        <v>4464.5069523816392</v>
      </c>
      <c r="O10" s="144">
        <v>4517.5010417262438</v>
      </c>
      <c r="P10" s="144">
        <v>4484.3596034376396</v>
      </c>
      <c r="Q10" s="144">
        <v>4505.4498429706264</v>
      </c>
      <c r="R10" s="145">
        <f t="shared" si="2"/>
        <v>4.703066078112661E-3</v>
      </c>
      <c r="S10" s="146">
        <f t="shared" si="3"/>
        <v>8.2185146658160901E-2</v>
      </c>
      <c r="T10" s="144"/>
      <c r="U10" s="144">
        <v>8583.0721013727562</v>
      </c>
      <c r="V10" s="144">
        <v>8868.3753019447304</v>
      </c>
      <c r="W10" s="144">
        <v>8995.7448894348909</v>
      </c>
      <c r="X10" s="144">
        <v>9329.2274758880267</v>
      </c>
      <c r="Y10" s="144">
        <v>9375.705560909968</v>
      </c>
      <c r="Z10" s="144">
        <v>10074.549809380966</v>
      </c>
      <c r="AA10" s="144">
        <v>10564.778231373648</v>
      </c>
      <c r="AB10" s="144">
        <v>10467.395415231806</v>
      </c>
      <c r="AC10" s="144">
        <v>10790.128435121169</v>
      </c>
      <c r="AD10" s="144">
        <v>11237.879953693473</v>
      </c>
      <c r="AE10" s="144">
        <v>11464.597140031276</v>
      </c>
      <c r="AF10" s="144">
        <v>12012.812651208642</v>
      </c>
      <c r="AG10" s="144">
        <v>12560.090423528776</v>
      </c>
      <c r="AH10" s="144">
        <v>12766.395055272771</v>
      </c>
      <c r="AI10" s="144">
        <v>12974.465777012929</v>
      </c>
      <c r="AJ10" s="144">
        <v>13664.158471612645</v>
      </c>
      <c r="AK10" s="145">
        <f t="shared" si="1"/>
        <v>5.3157695002876926E-2</v>
      </c>
      <c r="AL10" s="146">
        <f t="shared" si="0"/>
        <v>0.1918568358500008</v>
      </c>
    </row>
    <row r="11" spans="1:38">
      <c r="A11" s="1" t="s">
        <v>7</v>
      </c>
      <c r="B11" s="144">
        <v>3398.4272435384464</v>
      </c>
      <c r="C11" s="144">
        <v>3518.2272942371528</v>
      </c>
      <c r="D11" s="144">
        <v>3602.7785378884314</v>
      </c>
      <c r="E11" s="144">
        <v>3690.4298502031288</v>
      </c>
      <c r="F11" s="144">
        <v>3796.2887685498431</v>
      </c>
      <c r="G11" s="144">
        <v>4072.1521156366002</v>
      </c>
      <c r="H11" s="144">
        <v>4205.9018674517301</v>
      </c>
      <c r="I11" s="144">
        <v>4335.3822812548533</v>
      </c>
      <c r="J11" s="144">
        <v>4312.5729006885558</v>
      </c>
      <c r="K11" s="144">
        <v>4448.3942823010739</v>
      </c>
      <c r="L11" s="144">
        <v>4623.9357234046574</v>
      </c>
      <c r="M11" s="144">
        <v>4745.1083600346692</v>
      </c>
      <c r="N11" s="144">
        <v>4832.4238570127854</v>
      </c>
      <c r="O11" s="144">
        <v>4947.2401199415008</v>
      </c>
      <c r="P11" s="144">
        <v>4942.9466163504039</v>
      </c>
      <c r="Q11" s="144">
        <v>4925</v>
      </c>
      <c r="R11" s="145">
        <f t="shared" si="2"/>
        <v>-3.6307526144505609E-3</v>
      </c>
      <c r="S11" s="146">
        <f t="shared" si="3"/>
        <v>6.510996142776504E-2</v>
      </c>
      <c r="T11" s="144"/>
      <c r="U11" s="144">
        <v>8979.9850000000006</v>
      </c>
      <c r="V11" s="144">
        <v>9257.0396622313219</v>
      </c>
      <c r="W11" s="144">
        <v>9333.6369189189209</v>
      </c>
      <c r="X11" s="144">
        <v>9617.4555230702026</v>
      </c>
      <c r="Y11" s="144">
        <v>9670.8105008092243</v>
      </c>
      <c r="Z11" s="144">
        <v>10736.972904699771</v>
      </c>
      <c r="AA11" s="144">
        <v>11325.037420130178</v>
      </c>
      <c r="AB11" s="144">
        <v>11854.038553128956</v>
      </c>
      <c r="AC11" s="144">
        <v>12215.74685732244</v>
      </c>
      <c r="AD11" s="144">
        <v>12366.078185433347</v>
      </c>
      <c r="AE11" s="144">
        <v>12379.125344253105</v>
      </c>
      <c r="AF11" s="144">
        <v>12552.264225576853</v>
      </c>
      <c r="AG11" s="144">
        <v>12718.683354149214</v>
      </c>
      <c r="AH11" s="144">
        <v>12766.395055272771</v>
      </c>
      <c r="AI11" s="144">
        <v>12956.998694993657</v>
      </c>
      <c r="AJ11" s="144">
        <v>13292.010475052833</v>
      </c>
      <c r="AK11" s="145">
        <f t="shared" si="1"/>
        <v>2.5855662097783449E-2</v>
      </c>
      <c r="AL11" s="146">
        <f t="shared" si="0"/>
        <v>7.3743912062698813E-2</v>
      </c>
    </row>
    <row r="12" spans="1:38">
      <c r="A12" s="1" t="s">
        <v>434</v>
      </c>
      <c r="B12" s="144" t="s">
        <v>487</v>
      </c>
      <c r="C12" s="144" t="s">
        <v>487</v>
      </c>
      <c r="D12" s="144" t="s">
        <v>487</v>
      </c>
      <c r="E12" s="144" t="s">
        <v>487</v>
      </c>
      <c r="F12" s="144" t="s">
        <v>487</v>
      </c>
      <c r="G12" s="144" t="s">
        <v>487</v>
      </c>
      <c r="H12" s="144" t="s">
        <v>487</v>
      </c>
      <c r="I12" s="144" t="s">
        <v>487</v>
      </c>
      <c r="J12" s="144" t="s">
        <v>487</v>
      </c>
      <c r="K12" s="144" t="s">
        <v>487</v>
      </c>
      <c r="L12" s="144" t="s">
        <v>487</v>
      </c>
      <c r="M12" s="144" t="s">
        <v>487</v>
      </c>
      <c r="N12" s="144" t="s">
        <v>487</v>
      </c>
      <c r="O12" s="144" t="s">
        <v>487</v>
      </c>
      <c r="P12" s="144" t="s">
        <v>487</v>
      </c>
      <c r="Q12" s="144" t="s">
        <v>487</v>
      </c>
      <c r="R12" s="144" t="s">
        <v>487</v>
      </c>
      <c r="S12" s="367" t="s">
        <v>487</v>
      </c>
      <c r="T12" s="144"/>
      <c r="U12" s="144">
        <v>3413.721858500528</v>
      </c>
      <c r="V12" s="144">
        <v>3308.8992835209829</v>
      </c>
      <c r="W12" s="144">
        <v>4047.1396068796075</v>
      </c>
      <c r="X12" s="144">
        <v>4643.6740934906074</v>
      </c>
      <c r="Y12" s="144">
        <v>4397.4135313051229</v>
      </c>
      <c r="Z12" s="144">
        <v>6397.863348672633</v>
      </c>
      <c r="AA12" s="144">
        <v>8238.1026645444508</v>
      </c>
      <c r="AB12" s="144">
        <v>7949.6330591974229</v>
      </c>
      <c r="AC12" s="144">
        <v>8112.4743522592371</v>
      </c>
      <c r="AD12" s="144">
        <v>7968.5551336495491</v>
      </c>
      <c r="AE12" s="144">
        <v>7902.2802491505863</v>
      </c>
      <c r="AF12" s="144">
        <v>7978.1331593017521</v>
      </c>
      <c r="AG12" s="144">
        <v>8363.051228213315</v>
      </c>
      <c r="AH12" s="144">
        <v>8448.041391256038</v>
      </c>
      <c r="AI12" s="144">
        <v>8401.4820758235928</v>
      </c>
      <c r="AJ12" s="144">
        <v>8444</v>
      </c>
      <c r="AK12" s="145">
        <f t="shared" si="1"/>
        <v>5.0607647308751336E-3</v>
      </c>
      <c r="AL12" s="146">
        <f t="shared" si="0"/>
        <v>6.8552333474587002E-2</v>
      </c>
    </row>
    <row r="13" spans="1:38">
      <c r="A13" s="1" t="s">
        <v>8</v>
      </c>
      <c r="B13" s="144">
        <v>2411.2797254487859</v>
      </c>
      <c r="C13" s="144">
        <v>2519.7530655066535</v>
      </c>
      <c r="D13" s="144">
        <v>2560.6668353808359</v>
      </c>
      <c r="E13" s="144">
        <v>2501.6716402863194</v>
      </c>
      <c r="F13" s="144">
        <v>2673.4407994035391</v>
      </c>
      <c r="G13" s="144">
        <v>3041.6657596203409</v>
      </c>
      <c r="H13" s="144">
        <v>3263.4655269688233</v>
      </c>
      <c r="I13" s="144">
        <v>3389.9506688149008</v>
      </c>
      <c r="J13" s="144">
        <v>3461.5762317550111</v>
      </c>
      <c r="K13" s="144">
        <v>3450.283513154026</v>
      </c>
      <c r="L13" s="144">
        <v>3419.9425967359607</v>
      </c>
      <c r="M13" s="144">
        <v>3477.1820635747604</v>
      </c>
      <c r="N13" s="144">
        <v>3447.4687327922361</v>
      </c>
      <c r="O13" s="144">
        <v>3395.986861993742</v>
      </c>
      <c r="P13" s="144">
        <v>3305.0766648628905</v>
      </c>
      <c r="Q13" s="144">
        <v>3249.2538077235536</v>
      </c>
      <c r="R13" s="145">
        <f t="shared" ref="R13:R42" si="4">Q13/P13-1</f>
        <v>-1.6890033968895213E-2</v>
      </c>
      <c r="S13" s="146">
        <f t="shared" ref="S13:S42" si="5">Q13/L13-1</f>
        <v>-4.9909840350921386E-2</v>
      </c>
      <c r="T13" s="144"/>
      <c r="U13" s="144">
        <v>4137.105776135164</v>
      </c>
      <c r="V13" s="144">
        <v>4218.8465864892532</v>
      </c>
      <c r="W13" s="144">
        <v>4179.5226781326792</v>
      </c>
      <c r="X13" s="144">
        <v>4170.6844776019088</v>
      </c>
      <c r="Y13" s="144">
        <v>4461.5667791093092</v>
      </c>
      <c r="Z13" s="144">
        <v>5142.1188478344657</v>
      </c>
      <c r="AA13" s="144">
        <v>5924.3726876166811</v>
      </c>
      <c r="AB13" s="144">
        <v>6386.9623321323288</v>
      </c>
      <c r="AC13" s="144">
        <v>6982.5065690690699</v>
      </c>
      <c r="AD13" s="144">
        <v>6936.0245132544733</v>
      </c>
      <c r="AE13" s="144">
        <v>6821.351966479413</v>
      </c>
      <c r="AF13" s="144">
        <v>6837.6503832751378</v>
      </c>
      <c r="AG13" s="144">
        <v>6775.132380005085</v>
      </c>
      <c r="AH13" s="144">
        <v>6666.1964328025306</v>
      </c>
      <c r="AI13" s="144">
        <v>6468.4435992627941</v>
      </c>
      <c r="AJ13" s="144">
        <v>6352.107155149336</v>
      </c>
      <c r="AK13" s="145">
        <f t="shared" si="1"/>
        <v>-1.7985229727707108E-2</v>
      </c>
      <c r="AL13" s="146">
        <f t="shared" si="0"/>
        <v>-6.8790587794908986E-2</v>
      </c>
    </row>
    <row r="14" spans="1:38">
      <c r="A14" s="1" t="s">
        <v>9</v>
      </c>
      <c r="B14" s="144">
        <v>2810.9019271383318</v>
      </c>
      <c r="C14" s="144">
        <v>2899.2260388945756</v>
      </c>
      <c r="D14" s="144">
        <v>2819.1290221130225</v>
      </c>
      <c r="E14" s="144">
        <v>2611.2968377188563</v>
      </c>
      <c r="F14" s="144">
        <v>2454.1533341819572</v>
      </c>
      <c r="G14" s="144">
        <v>3092.8963227475147</v>
      </c>
      <c r="H14" s="144">
        <v>3295.2410658177805</v>
      </c>
      <c r="I14" s="144">
        <v>3548.9433299988491</v>
      </c>
      <c r="J14" s="144">
        <v>3712.4313194007968</v>
      </c>
      <c r="K14" s="144">
        <v>3763.9022061201208</v>
      </c>
      <c r="L14" s="144">
        <v>3876.2013077584411</v>
      </c>
      <c r="M14" s="144">
        <v>3954.613075133987</v>
      </c>
      <c r="N14" s="144">
        <v>4019.2087925503251</v>
      </c>
      <c r="O14" s="144">
        <v>3972.4661132581118</v>
      </c>
      <c r="P14" s="144">
        <v>3870.5908075686839</v>
      </c>
      <c r="Q14" s="144">
        <v>4042.0461250352737</v>
      </c>
      <c r="R14" s="145">
        <f t="shared" si="4"/>
        <v>4.4296937080334109E-2</v>
      </c>
      <c r="S14" s="146">
        <f t="shared" si="5"/>
        <v>4.2785398411812281E-2</v>
      </c>
      <c r="T14" s="144"/>
      <c r="U14" s="144">
        <v>4620.7163727560719</v>
      </c>
      <c r="V14" s="144">
        <v>4829.4172876151488</v>
      </c>
      <c r="W14" s="144">
        <v>4928.4326240786249</v>
      </c>
      <c r="X14" s="144">
        <v>5149.9207917464801</v>
      </c>
      <c r="Y14" s="144">
        <v>5194.0802267643803</v>
      </c>
      <c r="Z14" s="144">
        <v>5966.573491648518</v>
      </c>
      <c r="AA14" s="144">
        <v>6910.591263743574</v>
      </c>
      <c r="AB14" s="144">
        <v>8288.0602951461133</v>
      </c>
      <c r="AC14" s="144">
        <v>8442.8415435784627</v>
      </c>
      <c r="AD14" s="144">
        <v>8592.4199601020573</v>
      </c>
      <c r="AE14" s="144">
        <v>8668.3467072433523</v>
      </c>
      <c r="AF14" s="144">
        <v>9081.1198626504192</v>
      </c>
      <c r="AG14" s="144">
        <v>8972.2351380514974</v>
      </c>
      <c r="AH14" s="144">
        <v>8993.0763197241686</v>
      </c>
      <c r="AI14" s="144">
        <v>8698.4964406738054</v>
      </c>
      <c r="AJ14" s="144">
        <v>8719.4944332011419</v>
      </c>
      <c r="AK14" s="145">
        <f t="shared" si="1"/>
        <v>2.4139795504372064E-3</v>
      </c>
      <c r="AL14" s="146">
        <f t="shared" si="0"/>
        <v>5.9005168673109676E-3</v>
      </c>
    </row>
    <row r="15" spans="1:38">
      <c r="A15" s="1" t="s">
        <v>10</v>
      </c>
      <c r="B15" s="144">
        <v>1975.0819324181628</v>
      </c>
      <c r="C15" s="144">
        <v>2002.40928863869</v>
      </c>
      <c r="D15" s="144">
        <v>2183.6902800982803</v>
      </c>
      <c r="E15" s="144">
        <v>2396.97341801929</v>
      </c>
      <c r="F15" s="144">
        <v>2556.7985306686551</v>
      </c>
      <c r="G15" s="144">
        <v>2910.6108306903616</v>
      </c>
      <c r="H15" s="144">
        <v>3189.3226029879229</v>
      </c>
      <c r="I15" s="144">
        <v>3367.2374315029083</v>
      </c>
      <c r="J15" s="144">
        <v>3468.2955644598092</v>
      </c>
      <c r="K15" s="144">
        <v>3572.0412649930686</v>
      </c>
      <c r="L15" s="144">
        <v>3760.7738266930146</v>
      </c>
      <c r="M15" s="144">
        <v>3938.869106961441</v>
      </c>
      <c r="N15" s="144">
        <v>4098.5384079576843</v>
      </c>
      <c r="O15" s="144">
        <v>4035.3547588505885</v>
      </c>
      <c r="P15" s="144">
        <v>3991.4170729057564</v>
      </c>
      <c r="Q15" s="144">
        <v>4018.3584623065399</v>
      </c>
      <c r="R15" s="145">
        <f t="shared" si="4"/>
        <v>6.7498306763442706E-3</v>
      </c>
      <c r="S15" s="146">
        <f t="shared" si="5"/>
        <v>6.8492455936928431E-2</v>
      </c>
      <c r="T15" s="144"/>
      <c r="U15" s="144">
        <v>4586.8500844772971</v>
      </c>
      <c r="V15" s="144">
        <v>4583.8759518935522</v>
      </c>
      <c r="W15" s="144">
        <v>5329.3642113022124</v>
      </c>
      <c r="X15" s="144">
        <v>6179.6586013375008</v>
      </c>
      <c r="Y15" s="144">
        <v>6792.0793084322895</v>
      </c>
      <c r="Z15" s="144">
        <v>7908.5692567018505</v>
      </c>
      <c r="AA15" s="144">
        <v>8777.1099531675027</v>
      </c>
      <c r="AB15" s="144">
        <v>9503.2184913377187</v>
      </c>
      <c r="AC15" s="144">
        <v>9645.6020977372737</v>
      </c>
      <c r="AD15" s="144">
        <v>9965.5062844134136</v>
      </c>
      <c r="AE15" s="144">
        <v>10441.968240819237</v>
      </c>
      <c r="AF15" s="144">
        <v>10938.604875360688</v>
      </c>
      <c r="AG15" s="144">
        <v>11355.589665065299</v>
      </c>
      <c r="AH15" s="144">
        <v>11120.808828936297</v>
      </c>
      <c r="AI15" s="144">
        <v>10996.833283506434</v>
      </c>
      <c r="AJ15" s="144">
        <v>10978.345731249574</v>
      </c>
      <c r="AK15" s="145">
        <f t="shared" si="1"/>
        <v>-1.681170549760802E-3</v>
      </c>
      <c r="AL15" s="146">
        <f t="shared" si="0"/>
        <v>5.1367470007575466E-2</v>
      </c>
    </row>
    <row r="16" spans="1:38">
      <c r="A16" s="1" t="s">
        <v>12</v>
      </c>
      <c r="B16" s="144">
        <v>2435.6634530095039</v>
      </c>
      <c r="C16" s="144">
        <v>2463.2916888433983</v>
      </c>
      <c r="D16" s="144">
        <v>2495.1056953316956</v>
      </c>
      <c r="E16" s="144">
        <v>2576.8080115603052</v>
      </c>
      <c r="F16" s="144">
        <v>2603.4554381626085</v>
      </c>
      <c r="G16" s="144">
        <v>2880.8256195699119</v>
      </c>
      <c r="H16" s="144">
        <v>3005.730600749504</v>
      </c>
      <c r="I16" s="144">
        <v>3169.6322668885723</v>
      </c>
      <c r="J16" s="144">
        <v>3487.3336737900695</v>
      </c>
      <c r="K16" s="144">
        <v>4060.8050860845933</v>
      </c>
      <c r="L16" s="144">
        <v>4037.4705751480501</v>
      </c>
      <c r="M16" s="144">
        <v>4162.286112740775</v>
      </c>
      <c r="N16" s="144">
        <v>4281.6255256222403</v>
      </c>
      <c r="O16" s="144">
        <v>4297.3907821525745</v>
      </c>
      <c r="P16" s="144">
        <v>4267.4316860374147</v>
      </c>
      <c r="Q16" s="144">
        <v>4191.5040650406499</v>
      </c>
      <c r="R16" s="145">
        <f t="shared" si="4"/>
        <v>-1.7792345978306368E-2</v>
      </c>
      <c r="S16" s="146">
        <f t="shared" si="5"/>
        <v>3.8150987611086595E-2</v>
      </c>
      <c r="T16" s="144"/>
      <c r="U16" s="144">
        <v>4864.5536483632523</v>
      </c>
      <c r="V16" s="144">
        <v>5149.8027737973398</v>
      </c>
      <c r="W16" s="144">
        <v>5239.8480393120399</v>
      </c>
      <c r="X16" s="144">
        <v>5397.5012938132204</v>
      </c>
      <c r="Y16" s="144">
        <v>5379.5414340528459</v>
      </c>
      <c r="Z16" s="144">
        <v>5821.2216613807232</v>
      </c>
      <c r="AA16" s="144">
        <v>6272.7267431459886</v>
      </c>
      <c r="AB16" s="144">
        <v>6452.8307203371078</v>
      </c>
      <c r="AC16" s="144">
        <v>6707.0139281723596</v>
      </c>
      <c r="AD16" s="144">
        <v>6947.4133448273242</v>
      </c>
      <c r="AE16" s="144">
        <v>7105.9345068110943</v>
      </c>
      <c r="AF16" s="144">
        <v>7330.3686069748474</v>
      </c>
      <c r="AG16" s="144">
        <v>7477.0627451578466</v>
      </c>
      <c r="AH16" s="144">
        <v>7599.0446757576019</v>
      </c>
      <c r="AI16" s="144">
        <v>7728.9617899484874</v>
      </c>
      <c r="AJ16" s="144">
        <v>7998.8733695845331</v>
      </c>
      <c r="AK16" s="145">
        <f t="shared" si="1"/>
        <v>3.4922100402549061E-2</v>
      </c>
      <c r="AL16" s="146">
        <f t="shared" si="0"/>
        <v>0.12566100375925915</v>
      </c>
    </row>
    <row r="17" spans="1:38">
      <c r="A17" s="1" t="s">
        <v>13</v>
      </c>
      <c r="B17" s="144">
        <v>2695.7565469904966</v>
      </c>
      <c r="C17" s="144">
        <v>2819.1296673490278</v>
      </c>
      <c r="D17" s="144">
        <v>2901.0804471744477</v>
      </c>
      <c r="E17" s="144">
        <v>3005.4548509594383</v>
      </c>
      <c r="F17" s="144">
        <v>3029.1997190449351</v>
      </c>
      <c r="G17" s="144">
        <v>3251.353645908308</v>
      </c>
      <c r="H17" s="144">
        <v>3542.3841457541139</v>
      </c>
      <c r="I17" s="144">
        <v>3579.6062003700395</v>
      </c>
      <c r="J17" s="144">
        <v>3638.5186596480207</v>
      </c>
      <c r="K17" s="144">
        <v>3727.1683848042662</v>
      </c>
      <c r="L17" s="144">
        <v>3816.2453431219246</v>
      </c>
      <c r="M17" s="144">
        <v>4029.8131564625605</v>
      </c>
      <c r="N17" s="144">
        <v>4153.5527095507905</v>
      </c>
      <c r="O17" s="144">
        <v>4255.4650184242573</v>
      </c>
      <c r="P17" s="144">
        <v>4213.268456993701</v>
      </c>
      <c r="Q17" s="144">
        <v>4197.7500192470543</v>
      </c>
      <c r="R17" s="145">
        <f t="shared" si="4"/>
        <v>-3.6832302297014063E-3</v>
      </c>
      <c r="S17" s="146">
        <f t="shared" si="5"/>
        <v>9.9968592641120679E-2</v>
      </c>
      <c r="T17" s="144"/>
      <c r="U17" s="144">
        <v>8797.1070432946144</v>
      </c>
      <c r="V17" s="144">
        <v>9078.4641453428867</v>
      </c>
      <c r="W17" s="144">
        <v>10159.455125307128</v>
      </c>
      <c r="X17" s="144">
        <v>11207.636757737677</v>
      </c>
      <c r="Y17" s="144">
        <v>11688.721749922715</v>
      </c>
      <c r="Z17" s="144">
        <v>12402.561910555327</v>
      </c>
      <c r="AA17" s="144">
        <v>12909.106875341155</v>
      </c>
      <c r="AB17" s="144">
        <v>13207.747496923717</v>
      </c>
      <c r="AC17" s="144">
        <v>13626.806725329983</v>
      </c>
      <c r="AD17" s="144">
        <v>13817.76229178382</v>
      </c>
      <c r="AE17" s="144">
        <v>13774.457723850795</v>
      </c>
      <c r="AF17" s="144">
        <v>14005.029659606276</v>
      </c>
      <c r="AG17" s="144">
        <v>14329.435007268619</v>
      </c>
      <c r="AH17" s="144">
        <v>14359.574076948848</v>
      </c>
      <c r="AI17" s="144">
        <v>14253.622218356571</v>
      </c>
      <c r="AJ17" s="144">
        <v>14166.442127953385</v>
      </c>
      <c r="AK17" s="145">
        <f t="shared" si="1"/>
        <v>-6.1163463621837222E-3</v>
      </c>
      <c r="AL17" s="146">
        <f t="shared" si="0"/>
        <v>2.8457338354878292E-2</v>
      </c>
    </row>
    <row r="18" spans="1:38">
      <c r="A18" s="1" t="s">
        <v>14</v>
      </c>
      <c r="B18" s="144">
        <v>3500.4195564941924</v>
      </c>
      <c r="C18" s="144">
        <v>3582.0147799385877</v>
      </c>
      <c r="D18" s="144">
        <v>3633.6001081081085</v>
      </c>
      <c r="E18" s="144">
        <v>3698.9266055045873</v>
      </c>
      <c r="F18" s="144">
        <v>3659.0679702133079</v>
      </c>
      <c r="G18" s="144">
        <v>3906.6282905582052</v>
      </c>
      <c r="H18" s="144">
        <v>4049.6158955282081</v>
      </c>
      <c r="I18" s="144">
        <v>4017.9716804914974</v>
      </c>
      <c r="J18" s="144">
        <v>4098.7929499266711</v>
      </c>
      <c r="K18" s="144">
        <v>4183.614202040565</v>
      </c>
      <c r="L18" s="144">
        <v>4499.3756280144789</v>
      </c>
      <c r="M18" s="144">
        <v>4648.4875945549857</v>
      </c>
      <c r="N18" s="144">
        <v>4753.2216334270897</v>
      </c>
      <c r="O18" s="144">
        <v>4800.4999468923888</v>
      </c>
      <c r="P18" s="144">
        <v>4784.8148145686246</v>
      </c>
      <c r="Q18" s="144">
        <v>4840.3311578438479</v>
      </c>
      <c r="R18" s="145">
        <f t="shared" si="4"/>
        <v>1.1602610639431576E-2</v>
      </c>
      <c r="S18" s="146">
        <f t="shared" si="5"/>
        <v>7.5778409721223516E-2</v>
      </c>
      <c r="T18" s="144"/>
      <c r="U18" s="144">
        <v>7920.6475026399157</v>
      </c>
      <c r="V18" s="144">
        <v>8081.855194472877</v>
      </c>
      <c r="W18" s="144">
        <v>8264.4860196560203</v>
      </c>
      <c r="X18" s="144">
        <v>8468.2385657156301</v>
      </c>
      <c r="Y18" s="144">
        <v>8423.9046480333163</v>
      </c>
      <c r="Z18" s="144">
        <v>9105.9347437439355</v>
      </c>
      <c r="AA18" s="144">
        <v>9400.8520120544399</v>
      </c>
      <c r="AB18" s="144">
        <v>9474.8269446977283</v>
      </c>
      <c r="AC18" s="144">
        <v>9759.8307537188357</v>
      </c>
      <c r="AD18" s="144">
        <v>9803.3726543504745</v>
      </c>
      <c r="AE18" s="144">
        <v>9727.9908815381405</v>
      </c>
      <c r="AF18" s="144">
        <v>9804.3077759728021</v>
      </c>
      <c r="AG18" s="144">
        <v>9856.6532578182632</v>
      </c>
      <c r="AH18" s="144">
        <v>9831.5915942905249</v>
      </c>
      <c r="AI18" s="144">
        <v>9659.0432880130666</v>
      </c>
      <c r="AJ18" s="144">
        <v>9674.8917844037715</v>
      </c>
      <c r="AK18" s="145">
        <f t="shared" si="1"/>
        <v>1.6407935980959909E-3</v>
      </c>
      <c r="AL18" s="146">
        <f t="shared" si="0"/>
        <v>-5.4583827000846963E-3</v>
      </c>
    </row>
    <row r="19" spans="1:38">
      <c r="A19" s="1" t="s">
        <v>11</v>
      </c>
      <c r="B19" s="144">
        <v>3955.5824709609296</v>
      </c>
      <c r="C19" s="144">
        <v>4057.3407881269195</v>
      </c>
      <c r="D19" s="144">
        <v>4037.0532776412783</v>
      </c>
      <c r="E19" s="144">
        <v>4102.9385690761837</v>
      </c>
      <c r="F19" s="144">
        <v>4096.4764779691222</v>
      </c>
      <c r="G19" s="144">
        <v>4409.4026542713991</v>
      </c>
      <c r="H19" s="144">
        <v>4603.922517671127</v>
      </c>
      <c r="I19" s="144">
        <v>4668.7059294800865</v>
      </c>
      <c r="J19" s="144">
        <v>4760.6472213492571</v>
      </c>
      <c r="K19" s="144">
        <v>4818.9663726127255</v>
      </c>
      <c r="L19" s="144">
        <v>4871.2066024279902</v>
      </c>
      <c r="M19" s="144">
        <v>5091.9561873541661</v>
      </c>
      <c r="N19" s="144">
        <v>5238.3288679982452</v>
      </c>
      <c r="O19" s="144">
        <v>5314.090552564282</v>
      </c>
      <c r="P19" s="144">
        <v>5420.0075104022271</v>
      </c>
      <c r="Q19" s="144">
        <v>5459.0886984011186</v>
      </c>
      <c r="R19" s="145">
        <f t="shared" si="4"/>
        <v>7.2105412997833795E-3</v>
      </c>
      <c r="S19" s="146">
        <f t="shared" si="5"/>
        <v>0.12068510821941048</v>
      </c>
      <c r="T19" s="144"/>
      <c r="U19" s="144">
        <v>7324.6008289334741</v>
      </c>
      <c r="V19" s="144">
        <v>7378.0575690890491</v>
      </c>
      <c r="W19" s="144">
        <v>7438.6678132678144</v>
      </c>
      <c r="X19" s="144">
        <v>7658.9828947810602</v>
      </c>
      <c r="Y19" s="144">
        <v>7503.5971477150815</v>
      </c>
      <c r="Z19" s="144">
        <v>7996.733481618382</v>
      </c>
      <c r="AA19" s="144">
        <v>8420.5177949736499</v>
      </c>
      <c r="AB19" s="144">
        <v>8587.875027664415</v>
      </c>
      <c r="AC19" s="144">
        <v>8769.8490685452907</v>
      </c>
      <c r="AD19" s="144">
        <v>8608.3361146084335</v>
      </c>
      <c r="AE19" s="144">
        <v>8459.1578379868533</v>
      </c>
      <c r="AF19" s="144">
        <v>8468.8256219158175</v>
      </c>
      <c r="AG19" s="144">
        <v>8816.9399042777823</v>
      </c>
      <c r="AH19" s="144">
        <v>9181.7422565015986</v>
      </c>
      <c r="AI19" s="144">
        <v>9245.0308707927179</v>
      </c>
      <c r="AJ19" s="144">
        <v>9363.8567679674943</v>
      </c>
      <c r="AK19" s="145">
        <f t="shared" si="1"/>
        <v>1.2852947581838414E-2</v>
      </c>
      <c r="AL19" s="146">
        <f t="shared" si="0"/>
        <v>0.10694905418574674</v>
      </c>
    </row>
    <row r="20" spans="1:38">
      <c r="A20" s="1" t="s">
        <v>15</v>
      </c>
      <c r="B20" s="144">
        <v>2393.6692555438226</v>
      </c>
      <c r="C20" s="144">
        <v>2426.5261412487207</v>
      </c>
      <c r="D20" s="144">
        <v>2379.1129090909094</v>
      </c>
      <c r="E20" s="144">
        <v>2374.802029774507</v>
      </c>
      <c r="F20" s="144">
        <v>2314.1826117000965</v>
      </c>
      <c r="G20" s="144">
        <v>2526.9773114589671</v>
      </c>
      <c r="H20" s="144">
        <v>2684.4445968322702</v>
      </c>
      <c r="I20" s="144">
        <v>2682.4333265463301</v>
      </c>
      <c r="J20" s="144">
        <v>2818.7600696626864</v>
      </c>
      <c r="K20" s="144">
        <v>2793.7692569260553</v>
      </c>
      <c r="L20" s="144">
        <v>2884.8594011282298</v>
      </c>
      <c r="M20" s="144">
        <v>2987.6671560160171</v>
      </c>
      <c r="N20" s="144">
        <v>3142.1890024232393</v>
      </c>
      <c r="O20" s="144">
        <v>3175.8766024200736</v>
      </c>
      <c r="P20" s="144">
        <v>3200.3594915326235</v>
      </c>
      <c r="Q20" s="144">
        <v>3193.512374934176</v>
      </c>
      <c r="R20" s="145">
        <f t="shared" si="4"/>
        <v>-2.1394835850669924E-3</v>
      </c>
      <c r="S20" s="146">
        <f t="shared" si="5"/>
        <v>0.10699064699140481</v>
      </c>
      <c r="T20" s="144"/>
      <c r="U20" s="144">
        <v>5746.4317951425555</v>
      </c>
      <c r="V20" s="144">
        <v>6170.0467195496421</v>
      </c>
      <c r="W20" s="144">
        <v>6572.5042899262908</v>
      </c>
      <c r="X20" s="144">
        <v>7077.5998252512018</v>
      </c>
      <c r="Y20" s="144">
        <v>7010.2003509665228</v>
      </c>
      <c r="Z20" s="144">
        <v>7520.1701036911836</v>
      </c>
      <c r="AA20" s="144">
        <v>7799.1294797051532</v>
      </c>
      <c r="AB20" s="144">
        <v>7858.7801099494518</v>
      </c>
      <c r="AC20" s="144">
        <v>8152.7903484880244</v>
      </c>
      <c r="AD20" s="144">
        <v>8489.1747247384374</v>
      </c>
      <c r="AE20" s="144">
        <v>8891.291290745643</v>
      </c>
      <c r="AF20" s="144">
        <v>9076.8376160692933</v>
      </c>
      <c r="AG20" s="144">
        <v>9495.9664318378618</v>
      </c>
      <c r="AH20" s="144">
        <v>9307.519547686552</v>
      </c>
      <c r="AI20" s="144">
        <v>9255.4791432463007</v>
      </c>
      <c r="AJ20" s="144">
        <v>9195.9723279814643</v>
      </c>
      <c r="AK20" s="145">
        <f t="shared" si="1"/>
        <v>-6.4293608514323086E-3</v>
      </c>
      <c r="AL20" s="146">
        <f t="shared" si="0"/>
        <v>3.4267355243770226E-2</v>
      </c>
    </row>
    <row r="21" spans="1:38">
      <c r="A21" s="1" t="s">
        <v>16</v>
      </c>
      <c r="B21" s="144">
        <v>3752.3847412882787</v>
      </c>
      <c r="C21" s="144">
        <v>3949.670255885364</v>
      </c>
      <c r="D21" s="144">
        <v>4122.7870761670765</v>
      </c>
      <c r="E21" s="144">
        <v>4249.5160802500259</v>
      </c>
      <c r="F21" s="144">
        <v>4297.1011801931227</v>
      </c>
      <c r="G21" s="144">
        <v>4478.5043440708432</v>
      </c>
      <c r="H21" s="144">
        <v>4589.8000559604798</v>
      </c>
      <c r="I21" s="144">
        <v>4600.5662175441084</v>
      </c>
      <c r="J21" s="144">
        <v>4704.652782142608</v>
      </c>
      <c r="K21" s="144">
        <v>4746.6197873953552</v>
      </c>
      <c r="L21" s="144">
        <v>4804.0198190067376</v>
      </c>
      <c r="M21" s="144">
        <v>5002.4200437083909</v>
      </c>
      <c r="N21" s="144">
        <v>5235.0345717191021</v>
      </c>
      <c r="O21" s="144">
        <v>5345.5348753605203</v>
      </c>
      <c r="P21" s="144">
        <v>5412.2160569415637</v>
      </c>
      <c r="Q21" s="144">
        <v>5460</v>
      </c>
      <c r="R21" s="145">
        <f t="shared" si="4"/>
        <v>8.8289053052770239E-3</v>
      </c>
      <c r="S21" s="146">
        <f t="shared" si="5"/>
        <v>0.13654818375185029</v>
      </c>
      <c r="T21" s="144"/>
      <c r="U21" s="144">
        <v>6063.4202534318902</v>
      </c>
      <c r="V21" s="144">
        <v>6603.3549590583425</v>
      </c>
      <c r="W21" s="144">
        <v>7267.2002162162171</v>
      </c>
      <c r="X21" s="144">
        <v>7734.1192660550469</v>
      </c>
      <c r="Y21" s="144">
        <v>7942.1720781582453</v>
      </c>
      <c r="Z21" s="144">
        <v>8478.0624933248509</v>
      </c>
      <c r="AA21" s="144">
        <v>8848.8991335299615</v>
      </c>
      <c r="AB21" s="144">
        <v>9055.7677162914642</v>
      </c>
      <c r="AC21" s="144">
        <v>9476.4988913331945</v>
      </c>
      <c r="AD21" s="144">
        <v>9556.2387191071175</v>
      </c>
      <c r="AE21" s="144">
        <v>9915.7857495227054</v>
      </c>
      <c r="AF21" s="144">
        <v>10284.892559164011</v>
      </c>
      <c r="AG21" s="144">
        <v>10630.476113898147</v>
      </c>
      <c r="AH21" s="144">
        <v>10816.847041905994</v>
      </c>
      <c r="AI21" s="144">
        <v>10908.7611828681</v>
      </c>
      <c r="AJ21" s="144">
        <v>10901.740056818182</v>
      </c>
      <c r="AK21" s="145">
        <f t="shared" si="1"/>
        <v>-6.4362267467588108E-4</v>
      </c>
      <c r="AL21" s="146">
        <f t="shared" si="0"/>
        <v>9.943279657317472E-2</v>
      </c>
    </row>
    <row r="22" spans="1:38">
      <c r="A22" s="1" t="s">
        <v>17</v>
      </c>
      <c r="B22" s="144">
        <v>2354.3843611404436</v>
      </c>
      <c r="C22" s="144">
        <v>2417.3347543500513</v>
      </c>
      <c r="D22" s="144">
        <v>2363.9834152334156</v>
      </c>
      <c r="E22" s="144">
        <v>2358.7893604866085</v>
      </c>
      <c r="F22" s="144">
        <v>2271.0249722681897</v>
      </c>
      <c r="G22" s="144">
        <v>2441.1959034320716</v>
      </c>
      <c r="H22" s="144">
        <v>2603.2404419960467</v>
      </c>
      <c r="I22" s="144">
        <v>3067.4226989846056</v>
      </c>
      <c r="J22" s="144">
        <v>3360.7862411830438</v>
      </c>
      <c r="K22" s="144">
        <v>3713.1559140549675</v>
      </c>
      <c r="L22" s="144">
        <v>3903.3365740186214</v>
      </c>
      <c r="M22" s="144">
        <v>4267.6985571637915</v>
      </c>
      <c r="N22" s="144">
        <v>4323.0724788380639</v>
      </c>
      <c r="O22" s="144">
        <v>4339.3165458808926</v>
      </c>
      <c r="P22" s="144">
        <v>4266.6644064171996</v>
      </c>
      <c r="Q22" s="144">
        <v>4189.1106280421527</v>
      </c>
      <c r="R22" s="145">
        <f t="shared" si="4"/>
        <v>-1.8176676435672667E-2</v>
      </c>
      <c r="S22" s="146">
        <f t="shared" si="5"/>
        <v>7.3212762621009952E-2</v>
      </c>
      <c r="T22" s="144"/>
      <c r="U22" s="144">
        <v>4787.3385110876452</v>
      </c>
      <c r="V22" s="144">
        <v>4851.7392272262032</v>
      </c>
      <c r="W22" s="144">
        <v>4753.1826535626542</v>
      </c>
      <c r="X22" s="144">
        <v>4717.5787209732171</v>
      </c>
      <c r="Y22" s="144">
        <v>4750.8396055718213</v>
      </c>
      <c r="Z22" s="144">
        <v>5101.6109607106546</v>
      </c>
      <c r="AA22" s="144">
        <v>5570.1342730412698</v>
      </c>
      <c r="AB22" s="144">
        <v>5957.6821469356682</v>
      </c>
      <c r="AC22" s="144">
        <v>6579.3466067812005</v>
      </c>
      <c r="AD22" s="144">
        <v>7255.0733176676731</v>
      </c>
      <c r="AE22" s="144">
        <v>7887.5077945963812</v>
      </c>
      <c r="AF22" s="144">
        <v>8740.4297562657248</v>
      </c>
      <c r="AG22" s="144">
        <v>9524.231592366772</v>
      </c>
      <c r="AH22" s="144">
        <v>9758.2215077659694</v>
      </c>
      <c r="AI22" s="144">
        <v>9677.8638493587241</v>
      </c>
      <c r="AJ22" s="144">
        <v>9614.1226206334686</v>
      </c>
      <c r="AK22" s="145">
        <f t="shared" si="1"/>
        <v>-6.5862911193443896E-3</v>
      </c>
      <c r="AL22" s="146">
        <f t="shared" si="0"/>
        <v>0.21890499141185837</v>
      </c>
    </row>
    <row r="23" spans="1:38">
      <c r="A23" s="1" t="s">
        <v>20</v>
      </c>
      <c r="B23" s="144">
        <v>3515.3207233368535</v>
      </c>
      <c r="C23" s="144">
        <v>3692.3114227226206</v>
      </c>
      <c r="D23" s="144">
        <v>3689.0749189189196</v>
      </c>
      <c r="E23" s="144">
        <v>3843.0406290956753</v>
      </c>
      <c r="F23" s="144">
        <v>3681.2300012729361</v>
      </c>
      <c r="G23" s="144">
        <v>3855.3977274310314</v>
      </c>
      <c r="H23" s="144">
        <v>3836.602098059273</v>
      </c>
      <c r="I23" s="144">
        <v>3780.6183505811741</v>
      </c>
      <c r="J23" s="144">
        <v>3732.58931751519</v>
      </c>
      <c r="K23" s="144">
        <v>3732.1793674581636</v>
      </c>
      <c r="L23" s="144">
        <v>3758.559151389898</v>
      </c>
      <c r="M23" s="144">
        <v>3752.9485287374664</v>
      </c>
      <c r="N23" s="144">
        <v>3770.1787417353767</v>
      </c>
      <c r="O23" s="144">
        <v>3794.2816174127611</v>
      </c>
      <c r="P23" s="144">
        <v>3830.215137462922</v>
      </c>
      <c r="Q23" s="144">
        <v>3767.445532049258</v>
      </c>
      <c r="R23" s="145">
        <f t="shared" si="4"/>
        <v>-1.6388010375636974E-2</v>
      </c>
      <c r="S23" s="146">
        <f t="shared" si="5"/>
        <v>2.3643051236998947E-3</v>
      </c>
      <c r="T23" s="144"/>
      <c r="U23" s="144">
        <v>7587.4032259767691</v>
      </c>
      <c r="V23" s="144">
        <v>7963.6802200614138</v>
      </c>
      <c r="W23" s="144">
        <v>8341.3942800982823</v>
      </c>
      <c r="X23" s="144">
        <v>9033.60896595759</v>
      </c>
      <c r="Y23" s="144">
        <v>9422.3624684039223</v>
      </c>
      <c r="Z23" s="144">
        <v>10179.393752524949</v>
      </c>
      <c r="AA23" s="144">
        <v>10527.118333478587</v>
      </c>
      <c r="AB23" s="144">
        <v>10636.609033206152</v>
      </c>
      <c r="AC23" s="144">
        <v>10485.518685837002</v>
      </c>
      <c r="AD23" s="144">
        <v>10314.638354252642</v>
      </c>
      <c r="AE23" s="144">
        <v>10277.981531746336</v>
      </c>
      <c r="AF23" s="144">
        <v>10291.662535306952</v>
      </c>
      <c r="AG23" s="144">
        <v>10327.942719717676</v>
      </c>
      <c r="AH23" s="144">
        <v>10376.626522758657</v>
      </c>
      <c r="AI23" s="144">
        <v>10395.897600106462</v>
      </c>
      <c r="AJ23" s="144">
        <v>10478.128345258889</v>
      </c>
      <c r="AK23" s="145">
        <f t="shared" si="1"/>
        <v>7.9099225786509741E-3</v>
      </c>
      <c r="AL23" s="146">
        <f t="shared" si="0"/>
        <v>1.9473357963754268E-2</v>
      </c>
    </row>
    <row r="24" spans="1:38">
      <c r="A24" s="1" t="s">
        <v>19</v>
      </c>
      <c r="B24" s="144">
        <v>4034.1522597676876</v>
      </c>
      <c r="C24" s="144">
        <v>4061.2799539406351</v>
      </c>
      <c r="D24" s="144">
        <v>3936.1899852579859</v>
      </c>
      <c r="E24" s="144">
        <v>4005.6308095574154</v>
      </c>
      <c r="F24" s="144">
        <v>3883.0211261842851</v>
      </c>
      <c r="G24" s="144">
        <v>4043.6402617122749</v>
      </c>
      <c r="H24" s="144">
        <v>4197.9017434900079</v>
      </c>
      <c r="I24" s="144">
        <v>4211.0341976434347</v>
      </c>
      <c r="J24" s="144">
        <v>4351.8878151407225</v>
      </c>
      <c r="K24" s="144">
        <v>4384.4757217992801</v>
      </c>
      <c r="L24" s="144">
        <v>4452.4680253213228</v>
      </c>
      <c r="M24" s="144">
        <v>4595.1722299001449</v>
      </c>
      <c r="N24" s="144">
        <v>4709.2157611108642</v>
      </c>
      <c r="O24" s="144">
        <v>4748.092742231991</v>
      </c>
      <c r="P24" s="144">
        <v>4765.5548962395524</v>
      </c>
      <c r="Q24" s="144">
        <v>4781.956561607587</v>
      </c>
      <c r="R24" s="145">
        <f t="shared" si="4"/>
        <v>3.441711558286098E-3</v>
      </c>
      <c r="S24" s="146">
        <f t="shared" si="5"/>
        <v>7.4001325649606597E-2</v>
      </c>
      <c r="T24" s="144"/>
      <c r="U24" s="144">
        <v>9170.9908658922923</v>
      </c>
      <c r="V24" s="144">
        <v>9371.2754708290704</v>
      </c>
      <c r="W24" s="144">
        <v>9097.868972972974</v>
      </c>
      <c r="X24" s="144">
        <v>9008.9740901300538</v>
      </c>
      <c r="Y24" s="144">
        <v>8622.1965048826187</v>
      </c>
      <c r="Z24" s="144">
        <v>8906.9695334593307</v>
      </c>
      <c r="AA24" s="144">
        <v>9105.4571879400592</v>
      </c>
      <c r="AB24" s="144">
        <v>9041.0041120386686</v>
      </c>
      <c r="AC24" s="144">
        <v>9194.2869177316861</v>
      </c>
      <c r="AD24" s="144">
        <v>9313.6862317484847</v>
      </c>
      <c r="AE24" s="144">
        <v>9349.7216763002125</v>
      </c>
      <c r="AF24" s="144">
        <v>9851.2276175561656</v>
      </c>
      <c r="AG24" s="144">
        <v>9977.1459022379622</v>
      </c>
      <c r="AH24" s="144">
        <v>10156.516263184989</v>
      </c>
      <c r="AI24" s="144">
        <v>10086.938246621217</v>
      </c>
      <c r="AJ24" s="144">
        <v>10114.621870429321</v>
      </c>
      <c r="AK24" s="145">
        <f t="shared" si="1"/>
        <v>2.7445021602443553E-3</v>
      </c>
      <c r="AL24" s="146">
        <f t="shared" si="0"/>
        <v>8.1809942649735401E-2</v>
      </c>
    </row>
    <row r="25" spans="1:38">
      <c r="A25" s="1" t="s">
        <v>18</v>
      </c>
      <c r="B25" s="144">
        <v>4552.9837961985222</v>
      </c>
      <c r="C25" s="144">
        <v>4593.0673387922216</v>
      </c>
      <c r="D25" s="144">
        <v>4512.3715429975437</v>
      </c>
      <c r="E25" s="144">
        <v>4550.061565345969</v>
      </c>
      <c r="F25" s="144">
        <v>4578.2090478441933</v>
      </c>
      <c r="G25" s="144">
        <v>5112.3336367140164</v>
      </c>
      <c r="H25" s="144">
        <v>5406.549091559601</v>
      </c>
      <c r="I25" s="144">
        <v>5470.4832065934261</v>
      </c>
      <c r="J25" s="144">
        <v>5727.1112420560103</v>
      </c>
      <c r="K25" s="144">
        <v>5647.9709315100281</v>
      </c>
      <c r="L25" s="144">
        <v>5716.8684051972723</v>
      </c>
      <c r="M25" s="144">
        <v>6124.506087974858</v>
      </c>
      <c r="N25" s="144">
        <v>6216.9474974649502</v>
      </c>
      <c r="O25" s="144">
        <v>6330.7903229759886</v>
      </c>
      <c r="P25" s="144">
        <v>6384.1336333752824</v>
      </c>
      <c r="Q25" s="144">
        <v>6579.795655375553</v>
      </c>
      <c r="R25" s="145">
        <f t="shared" si="4"/>
        <v>3.0648171425701198E-2</v>
      </c>
      <c r="S25" s="146">
        <f t="shared" si="5"/>
        <v>0.15094404646323212</v>
      </c>
      <c r="T25" s="144"/>
      <c r="U25" s="144">
        <v>9528.6188701161573</v>
      </c>
      <c r="V25" s="144">
        <v>9631.2604145342902</v>
      </c>
      <c r="W25" s="144">
        <v>9560.5793267813278</v>
      </c>
      <c r="X25" s="144">
        <v>9714.7632825889723</v>
      </c>
      <c r="Y25" s="144">
        <v>9610.1565210670851</v>
      </c>
      <c r="Z25" s="144">
        <v>11007.422621673455</v>
      </c>
      <c r="AA25" s="144">
        <v>11166.159725885393</v>
      </c>
      <c r="AB25" s="144">
        <v>11544.002863820257</v>
      </c>
      <c r="AC25" s="144">
        <v>11925.695662232001</v>
      </c>
      <c r="AD25" s="144">
        <v>11804.925956468162</v>
      </c>
      <c r="AE25" s="144">
        <v>11811.769522188628</v>
      </c>
      <c r="AF25" s="144">
        <v>12486.48166402841</v>
      </c>
      <c r="AG25" s="144">
        <v>13127.211201683778</v>
      </c>
      <c r="AH25" s="144">
        <v>13405.762952129618</v>
      </c>
      <c r="AI25" s="144">
        <v>13457.878394035264</v>
      </c>
      <c r="AJ25" s="144">
        <v>13640.62173875677</v>
      </c>
      <c r="AK25" s="145">
        <f t="shared" si="1"/>
        <v>1.3578911873843413E-2</v>
      </c>
      <c r="AL25" s="146">
        <f t="shared" si="0"/>
        <v>0.15483304285040522</v>
      </c>
    </row>
    <row r="26" spans="1:38">
      <c r="A26" s="1" t="s">
        <v>21</v>
      </c>
      <c r="B26" s="144">
        <v>2702.5298046462513</v>
      </c>
      <c r="C26" s="144">
        <v>2791.5555066530196</v>
      </c>
      <c r="D26" s="144">
        <v>2812.8250663390668</v>
      </c>
      <c r="E26" s="144">
        <v>2868.7312901166115</v>
      </c>
      <c r="F26" s="144">
        <v>2863.5676974414</v>
      </c>
      <c r="G26" s="144">
        <v>3010.689140055073</v>
      </c>
      <c r="H26" s="144">
        <v>3170.4926540403931</v>
      </c>
      <c r="I26" s="144">
        <v>3249.1285974805464</v>
      </c>
      <c r="J26" s="144">
        <v>3406.7016813324958</v>
      </c>
      <c r="K26" s="144">
        <v>3541.983694488898</v>
      </c>
      <c r="L26" s="144">
        <v>3637.3713582184764</v>
      </c>
      <c r="M26" s="144">
        <v>3736.5314120023136</v>
      </c>
      <c r="N26" s="144">
        <v>3824.1824637153723</v>
      </c>
      <c r="O26" s="144">
        <v>3951.5032313939532</v>
      </c>
      <c r="P26" s="144">
        <v>3931.1679517100511</v>
      </c>
      <c r="Q26" s="144">
        <v>3990.8746943656192</v>
      </c>
      <c r="R26" s="145">
        <f t="shared" si="4"/>
        <v>1.5188041668277252E-2</v>
      </c>
      <c r="S26" s="146">
        <f t="shared" si="5"/>
        <v>9.718648478066938E-2</v>
      </c>
      <c r="T26" s="144"/>
      <c r="U26" s="144">
        <v>8526.1767370644138</v>
      </c>
      <c r="V26" s="144">
        <v>9318.7532599795304</v>
      </c>
      <c r="W26" s="144">
        <v>9674.0505307125331</v>
      </c>
      <c r="X26" s="144">
        <v>10468.590482911584</v>
      </c>
      <c r="Y26" s="144">
        <v>10649.4391354949</v>
      </c>
      <c r="Z26" s="144">
        <v>11629.337829868447</v>
      </c>
      <c r="AA26" s="144">
        <v>11927.595786451144</v>
      </c>
      <c r="AB26" s="144">
        <v>12311.710284965608</v>
      </c>
      <c r="AC26" s="144">
        <v>12534.915160800338</v>
      </c>
      <c r="AD26" s="144">
        <v>12740.901385297695</v>
      </c>
      <c r="AE26" s="144">
        <v>12490.451455311397</v>
      </c>
      <c r="AF26" s="144">
        <v>12894.712090693469</v>
      </c>
      <c r="AG26" s="144">
        <v>13302.329072020184</v>
      </c>
      <c r="AH26" s="144">
        <v>13688.761857295764</v>
      </c>
      <c r="AI26" s="144">
        <v>13690.001464383524</v>
      </c>
      <c r="AJ26" s="144">
        <v>13770.74353733572</v>
      </c>
      <c r="AK26" s="145">
        <f t="shared" si="1"/>
        <v>5.8978863634353562E-3</v>
      </c>
      <c r="AL26" s="146">
        <f t="shared" si="0"/>
        <v>0.10250166590094678</v>
      </c>
    </row>
    <row r="27" spans="1:38">
      <c r="A27" s="1" t="s">
        <v>22</v>
      </c>
      <c r="B27" s="144">
        <v>5140.9025607180574</v>
      </c>
      <c r="C27" s="144">
        <v>5269.2908034800412</v>
      </c>
      <c r="D27" s="144">
        <v>5376.013484029485</v>
      </c>
      <c r="E27" s="144">
        <v>5476.3328964613374</v>
      </c>
      <c r="F27" s="144">
        <v>5321.2202996854039</v>
      </c>
      <c r="G27" s="144">
        <v>5646.0846199924781</v>
      </c>
      <c r="H27" s="144">
        <v>5812.5698657407202</v>
      </c>
      <c r="I27" s="144">
        <v>5861.1508883596998</v>
      </c>
      <c r="J27" s="144">
        <v>6012.6828820099181</v>
      </c>
      <c r="K27" s="144">
        <v>5901.575339598463</v>
      </c>
      <c r="L27" s="144">
        <v>5796.1687278227419</v>
      </c>
      <c r="M27" s="144">
        <v>5795.2777593992096</v>
      </c>
      <c r="N27" s="144">
        <v>5730.6825234453372</v>
      </c>
      <c r="O27" s="144">
        <v>5712.3853079833007</v>
      </c>
      <c r="P27" s="144">
        <v>5544.4846536058667</v>
      </c>
      <c r="Q27" s="144">
        <v>5604.9083631767426</v>
      </c>
      <c r="R27" s="145">
        <f t="shared" si="4"/>
        <v>1.0897984816601314E-2</v>
      </c>
      <c r="S27" s="146">
        <f t="shared" si="5"/>
        <v>-3.2997722051794742E-2</v>
      </c>
      <c r="T27" s="144"/>
      <c r="U27" s="144">
        <v>8755.1128458289331</v>
      </c>
      <c r="V27" s="144">
        <v>9117.8558034800426</v>
      </c>
      <c r="W27" s="144">
        <v>9478.6279017199031</v>
      </c>
      <c r="X27" s="144">
        <v>9605.1380851564354</v>
      </c>
      <c r="Y27" s="144">
        <v>9701.1374906802939</v>
      </c>
      <c r="Z27" s="144">
        <v>10470.097413060539</v>
      </c>
      <c r="AA27" s="144">
        <v>11047.295673154109</v>
      </c>
      <c r="AB27" s="144">
        <v>11377.060569577112</v>
      </c>
      <c r="AC27" s="144">
        <v>11603.167692401705</v>
      </c>
      <c r="AD27" s="144">
        <v>11493.528097494363</v>
      </c>
      <c r="AE27" s="144">
        <v>11376.542367090844</v>
      </c>
      <c r="AF27" s="144">
        <v>11644.528012911742</v>
      </c>
      <c r="AG27" s="144">
        <v>11745.444505421461</v>
      </c>
      <c r="AH27" s="144">
        <v>11885.954016978098</v>
      </c>
      <c r="AI27" s="144">
        <v>11739.630779519399</v>
      </c>
      <c r="AJ27" s="144">
        <v>11834.280255731483</v>
      </c>
      <c r="AK27" s="145">
        <f t="shared" si="1"/>
        <v>8.0623895239708698E-3</v>
      </c>
      <c r="AL27" s="146">
        <f t="shared" si="0"/>
        <v>4.0235237901873111E-2</v>
      </c>
    </row>
    <row r="28" spans="1:38">
      <c r="A28" s="1" t="s">
        <v>24</v>
      </c>
      <c r="B28" s="144">
        <v>2094.2912671594509</v>
      </c>
      <c r="C28" s="144">
        <v>2190.1761924257935</v>
      </c>
      <c r="D28" s="144">
        <v>2134.5194250614254</v>
      </c>
      <c r="E28" s="144">
        <v>2105.0501394629837</v>
      </c>
      <c r="F28" s="144">
        <v>2064.568156607445</v>
      </c>
      <c r="G28" s="144">
        <v>2210.0626651373805</v>
      </c>
      <c r="H28" s="144">
        <v>2493.7913637385273</v>
      </c>
      <c r="I28" s="144">
        <v>2504.134413647188</v>
      </c>
      <c r="J28" s="144">
        <v>2536.5480960611776</v>
      </c>
      <c r="K28" s="144">
        <v>2628.1741175839402</v>
      </c>
      <c r="L28" s="144">
        <v>2723.7788698221175</v>
      </c>
      <c r="M28" s="144">
        <v>2779.1489513102515</v>
      </c>
      <c r="N28" s="144">
        <v>2953.6655571794381</v>
      </c>
      <c r="O28" s="144">
        <v>3238.7652480125503</v>
      </c>
      <c r="P28" s="144">
        <v>3248.371987903889</v>
      </c>
      <c r="Q28" s="144">
        <v>3331.8660188152594</v>
      </c>
      <c r="R28" s="145">
        <f t="shared" si="4"/>
        <v>2.570334654475559E-2</v>
      </c>
      <c r="S28" s="146">
        <f t="shared" si="5"/>
        <v>0.2232512909657951</v>
      </c>
      <c r="T28" s="144"/>
      <c r="U28" s="144">
        <v>5406.4142608236543</v>
      </c>
      <c r="V28" s="144">
        <v>5493.8232548618225</v>
      </c>
      <c r="W28" s="144">
        <v>5610.5206388206398</v>
      </c>
      <c r="X28" s="144">
        <v>5859.405215579528</v>
      </c>
      <c r="Y28" s="144">
        <v>5770.2930343147063</v>
      </c>
      <c r="Z28" s="144">
        <v>5899.854618738711</v>
      </c>
      <c r="AA28" s="144">
        <v>6230.3593580140459</v>
      </c>
      <c r="AB28" s="144">
        <v>6442.6097635467113</v>
      </c>
      <c r="AC28" s="144">
        <v>6897.3950214749639</v>
      </c>
      <c r="AD28" s="144">
        <v>7210.649246360269</v>
      </c>
      <c r="AE28" s="144">
        <v>7386.1583864128224</v>
      </c>
      <c r="AF28" s="144">
        <v>7683.8543015536634</v>
      </c>
      <c r="AG28" s="144">
        <v>7975.7688921242061</v>
      </c>
      <c r="AH28" s="144">
        <v>8332.7455410031635</v>
      </c>
      <c r="AI28" s="144">
        <v>8568.2995038840872</v>
      </c>
      <c r="AJ28" s="144">
        <v>8596.0708523796729</v>
      </c>
      <c r="AK28" s="145">
        <f t="shared" si="1"/>
        <v>3.2411738738820084E-3</v>
      </c>
      <c r="AL28" s="146">
        <f t="shared" si="0"/>
        <v>0.1638080857015658</v>
      </c>
    </row>
    <row r="29" spans="1:38">
      <c r="A29" s="1" t="s">
        <v>23</v>
      </c>
      <c r="B29" s="144">
        <v>2915.210095036959</v>
      </c>
      <c r="C29" s="144">
        <v>2992.4529631525079</v>
      </c>
      <c r="D29" s="144">
        <v>3014.5516511056517</v>
      </c>
      <c r="E29" s="144">
        <v>3085.5181973989315</v>
      </c>
      <c r="F29" s="144">
        <v>3016.3690694840975</v>
      </c>
      <c r="G29" s="144">
        <v>3073.8337876304267</v>
      </c>
      <c r="H29" s="144">
        <v>3036.3292677892405</v>
      </c>
      <c r="I29" s="144">
        <v>3107.1708642805925</v>
      </c>
      <c r="J29" s="144">
        <v>3234.2388085760185</v>
      </c>
      <c r="K29" s="144">
        <v>3279.579450570875</v>
      </c>
      <c r="L29" s="144">
        <v>3314.5386145801508</v>
      </c>
      <c r="M29" s="144">
        <v>3434.18981236336</v>
      </c>
      <c r="N29" s="144">
        <v>3479.9762709717302</v>
      </c>
      <c r="O29" s="144">
        <v>3626.5785624994901</v>
      </c>
      <c r="P29" s="144">
        <v>3646.7696030152506</v>
      </c>
      <c r="Q29" s="144">
        <v>3780.0279827016025</v>
      </c>
      <c r="R29" s="145">
        <f t="shared" si="4"/>
        <v>3.6541485806004914E-2</v>
      </c>
      <c r="S29" s="146">
        <f t="shared" si="5"/>
        <v>0.14043866198264654</v>
      </c>
      <c r="T29" s="144"/>
      <c r="U29" s="144">
        <v>8038.5021858500531</v>
      </c>
      <c r="V29" s="144">
        <v>8234.1696059365422</v>
      </c>
      <c r="W29" s="144">
        <v>8227.9230761670769</v>
      </c>
      <c r="X29" s="144">
        <v>8431.2862519743267</v>
      </c>
      <c r="Y29" s="144">
        <v>8430.9031841574088</v>
      </c>
      <c r="Z29" s="144">
        <v>8596.0119293618336</v>
      </c>
      <c r="AA29" s="144">
        <v>8557.0349248432431</v>
      </c>
      <c r="AB29" s="144">
        <v>8727.5614371331703</v>
      </c>
      <c r="AC29" s="144">
        <v>8897.5163899364488</v>
      </c>
      <c r="AD29" s="144">
        <v>8888.9754233805379</v>
      </c>
      <c r="AE29" s="144">
        <v>9040.3240796787959</v>
      </c>
      <c r="AF29" s="144">
        <v>9195.6479556004724</v>
      </c>
      <c r="AG29" s="144">
        <v>9198.9250790398601</v>
      </c>
      <c r="AH29" s="144">
        <v>8909.2247922675342</v>
      </c>
      <c r="AI29" s="144">
        <v>8806.2283892034993</v>
      </c>
      <c r="AJ29" s="144">
        <v>9022.1190458110505</v>
      </c>
      <c r="AK29" s="145">
        <f t="shared" si="1"/>
        <v>2.4515677661986812E-2</v>
      </c>
      <c r="AL29" s="146">
        <f t="shared" si="0"/>
        <v>-2.0137589877632367E-3</v>
      </c>
    </row>
    <row r="30" spans="1:38">
      <c r="A30" s="1" t="s">
        <v>25</v>
      </c>
      <c r="B30" s="144">
        <v>3205.1055227032734</v>
      </c>
      <c r="C30" s="144">
        <v>3243.2465199590588</v>
      </c>
      <c r="D30" s="144">
        <v>3242.7548501228507</v>
      </c>
      <c r="E30" s="144">
        <v>3411.9303021137885</v>
      </c>
      <c r="F30" s="144">
        <v>3387.2914840610283</v>
      </c>
      <c r="G30" s="144">
        <v>3548.014348667989</v>
      </c>
      <c r="H30" s="144">
        <v>3564.744710129306</v>
      </c>
      <c r="I30" s="144">
        <v>3468.3113375412754</v>
      </c>
      <c r="J30" s="144">
        <v>3464.9358981074101</v>
      </c>
      <c r="K30" s="144">
        <v>3481.3139599397146</v>
      </c>
      <c r="L30" s="144">
        <v>3417.72127522245</v>
      </c>
      <c r="M30" s="144">
        <v>3493.8530619450539</v>
      </c>
      <c r="N30" s="144">
        <v>3538.4638931412474</v>
      </c>
      <c r="O30" s="144">
        <v>3815.2444992769201</v>
      </c>
      <c r="P30" s="144">
        <v>3779.8724007756637</v>
      </c>
      <c r="Q30" s="144">
        <v>3796.3710618436403</v>
      </c>
      <c r="R30" s="145">
        <f t="shared" si="4"/>
        <v>4.364872492677474E-3</v>
      </c>
      <c r="S30" s="146">
        <f t="shared" si="5"/>
        <v>0.11079013065409926</v>
      </c>
      <c r="T30" s="144"/>
      <c r="U30" s="144">
        <v>6052.5830411826828</v>
      </c>
      <c r="V30" s="144">
        <v>6457.6058239508711</v>
      </c>
      <c r="W30" s="144">
        <v>6629.2398918918934</v>
      </c>
      <c r="X30" s="144">
        <v>6530.7055818798945</v>
      </c>
      <c r="Y30" s="144">
        <v>6224.0314596934049</v>
      </c>
      <c r="Z30" s="144">
        <v>6534.8753198267023</v>
      </c>
      <c r="AA30" s="144">
        <v>6604.6045933462083</v>
      </c>
      <c r="AB30" s="144">
        <v>6678.8274315914341</v>
      </c>
      <c r="AC30" s="144">
        <v>6892.9154663384325</v>
      </c>
      <c r="AD30" s="144">
        <v>6837.6353036509827</v>
      </c>
      <c r="AE30" s="144">
        <v>6774.4876558548131</v>
      </c>
      <c r="AF30" s="144">
        <v>6827.8842076007886</v>
      </c>
      <c r="AG30" s="144">
        <v>6856.5352372709949</v>
      </c>
      <c r="AH30" s="144">
        <v>7242.6756840669004</v>
      </c>
      <c r="AI30" s="144">
        <v>7230.2517402957192</v>
      </c>
      <c r="AJ30" s="144">
        <v>7203.5922818143154</v>
      </c>
      <c r="AK30" s="145">
        <f t="shared" si="1"/>
        <v>-3.6872102713692012E-3</v>
      </c>
      <c r="AL30" s="146">
        <f t="shared" si="0"/>
        <v>6.3341266197252777E-2</v>
      </c>
    </row>
    <row r="31" spans="1:38">
      <c r="A31" s="1" t="s">
        <v>28</v>
      </c>
      <c r="B31" s="144">
        <v>2388.2506494192189</v>
      </c>
      <c r="C31" s="144">
        <v>2450.1611361310138</v>
      </c>
      <c r="D31" s="144">
        <v>2537.9725945945952</v>
      </c>
      <c r="E31" s="144">
        <v>2654.4078704170452</v>
      </c>
      <c r="F31" s="144">
        <v>2612.7868196613995</v>
      </c>
      <c r="G31" s="144">
        <v>2733.0909724124804</v>
      </c>
      <c r="H31" s="144">
        <v>2838.6148038401734</v>
      </c>
      <c r="I31" s="144">
        <v>2828.9337072086828</v>
      </c>
      <c r="J31" s="144">
        <v>2912.8307275298557</v>
      </c>
      <c r="K31" s="144">
        <v>2939.1179166825277</v>
      </c>
      <c r="L31" s="144">
        <v>2976.021777837138</v>
      </c>
      <c r="M31" s="144">
        <v>3111.2502419173666</v>
      </c>
      <c r="N31" s="144">
        <v>3190.8307297869255</v>
      </c>
      <c r="O31" s="144">
        <v>3238.7652480125503</v>
      </c>
      <c r="P31" s="144">
        <v>3236.3258805317578</v>
      </c>
      <c r="Q31" s="144">
        <v>3270.6788736118456</v>
      </c>
      <c r="R31" s="145">
        <f t="shared" si="4"/>
        <v>1.0614812706822851E-2</v>
      </c>
      <c r="S31" s="146">
        <f t="shared" si="5"/>
        <v>9.9010396351620011E-2</v>
      </c>
      <c r="T31" s="144"/>
      <c r="U31" s="144">
        <v>6393.9552270327349</v>
      </c>
      <c r="V31" s="144">
        <v>6961.8190481064494</v>
      </c>
      <c r="W31" s="144">
        <v>6592.6769484029492</v>
      </c>
      <c r="X31" s="144">
        <v>6874.3620996740265</v>
      </c>
      <c r="Y31" s="144">
        <v>6947.2135258496855</v>
      </c>
      <c r="Z31" s="144">
        <v>7427.2402449953806</v>
      </c>
      <c r="AA31" s="144">
        <v>7767.3539408561965</v>
      </c>
      <c r="AB31" s="144">
        <v>7842.8808438310571</v>
      </c>
      <c r="AC31" s="144">
        <v>8045.2810252112586</v>
      </c>
      <c r="AD31" s="144">
        <v>8034.4563477114343</v>
      </c>
      <c r="AE31" s="144">
        <v>7899.5031122661212</v>
      </c>
      <c r="AF31" s="144">
        <v>8179.135142119424</v>
      </c>
      <c r="AG31" s="144">
        <v>8416.1779651334873</v>
      </c>
      <c r="AH31" s="144">
        <v>8689.114532693864</v>
      </c>
      <c r="AI31" s="144">
        <v>8681.7744113928729</v>
      </c>
      <c r="AJ31" s="144">
        <v>8745.225987234704</v>
      </c>
      <c r="AK31" s="145">
        <f t="shared" si="1"/>
        <v>7.3085953210860755E-3</v>
      </c>
      <c r="AL31" s="146">
        <f t="shared" si="0"/>
        <v>0.10706026226578325</v>
      </c>
    </row>
    <row r="32" spans="1:38">
      <c r="A32" s="1" t="s">
        <v>32</v>
      </c>
      <c r="B32" s="144">
        <v>2153.895934530095</v>
      </c>
      <c r="C32" s="144">
        <v>2157.3498106448315</v>
      </c>
      <c r="D32" s="144">
        <v>2137.0410073710077</v>
      </c>
      <c r="E32" s="144">
        <v>2171.5643041973317</v>
      </c>
      <c r="F32" s="144">
        <v>2240.6979823971196</v>
      </c>
      <c r="G32" s="144">
        <v>2409.0278754219858</v>
      </c>
      <c r="H32" s="144">
        <v>2639.723468081886</v>
      </c>
      <c r="I32" s="144">
        <v>2853.9182682518745</v>
      </c>
      <c r="J32" s="144">
        <v>3023.6997171590201</v>
      </c>
      <c r="K32" s="144">
        <v>2965.5546327848083</v>
      </c>
      <c r="L32" s="144">
        <v>2907.625432827198</v>
      </c>
      <c r="M32" s="144">
        <v>3015.5859996815275</v>
      </c>
      <c r="N32" s="144">
        <v>3102.5593919724743</v>
      </c>
      <c r="O32" s="144">
        <v>3375.0239801295834</v>
      </c>
      <c r="P32" s="144">
        <v>3464.1980950257293</v>
      </c>
      <c r="Q32" s="144">
        <v>3542.9267925663985</v>
      </c>
      <c r="R32" s="145">
        <f t="shared" si="4"/>
        <v>2.272638439866248E-2</v>
      </c>
      <c r="S32" s="146">
        <f t="shared" si="5"/>
        <v>0.21849491085289907</v>
      </c>
      <c r="T32" s="144"/>
      <c r="U32" s="144">
        <v>3893.2685005279832</v>
      </c>
      <c r="V32" s="144">
        <v>3964.1138638689872</v>
      </c>
      <c r="W32" s="144">
        <v>4595.5837592137595</v>
      </c>
      <c r="X32" s="144">
        <v>4862.9244883556812</v>
      </c>
      <c r="Y32" s="144">
        <v>5128.760556272845</v>
      </c>
      <c r="Z32" s="144">
        <v>5412.5685648081508</v>
      </c>
      <c r="AA32" s="144">
        <v>6258.6042814353414</v>
      </c>
      <c r="AB32" s="144">
        <v>6862.8046538185745</v>
      </c>
      <c r="AC32" s="144">
        <v>7156.0893306096805</v>
      </c>
      <c r="AD32" s="144">
        <v>7015.1842368876187</v>
      </c>
      <c r="AE32" s="144">
        <v>6920.9316753305184</v>
      </c>
      <c r="AF32" s="144">
        <v>7161.1650069917159</v>
      </c>
      <c r="AG32" s="144">
        <v>7367.4103012921651</v>
      </c>
      <c r="AH32" s="144">
        <v>7682.8962032142372</v>
      </c>
      <c r="AI32" s="144">
        <v>7805.4128678498628</v>
      </c>
      <c r="AJ32" s="144">
        <v>7953.2106626375999</v>
      </c>
      <c r="AK32" s="145">
        <f t="shared" si="1"/>
        <v>1.8935294940836345E-2</v>
      </c>
      <c r="AL32" s="146">
        <f t="shared" si="0"/>
        <v>0.14915318279858369</v>
      </c>
    </row>
    <row r="33" spans="1:38">
      <c r="A33" s="1" t="s">
        <v>29</v>
      </c>
      <c r="B33" s="144">
        <v>6339.7691657866953</v>
      </c>
      <c r="C33" s="144">
        <v>6806.8785261003077</v>
      </c>
      <c r="D33" s="144">
        <v>6598.9809041769049</v>
      </c>
      <c r="E33" s="144">
        <v>6908.8509258325776</v>
      </c>
      <c r="F33" s="144">
        <v>6540.1320079649404</v>
      </c>
      <c r="G33" s="144">
        <v>7019.7785568676263</v>
      </c>
      <c r="H33" s="144">
        <v>7380.1631156226076</v>
      </c>
      <c r="I33" s="144">
        <v>7636.1903842919237</v>
      </c>
      <c r="J33" s="144">
        <v>7543.570849919688</v>
      </c>
      <c r="K33" s="144">
        <v>7397.0610015721059</v>
      </c>
      <c r="L33" s="144">
        <v>7012.8422402083706</v>
      </c>
      <c r="M33" s="144">
        <v>7000.9708475069756</v>
      </c>
      <c r="N33" s="144">
        <v>6964.9551535814853</v>
      </c>
      <c r="O33" s="144">
        <v>7169.3055975423449</v>
      </c>
      <c r="P33" s="144">
        <v>7223.9518653994564</v>
      </c>
      <c r="Q33" s="144">
        <v>7095.4208144796376</v>
      </c>
      <c r="R33" s="145">
        <f t="shared" si="4"/>
        <v>-1.7792345978306368E-2</v>
      </c>
      <c r="S33" s="146">
        <f t="shared" si="5"/>
        <v>1.1775336082394672E-2</v>
      </c>
      <c r="T33" s="144"/>
      <c r="U33" s="144">
        <v>10952.357629355862</v>
      </c>
      <c r="V33" s="144">
        <v>11271.266448311158</v>
      </c>
      <c r="W33" s="144">
        <v>11507.240869778872</v>
      </c>
      <c r="X33" s="144">
        <v>11945.45128877239</v>
      </c>
      <c r="Y33" s="144">
        <v>12005.9887208816</v>
      </c>
      <c r="Z33" s="144">
        <v>13194.848526359294</v>
      </c>
      <c r="AA33" s="144">
        <v>14058.910632949715</v>
      </c>
      <c r="AB33" s="144">
        <v>15333.706509326228</v>
      </c>
      <c r="AC33" s="144">
        <v>16367.174580103361</v>
      </c>
      <c r="AD33" s="144">
        <v>16092.640817492076</v>
      </c>
      <c r="AE33" s="144">
        <v>15863.713573233412</v>
      </c>
      <c r="AF33" s="144">
        <v>16298.027392760438</v>
      </c>
      <c r="AG33" s="144">
        <v>16738.399225146</v>
      </c>
      <c r="AH33" s="144">
        <v>16854.157018783757</v>
      </c>
      <c r="AI33" s="144">
        <v>16858.749537261552</v>
      </c>
      <c r="AJ33" s="144">
        <v>16915.618361503646</v>
      </c>
      <c r="AK33" s="145">
        <f t="shared" si="1"/>
        <v>3.3732528095515857E-3</v>
      </c>
      <c r="AL33" s="146">
        <f t="shared" si="0"/>
        <v>6.6308861630299143E-2</v>
      </c>
    </row>
    <row r="34" spans="1:38">
      <c r="A34" s="1" t="s">
        <v>30</v>
      </c>
      <c r="B34" s="144">
        <v>3795.7335902851109</v>
      </c>
      <c r="C34" s="144">
        <v>3869.5738843398162</v>
      </c>
      <c r="D34" s="144">
        <v>4019.4022014742022</v>
      </c>
      <c r="E34" s="144">
        <v>4171.9162213932859</v>
      </c>
      <c r="F34" s="144">
        <v>4140.8005400883785</v>
      </c>
      <c r="G34" s="144">
        <v>4520.2036396394724</v>
      </c>
      <c r="H34" s="144">
        <v>4615.6912357633337</v>
      </c>
      <c r="I34" s="144">
        <v>4668.7059294800865</v>
      </c>
      <c r="J34" s="144">
        <v>4658.7373419931564</v>
      </c>
      <c r="K34" s="144">
        <v>4685.5406193522576</v>
      </c>
      <c r="L34" s="144">
        <v>4781.9786599966019</v>
      </c>
      <c r="M34" s="144">
        <v>4945.360585497946</v>
      </c>
      <c r="N34" s="144">
        <v>5033.5108913682279</v>
      </c>
      <c r="O34" s="144">
        <v>5104.4617339226925</v>
      </c>
      <c r="P34" s="144">
        <v>5127.2419482831428</v>
      </c>
      <c r="Q34" s="144">
        <v>5217.9554707741372</v>
      </c>
      <c r="R34" s="145">
        <f t="shared" si="4"/>
        <v>1.769245988505963E-2</v>
      </c>
      <c r="S34" s="146">
        <f t="shared" si="5"/>
        <v>9.117079806831363E-2</v>
      </c>
      <c r="T34" s="144"/>
      <c r="U34" s="144">
        <v>10808.764567053855</v>
      </c>
      <c r="V34" s="144">
        <v>11293.588387922213</v>
      </c>
      <c r="W34" s="144">
        <v>11764.442265356267</v>
      </c>
      <c r="X34" s="144">
        <v>12285.412575192393</v>
      </c>
      <c r="Y34" s="144">
        <v>12536.711043625322</v>
      </c>
      <c r="Z34" s="144">
        <v>13263.950216158737</v>
      </c>
      <c r="AA34" s="144">
        <v>13709.379705611187</v>
      </c>
      <c r="AB34" s="144">
        <v>13662.01224316357</v>
      </c>
      <c r="AC34" s="144">
        <v>13905.659032579093</v>
      </c>
      <c r="AD34" s="144">
        <v>13974.055154909825</v>
      </c>
      <c r="AE34" s="144">
        <v>14005.189410694613</v>
      </c>
      <c r="AF34" s="144">
        <v>14305.474822416772</v>
      </c>
      <c r="AG34" s="144">
        <v>14459.824979317189</v>
      </c>
      <c r="AH34" s="144">
        <v>14527.27713186212</v>
      </c>
      <c r="AI34" s="144">
        <v>14440.845893401849</v>
      </c>
      <c r="AJ34" s="144">
        <v>14536.376323782941</v>
      </c>
      <c r="AK34" s="145">
        <f t="shared" si="1"/>
        <v>6.6152932512588691E-3</v>
      </c>
      <c r="AL34" s="146">
        <f t="shared" si="0"/>
        <v>3.7927863559110708E-2</v>
      </c>
    </row>
    <row r="35" spans="1:38">
      <c r="A35" s="1" t="s">
        <v>31</v>
      </c>
      <c r="B35" s="144">
        <v>1408.8375923970434</v>
      </c>
      <c r="C35" s="144">
        <v>1467.9957932446266</v>
      </c>
      <c r="D35" s="144">
        <v>1389.3918525798529</v>
      </c>
      <c r="E35" s="144">
        <v>1407.8831535437041</v>
      </c>
      <c r="F35" s="144">
        <v>1336.7203997017696</v>
      </c>
      <c r="G35" s="144">
        <v>1439.2214013401378</v>
      </c>
      <c r="H35" s="144">
        <v>1559.3551472173424</v>
      </c>
      <c r="I35" s="144">
        <v>1702.357136533848</v>
      </c>
      <c r="J35" s="144">
        <v>1783.9828331238218</v>
      </c>
      <c r="K35" s="144">
        <v>1773.6749525678226</v>
      </c>
      <c r="L35" s="144">
        <v>1781.5037636562997</v>
      </c>
      <c r="M35" s="144">
        <v>1780.2445243130439</v>
      </c>
      <c r="N35" s="144">
        <v>1828.0594897712319</v>
      </c>
      <c r="O35" s="144">
        <v>1844.7336040459834</v>
      </c>
      <c r="P35" s="144">
        <v>1875.2617171918753</v>
      </c>
      <c r="Q35" s="144">
        <v>1858.739103993513</v>
      </c>
      <c r="R35" s="145">
        <f t="shared" si="4"/>
        <v>-8.8108305346862315E-3</v>
      </c>
      <c r="S35" s="146">
        <f t="shared" si="5"/>
        <v>4.3354014688522513E-2</v>
      </c>
      <c r="T35" s="144"/>
      <c r="U35" s="144">
        <v>5295.3328352692715</v>
      </c>
      <c r="V35" s="144">
        <v>5576.5457369498472</v>
      </c>
      <c r="W35" s="144">
        <v>5113.7689238329249</v>
      </c>
      <c r="X35" s="144">
        <v>5232.4476257687274</v>
      </c>
      <c r="Y35" s="144">
        <v>5272.2305468167524</v>
      </c>
      <c r="Z35" s="144">
        <v>5702.0808168989233</v>
      </c>
      <c r="AA35" s="144">
        <v>6034.9986376834204</v>
      </c>
      <c r="AB35" s="144">
        <v>6172.322239533999</v>
      </c>
      <c r="AC35" s="144">
        <v>6358.7285163070055</v>
      </c>
      <c r="AD35" s="144">
        <v>6546.5869585113041</v>
      </c>
      <c r="AE35" s="144">
        <v>6628.4653562644417</v>
      </c>
      <c r="AF35" s="144">
        <v>6886.5569689738186</v>
      </c>
      <c r="AG35" s="144">
        <v>7074.9780512619764</v>
      </c>
      <c r="AH35" s="144">
        <v>7253.1571249989802</v>
      </c>
      <c r="AI35" s="144">
        <v>7256.3893999378261</v>
      </c>
      <c r="AJ35" s="144">
        <v>7431.7409964545623</v>
      </c>
      <c r="AK35" s="145">
        <f t="shared" si="1"/>
        <v>2.416513045981783E-2</v>
      </c>
      <c r="AL35" s="146">
        <f t="shared" si="0"/>
        <v>0.1211857642781462</v>
      </c>
    </row>
    <row r="36" spans="1:38">
      <c r="A36" s="1" t="s">
        <v>33</v>
      </c>
      <c r="B36" s="144">
        <v>4432.419809926083</v>
      </c>
      <c r="C36" s="144">
        <v>4442.0659825997955</v>
      </c>
      <c r="D36" s="144">
        <v>4362.3373955773959</v>
      </c>
      <c r="E36" s="144">
        <v>4368.9952280135767</v>
      </c>
      <c r="F36" s="144">
        <v>4260.9420768853088</v>
      </c>
      <c r="G36" s="144">
        <v>4611.9420898904582</v>
      </c>
      <c r="H36" s="144">
        <v>4661.5892363229386</v>
      </c>
      <c r="I36" s="144">
        <v>4829.9699143952339</v>
      </c>
      <c r="J36" s="144">
        <v>4986.8647557441172</v>
      </c>
      <c r="K36" s="144">
        <v>5072.9930392998322</v>
      </c>
      <c r="L36" s="144">
        <v>5224.2348599792804</v>
      </c>
      <c r="M36" s="144">
        <v>5485.8581255824911</v>
      </c>
      <c r="N36" s="144">
        <v>5537.0868772873755</v>
      </c>
      <c r="O36" s="144">
        <v>5607.5708986625059</v>
      </c>
      <c r="P36" s="144">
        <v>5594.1528893452341</v>
      </c>
      <c r="Q36" s="144">
        <v>5633.7274603137384</v>
      </c>
      <c r="R36" s="145">
        <f t="shared" si="4"/>
        <v>7.0742741128650977E-3</v>
      </c>
      <c r="S36" s="146">
        <f t="shared" si="5"/>
        <v>7.8383267848735727E-2</v>
      </c>
      <c r="T36" s="144"/>
      <c r="U36" s="144">
        <v>6702.815776135164</v>
      </c>
      <c r="V36" s="144">
        <v>6573.1546878198578</v>
      </c>
      <c r="W36" s="144">
        <v>6355.6482113022121</v>
      </c>
      <c r="X36" s="144">
        <v>6252.3314850287334</v>
      </c>
      <c r="Y36" s="144">
        <v>5973.2505819134049</v>
      </c>
      <c r="Z36" s="144">
        <v>6838.6844732552909</v>
      </c>
      <c r="AA36" s="144">
        <v>6817.6183908151434</v>
      </c>
      <c r="AB36" s="144">
        <v>7045.6462141801157</v>
      </c>
      <c r="AC36" s="144">
        <v>7348.7102014805514</v>
      </c>
      <c r="AD36" s="144">
        <v>7607.547323406362</v>
      </c>
      <c r="AE36" s="144">
        <v>7854.3082036138894</v>
      </c>
      <c r="AF36" s="144">
        <v>8219.1112270535523</v>
      </c>
      <c r="AG36" s="144">
        <v>8220.638707288892</v>
      </c>
      <c r="AH36" s="144">
        <v>8311.782659139004</v>
      </c>
      <c r="AI36" s="144">
        <v>8307.2572490597777</v>
      </c>
      <c r="AJ36" s="144">
        <v>8433.5103748352158</v>
      </c>
      <c r="AK36" s="145">
        <f t="shared" si="1"/>
        <v>1.5197931397842313E-2</v>
      </c>
      <c r="AL36" s="146">
        <f t="shared" ref="AL36:AL55" si="6">AJ36/AE36-1</f>
        <v>7.374324462526527E-2</v>
      </c>
    </row>
    <row r="37" spans="1:38">
      <c r="A37" s="1" t="s">
        <v>26</v>
      </c>
      <c r="B37" s="144">
        <v>1618.8085797254489</v>
      </c>
      <c r="C37" s="144">
        <v>1634.7538126919142</v>
      </c>
      <c r="D37" s="144">
        <v>1584.8144815724818</v>
      </c>
      <c r="E37" s="144">
        <v>1651.7684242363143</v>
      </c>
      <c r="F37" s="144">
        <v>1574.6706279209327</v>
      </c>
      <c r="G37" s="144">
        <v>1906.2535117087918</v>
      </c>
      <c r="H37" s="144">
        <v>2090.1243331758492</v>
      </c>
      <c r="I37" s="144">
        <v>2350.820061791238</v>
      </c>
      <c r="J37" s="144">
        <v>2421.1995512954818</v>
      </c>
      <c r="K37" s="144">
        <v>2474.9617009399758</v>
      </c>
      <c r="L37" s="144">
        <v>2477.0002455452609</v>
      </c>
      <c r="M37" s="144">
        <v>2501.7802286726078</v>
      </c>
      <c r="N37" s="144">
        <v>2589.31770751165</v>
      </c>
      <c r="O37" s="144">
        <v>2557.4715874273861</v>
      </c>
      <c r="P37" s="144">
        <v>2500.7628189646521</v>
      </c>
      <c r="Q37" s="144">
        <v>2449.1073062982805</v>
      </c>
      <c r="R37" s="145">
        <f t="shared" si="4"/>
        <v>-2.0655902380921409E-2</v>
      </c>
      <c r="S37" s="146">
        <f t="shared" si="5"/>
        <v>-1.1260773710920824E-2</v>
      </c>
      <c r="T37" s="144"/>
      <c r="U37" s="144">
        <v>4830.6873600844774</v>
      </c>
      <c r="V37" s="144">
        <v>4799.2170163766641</v>
      </c>
      <c r="W37" s="144">
        <v>5127.6376265356275</v>
      </c>
      <c r="X37" s="144">
        <v>5303.8887656685829</v>
      </c>
      <c r="Y37" s="144">
        <v>5121.7620201487525</v>
      </c>
      <c r="Z37" s="144">
        <v>5407.8029310288784</v>
      </c>
      <c r="AA37" s="144">
        <v>6264.4886404814442</v>
      </c>
      <c r="AB37" s="144">
        <v>6460.7803533963051</v>
      </c>
      <c r="AC37" s="144">
        <v>6944.4303504085492</v>
      </c>
      <c r="AD37" s="144">
        <v>7157.018457163078</v>
      </c>
      <c r="AE37" s="144">
        <v>7186.3644644539645</v>
      </c>
      <c r="AF37" s="144">
        <v>7492.6586605764378</v>
      </c>
      <c r="AG37" s="144">
        <v>7675.2866778070675</v>
      </c>
      <c r="AH37" s="144">
        <v>7735.303407874635</v>
      </c>
      <c r="AI37" s="144">
        <v>7358.9302081551632</v>
      </c>
      <c r="AJ37" s="144">
        <v>7281.3592316215409</v>
      </c>
      <c r="AK37" s="145">
        <f t="shared" si="1"/>
        <v>-1.05410670218965E-2</v>
      </c>
      <c r="AL37" s="146">
        <f t="shared" si="6"/>
        <v>1.3218751656341787E-2</v>
      </c>
    </row>
    <row r="38" spans="1:38">
      <c r="A38" s="1" t="s">
        <v>27</v>
      </c>
      <c r="B38" s="144">
        <v>4063.9545934530097</v>
      </c>
      <c r="C38" s="144">
        <v>4254.2990788126926</v>
      </c>
      <c r="D38" s="144">
        <v>4165.6539754299765</v>
      </c>
      <c r="E38" s="144">
        <v>4255.6747992069095</v>
      </c>
      <c r="F38" s="144">
        <v>4475.563851357495</v>
      </c>
      <c r="G38" s="144">
        <v>4620.2819490041838</v>
      </c>
      <c r="H38" s="144">
        <v>4566.2626197760674</v>
      </c>
      <c r="I38" s="144">
        <v>4458.608484344154</v>
      </c>
      <c r="J38" s="144">
        <v>4444.8385842237594</v>
      </c>
      <c r="K38" s="144">
        <v>4509.0526433741861</v>
      </c>
      <c r="L38" s="144">
        <v>4514.491236944692</v>
      </c>
      <c r="M38" s="144">
        <v>4737.2402379325631</v>
      </c>
      <c r="N38" s="144">
        <v>4722.7639680797083</v>
      </c>
      <c r="O38" s="144">
        <v>4821.4628287565474</v>
      </c>
      <c r="P38" s="144">
        <v>4905.3091485715095</v>
      </c>
      <c r="Q38" s="144">
        <v>4988.6777431637247</v>
      </c>
      <c r="R38" s="145">
        <f t="shared" si="4"/>
        <v>1.699558418585978E-2</v>
      </c>
      <c r="S38" s="146">
        <f t="shared" si="5"/>
        <v>0.10503653265255908</v>
      </c>
      <c r="T38" s="144"/>
      <c r="U38" s="144">
        <v>6239.5249524815208</v>
      </c>
      <c r="V38" s="144">
        <v>6662.4424462640745</v>
      </c>
      <c r="W38" s="144">
        <v>6949.4808452088464</v>
      </c>
      <c r="X38" s="144">
        <v>7147.809221359681</v>
      </c>
      <c r="Y38" s="144">
        <v>7123.3433516393598</v>
      </c>
      <c r="Z38" s="144">
        <v>7547.5724979219976</v>
      </c>
      <c r="AA38" s="144">
        <v>7730.8709147703566</v>
      </c>
      <c r="AB38" s="144">
        <v>7791.7760598790737</v>
      </c>
      <c r="AC38" s="144">
        <v>7845.9408216355905</v>
      </c>
      <c r="AD38" s="144">
        <v>7989.0428495240767</v>
      </c>
      <c r="AE38" s="144">
        <v>8091.6766147282051</v>
      </c>
      <c r="AF38" s="144">
        <v>8264.855215364847</v>
      </c>
      <c r="AG38" s="144">
        <v>8411.6342325413352</v>
      </c>
      <c r="AH38" s="144">
        <v>8584.3001233730702</v>
      </c>
      <c r="AI38" s="144">
        <v>8826.047309024194</v>
      </c>
      <c r="AJ38" s="144">
        <v>9289.2187169172139</v>
      </c>
      <c r="AK38" s="145">
        <f t="shared" si="1"/>
        <v>5.2477784411992801E-2</v>
      </c>
      <c r="AL38" s="146">
        <f t="shared" si="6"/>
        <v>0.14799678227492219</v>
      </c>
    </row>
    <row r="39" spans="1:38">
      <c r="A39" s="1" t="s">
        <v>34</v>
      </c>
      <c r="B39" s="144">
        <v>4335.6806241259183</v>
      </c>
      <c r="C39" s="144">
        <v>4439.4957027538912</v>
      </c>
      <c r="D39" s="144">
        <v>4331.1829483178244</v>
      </c>
      <c r="E39" s="144">
        <v>4329.5794266895191</v>
      </c>
      <c r="F39" s="144">
        <v>4101.1421687185184</v>
      </c>
      <c r="G39" s="144">
        <v>4163.9725146388919</v>
      </c>
      <c r="H39" s="144">
        <v>4392.0855920114127</v>
      </c>
      <c r="I39" s="144">
        <v>4489.2713547153444</v>
      </c>
      <c r="J39" s="144">
        <v>4712.4920036315389</v>
      </c>
      <c r="K39" s="144">
        <v>4803.7501136349974</v>
      </c>
      <c r="L39" s="144">
        <v>4879.5909100698418</v>
      </c>
      <c r="M39" s="144">
        <v>4874.1403958078272</v>
      </c>
      <c r="N39" s="144">
        <v>4606.9200285446022</v>
      </c>
      <c r="O39" s="144">
        <v>4601.3525691828791</v>
      </c>
      <c r="P39" s="144">
        <v>4787.9978570581552</v>
      </c>
      <c r="Q39" s="144">
        <v>4872.540445999126</v>
      </c>
      <c r="R39" s="145">
        <f t="shared" si="4"/>
        <v>1.7657190221241237E-2</v>
      </c>
      <c r="S39" s="146">
        <f t="shared" si="5"/>
        <v>-1.4448883524571521E-3</v>
      </c>
      <c r="T39" s="144"/>
      <c r="U39" s="144">
        <v>11157.059990431486</v>
      </c>
      <c r="V39" s="144">
        <v>10951.152974071001</v>
      </c>
      <c r="W39" s="144">
        <v>10646.503292772595</v>
      </c>
      <c r="X39" s="144">
        <v>10423.015962630643</v>
      </c>
      <c r="Y39" s="144">
        <v>9884.2658525940624</v>
      </c>
      <c r="Z39" s="144">
        <v>10132.928823177046</v>
      </c>
      <c r="AA39" s="144">
        <v>10657.751104302079</v>
      </c>
      <c r="AB39" s="144">
        <v>10729.733306185321</v>
      </c>
      <c r="AC39" s="144">
        <v>10939.073643410855</v>
      </c>
      <c r="AD39" s="144">
        <v>10919.34642151864</v>
      </c>
      <c r="AE39" s="144">
        <v>10862.359539157007</v>
      </c>
      <c r="AF39" s="144">
        <v>10970.76420702181</v>
      </c>
      <c r="AG39" s="144">
        <v>10989.277509259371</v>
      </c>
      <c r="AH39" s="144">
        <v>10963.587214955105</v>
      </c>
      <c r="AI39" s="144">
        <v>11000.751972573664</v>
      </c>
      <c r="AJ39" s="144">
        <v>11330.480923356767</v>
      </c>
      <c r="AK39" s="145">
        <f t="shared" si="1"/>
        <v>2.9973310152356936E-2</v>
      </c>
      <c r="AL39" s="146">
        <f t="shared" si="6"/>
        <v>4.3095736475326607E-2</v>
      </c>
    </row>
    <row r="40" spans="1:38">
      <c r="A40" s="1" t="s">
        <v>35</v>
      </c>
      <c r="B40" s="144">
        <v>2852.8961246040126</v>
      </c>
      <c r="C40" s="144">
        <v>2937.3046417604914</v>
      </c>
      <c r="D40" s="144">
        <v>2907.3844029484035</v>
      </c>
      <c r="E40" s="144">
        <v>3062.1150653627719</v>
      </c>
      <c r="F40" s="144">
        <v>3141.1762970304235</v>
      </c>
      <c r="G40" s="144">
        <v>3221.5684347878582</v>
      </c>
      <c r="H40" s="144">
        <v>3332.9009637128406</v>
      </c>
      <c r="I40" s="144">
        <v>3434.2414815732864</v>
      </c>
      <c r="J40" s="144">
        <v>3542.2082242125853</v>
      </c>
      <c r="K40" s="144">
        <v>3611.5497983612954</v>
      </c>
      <c r="L40" s="144">
        <v>3765.3758252922289</v>
      </c>
      <c r="M40" s="144">
        <v>3920.8904455099923</v>
      </c>
      <c r="N40" s="144">
        <v>4221.4675703763014</v>
      </c>
      <c r="O40" s="144">
        <v>4349.7979868129723</v>
      </c>
      <c r="P40" s="144">
        <v>4463.5216982217889</v>
      </c>
      <c r="Q40" s="144">
        <v>4493.8055193651544</v>
      </c>
      <c r="R40" s="145">
        <f t="shared" si="4"/>
        <v>6.7847370732911916E-3</v>
      </c>
      <c r="S40" s="146">
        <f t="shared" si="5"/>
        <v>0.19345471152707372</v>
      </c>
      <c r="T40" s="144"/>
      <c r="U40" s="144">
        <v>4788.6931626187961</v>
      </c>
      <c r="V40" s="144">
        <v>4986.9839201637669</v>
      </c>
      <c r="W40" s="144">
        <v>5587.8263980343991</v>
      </c>
      <c r="X40" s="144">
        <v>6150.0967503444572</v>
      </c>
      <c r="Y40" s="144">
        <v>6579.7903793348014</v>
      </c>
      <c r="Z40" s="144">
        <v>6458.6251793583506</v>
      </c>
      <c r="AA40" s="144">
        <v>6767.0129030186563</v>
      </c>
      <c r="AB40" s="144">
        <v>6894.6031860553649</v>
      </c>
      <c r="AC40" s="144">
        <v>7170.6478848034094</v>
      </c>
      <c r="AD40" s="144">
        <v>7230.461536156442</v>
      </c>
      <c r="AE40" s="144">
        <v>7626.1917638202276</v>
      </c>
      <c r="AF40" s="144">
        <v>8008.9858315893753</v>
      </c>
      <c r="AG40" s="144">
        <v>8563.5795723324445</v>
      </c>
      <c r="AH40" s="144">
        <v>8898.7433513354536</v>
      </c>
      <c r="AI40" s="144">
        <v>8959.9046890277878</v>
      </c>
      <c r="AJ40" s="144">
        <v>8918.6825130210163</v>
      </c>
      <c r="AK40" s="145">
        <f t="shared" si="1"/>
        <v>-4.6007382262951424E-3</v>
      </c>
      <c r="AL40" s="146">
        <f t="shared" si="6"/>
        <v>0.16948049422682421</v>
      </c>
    </row>
    <row r="41" spans="1:38">
      <c r="A41" s="1" t="s">
        <v>36</v>
      </c>
      <c r="B41" s="144">
        <v>3878.3673336853221</v>
      </c>
      <c r="C41" s="144">
        <v>3894.5219344933475</v>
      </c>
      <c r="D41" s="144">
        <v>3985.3608402948407</v>
      </c>
      <c r="E41" s="144">
        <v>3968.6784958161106</v>
      </c>
      <c r="F41" s="144">
        <v>3891.186084995727</v>
      </c>
      <c r="G41" s="144">
        <v>4302.1758942377792</v>
      </c>
      <c r="H41" s="144">
        <v>4407.3849255312816</v>
      </c>
      <c r="I41" s="144">
        <v>4566.4963615761189</v>
      </c>
      <c r="J41" s="144">
        <v>4728.1704466094006</v>
      </c>
      <c r="K41" s="144">
        <v>4864.7115498466883</v>
      </c>
      <c r="L41" s="144">
        <v>4909.2965129241593</v>
      </c>
      <c r="M41" s="144">
        <v>5007.0691597169352</v>
      </c>
      <c r="N41" s="144">
        <v>5102.1288885769236</v>
      </c>
      <c r="O41" s="144">
        <v>5293.1276707001225</v>
      </c>
      <c r="P41" s="144">
        <v>5421.6421162112856</v>
      </c>
      <c r="Q41" s="144">
        <v>5623.7055386520906</v>
      </c>
      <c r="R41" s="145">
        <f t="shared" si="4"/>
        <v>3.7269782495715331E-2</v>
      </c>
      <c r="S41" s="146">
        <f t="shared" si="5"/>
        <v>0.14552166972338831</v>
      </c>
      <c r="T41" s="144"/>
      <c r="U41" s="144">
        <v>7072.6356441393882</v>
      </c>
      <c r="V41" s="144">
        <v>7129.8901228249752</v>
      </c>
      <c r="W41" s="144">
        <v>7030.17147911548</v>
      </c>
      <c r="X41" s="144">
        <v>7323.9485835265659</v>
      </c>
      <c r="Y41" s="144">
        <v>7277.3111463694067</v>
      </c>
      <c r="Z41" s="144">
        <v>8227.8667199130723</v>
      </c>
      <c r="AA41" s="144">
        <v>8748.8650297462063</v>
      </c>
      <c r="AB41" s="144">
        <v>9078.4809536034572</v>
      </c>
      <c r="AC41" s="144">
        <v>9308.51557371325</v>
      </c>
      <c r="AD41" s="144">
        <v>9446.1336814128335</v>
      </c>
      <c r="AE41" s="144">
        <v>9621.2185398565653</v>
      </c>
      <c r="AF41" s="144">
        <v>10074.801042042063</v>
      </c>
      <c r="AG41" s="144">
        <v>10384.413928902521</v>
      </c>
      <c r="AH41" s="144">
        <v>10816.847041905994</v>
      </c>
      <c r="AI41" s="144">
        <v>10800.045487939247</v>
      </c>
      <c r="AJ41" s="144">
        <v>11219.74725821732</v>
      </c>
      <c r="AK41" s="145">
        <f t="shared" si="1"/>
        <v>3.8861111348722277E-2</v>
      </c>
      <c r="AL41" s="146">
        <f t="shared" si="6"/>
        <v>0.16614618114521962</v>
      </c>
    </row>
    <row r="42" spans="1:38">
      <c r="A42" s="1" t="s">
        <v>37</v>
      </c>
      <c r="B42" s="144">
        <v>3885.2454142531988</v>
      </c>
      <c r="C42" s="144">
        <v>4006.964545921021</v>
      </c>
      <c r="D42" s="144">
        <v>3920.575571725572</v>
      </c>
      <c r="E42" s="144">
        <v>3983.4594213126325</v>
      </c>
      <c r="F42" s="144">
        <v>3901.6838891818666</v>
      </c>
      <c r="G42" s="144">
        <v>4107.9763177324467</v>
      </c>
      <c r="H42" s="144">
        <v>4083.7451779956064</v>
      </c>
      <c r="I42" s="144">
        <v>4459.744146209754</v>
      </c>
      <c r="J42" s="144">
        <v>4703.5328933584751</v>
      </c>
      <c r="K42" s="144">
        <v>4887.5864238509685</v>
      </c>
      <c r="L42" s="144">
        <v>5059.2811000901647</v>
      </c>
      <c r="M42" s="144">
        <v>5297.3705284779362</v>
      </c>
      <c r="N42" s="144">
        <v>5571.784631726945</v>
      </c>
      <c r="O42" s="144">
        <v>5586.6080167983473</v>
      </c>
      <c r="P42" s="144">
        <v>5580.8849933330293</v>
      </c>
      <c r="Q42" s="144">
        <v>5657.6044646625714</v>
      </c>
      <c r="R42" s="145">
        <f t="shared" si="4"/>
        <v>1.3746828938634659E-2</v>
      </c>
      <c r="S42" s="146">
        <f t="shared" si="5"/>
        <v>0.11826252638181023</v>
      </c>
      <c r="T42" s="144"/>
      <c r="U42" s="144">
        <v>11174.520480464626</v>
      </c>
      <c r="V42" s="144">
        <v>11348.736709314229</v>
      </c>
      <c r="W42" s="144">
        <v>11411.420742014743</v>
      </c>
      <c r="X42" s="144">
        <v>12061.235205161811</v>
      </c>
      <c r="Y42" s="144">
        <v>12075.97408212253</v>
      </c>
      <c r="Z42" s="144">
        <v>12824.320500020896</v>
      </c>
      <c r="AA42" s="144">
        <v>13335.134470279025</v>
      </c>
      <c r="AB42" s="144">
        <v>13724.47364577155</v>
      </c>
      <c r="AC42" s="144">
        <v>13860.863481213773</v>
      </c>
      <c r="AD42" s="144">
        <v>14061.122373670783</v>
      </c>
      <c r="AE42" s="144">
        <v>14144.826289425077</v>
      </c>
      <c r="AF42" s="144">
        <v>14398.295596978844</v>
      </c>
      <c r="AG42" s="144">
        <v>14867.150861491578</v>
      </c>
      <c r="AH42" s="144">
        <v>15208.570792447283</v>
      </c>
      <c r="AI42" s="144">
        <v>15082.292672448008</v>
      </c>
      <c r="AJ42" s="144">
        <v>14937.106824335086</v>
      </c>
      <c r="AK42" s="145">
        <f t="shared" si="1"/>
        <v>-9.6262452444080271E-3</v>
      </c>
      <c r="AL42" s="146">
        <f t="shared" si="6"/>
        <v>5.6012037100966916E-2</v>
      </c>
    </row>
    <row r="43" spans="1:38">
      <c r="A43" s="1" t="s">
        <v>488</v>
      </c>
      <c r="B43" s="144" t="s">
        <v>487</v>
      </c>
      <c r="C43" s="144" t="s">
        <v>487</v>
      </c>
      <c r="D43" s="144" t="s">
        <v>487</v>
      </c>
      <c r="E43" s="144" t="s">
        <v>487</v>
      </c>
      <c r="F43" s="144" t="s">
        <v>487</v>
      </c>
      <c r="G43" s="144" t="s">
        <v>487</v>
      </c>
      <c r="H43" s="144" t="s">
        <v>487</v>
      </c>
      <c r="I43" s="144" t="s">
        <v>487</v>
      </c>
      <c r="J43" s="144" t="s">
        <v>487</v>
      </c>
      <c r="K43" s="144" t="s">
        <v>487</v>
      </c>
      <c r="L43" s="144" t="s">
        <v>487</v>
      </c>
      <c r="M43" s="144" t="s">
        <v>487</v>
      </c>
      <c r="N43" s="144" t="s">
        <v>487</v>
      </c>
      <c r="O43" s="144" t="s">
        <v>487</v>
      </c>
      <c r="P43" s="144" t="s">
        <v>487</v>
      </c>
      <c r="Q43" s="144" t="s">
        <v>487</v>
      </c>
      <c r="R43" s="144" t="s">
        <v>487</v>
      </c>
      <c r="S43" s="367" t="s">
        <v>487</v>
      </c>
      <c r="T43" s="144"/>
      <c r="U43" s="144">
        <v>1590.3608975712777</v>
      </c>
      <c r="V43" s="144">
        <v>1852.7209877175028</v>
      </c>
      <c r="W43" s="144">
        <v>1791.5842309582313</v>
      </c>
      <c r="X43" s="144">
        <v>2199.8944113989987</v>
      </c>
      <c r="Y43" s="144">
        <v>2178.8775799676314</v>
      </c>
      <c r="Z43" s="144">
        <v>2254.1447775956462</v>
      </c>
      <c r="AA43" s="144">
        <v>2999.8462417034007</v>
      </c>
      <c r="AB43" s="144">
        <v>2967.4844548118376</v>
      </c>
      <c r="AC43" s="144">
        <v>3069.6151573084717</v>
      </c>
      <c r="AD43" s="144">
        <v>2100.3395232839398</v>
      </c>
      <c r="AE43" s="144">
        <v>2248.1846613694174</v>
      </c>
      <c r="AF43" s="144">
        <v>2268.871488865761</v>
      </c>
      <c r="AG43" s="144">
        <v>2319.1042881116041</v>
      </c>
      <c r="AH43" s="144">
        <v>2201.1025957366846</v>
      </c>
      <c r="AI43" s="144">
        <v>3823.4392086383709</v>
      </c>
      <c r="AJ43" s="144">
        <v>4003.7900874635566</v>
      </c>
      <c r="AK43" s="145">
        <f t="shared" si="1"/>
        <v>4.716980419558281E-2</v>
      </c>
      <c r="AL43" s="146">
        <f t="shared" si="6"/>
        <v>0.78089912108232351</v>
      </c>
    </row>
    <row r="44" spans="1:38">
      <c r="A44" s="1" t="s">
        <v>38</v>
      </c>
      <c r="B44" s="144">
        <v>3129.2450369588173</v>
      </c>
      <c r="C44" s="144">
        <v>3243.2465199590588</v>
      </c>
      <c r="D44" s="144">
        <v>3386.4850417690423</v>
      </c>
      <c r="E44" s="144">
        <v>3505.5428302584269</v>
      </c>
      <c r="F44" s="144">
        <v>3604.2461039079126</v>
      </c>
      <c r="G44" s="144">
        <v>4022.1949097055508</v>
      </c>
      <c r="H44" s="144">
        <v>4297.9358472737622</v>
      </c>
      <c r="I44" s="144">
        <v>4174.6930179442461</v>
      </c>
      <c r="J44" s="144">
        <v>4423.5606973252325</v>
      </c>
      <c r="K44" s="144">
        <v>4338.4965924074049</v>
      </c>
      <c r="L44" s="144">
        <v>4253.7479538300113</v>
      </c>
      <c r="M44" s="144">
        <v>4586.2708607440072</v>
      </c>
      <c r="N44" s="144">
        <v>4548.2889801972815</v>
      </c>
      <c r="O44" s="144">
        <v>4779.5370650282293</v>
      </c>
      <c r="P44" s="144">
        <v>4646.6752537638004</v>
      </c>
      <c r="Q44" s="144">
        <v>4700</v>
      </c>
      <c r="R44" s="145">
        <f t="shared" ref="R44:R55" si="7">Q44/P44-1</f>
        <v>1.1475892616555683E-2</v>
      </c>
      <c r="S44" s="146">
        <f t="shared" ref="S44:S55" si="8">Q44/L44-1</f>
        <v>0.10490796610743947</v>
      </c>
      <c r="T44" s="144"/>
      <c r="U44" s="144">
        <v>8037.1475343189022</v>
      </c>
      <c r="V44" s="144">
        <v>8454.7628915046062</v>
      </c>
      <c r="W44" s="144">
        <v>8556.9895675675689</v>
      </c>
      <c r="X44" s="144">
        <v>8894.4219175320104</v>
      </c>
      <c r="Y44" s="144">
        <v>9012.94810514448</v>
      </c>
      <c r="Z44" s="144">
        <v>10130.54600628741</v>
      </c>
      <c r="AA44" s="144">
        <v>10967.268390127105</v>
      </c>
      <c r="AB44" s="144">
        <v>11372.517922114712</v>
      </c>
      <c r="AC44" s="144">
        <v>12230.305411516169</v>
      </c>
      <c r="AD44" s="144">
        <v>11967.216500331442</v>
      </c>
      <c r="AE44" s="144">
        <v>11801.409287257002</v>
      </c>
      <c r="AF44" s="144">
        <v>12251.255563552748</v>
      </c>
      <c r="AG44" s="144">
        <v>12179.236104516924</v>
      </c>
      <c r="AH44" s="144">
        <v>12829.283700865248</v>
      </c>
      <c r="AI44" s="144">
        <v>12793.131147754444</v>
      </c>
      <c r="AJ44" s="144">
        <v>13060.226644555003</v>
      </c>
      <c r="AK44" s="145">
        <f t="shared" si="1"/>
        <v>2.0878039450681563E-2</v>
      </c>
      <c r="AL44" s="146">
        <f t="shared" si="6"/>
        <v>0.10666669773560478</v>
      </c>
    </row>
    <row r="45" spans="1:38">
      <c r="A45" s="1" t="s">
        <v>39</v>
      </c>
      <c r="B45" s="144">
        <v>3830.9545300950372</v>
      </c>
      <c r="C45" s="144">
        <v>3861.6955527123855</v>
      </c>
      <c r="D45" s="144">
        <v>3939.9723587223593</v>
      </c>
      <c r="E45" s="144">
        <v>3984.6911651040095</v>
      </c>
      <c r="F45" s="144">
        <v>3902.8503118692156</v>
      </c>
      <c r="G45" s="144">
        <v>4147.2927964114406</v>
      </c>
      <c r="H45" s="144">
        <v>4290.8746164184386</v>
      </c>
      <c r="I45" s="144">
        <v>4221.2551544338312</v>
      </c>
      <c r="J45" s="144">
        <v>4757.2875549968576</v>
      </c>
      <c r="K45" s="144">
        <v>4932.9757262139728</v>
      </c>
      <c r="L45" s="144">
        <v>4999.3169908643185</v>
      </c>
      <c r="M45" s="144">
        <v>5129.9682151451507</v>
      </c>
      <c r="N45" s="144">
        <v>5314.2977160876908</v>
      </c>
      <c r="O45" s="144">
        <v>5680.9409851870623</v>
      </c>
      <c r="P45" s="144">
        <v>5726.7572662821194</v>
      </c>
      <c r="Q45" s="144">
        <v>5853.6847092926027</v>
      </c>
      <c r="R45" s="145">
        <f t="shared" si="7"/>
        <v>2.2163929272470462E-2</v>
      </c>
      <c r="S45" s="146">
        <f t="shared" si="8"/>
        <v>0.17089688851287965</v>
      </c>
      <c r="T45" s="144"/>
      <c r="U45" s="144">
        <v>8955.6012724392822</v>
      </c>
      <c r="V45" s="144">
        <v>9696.9131780962143</v>
      </c>
      <c r="W45" s="144">
        <v>9976.6404078624091</v>
      </c>
      <c r="X45" s="144">
        <v>10310.927277615352</v>
      </c>
      <c r="Y45" s="144">
        <v>10651.771980869598</v>
      </c>
      <c r="Z45" s="144">
        <v>11342.208394667312</v>
      </c>
      <c r="AA45" s="144">
        <v>11842.861016187258</v>
      </c>
      <c r="AB45" s="144">
        <v>11760.914280149787</v>
      </c>
      <c r="AC45" s="144">
        <v>12032.085096724633</v>
      </c>
      <c r="AD45" s="144">
        <v>12263.784732262871</v>
      </c>
      <c r="AE45" s="144">
        <v>12330.903667317627</v>
      </c>
      <c r="AF45" s="144">
        <v>12703.116362126597</v>
      </c>
      <c r="AG45" s="144">
        <v>13014.541150567351</v>
      </c>
      <c r="AH45" s="144">
        <v>13206.615574420108</v>
      </c>
      <c r="AI45" s="144">
        <v>13201.272758413821</v>
      </c>
      <c r="AJ45" s="144">
        <v>13056.52239621479</v>
      </c>
      <c r="AK45" s="145">
        <f t="shared" si="1"/>
        <v>-1.0964879284595774E-2</v>
      </c>
      <c r="AL45" s="146">
        <f t="shared" si="6"/>
        <v>5.8845543560637426E-2</v>
      </c>
    </row>
    <row r="46" spans="1:38">
      <c r="A46" s="1" t="s">
        <v>40</v>
      </c>
      <c r="B46" s="144">
        <v>4111.3673970432947</v>
      </c>
      <c r="C46" s="144">
        <v>4196.5246468781988</v>
      </c>
      <c r="D46" s="144">
        <v>4348.4686928746933</v>
      </c>
      <c r="E46" s="144">
        <v>4429.3506737910411</v>
      </c>
      <c r="F46" s="144">
        <v>4594.5389654670771</v>
      </c>
      <c r="G46" s="144">
        <v>5139.7360309448304</v>
      </c>
      <c r="H46" s="144">
        <v>5395.9572452766151</v>
      </c>
      <c r="I46" s="144">
        <v>5613.5766016589796</v>
      </c>
      <c r="J46" s="144">
        <v>6123.5518716390816</v>
      </c>
      <c r="K46" s="144">
        <v>6085.9164652367572</v>
      </c>
      <c r="L46" s="144">
        <v>6143.3506486186116</v>
      </c>
      <c r="M46" s="144">
        <v>6598.7916178052355</v>
      </c>
      <c r="N46" s="144">
        <v>6708.4961874553755</v>
      </c>
      <c r="O46" s="144">
        <v>6875.8252514441201</v>
      </c>
      <c r="P46" s="144">
        <v>6802.0255255828997</v>
      </c>
      <c r="Q46" s="144">
        <v>6988.6149463072543</v>
      </c>
      <c r="R46" s="145">
        <f t="shared" si="7"/>
        <v>2.7431449650193063E-2</v>
      </c>
      <c r="S46" s="146">
        <f t="shared" si="8"/>
        <v>0.13759011100541829</v>
      </c>
      <c r="T46" s="144"/>
      <c r="U46" s="144">
        <v>5890.0248574445623</v>
      </c>
      <c r="V46" s="144">
        <v>6030.8628607983628</v>
      </c>
      <c r="W46" s="144">
        <v>6264.8712481572493</v>
      </c>
      <c r="X46" s="144">
        <v>6581.207077326344</v>
      </c>
      <c r="Y46" s="144">
        <v>6646.2764725136849</v>
      </c>
      <c r="Z46" s="144">
        <v>7185.3843306973276</v>
      </c>
      <c r="AA46" s="144">
        <v>7435.4760906559768</v>
      </c>
      <c r="AB46" s="144">
        <v>7714.5510530182983</v>
      </c>
      <c r="AC46" s="144">
        <v>8273.7383371743854</v>
      </c>
      <c r="AD46" s="144">
        <v>8395.5968444564351</v>
      </c>
      <c r="AE46" s="144">
        <v>8292.3663409188775</v>
      </c>
      <c r="AF46" s="144">
        <v>8659.6366940815533</v>
      </c>
      <c r="AG46" s="144">
        <v>8700.5342774677774</v>
      </c>
      <c r="AH46" s="144">
        <v>8846.3361466750575</v>
      </c>
      <c r="AI46" s="144">
        <v>8841.2863221665866</v>
      </c>
      <c r="AJ46" s="144">
        <v>8977.2939127159752</v>
      </c>
      <c r="AK46" s="145">
        <f t="shared" si="1"/>
        <v>1.5383235605479051E-2</v>
      </c>
      <c r="AL46" s="146">
        <f t="shared" si="6"/>
        <v>8.2597360468423364E-2</v>
      </c>
    </row>
    <row r="47" spans="1:38">
      <c r="A47" s="1" t="s">
        <v>41</v>
      </c>
      <c r="B47" s="144">
        <v>2976.1694139387541</v>
      </c>
      <c r="C47" s="144">
        <v>3138.2020982599797</v>
      </c>
      <c r="D47" s="144">
        <v>3139.369975429976</v>
      </c>
      <c r="E47" s="144">
        <v>3241.9496589037876</v>
      </c>
      <c r="F47" s="144">
        <v>3239.1558027677261</v>
      </c>
      <c r="G47" s="144">
        <v>3539.6744895542629</v>
      </c>
      <c r="H47" s="144">
        <v>3761.2823022691523</v>
      </c>
      <c r="I47" s="144">
        <v>4033.8709466098921</v>
      </c>
      <c r="J47" s="144">
        <v>4097.6730611425382</v>
      </c>
      <c r="K47" s="144">
        <v>4133.0860263832419</v>
      </c>
      <c r="L47" s="144">
        <v>4250.1991959235074</v>
      </c>
      <c r="M47" s="144">
        <v>4470.7728923661389</v>
      </c>
      <c r="N47" s="144">
        <v>4544.1549552985343</v>
      </c>
      <c r="O47" s="144">
        <v>4527.9824826583226</v>
      </c>
      <c r="P47" s="144">
        <v>4658.3177905711982</v>
      </c>
      <c r="Q47" s="144">
        <v>4646.215203181423</v>
      </c>
      <c r="R47" s="145">
        <f t="shared" si="7"/>
        <v>-2.5980596287938917E-3</v>
      </c>
      <c r="S47" s="146">
        <f t="shared" si="8"/>
        <v>9.3175869883403761E-2</v>
      </c>
      <c r="T47" s="144"/>
      <c r="U47" s="144">
        <v>5833.1294931362199</v>
      </c>
      <c r="V47" s="144">
        <v>6254.0822569089059</v>
      </c>
      <c r="W47" s="144">
        <v>6269.9144127764139</v>
      </c>
      <c r="X47" s="144">
        <v>6608.3054407366335</v>
      </c>
      <c r="Y47" s="144">
        <v>6632.2794002654991</v>
      </c>
      <c r="Z47" s="144">
        <v>7265.2086965001326</v>
      </c>
      <c r="AA47" s="144">
        <v>7675.5579397369866</v>
      </c>
      <c r="AB47" s="144">
        <v>8142.6955763493597</v>
      </c>
      <c r="AC47" s="144">
        <v>8596.2663070046801</v>
      </c>
      <c r="AD47" s="144">
        <v>8826.3692700217471</v>
      </c>
      <c r="AE47" s="144">
        <v>9611.8206281642942</v>
      </c>
      <c r="AF47" s="144">
        <v>9958.9406573417109</v>
      </c>
      <c r="AG47" s="144">
        <v>10168.166965607545</v>
      </c>
      <c r="AH47" s="144">
        <v>10271.812113437862</v>
      </c>
      <c r="AI47" s="144">
        <v>10158.077855217851</v>
      </c>
      <c r="AJ47" s="144">
        <v>10254.66438466064</v>
      </c>
      <c r="AK47" s="145">
        <f t="shared" si="1"/>
        <v>9.5083470337034015E-3</v>
      </c>
      <c r="AL47" s="146">
        <f t="shared" si="6"/>
        <v>6.6880540260260579E-2</v>
      </c>
    </row>
    <row r="48" spans="1:38">
      <c r="A48" s="1" t="s">
        <v>42</v>
      </c>
      <c r="B48" s="144">
        <v>1872.1284160506864</v>
      </c>
      <c r="C48" s="144">
        <v>1928.878193449335</v>
      </c>
      <c r="D48" s="144">
        <v>2029.8737592137595</v>
      </c>
      <c r="E48" s="144">
        <v>2031.1455119803745</v>
      </c>
      <c r="F48" s="144">
        <v>1938.5945063737704</v>
      </c>
      <c r="G48" s="144">
        <v>2080.1991446522193</v>
      </c>
      <c r="H48" s="144">
        <v>2186.6278215319412</v>
      </c>
      <c r="I48" s="144">
        <v>2316.750205823249</v>
      </c>
      <c r="J48" s="144">
        <v>2403.2813307493543</v>
      </c>
      <c r="K48" s="144">
        <v>2420.837693271299</v>
      </c>
      <c r="L48" s="144">
        <v>2466.1509380785928</v>
      </c>
      <c r="M48" s="144">
        <v>2498.0180830996919</v>
      </c>
      <c r="N48" s="144">
        <v>2598.2020992804082</v>
      </c>
      <c r="O48" s="144">
        <v>2683.2488786123395</v>
      </c>
      <c r="P48" s="144">
        <v>2664.4371970584307</v>
      </c>
      <c r="Q48" s="144">
        <v>2753.809675544976</v>
      </c>
      <c r="R48" s="145">
        <f t="shared" si="7"/>
        <v>3.3542722862904606E-2</v>
      </c>
      <c r="S48" s="146">
        <f t="shared" si="8"/>
        <v>0.11664279465818161</v>
      </c>
      <c r="T48" s="144"/>
      <c r="U48" s="144">
        <v>6874.856520591341</v>
      </c>
      <c r="V48" s="144">
        <v>7070.8026356192431</v>
      </c>
      <c r="W48" s="144">
        <v>7545.835061425063</v>
      </c>
      <c r="X48" s="144">
        <v>7944.7474543804828</v>
      </c>
      <c r="Y48" s="144">
        <v>8070.478573766617</v>
      </c>
      <c r="Z48" s="144">
        <v>8730.6410836262658</v>
      </c>
      <c r="AA48" s="144">
        <v>9113.6952906046045</v>
      </c>
      <c r="AB48" s="144">
        <v>9145.4850036738353</v>
      </c>
      <c r="AC48" s="144">
        <v>9344.352014805505</v>
      </c>
      <c r="AD48" s="144">
        <v>9358.5515913538202</v>
      </c>
      <c r="AE48" s="144">
        <v>9516.6117863526797</v>
      </c>
      <c r="AF48" s="144">
        <v>9913.2426344088708</v>
      </c>
      <c r="AG48" s="144">
        <v>10167.21120374252</v>
      </c>
      <c r="AH48" s="144">
        <v>10355.663640894498</v>
      </c>
      <c r="AI48" s="144">
        <v>10347.453437281267</v>
      </c>
      <c r="AJ48" s="144">
        <v>10468.442186224916</v>
      </c>
      <c r="AK48" s="145">
        <f t="shared" si="1"/>
        <v>1.1692611102528394E-2</v>
      </c>
      <c r="AL48" s="146">
        <f t="shared" si="6"/>
        <v>0.10001778166859876</v>
      </c>
    </row>
    <row r="49" spans="1:38">
      <c r="A49" s="1" t="s">
        <v>43</v>
      </c>
      <c r="B49" s="144">
        <v>2732.3321383315733</v>
      </c>
      <c r="C49" s="144">
        <v>2829.6341095189359</v>
      </c>
      <c r="D49" s="144">
        <v>2930.0786437346442</v>
      </c>
      <c r="E49" s="144">
        <v>3010.3818261249457</v>
      </c>
      <c r="F49" s="144">
        <v>2980.2099661762836</v>
      </c>
      <c r="G49" s="144">
        <v>3228.7168854567662</v>
      </c>
      <c r="H49" s="144">
        <v>3374.091477035563</v>
      </c>
      <c r="I49" s="144">
        <v>3426.291848514089</v>
      </c>
      <c r="J49" s="144">
        <v>3526.5297812347235</v>
      </c>
      <c r="K49" s="144">
        <v>3637.9572803750871</v>
      </c>
      <c r="L49" s="144">
        <v>3733.0273244504797</v>
      </c>
      <c r="M49" s="144">
        <v>3832.8424989608716</v>
      </c>
      <c r="N49" s="144">
        <v>3903.3188017612679</v>
      </c>
      <c r="O49" s="144">
        <v>3930.5403495297942</v>
      </c>
      <c r="P49" s="144">
        <v>3881.943740103563</v>
      </c>
      <c r="Q49" s="144">
        <v>3901.2613421974665</v>
      </c>
      <c r="R49" s="145">
        <f t="shared" si="7"/>
        <v>4.976270494169599E-3</v>
      </c>
      <c r="S49" s="146">
        <f t="shared" si="8"/>
        <v>4.5066377265736035E-2</v>
      </c>
      <c r="T49" s="144"/>
      <c r="U49" s="144">
        <v>4435.1291129883848</v>
      </c>
      <c r="V49" s="144">
        <v>4704.6770368474927</v>
      </c>
      <c r="W49" s="144">
        <v>4811.1790466830471</v>
      </c>
      <c r="X49" s="144">
        <v>4999.6480491985085</v>
      </c>
      <c r="Y49" s="144">
        <v>4986.4569884162865</v>
      </c>
      <c r="Z49" s="144">
        <v>5448.3108181526904</v>
      </c>
      <c r="AA49" s="144">
        <v>5785.5018141286455</v>
      </c>
      <c r="AB49" s="144">
        <v>6019.0078876780481</v>
      </c>
      <c r="AC49" s="144">
        <v>6284.8158565542299</v>
      </c>
      <c r="AD49" s="144">
        <v>6495.5421208028247</v>
      </c>
      <c r="AE49" s="144">
        <v>6634.5663235597613</v>
      </c>
      <c r="AF49" s="144">
        <v>6840.3620221058645</v>
      </c>
      <c r="AG49" s="144">
        <v>6993.9297590913266</v>
      </c>
      <c r="AH49" s="144">
        <v>7106.4169519498682</v>
      </c>
      <c r="AI49" s="144">
        <v>7114.3668446064303</v>
      </c>
      <c r="AJ49" s="144">
        <v>7162.3295645649541</v>
      </c>
      <c r="AK49" s="145">
        <f t="shared" si="1"/>
        <v>6.7416709042611433E-3</v>
      </c>
      <c r="AL49" s="146">
        <f t="shared" si="6"/>
        <v>7.954751151270778E-2</v>
      </c>
    </row>
    <row r="50" spans="1:38">
      <c r="A50" s="1" t="s">
        <v>45</v>
      </c>
      <c r="B50" s="144">
        <v>6393.9552270327349</v>
      </c>
      <c r="C50" s="144">
        <v>6552.1458034800416</v>
      </c>
      <c r="D50" s="144">
        <v>6593.9377395577403</v>
      </c>
      <c r="E50" s="144">
        <v>6774.5908525725044</v>
      </c>
      <c r="F50" s="144">
        <v>6800.2442672437319</v>
      </c>
      <c r="G50" s="144">
        <v>7231.8492600452291</v>
      </c>
      <c r="H50" s="144">
        <v>7355.4488076289736</v>
      </c>
      <c r="I50" s="144">
        <v>7404.5153637095991</v>
      </c>
      <c r="J50" s="144">
        <v>7604.0448442628685</v>
      </c>
      <c r="K50" s="144">
        <v>7787.3267949793672</v>
      </c>
      <c r="L50" s="144">
        <v>7882.8949422875139</v>
      </c>
      <c r="M50" s="144">
        <v>8095.3163575720519</v>
      </c>
      <c r="N50" s="144">
        <v>8252.1682796793648</v>
      </c>
      <c r="O50" s="144">
        <v>8364.1898637994018</v>
      </c>
      <c r="P50" s="144">
        <v>8262.000369038833</v>
      </c>
      <c r="Q50" s="144">
        <v>8205</v>
      </c>
      <c r="R50" s="145">
        <f t="shared" si="7"/>
        <v>-6.8991002775111721E-3</v>
      </c>
      <c r="S50" s="146">
        <f t="shared" si="8"/>
        <v>4.0861264810794884E-2</v>
      </c>
      <c r="T50" s="144"/>
      <c r="U50" s="144">
        <v>11897.904398099261</v>
      </c>
      <c r="V50" s="144">
        <v>12143.135148413512</v>
      </c>
      <c r="W50" s="144">
        <v>12334.319867321869</v>
      </c>
      <c r="X50" s="144">
        <v>12914.833652585947</v>
      </c>
      <c r="Y50" s="144">
        <v>13228.399697223183</v>
      </c>
      <c r="Z50" s="144">
        <v>14315.963872933027</v>
      </c>
      <c r="AA50" s="144">
        <v>14680.298948218211</v>
      </c>
      <c r="AB50" s="144">
        <v>14871.492130027178</v>
      </c>
      <c r="AC50" s="144">
        <v>15146.495805398423</v>
      </c>
      <c r="AD50" s="144">
        <v>15337.979723373541</v>
      </c>
      <c r="AE50" s="144">
        <v>15589.68948938002</v>
      </c>
      <c r="AF50" s="144">
        <v>16118.632678626751</v>
      </c>
      <c r="AG50" s="144">
        <v>16591.952369678649</v>
      </c>
      <c r="AH50" s="144">
        <v>16801.749814123359</v>
      </c>
      <c r="AI50" s="144">
        <v>17305.997477255169</v>
      </c>
      <c r="AJ50" s="144">
        <v>17474.025316455696</v>
      </c>
      <c r="AK50" s="145">
        <f t="shared" si="1"/>
        <v>9.7092259155453497E-3</v>
      </c>
      <c r="AL50" s="146">
        <f t="shared" si="6"/>
        <v>0.12087064520170987</v>
      </c>
    </row>
    <row r="51" spans="1:38">
      <c r="A51" s="1" t="s">
        <v>44</v>
      </c>
      <c r="B51" s="144">
        <v>2819.0298363252377</v>
      </c>
      <c r="C51" s="144">
        <v>2876.9040992835212</v>
      </c>
      <c r="D51" s="144">
        <v>2990.5966191646198</v>
      </c>
      <c r="E51" s="144">
        <v>3154.4958497160333</v>
      </c>
      <c r="F51" s="144">
        <v>3335.9688858176796</v>
      </c>
      <c r="G51" s="144">
        <v>3677.8778691531502</v>
      </c>
      <c r="H51" s="144">
        <v>4219.0854360559797</v>
      </c>
      <c r="I51" s="144">
        <v>4523.341210683333</v>
      </c>
      <c r="J51" s="144">
        <v>4694.5737830854114</v>
      </c>
      <c r="K51" s="144">
        <v>4755.4173973515708</v>
      </c>
      <c r="L51" s="144">
        <v>4910.6354679561518</v>
      </c>
      <c r="M51" s="144">
        <v>5162.4270751526665</v>
      </c>
      <c r="N51" s="144">
        <v>5301.7846563742496</v>
      </c>
      <c r="O51" s="144">
        <v>5376.9791981567587</v>
      </c>
      <c r="P51" s="144">
        <v>5349.077590974659</v>
      </c>
      <c r="Q51" s="144">
        <v>5255.4115431483324</v>
      </c>
      <c r="R51" s="145">
        <f t="shared" si="7"/>
        <v>-1.7510691560048919E-2</v>
      </c>
      <c r="S51" s="146">
        <f t="shared" si="8"/>
        <v>7.0210073103976312E-2</v>
      </c>
      <c r="T51" s="144"/>
      <c r="U51" s="144">
        <v>7557.6008922914471</v>
      </c>
      <c r="V51" s="144">
        <v>7908.5318986693974</v>
      </c>
      <c r="W51" s="144">
        <v>8265.7468108108114</v>
      </c>
      <c r="X51" s="144">
        <v>8632.0604899687478</v>
      </c>
      <c r="Y51" s="144">
        <v>8842.6503927915492</v>
      </c>
      <c r="Z51" s="144">
        <v>9455.0174180756076</v>
      </c>
      <c r="AA51" s="144">
        <v>10367.063767424581</v>
      </c>
      <c r="AB51" s="144">
        <v>10828.53588849249</v>
      </c>
      <c r="AC51" s="144">
        <v>11088.018851700539</v>
      </c>
      <c r="AD51" s="144">
        <v>11385.533082758267</v>
      </c>
      <c r="AE51" s="144">
        <v>12043.422936510642</v>
      </c>
      <c r="AF51" s="144">
        <v>12705.256797081329</v>
      </c>
      <c r="AG51" s="144">
        <v>13170.182134542507</v>
      </c>
      <c r="AH51" s="144">
        <v>13437.207274925857</v>
      </c>
      <c r="AI51" s="144">
        <v>13735.158538905096</v>
      </c>
      <c r="AJ51" s="144">
        <v>13627.112938206064</v>
      </c>
      <c r="AK51" s="145">
        <f t="shared" si="1"/>
        <v>-7.8663526447830812E-3</v>
      </c>
      <c r="AL51" s="146">
        <f t="shared" si="6"/>
        <v>0.13149832983896403</v>
      </c>
    </row>
    <row r="52" spans="1:38">
      <c r="A52" s="1" t="s">
        <v>46</v>
      </c>
      <c r="B52" s="144">
        <v>3362.2451003167898</v>
      </c>
      <c r="C52" s="144">
        <v>3457.2745291709316</v>
      </c>
      <c r="D52" s="144">
        <v>3452.0461818181825</v>
      </c>
      <c r="E52" s="144">
        <v>3546.190375373862</v>
      </c>
      <c r="F52" s="144">
        <v>3454.9439999272613</v>
      </c>
      <c r="G52" s="144">
        <v>3756.510826511138</v>
      </c>
      <c r="H52" s="144">
        <v>3954.2892789813363</v>
      </c>
      <c r="I52" s="144">
        <v>4331.4143553969952</v>
      </c>
      <c r="J52" s="144">
        <v>4751.6881110761933</v>
      </c>
      <c r="K52" s="144">
        <v>4729.1948983796274</v>
      </c>
      <c r="L52" s="144">
        <v>4625.6072749505965</v>
      </c>
      <c r="M52" s="144">
        <v>4485.1210620024958</v>
      </c>
      <c r="N52" s="144">
        <v>4482.1959895649898</v>
      </c>
      <c r="O52" s="144">
        <v>4517.5010417262438</v>
      </c>
      <c r="P52" s="144">
        <v>4564.2079672706213</v>
      </c>
      <c r="Q52" s="144">
        <v>4611</v>
      </c>
      <c r="R52" s="145">
        <f t="shared" si="7"/>
        <v>1.0251950188273407E-2</v>
      </c>
      <c r="S52" s="146">
        <f t="shared" si="8"/>
        <v>-3.1579150762972574E-3</v>
      </c>
      <c r="T52" s="144"/>
      <c r="U52" s="144">
        <v>6656.75762407603</v>
      </c>
      <c r="V52" s="144">
        <v>6896.1662845445253</v>
      </c>
      <c r="W52" s="144">
        <v>7148.685847665849</v>
      </c>
      <c r="X52" s="144">
        <v>7373.2183351816384</v>
      </c>
      <c r="Y52" s="144">
        <v>7503.5971477150815</v>
      </c>
      <c r="Z52" s="144">
        <v>8722.301224512541</v>
      </c>
      <c r="AA52" s="144">
        <v>9646.8182201815525</v>
      </c>
      <c r="AB52" s="144">
        <v>10781.973752002905</v>
      </c>
      <c r="AC52" s="144">
        <v>11865.22166788882</v>
      </c>
      <c r="AD52" s="144">
        <v>11874.300420383912</v>
      </c>
      <c r="AE52" s="144">
        <v>11506.929402818461</v>
      </c>
      <c r="AF52" s="144">
        <v>11058.944465675579</v>
      </c>
      <c r="AG52" s="144">
        <v>9883.515194137779</v>
      </c>
      <c r="AH52" s="144">
        <v>9946.8874445433994</v>
      </c>
      <c r="AI52" s="144">
        <v>10022.814576483162</v>
      </c>
      <c r="AJ52" s="144">
        <v>10076.56657223796</v>
      </c>
      <c r="AK52" s="145">
        <f t="shared" si="1"/>
        <v>5.3629641997885447E-3</v>
      </c>
      <c r="AL52" s="146">
        <f t="shared" si="6"/>
        <v>-0.12430447606901573</v>
      </c>
    </row>
    <row r="53" spans="1:38">
      <c r="A53" s="1" t="s">
        <v>48</v>
      </c>
      <c r="B53" s="144">
        <v>2819.1569347008622</v>
      </c>
      <c r="C53" s="144">
        <v>2759.9171272603212</v>
      </c>
      <c r="D53" s="144">
        <v>2782.5660786240792</v>
      </c>
      <c r="E53" s="144">
        <v>2888.4391907786408</v>
      </c>
      <c r="F53" s="144">
        <v>2891.561841937772</v>
      </c>
      <c r="G53" s="144">
        <v>3135.7870267609624</v>
      </c>
      <c r="H53" s="144">
        <v>2970.4244464728849</v>
      </c>
      <c r="I53" s="144">
        <v>3074.2366701782034</v>
      </c>
      <c r="J53" s="144">
        <v>3273.4349160206721</v>
      </c>
      <c r="K53" s="144">
        <v>3600.6021517681538</v>
      </c>
      <c r="L53" s="144">
        <v>4018.2611515598942</v>
      </c>
      <c r="M53" s="144">
        <v>4116.7940510390263</v>
      </c>
      <c r="N53" s="144">
        <v>4268.1517455973435</v>
      </c>
      <c r="O53" s="144">
        <v>4381.2423096092107</v>
      </c>
      <c r="P53" s="144">
        <v>4376.8748720268568</v>
      </c>
      <c r="Q53" s="144">
        <v>4384</v>
      </c>
      <c r="R53" s="145">
        <f t="shared" si="7"/>
        <v>1.6279030544557038E-3</v>
      </c>
      <c r="S53" s="146">
        <f t="shared" si="8"/>
        <v>9.101918333459369E-2</v>
      </c>
      <c r="T53" s="144"/>
      <c r="U53" s="144">
        <v>4918.7397096092927</v>
      </c>
      <c r="V53" s="144">
        <v>5082.8369549641766</v>
      </c>
      <c r="W53" s="144">
        <v>5252.4559508599514</v>
      </c>
      <c r="X53" s="144">
        <v>5427.0631448062641</v>
      </c>
      <c r="Y53" s="144">
        <v>5490.3515893509857</v>
      </c>
      <c r="Z53" s="144">
        <v>5933.2140551936145</v>
      </c>
      <c r="AA53" s="144">
        <v>6150.3320749870427</v>
      </c>
      <c r="AB53" s="144">
        <v>6287.0240879595613</v>
      </c>
      <c r="AC53" s="144">
        <v>6590.54549462253</v>
      </c>
      <c r="AD53" s="144">
        <v>6867.929462789908</v>
      </c>
      <c r="AE53" s="144">
        <v>7200.8057047759849</v>
      </c>
      <c r="AF53" s="144">
        <v>7679.3340211477343</v>
      </c>
      <c r="AG53" s="144">
        <v>7987.3218974572401</v>
      </c>
      <c r="AH53" s="144">
        <v>8290.8197772748463</v>
      </c>
      <c r="AI53" s="144">
        <v>8445.1444204269901</v>
      </c>
      <c r="AJ53" s="144">
        <v>8487.0166518960777</v>
      </c>
      <c r="AK53" s="145">
        <f t="shared" si="1"/>
        <v>4.9581427367668685E-3</v>
      </c>
      <c r="AL53" s="146">
        <f t="shared" si="6"/>
        <v>0.17862042108246357</v>
      </c>
    </row>
    <row r="54" spans="1:38">
      <c r="A54" s="1" t="s">
        <v>47</v>
      </c>
      <c r="B54" s="144">
        <v>3936.6173495248154</v>
      </c>
      <c r="C54" s="144">
        <v>4112.4891095189359</v>
      </c>
      <c r="D54" s="144">
        <v>3965.1881818181823</v>
      </c>
      <c r="E54" s="144">
        <v>4027.802197802198</v>
      </c>
      <c r="F54" s="144">
        <v>3991.4984361077272</v>
      </c>
      <c r="G54" s="144">
        <v>4178.2694159767079</v>
      </c>
      <c r="H54" s="144">
        <v>4263.8065648063639</v>
      </c>
      <c r="I54" s="144">
        <v>4348.44928338099</v>
      </c>
      <c r="J54" s="144">
        <v>4513.1518000558708</v>
      </c>
      <c r="K54" s="144">
        <v>4589.6246109653721</v>
      </c>
      <c r="L54" s="144">
        <v>4643.2959342424283</v>
      </c>
      <c r="M54" s="144">
        <v>4801.7914231870536</v>
      </c>
      <c r="N54" s="144">
        <v>4620.8858444358566</v>
      </c>
      <c r="O54" s="144">
        <v>4674.7226557074355</v>
      </c>
      <c r="P54" s="144">
        <v>4632.4216486909045</v>
      </c>
      <c r="Q54" s="144">
        <v>4619.2091908666916</v>
      </c>
      <c r="R54" s="145">
        <f t="shared" si="7"/>
        <v>-2.8521708139298552E-3</v>
      </c>
      <c r="S54" s="146">
        <f t="shared" si="8"/>
        <v>-5.1874237000718582E-3</v>
      </c>
      <c r="T54" s="144"/>
      <c r="U54" s="144">
        <v>7068.5716895459345</v>
      </c>
      <c r="V54" s="144">
        <v>7387.2489559877185</v>
      </c>
      <c r="W54" s="144">
        <v>7617.7001572481586</v>
      </c>
      <c r="X54" s="144">
        <v>7899.1729340995398</v>
      </c>
      <c r="Y54" s="144">
        <v>7927.0085832227096</v>
      </c>
      <c r="Z54" s="144">
        <v>8541.2071409002056</v>
      </c>
      <c r="AA54" s="144">
        <v>9074.8585209003231</v>
      </c>
      <c r="AB54" s="144">
        <v>9309.0203123201809</v>
      </c>
      <c r="AC54" s="144">
        <v>9731.8335341155125</v>
      </c>
      <c r="AD54" s="144">
        <v>9601.2107257725311</v>
      </c>
      <c r="AE54" s="144">
        <v>9444.6463911662213</v>
      </c>
      <c r="AF54" s="144">
        <v>9470.4618896866668</v>
      </c>
      <c r="AG54" s="144">
        <v>9524.4711307630423</v>
      </c>
      <c r="AH54" s="144">
        <v>9349.445311414871</v>
      </c>
      <c r="AI54" s="144">
        <v>9177.607101143918</v>
      </c>
      <c r="AJ54" s="144">
        <v>9104.2214107770542</v>
      </c>
      <c r="AK54" s="145">
        <f t="shared" si="1"/>
        <v>-7.9961682340614626E-3</v>
      </c>
      <c r="AL54" s="146">
        <f t="shared" si="6"/>
        <v>-3.6044227204479973E-2</v>
      </c>
    </row>
    <row r="55" spans="1:38">
      <c r="A55" s="147" t="s">
        <v>49</v>
      </c>
      <c r="B55" s="144">
        <v>2283.9424815205916</v>
      </c>
      <c r="C55" s="144">
        <v>2324.107830092119</v>
      </c>
      <c r="D55" s="144">
        <v>2307.2478132678139</v>
      </c>
      <c r="E55" s="144">
        <v>2367.4115670262463</v>
      </c>
      <c r="F55" s="144">
        <v>2353.840983069957</v>
      </c>
      <c r="G55" s="144">
        <v>2578.2078745861409</v>
      </c>
      <c r="H55" s="144">
        <v>2616.1860318974736</v>
      </c>
      <c r="I55" s="144">
        <v>2642.6851612503433</v>
      </c>
      <c r="J55" s="144">
        <v>2732.5286332844476</v>
      </c>
      <c r="K55" s="144">
        <v>2861.4961822373507</v>
      </c>
      <c r="L55" s="144">
        <v>2914.3724023523664</v>
      </c>
      <c r="M55" s="144">
        <v>2989.518743672546</v>
      </c>
      <c r="N55" s="144">
        <v>3197.9114896671467</v>
      </c>
      <c r="O55" s="144">
        <v>3354.0610982654243</v>
      </c>
      <c r="P55" s="144">
        <v>3304.9069304423488</v>
      </c>
      <c r="Q55" s="144">
        <v>4172.9272546088696</v>
      </c>
      <c r="R55" s="145">
        <f t="shared" si="7"/>
        <v>0.26264592087933303</v>
      </c>
      <c r="S55" s="146">
        <f t="shared" si="8"/>
        <v>0.43184421154985109</v>
      </c>
      <c r="T55" s="148"/>
      <c r="U55" s="144">
        <v>4393.1349155227035</v>
      </c>
      <c r="V55" s="144">
        <v>4502.4665250767657</v>
      </c>
      <c r="W55" s="144">
        <v>4431.6809090909101</v>
      </c>
      <c r="X55" s="144">
        <v>4377.6174345532145</v>
      </c>
      <c r="Y55" s="144">
        <v>4223.6165508901458</v>
      </c>
      <c r="Z55" s="144">
        <v>4439.1878653918493</v>
      </c>
      <c r="AA55" s="144">
        <v>4621.5755948094366</v>
      </c>
      <c r="AB55" s="144">
        <v>4684.6051955984813</v>
      </c>
      <c r="AC55" s="144">
        <v>4790.8842185208468</v>
      </c>
      <c r="AD55" s="144">
        <v>4837.1491121423314</v>
      </c>
      <c r="AE55" s="144">
        <v>5003.2688519051117</v>
      </c>
      <c r="AF55" s="144">
        <v>5258.1928691746225</v>
      </c>
      <c r="AG55" s="144">
        <v>5389.4975004882681</v>
      </c>
      <c r="AH55" s="144">
        <v>5471.3121665454737</v>
      </c>
      <c r="AI55" s="144">
        <v>5497.8190995452487</v>
      </c>
      <c r="AJ55" s="144">
        <v>5580.9998792416372</v>
      </c>
      <c r="AK55" s="145">
        <f t="shared" si="1"/>
        <v>1.5129777497274954E-2</v>
      </c>
      <c r="AL55" s="146">
        <f t="shared" si="6"/>
        <v>0.11547071413452836</v>
      </c>
    </row>
    <row r="56" spans="1:38">
      <c r="A56" s="149"/>
      <c r="B56" s="821" t="s">
        <v>473</v>
      </c>
      <c r="C56" s="821"/>
      <c r="D56" s="821"/>
      <c r="E56" s="821"/>
      <c r="F56" s="821"/>
      <c r="G56" s="821"/>
      <c r="H56" s="821"/>
      <c r="I56" s="821"/>
      <c r="J56" s="821"/>
      <c r="K56" s="821"/>
      <c r="L56" s="821"/>
      <c r="M56" s="821"/>
      <c r="N56" s="821"/>
      <c r="O56" s="821"/>
      <c r="P56" s="821"/>
      <c r="Q56" s="821"/>
      <c r="R56" s="821"/>
      <c r="S56" s="822"/>
      <c r="T56" s="821" t="s">
        <v>474</v>
      </c>
      <c r="U56" s="821"/>
      <c r="V56" s="821"/>
      <c r="W56" s="821"/>
      <c r="X56" s="821"/>
      <c r="Y56" s="821"/>
      <c r="Z56" s="821"/>
      <c r="AA56" s="821"/>
      <c r="AB56" s="821"/>
      <c r="AC56" s="821"/>
      <c r="AD56" s="821"/>
      <c r="AE56" s="821"/>
      <c r="AF56" s="821"/>
      <c r="AG56" s="821"/>
      <c r="AH56" s="821"/>
      <c r="AI56" s="821"/>
      <c r="AJ56" s="821"/>
      <c r="AK56" s="821"/>
      <c r="AL56" s="822"/>
    </row>
    <row r="57" spans="1:38" ht="29">
      <c r="A57" s="150" t="s">
        <v>489</v>
      </c>
      <c r="B57" s="131" t="s">
        <v>475</v>
      </c>
      <c r="C57" s="131" t="s">
        <v>476</v>
      </c>
      <c r="D57" s="131" t="s">
        <v>382</v>
      </c>
      <c r="E57" s="131" t="s">
        <v>477</v>
      </c>
      <c r="F57" s="131" t="s">
        <v>478</v>
      </c>
      <c r="G57" s="131" t="s">
        <v>479</v>
      </c>
      <c r="H57" s="132" t="s">
        <v>480</v>
      </c>
      <c r="I57" s="133" t="s">
        <v>383</v>
      </c>
      <c r="J57" s="133" t="s">
        <v>481</v>
      </c>
      <c r="K57" s="133" t="s">
        <v>482</v>
      </c>
      <c r="L57" s="151" t="s">
        <v>483</v>
      </c>
      <c r="M57" s="135" t="s">
        <v>484</v>
      </c>
      <c r="N57" s="135" t="s">
        <v>384</v>
      </c>
      <c r="O57" s="135" t="s">
        <v>490</v>
      </c>
      <c r="P57" s="135" t="s">
        <v>101</v>
      </c>
      <c r="Q57" s="135" t="s">
        <v>110</v>
      </c>
      <c r="R57" s="136" t="s">
        <v>485</v>
      </c>
      <c r="S57" s="152" t="s">
        <v>486</v>
      </c>
      <c r="T57" s="153"/>
      <c r="U57" s="139" t="s">
        <v>475</v>
      </c>
      <c r="V57" s="139" t="s">
        <v>476</v>
      </c>
      <c r="W57" s="139" t="s">
        <v>382</v>
      </c>
      <c r="X57" s="139" t="s">
        <v>477</v>
      </c>
      <c r="Y57" s="139" t="s">
        <v>478</v>
      </c>
      <c r="Z57" s="139" t="s">
        <v>479</v>
      </c>
      <c r="AA57" s="140" t="s">
        <v>480</v>
      </c>
      <c r="AB57" s="141" t="s">
        <v>383</v>
      </c>
      <c r="AC57" s="142" t="s">
        <v>481</v>
      </c>
      <c r="AD57" s="141" t="s">
        <v>482</v>
      </c>
      <c r="AE57" s="134" t="s">
        <v>483</v>
      </c>
      <c r="AF57" s="135" t="s">
        <v>484</v>
      </c>
      <c r="AG57" s="135" t="s">
        <v>384</v>
      </c>
      <c r="AH57" s="135" t="s">
        <v>490</v>
      </c>
      <c r="AI57" s="135" t="s">
        <v>491</v>
      </c>
      <c r="AJ57" s="135" t="s">
        <v>110</v>
      </c>
      <c r="AK57" s="136" t="s">
        <v>485</v>
      </c>
      <c r="AL57" s="152" t="s">
        <v>486</v>
      </c>
    </row>
    <row r="58" spans="1:38">
      <c r="A58" s="1" t="s">
        <v>1</v>
      </c>
      <c r="B58" s="154">
        <v>2728</v>
      </c>
      <c r="C58" s="154">
        <v>2730</v>
      </c>
      <c r="D58" s="154">
        <v>2786</v>
      </c>
      <c r="E58" s="154">
        <v>2809</v>
      </c>
      <c r="F58" s="154">
        <v>2835</v>
      </c>
      <c r="G58" s="154">
        <v>2839</v>
      </c>
      <c r="H58" s="154">
        <v>3417</v>
      </c>
      <c r="I58" s="154">
        <v>4010</v>
      </c>
      <c r="J58" s="144">
        <v>4088</v>
      </c>
      <c r="K58" s="144">
        <v>4151.1547388781428</v>
      </c>
      <c r="L58" s="144">
        <v>4256.5137781745543</v>
      </c>
      <c r="M58" s="144">
        <v>4314.229968346338</v>
      </c>
      <c r="N58" s="144">
        <v>4394.7474693801641</v>
      </c>
      <c r="O58" s="185">
        <v>4480</v>
      </c>
      <c r="P58" s="185">
        <v>4760.45508625818</v>
      </c>
      <c r="Q58" s="185">
        <v>4870.838786436645</v>
      </c>
      <c r="R58" s="145">
        <f>Q58/P58-1</f>
        <v>2.3187636093260355E-2</v>
      </c>
      <c r="S58" s="366">
        <f>Q58/L58-1</f>
        <v>0.14432585920714436</v>
      </c>
      <c r="T58" s="154"/>
      <c r="U58" s="154">
        <v>4510</v>
      </c>
      <c r="V58" s="154">
        <v>4782</v>
      </c>
      <c r="W58" s="154">
        <v>4906</v>
      </c>
      <c r="X58" s="154">
        <v>5244</v>
      </c>
      <c r="Y58" s="154">
        <v>5968</v>
      </c>
      <c r="Z58" s="154">
        <v>6487</v>
      </c>
      <c r="AA58" s="154">
        <v>7373</v>
      </c>
      <c r="AB58" s="154">
        <v>8001</v>
      </c>
      <c r="AC58" s="154">
        <v>8734</v>
      </c>
      <c r="AD58" s="154">
        <v>9160.5769932928524</v>
      </c>
      <c r="AE58" s="154">
        <v>9480.0088760065282</v>
      </c>
      <c r="AF58" s="154">
        <v>9745.6880796007772</v>
      </c>
      <c r="AG58" s="144">
        <v>10082.636595262811</v>
      </c>
      <c r="AH58" s="144">
        <v>10650</v>
      </c>
      <c r="AI58" s="144">
        <v>10776.72280958022</v>
      </c>
      <c r="AJ58" s="144">
        <v>10917.825300829229</v>
      </c>
      <c r="AK58" s="145">
        <f>AJ58/AI58-1</f>
        <v>1.30932653407001E-2</v>
      </c>
      <c r="AL58" s="146">
        <f t="shared" ref="AL58:AL89" si="9">AJ58/AE58-1</f>
        <v>0.15166825723779098</v>
      </c>
    </row>
    <row r="59" spans="1:38">
      <c r="A59" s="1" t="s">
        <v>0</v>
      </c>
      <c r="B59" s="144" t="s">
        <v>487</v>
      </c>
      <c r="C59" s="144" t="s">
        <v>487</v>
      </c>
      <c r="D59" s="144" t="s">
        <v>487</v>
      </c>
      <c r="E59" s="144" t="s">
        <v>487</v>
      </c>
      <c r="F59" s="144" t="s">
        <v>487</v>
      </c>
      <c r="G59" s="144" t="s">
        <v>487</v>
      </c>
      <c r="H59" s="144" t="s">
        <v>487</v>
      </c>
      <c r="I59" s="144" t="s">
        <v>487</v>
      </c>
      <c r="J59" s="144" t="s">
        <v>487</v>
      </c>
      <c r="K59" s="144" t="s">
        <v>487</v>
      </c>
      <c r="L59" s="144" t="s">
        <v>487</v>
      </c>
      <c r="M59" s="144" t="s">
        <v>487</v>
      </c>
      <c r="N59" s="144" t="s">
        <v>487</v>
      </c>
      <c r="O59" s="369" t="s">
        <v>487</v>
      </c>
      <c r="P59" s="369" t="s">
        <v>487</v>
      </c>
      <c r="Q59" s="369" t="s">
        <v>487</v>
      </c>
      <c r="R59" s="144" t="s">
        <v>487</v>
      </c>
      <c r="S59" s="367" t="s">
        <v>487</v>
      </c>
      <c r="T59" s="154"/>
      <c r="U59" s="154">
        <v>3435</v>
      </c>
      <c r="V59" s="154">
        <v>3793</v>
      </c>
      <c r="W59" s="154">
        <v>4194</v>
      </c>
      <c r="X59" s="154">
        <v>4425</v>
      </c>
      <c r="Y59" s="154">
        <v>4678</v>
      </c>
      <c r="Z59" s="154">
        <v>4922</v>
      </c>
      <c r="AA59" s="154">
        <v>5261</v>
      </c>
      <c r="AB59" s="154">
        <v>5455</v>
      </c>
      <c r="AC59" s="154">
        <v>5785</v>
      </c>
      <c r="AD59" s="154">
        <v>5885.0178090522095</v>
      </c>
      <c r="AE59" s="154">
        <v>6138.3991404781091</v>
      </c>
      <c r="AF59" s="154">
        <v>6703.4246575342468</v>
      </c>
      <c r="AG59" s="144">
        <v>7127.5468736373941</v>
      </c>
      <c r="AH59" s="144">
        <v>7440</v>
      </c>
      <c r="AI59" s="144">
        <v>7820.5477647058824</v>
      </c>
      <c r="AJ59" s="144">
        <v>8232.685176470588</v>
      </c>
      <c r="AK59" s="145">
        <f t="shared" ref="AK59:AK109" si="10">AJ59/AI59-1</f>
        <v>5.2699302422866134E-2</v>
      </c>
      <c r="AL59" s="146">
        <f t="shared" si="9"/>
        <v>0.34117788499321322</v>
      </c>
    </row>
    <row r="60" spans="1:38">
      <c r="A60" s="1" t="s">
        <v>3</v>
      </c>
      <c r="B60" s="154">
        <v>1393</v>
      </c>
      <c r="C60" s="154">
        <v>1522</v>
      </c>
      <c r="D60" s="154">
        <v>1660</v>
      </c>
      <c r="E60" s="154">
        <v>1686</v>
      </c>
      <c r="F60" s="154">
        <v>1821</v>
      </c>
      <c r="G60" s="154">
        <v>1918</v>
      </c>
      <c r="H60" s="154">
        <v>1979</v>
      </c>
      <c r="I60" s="154">
        <v>2151</v>
      </c>
      <c r="J60" s="144">
        <v>2204</v>
      </c>
      <c r="K60" s="144">
        <v>2333.702542548061</v>
      </c>
      <c r="L60" s="144">
        <v>2430.3546511462682</v>
      </c>
      <c r="M60" s="144">
        <v>2474.5744263791489</v>
      </c>
      <c r="N60" s="144">
        <v>2558.5072415192199</v>
      </c>
      <c r="O60" s="185">
        <v>2600</v>
      </c>
      <c r="P60" s="185">
        <v>2582.3306202212229</v>
      </c>
      <c r="Q60" s="185">
        <v>2606.2989735708729</v>
      </c>
      <c r="R60" s="145">
        <f t="shared" ref="R60:R65" si="11">Q60/P60-1</f>
        <v>9.2816749187587533E-3</v>
      </c>
      <c r="S60" s="146">
        <f t="shared" ref="S60:S65" si="12">Q60/L60-1</f>
        <v>7.2394505197675985E-2</v>
      </c>
      <c r="T60" s="154"/>
      <c r="U60" s="154">
        <v>4078</v>
      </c>
      <c r="V60" s="154">
        <v>4434</v>
      </c>
      <c r="W60" s="154">
        <v>4674</v>
      </c>
      <c r="X60" s="154">
        <v>4959</v>
      </c>
      <c r="Y60" s="154">
        <v>5584</v>
      </c>
      <c r="Z60" s="154">
        <v>6554</v>
      </c>
      <c r="AA60" s="154">
        <v>8075</v>
      </c>
      <c r="AB60" s="154">
        <v>9435</v>
      </c>
      <c r="AC60" s="154">
        <v>9728</v>
      </c>
      <c r="AD60" s="154">
        <v>10077.983471174748</v>
      </c>
      <c r="AE60" s="154">
        <v>10396.215043009101</v>
      </c>
      <c r="AF60" s="154">
        <v>10633.738493923798</v>
      </c>
      <c r="AG60" s="144">
        <v>10930.611573622486</v>
      </c>
      <c r="AH60" s="144">
        <v>11210</v>
      </c>
      <c r="AI60" s="144">
        <v>11544.774711801972</v>
      </c>
      <c r="AJ60" s="144">
        <v>11920.868976688967</v>
      </c>
      <c r="AK60" s="145">
        <f t="shared" si="10"/>
        <v>3.2577012048794929E-2</v>
      </c>
      <c r="AL60" s="146">
        <f t="shared" si="9"/>
        <v>0.14665471302511346</v>
      </c>
    </row>
    <row r="61" spans="1:38">
      <c r="A61" s="1" t="s">
        <v>2</v>
      </c>
      <c r="B61" s="154">
        <v>1874</v>
      </c>
      <c r="C61" s="154">
        <v>1980</v>
      </c>
      <c r="D61" s="154">
        <v>2095</v>
      </c>
      <c r="E61" s="154">
        <v>2138</v>
      </c>
      <c r="F61" s="154">
        <v>2296</v>
      </c>
      <c r="G61" s="154">
        <v>2378</v>
      </c>
      <c r="H61" s="154">
        <v>2525</v>
      </c>
      <c r="I61" s="154">
        <v>2663</v>
      </c>
      <c r="J61" s="144">
        <v>2794</v>
      </c>
      <c r="K61" s="144">
        <v>3006.0742683067906</v>
      </c>
      <c r="L61" s="144">
        <v>3176.6291530877952</v>
      </c>
      <c r="M61" s="144">
        <v>3402.6409433702675</v>
      </c>
      <c r="N61" s="144">
        <v>3532.5244698205543</v>
      </c>
      <c r="O61" s="185">
        <v>3610</v>
      </c>
      <c r="P61" s="185">
        <v>3670.2138207310963</v>
      </c>
      <c r="Q61" s="185">
        <v>3761.3039559339013</v>
      </c>
      <c r="R61" s="145">
        <f t="shared" si="11"/>
        <v>2.481875434294456E-2</v>
      </c>
      <c r="S61" s="146">
        <f t="shared" si="12"/>
        <v>0.18405510201837116</v>
      </c>
      <c r="T61" s="154"/>
      <c r="U61" s="154">
        <v>4581</v>
      </c>
      <c r="V61" s="154">
        <v>4980</v>
      </c>
      <c r="W61" s="154">
        <v>5314</v>
      </c>
      <c r="X61" s="154">
        <v>5599</v>
      </c>
      <c r="Y61" s="154">
        <v>5914</v>
      </c>
      <c r="Z61" s="154">
        <v>5980</v>
      </c>
      <c r="AA61" s="154">
        <v>6304</v>
      </c>
      <c r="AB61" s="154">
        <v>6654</v>
      </c>
      <c r="AC61" s="154">
        <v>6995</v>
      </c>
      <c r="AD61" s="154">
        <v>7251.4804387923505</v>
      </c>
      <c r="AE61" s="154">
        <v>7593.5336693264881</v>
      </c>
      <c r="AF61" s="154">
        <v>7882.4142677741484</v>
      </c>
      <c r="AG61" s="144">
        <v>8253.9172655508919</v>
      </c>
      <c r="AH61" s="144">
        <v>8550</v>
      </c>
      <c r="AI61" s="144">
        <v>8701.2231474581222</v>
      </c>
      <c r="AJ61" s="144">
        <v>9033.0897838836154</v>
      </c>
      <c r="AK61" s="145">
        <f t="shared" si="10"/>
        <v>3.8140228195669312E-2</v>
      </c>
      <c r="AL61" s="146">
        <f t="shared" si="9"/>
        <v>0.18957657623513358</v>
      </c>
    </row>
    <row r="62" spans="1:38">
      <c r="A62" s="1" t="s">
        <v>4</v>
      </c>
      <c r="B62" s="154">
        <v>808</v>
      </c>
      <c r="C62" s="154">
        <v>810</v>
      </c>
      <c r="D62" s="154">
        <v>724</v>
      </c>
      <c r="E62" s="154">
        <v>633</v>
      </c>
      <c r="F62" s="154">
        <v>634</v>
      </c>
      <c r="G62" s="154">
        <v>817</v>
      </c>
      <c r="H62" s="154">
        <v>819</v>
      </c>
      <c r="I62" s="154">
        <v>1119</v>
      </c>
      <c r="J62" s="144">
        <v>1419</v>
      </c>
      <c r="K62" s="144">
        <v>1424.9106914050344</v>
      </c>
      <c r="L62" s="144">
        <v>1428.0738359652605</v>
      </c>
      <c r="M62" s="144">
        <v>1422.4336454253585</v>
      </c>
      <c r="N62" s="144">
        <v>1425.9610405217904</v>
      </c>
      <c r="O62" s="185">
        <v>1420</v>
      </c>
      <c r="P62" s="185">
        <v>1428.0470079210374</v>
      </c>
      <c r="Q62" s="185">
        <v>1428.1078523058895</v>
      </c>
      <c r="R62" s="145">
        <f t="shared" si="11"/>
        <v>4.2606710083381572E-5</v>
      </c>
      <c r="S62" s="146">
        <f t="shared" si="12"/>
        <v>2.3819735207153414E-5</v>
      </c>
      <c r="T62" s="154"/>
      <c r="U62" s="154">
        <v>4195</v>
      </c>
      <c r="V62" s="154">
        <v>4526</v>
      </c>
      <c r="W62" s="154">
        <v>4549</v>
      </c>
      <c r="X62" s="154">
        <v>4951</v>
      </c>
      <c r="Y62" s="154">
        <v>5436</v>
      </c>
      <c r="Z62" s="154">
        <v>6550</v>
      </c>
      <c r="AA62" s="154">
        <v>7485</v>
      </c>
      <c r="AB62" s="154">
        <v>8933</v>
      </c>
      <c r="AC62" s="154">
        <v>8986</v>
      </c>
      <c r="AD62" s="154">
        <v>9077.6372918879933</v>
      </c>
      <c r="AE62" s="154">
        <v>9171.2726232266032</v>
      </c>
      <c r="AF62" s="154">
        <v>9267.3668609970591</v>
      </c>
      <c r="AG62" s="144">
        <v>9302.4203250135233</v>
      </c>
      <c r="AH62" s="144">
        <v>9800</v>
      </c>
      <c r="AI62" s="144">
        <v>9874.9197841745099</v>
      </c>
      <c r="AJ62" s="144">
        <v>9966.3923499343728</v>
      </c>
      <c r="AK62" s="145">
        <f t="shared" si="10"/>
        <v>9.2631198793591274E-3</v>
      </c>
      <c r="AL62" s="146">
        <f t="shared" si="9"/>
        <v>8.6696771470307965E-2</v>
      </c>
    </row>
    <row r="63" spans="1:38">
      <c r="A63" s="1" t="s">
        <v>5</v>
      </c>
      <c r="B63" s="154">
        <v>2218</v>
      </c>
      <c r="C63" s="154">
        <v>2388</v>
      </c>
      <c r="D63" s="154">
        <v>2376</v>
      </c>
      <c r="E63" s="154">
        <v>2459</v>
      </c>
      <c r="F63" s="154">
        <v>2550</v>
      </c>
      <c r="G63" s="154">
        <v>2768</v>
      </c>
      <c r="H63" s="154">
        <v>3122</v>
      </c>
      <c r="I63" s="154">
        <v>3394</v>
      </c>
      <c r="J63" s="144">
        <v>3577</v>
      </c>
      <c r="K63" s="144">
        <v>3744.8684059815459</v>
      </c>
      <c r="L63" s="144">
        <v>3900.0608476710026</v>
      </c>
      <c r="M63" s="144">
        <v>4076.8510805707092</v>
      </c>
      <c r="N63" s="144">
        <v>4265.2797500710021</v>
      </c>
      <c r="O63" s="185">
        <v>4320</v>
      </c>
      <c r="P63" s="185">
        <v>4509.6590502113031</v>
      </c>
      <c r="Q63" s="185">
        <v>4524.7618365446597</v>
      </c>
      <c r="R63" s="145">
        <f t="shared" si="11"/>
        <v>3.3489862903601786E-3</v>
      </c>
      <c r="S63" s="146">
        <f t="shared" si="12"/>
        <v>0.1601772416568088</v>
      </c>
      <c r="T63" s="154"/>
      <c r="U63" s="154">
        <v>3733</v>
      </c>
      <c r="V63" s="154">
        <v>4427</v>
      </c>
      <c r="W63" s="154">
        <v>4772</v>
      </c>
      <c r="X63" s="154">
        <v>5435</v>
      </c>
      <c r="Y63" s="154">
        <v>5792</v>
      </c>
      <c r="Z63" s="154">
        <v>6270</v>
      </c>
      <c r="AA63" s="154">
        <v>7078</v>
      </c>
      <c r="AB63" s="154">
        <v>7872</v>
      </c>
      <c r="AC63" s="154">
        <v>8441</v>
      </c>
      <c r="AD63" s="154">
        <v>9096</v>
      </c>
      <c r="AE63" s="154">
        <v>9282.8578107650046</v>
      </c>
      <c r="AF63" s="154">
        <v>9748.1881830401489</v>
      </c>
      <c r="AG63" s="144">
        <v>10286.608079621912</v>
      </c>
      <c r="AH63" s="144">
        <v>10810</v>
      </c>
      <c r="AI63" s="144">
        <v>11157.444649780773</v>
      </c>
      <c r="AJ63" s="144">
        <v>11379.968837192448</v>
      </c>
      <c r="AK63" s="145">
        <f t="shared" si="10"/>
        <v>1.9944009976876398E-2</v>
      </c>
      <c r="AL63" s="146">
        <f t="shared" si="9"/>
        <v>0.22591222112607356</v>
      </c>
    </row>
    <row r="64" spans="1:38">
      <c r="A64" s="1" t="s">
        <v>6</v>
      </c>
      <c r="B64" s="154">
        <v>2406</v>
      </c>
      <c r="C64" s="154">
        <v>2536</v>
      </c>
      <c r="D64" s="154">
        <v>2672</v>
      </c>
      <c r="E64" s="154">
        <v>2828</v>
      </c>
      <c r="F64" s="154">
        <v>2984</v>
      </c>
      <c r="G64" s="154">
        <v>3200</v>
      </c>
      <c r="H64" s="154">
        <v>3408</v>
      </c>
      <c r="I64" s="154">
        <v>3490</v>
      </c>
      <c r="J64" s="144">
        <v>3598</v>
      </c>
      <c r="K64" s="144">
        <v>3785.9999999999991</v>
      </c>
      <c r="L64" s="144">
        <v>3866.000740553488</v>
      </c>
      <c r="M64" s="144">
        <v>4048.190881649874</v>
      </c>
      <c r="N64" s="144">
        <v>4187.4187050359715</v>
      </c>
      <c r="O64" s="185">
        <v>4310</v>
      </c>
      <c r="P64" s="185">
        <v>4404.5723258821363</v>
      </c>
      <c r="Q64" s="185">
        <v>4505.4498429706264</v>
      </c>
      <c r="R64" s="145">
        <f t="shared" si="11"/>
        <v>2.2902908528874333E-2</v>
      </c>
      <c r="S64" s="146">
        <f t="shared" si="12"/>
        <v>0.1654032539904764</v>
      </c>
      <c r="T64" s="154"/>
      <c r="U64" s="154">
        <v>6336</v>
      </c>
      <c r="V64" s="154">
        <v>6754</v>
      </c>
      <c r="W64" s="154">
        <v>7135</v>
      </c>
      <c r="X64" s="154">
        <v>7574</v>
      </c>
      <c r="Y64" s="154">
        <v>8038</v>
      </c>
      <c r="Z64" s="154">
        <v>8456</v>
      </c>
      <c r="AA64" s="154">
        <v>8977</v>
      </c>
      <c r="AB64" s="154">
        <v>9217</v>
      </c>
      <c r="AC64" s="154">
        <v>9635</v>
      </c>
      <c r="AD64" s="154">
        <v>10231.568671685343</v>
      </c>
      <c r="AE64" s="154">
        <v>10645.943105855498</v>
      </c>
      <c r="AF64" s="154">
        <v>11173.927647557777</v>
      </c>
      <c r="AG64" s="144">
        <v>11780.552284361556</v>
      </c>
      <c r="AH64" s="144">
        <v>12180</v>
      </c>
      <c r="AI64" s="144">
        <v>12743.619593024619</v>
      </c>
      <c r="AJ64" s="144">
        <v>13664.158471612645</v>
      </c>
      <c r="AK64" s="145">
        <f t="shared" si="10"/>
        <v>7.2235276003679072E-2</v>
      </c>
      <c r="AL64" s="146">
        <f t="shared" si="9"/>
        <v>0.28350850044436782</v>
      </c>
    </row>
    <row r="65" spans="1:38">
      <c r="A65" s="1" t="s">
        <v>7</v>
      </c>
      <c r="B65" s="144">
        <v>2508.7095576903926</v>
      </c>
      <c r="C65" s="144">
        <v>2679.4205630953597</v>
      </c>
      <c r="D65" s="144">
        <v>2857.5537861266303</v>
      </c>
      <c r="E65" s="144">
        <v>2996.1018484842848</v>
      </c>
      <c r="F65" s="144">
        <v>3254.6424291338367</v>
      </c>
      <c r="G65" s="144">
        <v>3417.9312169125014</v>
      </c>
      <c r="H65" s="144">
        <v>3573.7977870648633</v>
      </c>
      <c r="I65" s="144">
        <v>3817.4939324618094</v>
      </c>
      <c r="J65" s="144">
        <v>3850.8939117801729</v>
      </c>
      <c r="K65" s="144">
        <v>4050.0567514193017</v>
      </c>
      <c r="L65" s="144">
        <v>4293.7537215864595</v>
      </c>
      <c r="M65" s="144">
        <v>4413.7454761282988</v>
      </c>
      <c r="N65" s="144">
        <v>4532.5009604302732</v>
      </c>
      <c r="O65" s="185">
        <v>4720</v>
      </c>
      <c r="P65" s="185">
        <v>4854.9999999999991</v>
      </c>
      <c r="Q65" s="185">
        <v>4925</v>
      </c>
      <c r="R65" s="145">
        <f t="shared" si="11"/>
        <v>1.4418125643666624E-2</v>
      </c>
      <c r="S65" s="146">
        <f t="shared" si="12"/>
        <v>0.14701501747527046</v>
      </c>
      <c r="T65" s="154"/>
      <c r="U65" s="154">
        <v>6629</v>
      </c>
      <c r="V65" s="154">
        <v>7050</v>
      </c>
      <c r="W65" s="154">
        <v>7403</v>
      </c>
      <c r="X65" s="154">
        <v>7808</v>
      </c>
      <c r="Y65" s="154">
        <v>8291</v>
      </c>
      <c r="Z65" s="154">
        <v>9012</v>
      </c>
      <c r="AA65" s="154">
        <v>9623</v>
      </c>
      <c r="AB65" s="154">
        <v>10438</v>
      </c>
      <c r="AC65" s="154">
        <v>10908</v>
      </c>
      <c r="AD65" s="154">
        <v>11258.740854595757</v>
      </c>
      <c r="AE65" s="154">
        <v>11495.167471258646</v>
      </c>
      <c r="AF65" s="154">
        <v>11675.707957995322</v>
      </c>
      <c r="AG65" s="144">
        <v>11929.302193645992</v>
      </c>
      <c r="AH65" s="144">
        <v>12180</v>
      </c>
      <c r="AI65" s="144">
        <v>12726.463291371867</v>
      </c>
      <c r="AJ65" s="144">
        <v>13292.010475052833</v>
      </c>
      <c r="AK65" s="145">
        <f t="shared" si="10"/>
        <v>4.4438676381079789E-2</v>
      </c>
      <c r="AL65" s="146">
        <f t="shared" si="9"/>
        <v>0.15631290351243954</v>
      </c>
    </row>
    <row r="66" spans="1:38">
      <c r="A66" s="1" t="s">
        <v>434</v>
      </c>
      <c r="B66" s="144" t="s">
        <v>487</v>
      </c>
      <c r="C66" s="144" t="s">
        <v>487</v>
      </c>
      <c r="D66" s="144" t="s">
        <v>487</v>
      </c>
      <c r="E66" s="144" t="s">
        <v>487</v>
      </c>
      <c r="F66" s="144" t="s">
        <v>487</v>
      </c>
      <c r="G66" s="144" t="s">
        <v>487</v>
      </c>
      <c r="H66" s="144" t="s">
        <v>487</v>
      </c>
      <c r="I66" s="144" t="s">
        <v>487</v>
      </c>
      <c r="J66" s="144" t="s">
        <v>487</v>
      </c>
      <c r="K66" s="144" t="s">
        <v>487</v>
      </c>
      <c r="L66" s="144" t="s">
        <v>487</v>
      </c>
      <c r="M66" s="144" t="s">
        <v>487</v>
      </c>
      <c r="N66" s="144" t="s">
        <v>487</v>
      </c>
      <c r="O66" s="369" t="s">
        <v>487</v>
      </c>
      <c r="P66" s="369" t="s">
        <v>487</v>
      </c>
      <c r="Q66" s="369" t="s">
        <v>487</v>
      </c>
      <c r="R66" s="144" t="s">
        <v>487</v>
      </c>
      <c r="S66" s="367" t="s">
        <v>487</v>
      </c>
      <c r="T66" s="154"/>
      <c r="U66" s="154">
        <v>2520</v>
      </c>
      <c r="V66" s="154">
        <v>2520</v>
      </c>
      <c r="W66" s="154">
        <v>3210</v>
      </c>
      <c r="X66" s="154">
        <v>3770</v>
      </c>
      <c r="Y66" s="154">
        <v>3770</v>
      </c>
      <c r="Z66" s="154">
        <v>5370</v>
      </c>
      <c r="AA66" s="154">
        <v>7000</v>
      </c>
      <c r="AB66" s="154">
        <v>7000</v>
      </c>
      <c r="AC66" s="154">
        <v>7244</v>
      </c>
      <c r="AD66" s="154">
        <v>7255</v>
      </c>
      <c r="AE66" s="154">
        <v>7338.0010576414597</v>
      </c>
      <c r="AF66" s="154">
        <v>7421</v>
      </c>
      <c r="AG66" s="144">
        <v>7844.0010325245221</v>
      </c>
      <c r="AH66" s="144">
        <v>8060</v>
      </c>
      <c r="AI66" s="144">
        <v>8252</v>
      </c>
      <c r="AJ66" s="144">
        <v>8444</v>
      </c>
      <c r="AK66" s="145">
        <f t="shared" si="10"/>
        <v>2.3267086766844303E-2</v>
      </c>
      <c r="AL66" s="146">
        <f t="shared" si="9"/>
        <v>0.15072210179185008</v>
      </c>
    </row>
    <row r="67" spans="1:38">
      <c r="A67" s="1" t="s">
        <v>8</v>
      </c>
      <c r="B67" s="154">
        <v>1780</v>
      </c>
      <c r="C67" s="154">
        <v>1919</v>
      </c>
      <c r="D67" s="154">
        <v>2031</v>
      </c>
      <c r="E67" s="154">
        <v>2031</v>
      </c>
      <c r="F67" s="154">
        <v>2292</v>
      </c>
      <c r="G67" s="154">
        <v>2553</v>
      </c>
      <c r="H67" s="154">
        <v>2773</v>
      </c>
      <c r="I67" s="154">
        <v>2985</v>
      </c>
      <c r="J67" s="144">
        <v>3091</v>
      </c>
      <c r="K67" s="144">
        <v>3141.3231719045712</v>
      </c>
      <c r="L67" s="144">
        <v>3175.7342944929183</v>
      </c>
      <c r="M67" s="144">
        <v>3234.3616706501152</v>
      </c>
      <c r="N67" s="144">
        <v>3233.502648936369</v>
      </c>
      <c r="O67" s="185">
        <v>3240</v>
      </c>
      <c r="P67" s="185">
        <v>3246.2715973568229</v>
      </c>
      <c r="Q67" s="185">
        <v>3249.2538077235536</v>
      </c>
      <c r="R67" s="145">
        <f t="shared" ref="R67:R96" si="13">Q67/P67-1</f>
        <v>9.1865707390570428E-4</v>
      </c>
      <c r="S67" s="146">
        <f t="shared" ref="S67:S96" si="14">Q67/L67-1</f>
        <v>2.3150398116783988E-2</v>
      </c>
      <c r="T67" s="154"/>
      <c r="U67" s="154">
        <v>3054</v>
      </c>
      <c r="V67" s="154">
        <v>3213</v>
      </c>
      <c r="W67" s="154">
        <v>3315</v>
      </c>
      <c r="X67" s="154">
        <v>3386</v>
      </c>
      <c r="Y67" s="154">
        <v>3825</v>
      </c>
      <c r="Z67" s="154">
        <v>4316</v>
      </c>
      <c r="AA67" s="154">
        <v>5034</v>
      </c>
      <c r="AB67" s="154">
        <v>5624</v>
      </c>
      <c r="AC67" s="154">
        <v>6235</v>
      </c>
      <c r="AD67" s="154">
        <v>6314.9287417447485</v>
      </c>
      <c r="AE67" s="154">
        <v>6334.2587666327063</v>
      </c>
      <c r="AF67" s="154">
        <v>6360.1600125117193</v>
      </c>
      <c r="AG67" s="144">
        <v>6354.6358779873153</v>
      </c>
      <c r="AH67" s="144">
        <v>6360</v>
      </c>
      <c r="AI67" s="144">
        <v>6353.3548128035491</v>
      </c>
      <c r="AJ67" s="144">
        <v>6352.107155149336</v>
      </c>
      <c r="AK67" s="145">
        <f t="shared" si="10"/>
        <v>-1.9637777063841177E-4</v>
      </c>
      <c r="AL67" s="146">
        <f t="shared" si="9"/>
        <v>2.8177548745955683E-3</v>
      </c>
    </row>
    <row r="68" spans="1:38">
      <c r="A68" s="1" t="s">
        <v>9</v>
      </c>
      <c r="B68" s="154">
        <v>2075</v>
      </c>
      <c r="C68" s="154">
        <v>2208</v>
      </c>
      <c r="D68" s="154">
        <v>2236</v>
      </c>
      <c r="E68" s="154">
        <v>2120</v>
      </c>
      <c r="F68" s="154">
        <v>2104</v>
      </c>
      <c r="G68" s="154">
        <v>2596</v>
      </c>
      <c r="H68" s="154">
        <v>2800</v>
      </c>
      <c r="I68" s="154">
        <v>3125</v>
      </c>
      <c r="J68" s="144">
        <v>3315</v>
      </c>
      <c r="K68" s="144">
        <v>3426.8584514260601</v>
      </c>
      <c r="L68" s="144">
        <v>3599.4128782031034</v>
      </c>
      <c r="M68" s="144">
        <v>3678.4524705949866</v>
      </c>
      <c r="N68" s="144">
        <v>3769.7578381845883</v>
      </c>
      <c r="O68" s="185">
        <v>3790</v>
      </c>
      <c r="P68" s="185">
        <v>3801.7239167799698</v>
      </c>
      <c r="Q68" s="185">
        <v>4042.0461250352737</v>
      </c>
      <c r="R68" s="145">
        <f t="shared" si="13"/>
        <v>6.321400856978987E-2</v>
      </c>
      <c r="S68" s="146">
        <f t="shared" si="14"/>
        <v>0.12297373538685052</v>
      </c>
      <c r="T68" s="154"/>
      <c r="U68" s="154">
        <v>3411</v>
      </c>
      <c r="V68" s="154">
        <v>3678</v>
      </c>
      <c r="W68" s="154">
        <v>3909</v>
      </c>
      <c r="X68" s="154">
        <v>4181</v>
      </c>
      <c r="Y68" s="154">
        <v>4453</v>
      </c>
      <c r="Z68" s="154">
        <v>5008</v>
      </c>
      <c r="AA68" s="154">
        <v>5872</v>
      </c>
      <c r="AB68" s="154">
        <v>7298</v>
      </c>
      <c r="AC68" s="154">
        <v>7539</v>
      </c>
      <c r="AD68" s="154">
        <v>7823</v>
      </c>
      <c r="AE68" s="154">
        <v>8049.3649048439947</v>
      </c>
      <c r="AF68" s="154">
        <v>8446.9623601302283</v>
      </c>
      <c r="AG68" s="144">
        <v>8415.3761308436206</v>
      </c>
      <c r="AH68" s="144">
        <v>8580</v>
      </c>
      <c r="AI68" s="155">
        <v>8543.7297825102705</v>
      </c>
      <c r="AJ68" s="144">
        <v>8719.4944332011419</v>
      </c>
      <c r="AK68" s="145">
        <f t="shared" si="10"/>
        <v>2.0572356004362025E-2</v>
      </c>
      <c r="AL68" s="146">
        <f t="shared" si="9"/>
        <v>8.3252472248322773E-2</v>
      </c>
    </row>
    <row r="69" spans="1:38">
      <c r="A69" s="1" t="s">
        <v>10</v>
      </c>
      <c r="B69" s="154">
        <v>1458</v>
      </c>
      <c r="C69" s="154">
        <v>1525</v>
      </c>
      <c r="D69" s="154">
        <v>1732</v>
      </c>
      <c r="E69" s="154">
        <v>1946</v>
      </c>
      <c r="F69" s="154">
        <v>2192</v>
      </c>
      <c r="G69" s="154">
        <v>2443</v>
      </c>
      <c r="H69" s="154">
        <v>2710</v>
      </c>
      <c r="I69" s="154">
        <v>2965</v>
      </c>
      <c r="J69" s="144">
        <v>3097</v>
      </c>
      <c r="K69" s="144">
        <v>3252.1779598525195</v>
      </c>
      <c r="L69" s="144">
        <v>3492.2277428454918</v>
      </c>
      <c r="M69" s="144">
        <v>3663.8079434260908</v>
      </c>
      <c r="N69" s="144">
        <v>3844.1638854733883</v>
      </c>
      <c r="O69" s="185">
        <v>3850</v>
      </c>
      <c r="P69" s="185">
        <v>3920.4003994008986</v>
      </c>
      <c r="Q69" s="185">
        <v>4018.3584623065399</v>
      </c>
      <c r="R69" s="145">
        <f t="shared" si="13"/>
        <v>2.4986749547472487E-2</v>
      </c>
      <c r="S69" s="146">
        <f t="shared" si="14"/>
        <v>0.15065761977835757</v>
      </c>
      <c r="T69" s="154"/>
      <c r="U69" s="154">
        <v>3386</v>
      </c>
      <c r="V69" s="154">
        <v>3491</v>
      </c>
      <c r="W69" s="154">
        <v>4227</v>
      </c>
      <c r="X69" s="154">
        <v>5017</v>
      </c>
      <c r="Y69" s="154">
        <v>5823</v>
      </c>
      <c r="Z69" s="154">
        <v>6638</v>
      </c>
      <c r="AA69" s="154">
        <v>7458</v>
      </c>
      <c r="AB69" s="154">
        <v>8368</v>
      </c>
      <c r="AC69" s="154">
        <v>8613</v>
      </c>
      <c r="AD69" s="154">
        <v>9073.1314373558798</v>
      </c>
      <c r="AE69" s="154">
        <v>9696.3372063685401</v>
      </c>
      <c r="AF69" s="154">
        <v>10174.734509840664</v>
      </c>
      <c r="AG69" s="144">
        <v>10650.808494058054</v>
      </c>
      <c r="AH69" s="144">
        <v>10610</v>
      </c>
      <c r="AI69" s="144">
        <v>10801.173821060533</v>
      </c>
      <c r="AJ69" s="144">
        <v>10978.345731249574</v>
      </c>
      <c r="AK69" s="145">
        <f t="shared" si="10"/>
        <v>1.6403023701329955E-2</v>
      </c>
      <c r="AL69" s="146">
        <f t="shared" si="9"/>
        <v>0.1322157529792809</v>
      </c>
    </row>
    <row r="70" spans="1:38">
      <c r="A70" s="1" t="s">
        <v>12</v>
      </c>
      <c r="B70" s="154">
        <v>1798</v>
      </c>
      <c r="C70" s="154">
        <v>1876</v>
      </c>
      <c r="D70" s="154">
        <v>1979</v>
      </c>
      <c r="E70" s="154">
        <v>2092</v>
      </c>
      <c r="F70" s="154">
        <v>2232</v>
      </c>
      <c r="G70" s="154">
        <v>2418</v>
      </c>
      <c r="H70" s="154">
        <v>2554</v>
      </c>
      <c r="I70" s="154">
        <v>2791</v>
      </c>
      <c r="J70" s="144">
        <v>3114</v>
      </c>
      <c r="K70" s="144">
        <v>3697.1747582112421</v>
      </c>
      <c r="L70" s="144">
        <v>3749.166369266296</v>
      </c>
      <c r="M70" s="144">
        <v>3871.6231762359607</v>
      </c>
      <c r="N70" s="144">
        <v>4015.8877576359569</v>
      </c>
      <c r="O70" s="185">
        <v>4100</v>
      </c>
      <c r="P70" s="185">
        <v>4191.5040650406499</v>
      </c>
      <c r="Q70" s="185">
        <v>4191.5040650406499</v>
      </c>
      <c r="R70" s="145">
        <f t="shared" si="13"/>
        <v>0</v>
      </c>
      <c r="S70" s="146">
        <f t="shared" si="14"/>
        <v>0.11798294666259856</v>
      </c>
      <c r="T70" s="154"/>
      <c r="U70" s="154">
        <v>3591</v>
      </c>
      <c r="V70" s="154">
        <v>3922</v>
      </c>
      <c r="W70" s="154">
        <v>4156</v>
      </c>
      <c r="X70" s="154">
        <v>4382</v>
      </c>
      <c r="Y70" s="154">
        <v>4612</v>
      </c>
      <c r="Z70" s="154">
        <v>4886</v>
      </c>
      <c r="AA70" s="154">
        <v>5330</v>
      </c>
      <c r="AB70" s="154">
        <v>5682</v>
      </c>
      <c r="AC70" s="154">
        <v>5989</v>
      </c>
      <c r="AD70" s="154">
        <v>6325.2977448670481</v>
      </c>
      <c r="AE70" s="154">
        <v>6598.5200831260863</v>
      </c>
      <c r="AF70" s="154">
        <v>6818.4704800190784</v>
      </c>
      <c r="AG70" s="144">
        <v>7013.001151470743</v>
      </c>
      <c r="AH70" s="144">
        <v>7250</v>
      </c>
      <c r="AI70" s="144">
        <v>7591.445427728614</v>
      </c>
      <c r="AJ70" s="144">
        <v>7998.8733695845331</v>
      </c>
      <c r="AK70" s="145">
        <f t="shared" si="10"/>
        <v>5.3669350024929674E-2</v>
      </c>
      <c r="AL70" s="146">
        <f t="shared" si="9"/>
        <v>0.2122223269486545</v>
      </c>
    </row>
    <row r="71" spans="1:38">
      <c r="A71" s="1" t="s">
        <v>13</v>
      </c>
      <c r="B71" s="154">
        <v>1990</v>
      </c>
      <c r="C71" s="154">
        <v>2147</v>
      </c>
      <c r="D71" s="154">
        <v>2301</v>
      </c>
      <c r="E71" s="154">
        <v>2440</v>
      </c>
      <c r="F71" s="154">
        <v>2597</v>
      </c>
      <c r="G71" s="154">
        <v>2729</v>
      </c>
      <c r="H71" s="154">
        <v>3010</v>
      </c>
      <c r="I71" s="154">
        <v>3152</v>
      </c>
      <c r="J71" s="144">
        <v>3249</v>
      </c>
      <c r="K71" s="144">
        <v>3393.4140102222673</v>
      </c>
      <c r="L71" s="144">
        <v>3543.7381972194771</v>
      </c>
      <c r="M71" s="144">
        <v>3748.4011405903852</v>
      </c>
      <c r="N71" s="144">
        <v>3895.7637414020642</v>
      </c>
      <c r="O71" s="185">
        <v>4060</v>
      </c>
      <c r="P71" s="185">
        <v>4138.3045269073837</v>
      </c>
      <c r="Q71" s="185">
        <v>4197.7500192470543</v>
      </c>
      <c r="R71" s="145">
        <f t="shared" si="13"/>
        <v>1.4364697414884331E-2</v>
      </c>
      <c r="S71" s="146">
        <f t="shared" si="14"/>
        <v>0.1845542152466948</v>
      </c>
      <c r="T71" s="154"/>
      <c r="U71" s="154">
        <v>6494</v>
      </c>
      <c r="V71" s="154">
        <v>6914</v>
      </c>
      <c r="W71" s="154">
        <v>8058</v>
      </c>
      <c r="X71" s="154">
        <v>9099</v>
      </c>
      <c r="Y71" s="154">
        <v>10021</v>
      </c>
      <c r="Z71" s="154">
        <v>10410</v>
      </c>
      <c r="AA71" s="154">
        <v>10969</v>
      </c>
      <c r="AB71" s="154">
        <v>11630</v>
      </c>
      <c r="AC71" s="154">
        <v>12168</v>
      </c>
      <c r="AD71" s="154">
        <v>12580.43192843904</v>
      </c>
      <c r="AE71" s="154">
        <v>12790.8631634419</v>
      </c>
      <c r="AF71" s="154">
        <v>13027.02311790372</v>
      </c>
      <c r="AG71" s="144">
        <v>13440.083042098175</v>
      </c>
      <c r="AH71" s="144">
        <v>13700</v>
      </c>
      <c r="AI71" s="144">
        <v>14000.016840403498</v>
      </c>
      <c r="AJ71" s="144">
        <v>14166.442127953385</v>
      </c>
      <c r="AK71" s="145">
        <f t="shared" si="10"/>
        <v>1.1887506239963264E-2</v>
      </c>
      <c r="AL71" s="146">
        <f t="shared" si="9"/>
        <v>0.10754387307051227</v>
      </c>
    </row>
    <row r="72" spans="1:38">
      <c r="A72" s="1" t="s">
        <v>14</v>
      </c>
      <c r="B72" s="154">
        <v>2584</v>
      </c>
      <c r="C72" s="154">
        <v>2728</v>
      </c>
      <c r="D72" s="154">
        <v>2882</v>
      </c>
      <c r="E72" s="154">
        <v>3003</v>
      </c>
      <c r="F72" s="154">
        <v>3137</v>
      </c>
      <c r="G72" s="154">
        <v>3279</v>
      </c>
      <c r="H72" s="154">
        <v>3441</v>
      </c>
      <c r="I72" s="154">
        <v>3538</v>
      </c>
      <c r="J72" s="144">
        <v>3660</v>
      </c>
      <c r="K72" s="144">
        <v>3808.9867644428546</v>
      </c>
      <c r="L72" s="144">
        <v>4178.0881057268725</v>
      </c>
      <c r="M72" s="144">
        <v>4323.8719823788551</v>
      </c>
      <c r="N72" s="144">
        <v>4458.2143984290069</v>
      </c>
      <c r="O72" s="185">
        <v>4580</v>
      </c>
      <c r="P72" s="185">
        <v>4699.6817339456938</v>
      </c>
      <c r="Q72" s="185">
        <v>4840.3311578438479</v>
      </c>
      <c r="R72" s="145">
        <f t="shared" si="13"/>
        <v>2.9927435911722755E-2</v>
      </c>
      <c r="S72" s="146">
        <f t="shared" si="14"/>
        <v>0.15850385041168558</v>
      </c>
      <c r="T72" s="154"/>
      <c r="U72" s="154">
        <v>5847</v>
      </c>
      <c r="V72" s="154">
        <v>6155</v>
      </c>
      <c r="W72" s="154">
        <v>6555</v>
      </c>
      <c r="X72" s="154">
        <v>6875</v>
      </c>
      <c r="Y72" s="154">
        <v>7222</v>
      </c>
      <c r="Z72" s="154">
        <v>7643</v>
      </c>
      <c r="AA72" s="154">
        <v>7988</v>
      </c>
      <c r="AB72" s="154">
        <v>8343</v>
      </c>
      <c r="AC72" s="154">
        <v>8715</v>
      </c>
      <c r="AD72" s="154">
        <v>8925.5162842474529</v>
      </c>
      <c r="AE72" s="154">
        <v>9033.3429246737232</v>
      </c>
      <c r="AF72" s="154">
        <v>9119.6482375912037</v>
      </c>
      <c r="AG72" s="144">
        <v>9244.9031127219805</v>
      </c>
      <c r="AH72" s="144">
        <v>9380</v>
      </c>
      <c r="AI72" s="144">
        <v>9487.1862480133004</v>
      </c>
      <c r="AJ72" s="144">
        <v>9674.8917844037715</v>
      </c>
      <c r="AK72" s="145">
        <f t="shared" si="10"/>
        <v>1.9785164060606375E-2</v>
      </c>
      <c r="AL72" s="146">
        <f t="shared" si="9"/>
        <v>7.1020093566659392E-2</v>
      </c>
    </row>
    <row r="73" spans="1:38">
      <c r="A73" s="1" t="s">
        <v>11</v>
      </c>
      <c r="B73" s="154">
        <v>2920</v>
      </c>
      <c r="C73" s="154">
        <v>3090</v>
      </c>
      <c r="D73" s="154">
        <v>3202</v>
      </c>
      <c r="E73" s="154">
        <v>3331</v>
      </c>
      <c r="F73" s="154">
        <v>3512</v>
      </c>
      <c r="G73" s="154">
        <v>3701</v>
      </c>
      <c r="H73" s="154">
        <v>3912</v>
      </c>
      <c r="I73" s="154">
        <v>4111</v>
      </c>
      <c r="J73" s="144">
        <v>4251</v>
      </c>
      <c r="K73" s="144">
        <v>4387.4454586716429</v>
      </c>
      <c r="L73" s="144">
        <v>4523.3676956026538</v>
      </c>
      <c r="M73" s="144">
        <v>4736.3720449186421</v>
      </c>
      <c r="N73" s="144">
        <v>4913.2136020718381</v>
      </c>
      <c r="O73" s="185">
        <v>5070</v>
      </c>
      <c r="P73" s="185">
        <v>5323.5728615721318</v>
      </c>
      <c r="Q73" s="185">
        <v>5459.0886984011186</v>
      </c>
      <c r="R73" s="145">
        <f t="shared" si="13"/>
        <v>2.5455805781714691E-2</v>
      </c>
      <c r="S73" s="146">
        <f t="shared" si="14"/>
        <v>0.20686379391799536</v>
      </c>
      <c r="T73" s="154"/>
      <c r="U73" s="154">
        <v>5407</v>
      </c>
      <c r="V73" s="154">
        <v>5619</v>
      </c>
      <c r="W73" s="154">
        <v>5900</v>
      </c>
      <c r="X73" s="154">
        <v>6218</v>
      </c>
      <c r="Y73" s="154">
        <v>6433</v>
      </c>
      <c r="Z73" s="154">
        <v>6712</v>
      </c>
      <c r="AA73" s="154">
        <v>7155</v>
      </c>
      <c r="AB73" s="154">
        <v>7562</v>
      </c>
      <c r="AC73" s="154">
        <v>7831</v>
      </c>
      <c r="AD73" s="154">
        <v>7837.4909207512601</v>
      </c>
      <c r="AE73" s="154">
        <v>7855.1136133872014</v>
      </c>
      <c r="AF73" s="154">
        <v>7877.4261704272785</v>
      </c>
      <c r="AG73" s="144">
        <v>8269.719247867979</v>
      </c>
      <c r="AH73" s="144">
        <v>8760</v>
      </c>
      <c r="AI73" s="144">
        <v>9080.540082959451</v>
      </c>
      <c r="AJ73" s="144">
        <v>9363.8567679674943</v>
      </c>
      <c r="AK73" s="145">
        <f t="shared" si="10"/>
        <v>3.1200422267802841E-2</v>
      </c>
      <c r="AL73" s="146">
        <f t="shared" si="9"/>
        <v>0.19207146183207247</v>
      </c>
    </row>
    <row r="74" spans="1:38">
      <c r="A74" s="1" t="s">
        <v>15</v>
      </c>
      <c r="B74" s="154">
        <v>1767</v>
      </c>
      <c r="C74" s="154">
        <v>1848</v>
      </c>
      <c r="D74" s="154">
        <v>1887</v>
      </c>
      <c r="E74" s="154">
        <v>1928</v>
      </c>
      <c r="F74" s="154">
        <v>1984</v>
      </c>
      <c r="G74" s="154">
        <v>2121</v>
      </c>
      <c r="H74" s="154">
        <v>2281</v>
      </c>
      <c r="I74" s="154">
        <v>2362</v>
      </c>
      <c r="J74" s="144">
        <v>2517</v>
      </c>
      <c r="K74" s="144">
        <v>2543.5973798320883</v>
      </c>
      <c r="L74" s="144">
        <v>2678.8598567990953</v>
      </c>
      <c r="M74" s="144">
        <v>2779.0308236388619</v>
      </c>
      <c r="N74" s="144">
        <v>2947.170010898134</v>
      </c>
      <c r="O74" s="185">
        <v>3030</v>
      </c>
      <c r="P74" s="185">
        <v>3143.4175882043182</v>
      </c>
      <c r="Q74" s="185">
        <v>3193.512374934176</v>
      </c>
      <c r="R74" s="145">
        <f t="shared" si="13"/>
        <v>1.5936408486686204E-2</v>
      </c>
      <c r="S74" s="146">
        <f t="shared" si="14"/>
        <v>0.1921162530502909</v>
      </c>
      <c r="T74" s="154"/>
      <c r="U74" s="154">
        <v>4242</v>
      </c>
      <c r="V74" s="154">
        <v>4699</v>
      </c>
      <c r="W74" s="154">
        <v>5213</v>
      </c>
      <c r="X74" s="154">
        <v>5746</v>
      </c>
      <c r="Y74" s="154">
        <v>6010</v>
      </c>
      <c r="Z74" s="154">
        <v>6312</v>
      </c>
      <c r="AA74" s="154">
        <v>6627</v>
      </c>
      <c r="AB74" s="154">
        <v>6920</v>
      </c>
      <c r="AC74" s="154">
        <v>7280</v>
      </c>
      <c r="AD74" s="154">
        <v>7729</v>
      </c>
      <c r="AE74" s="154">
        <v>8256.3896544042364</v>
      </c>
      <c r="AF74" s="154">
        <v>8442.9791536276534</v>
      </c>
      <c r="AG74" s="144">
        <v>8906.6022033763966</v>
      </c>
      <c r="AH74" s="144">
        <v>8880</v>
      </c>
      <c r="AI74" s="144">
        <v>9090.8024561346647</v>
      </c>
      <c r="AJ74" s="144">
        <v>9195.9723279814643</v>
      </c>
      <c r="AK74" s="145">
        <f t="shared" si="10"/>
        <v>1.156882160340289E-2</v>
      </c>
      <c r="AL74" s="146">
        <f t="shared" si="9"/>
        <v>0.11380066989401638</v>
      </c>
    </row>
    <row r="75" spans="1:38">
      <c r="A75" s="1" t="s">
        <v>16</v>
      </c>
      <c r="B75" s="154">
        <v>2770</v>
      </c>
      <c r="C75" s="154">
        <v>3008</v>
      </c>
      <c r="D75" s="154">
        <v>3270</v>
      </c>
      <c r="E75" s="154">
        <v>3450</v>
      </c>
      <c r="F75" s="154">
        <v>3684</v>
      </c>
      <c r="G75" s="154">
        <v>3759</v>
      </c>
      <c r="H75" s="154">
        <v>3900</v>
      </c>
      <c r="I75" s="154">
        <v>4051</v>
      </c>
      <c r="J75" s="144">
        <v>4201</v>
      </c>
      <c r="K75" s="144">
        <v>4321.5772470637967</v>
      </c>
      <c r="L75" s="144">
        <v>4460.9785278864529</v>
      </c>
      <c r="M75" s="144">
        <v>4653.088435993086</v>
      </c>
      <c r="N75" s="144">
        <v>4910.1237652754462</v>
      </c>
      <c r="O75" s="185">
        <v>5100</v>
      </c>
      <c r="P75" s="185">
        <v>5315.9200363471145</v>
      </c>
      <c r="Q75" s="185">
        <v>5460</v>
      </c>
      <c r="R75" s="145">
        <f t="shared" si="13"/>
        <v>2.7103485881606826E-2</v>
      </c>
      <c r="S75" s="146">
        <f t="shared" si="14"/>
        <v>0.22394671166168312</v>
      </c>
      <c r="T75" s="154"/>
      <c r="U75" s="154">
        <v>4476</v>
      </c>
      <c r="V75" s="154">
        <v>5029</v>
      </c>
      <c r="W75" s="154">
        <v>5764</v>
      </c>
      <c r="X75" s="154">
        <v>6279</v>
      </c>
      <c r="Y75" s="154">
        <v>6809</v>
      </c>
      <c r="Z75" s="154">
        <v>7116</v>
      </c>
      <c r="AA75" s="154">
        <v>7519</v>
      </c>
      <c r="AB75" s="154">
        <v>7974</v>
      </c>
      <c r="AC75" s="154">
        <v>8462</v>
      </c>
      <c r="AD75" s="154">
        <v>8700.512294174112</v>
      </c>
      <c r="AE75" s="154">
        <v>9207.7278991927542</v>
      </c>
      <c r="AF75" s="154">
        <v>9566.6725733412095</v>
      </c>
      <c r="AG75" s="144">
        <v>9970.6988918515617</v>
      </c>
      <c r="AH75" s="144">
        <v>10320</v>
      </c>
      <c r="AI75" s="144">
        <v>10714.668729707793</v>
      </c>
      <c r="AJ75" s="144">
        <v>10901.740056818182</v>
      </c>
      <c r="AK75" s="145">
        <f t="shared" si="10"/>
        <v>1.7459366391021414E-2</v>
      </c>
      <c r="AL75" s="146">
        <f t="shared" si="9"/>
        <v>0.18397721741689854</v>
      </c>
    </row>
    <row r="76" spans="1:38">
      <c r="A76" s="1" t="s">
        <v>17</v>
      </c>
      <c r="B76" s="154">
        <v>1738</v>
      </c>
      <c r="C76" s="154">
        <v>1841</v>
      </c>
      <c r="D76" s="154">
        <v>1875</v>
      </c>
      <c r="E76" s="154">
        <v>1915</v>
      </c>
      <c r="F76" s="154">
        <v>1947</v>
      </c>
      <c r="G76" s="154">
        <v>2049</v>
      </c>
      <c r="H76" s="154">
        <v>2212</v>
      </c>
      <c r="I76" s="154">
        <v>2701</v>
      </c>
      <c r="J76" s="144">
        <v>3001</v>
      </c>
      <c r="K76" s="144">
        <v>3380.6563052706038</v>
      </c>
      <c r="L76" s="144">
        <v>3624.6104928457871</v>
      </c>
      <c r="M76" s="144">
        <v>3969.6744038155803</v>
      </c>
      <c r="N76" s="144">
        <v>4054.762318480824</v>
      </c>
      <c r="O76" s="185">
        <v>4140</v>
      </c>
      <c r="P76" s="185">
        <v>4190.7504371248997</v>
      </c>
      <c r="Q76" s="185">
        <v>4189.1106280421527</v>
      </c>
      <c r="R76" s="145">
        <f t="shared" si="13"/>
        <v>-3.9129246834179732E-4</v>
      </c>
      <c r="S76" s="146">
        <f t="shared" si="14"/>
        <v>0.1557409096261706</v>
      </c>
      <c r="T76" s="154"/>
      <c r="U76" s="154">
        <v>3534</v>
      </c>
      <c r="V76" s="154">
        <v>3695</v>
      </c>
      <c r="W76" s="154">
        <v>3770</v>
      </c>
      <c r="X76" s="154">
        <v>3830</v>
      </c>
      <c r="Y76" s="154">
        <v>4073</v>
      </c>
      <c r="Z76" s="154">
        <v>4282</v>
      </c>
      <c r="AA76" s="154">
        <v>4733</v>
      </c>
      <c r="AB76" s="154">
        <v>5246</v>
      </c>
      <c r="AC76" s="154">
        <v>5875</v>
      </c>
      <c r="AD76" s="154">
        <v>6605.4078859804795</v>
      </c>
      <c r="AE76" s="154">
        <v>7324.2834617419257</v>
      </c>
      <c r="AF76" s="154">
        <v>8130.0635030920876</v>
      </c>
      <c r="AG76" s="144">
        <v>8933.1130954327891</v>
      </c>
      <c r="AH76" s="144">
        <v>9310</v>
      </c>
      <c r="AI76" s="144">
        <v>9505.6719474199908</v>
      </c>
      <c r="AJ76" s="144">
        <v>9614.1226206334686</v>
      </c>
      <c r="AK76" s="145">
        <f t="shared" si="10"/>
        <v>1.1409048598917115E-2</v>
      </c>
      <c r="AL76" s="146">
        <f t="shared" si="9"/>
        <v>0.31263661091933659</v>
      </c>
    </row>
    <row r="77" spans="1:38">
      <c r="A77" s="1" t="s">
        <v>20</v>
      </c>
      <c r="B77" s="154">
        <v>2595</v>
      </c>
      <c r="C77" s="154">
        <v>2812</v>
      </c>
      <c r="D77" s="154">
        <v>2926</v>
      </c>
      <c r="E77" s="154">
        <v>3120</v>
      </c>
      <c r="F77" s="154">
        <v>3156</v>
      </c>
      <c r="G77" s="154">
        <v>3236</v>
      </c>
      <c r="H77" s="154">
        <v>3260</v>
      </c>
      <c r="I77" s="154">
        <v>3329</v>
      </c>
      <c r="J77" s="144">
        <v>3333</v>
      </c>
      <c r="K77" s="144">
        <v>3397.9762776025236</v>
      </c>
      <c r="L77" s="144">
        <v>3490.1712111604315</v>
      </c>
      <c r="M77" s="144">
        <v>3490.8706680697005</v>
      </c>
      <c r="N77" s="144">
        <v>3536.1837606837603</v>
      </c>
      <c r="O77" s="185">
        <v>3620</v>
      </c>
      <c r="P77" s="185">
        <v>3762.0666245658354</v>
      </c>
      <c r="Q77" s="185">
        <v>3767.445532049258</v>
      </c>
      <c r="R77" s="145">
        <f t="shared" si="13"/>
        <v>1.4297746478755258E-3</v>
      </c>
      <c r="S77" s="146">
        <f t="shared" si="14"/>
        <v>7.9444332129665618E-2</v>
      </c>
      <c r="T77" s="154"/>
      <c r="U77" s="154">
        <v>5601</v>
      </c>
      <c r="V77" s="154">
        <v>6065</v>
      </c>
      <c r="W77" s="154">
        <v>6616</v>
      </c>
      <c r="X77" s="154">
        <v>7334</v>
      </c>
      <c r="Y77" s="154">
        <v>8078</v>
      </c>
      <c r="Z77" s="154">
        <v>8544</v>
      </c>
      <c r="AA77" s="154">
        <v>8945</v>
      </c>
      <c r="AB77" s="154">
        <v>9366</v>
      </c>
      <c r="AC77" s="154">
        <v>9363</v>
      </c>
      <c r="AD77" s="154">
        <v>9391</v>
      </c>
      <c r="AE77" s="154">
        <v>9544.0603183468302</v>
      </c>
      <c r="AF77" s="154">
        <v>9572.9697849762633</v>
      </c>
      <c r="AG77" s="144">
        <v>9686.9421394931578</v>
      </c>
      <c r="AH77" s="144">
        <v>9900</v>
      </c>
      <c r="AI77" s="144">
        <v>10210.930193250324</v>
      </c>
      <c r="AJ77" s="144">
        <v>10478.128345258889</v>
      </c>
      <c r="AK77" s="145">
        <f t="shared" si="10"/>
        <v>2.6167856106311449E-2</v>
      </c>
      <c r="AL77" s="146">
        <f t="shared" si="9"/>
        <v>9.7869040613298708E-2</v>
      </c>
    </row>
    <row r="78" spans="1:38">
      <c r="A78" s="1" t="s">
        <v>19</v>
      </c>
      <c r="B78" s="154">
        <v>2978</v>
      </c>
      <c r="C78" s="154">
        <v>3093</v>
      </c>
      <c r="D78" s="154">
        <v>3122</v>
      </c>
      <c r="E78" s="154">
        <v>3252</v>
      </c>
      <c r="F78" s="154">
        <v>3329</v>
      </c>
      <c r="G78" s="154">
        <v>3394</v>
      </c>
      <c r="H78" s="154">
        <v>3567</v>
      </c>
      <c r="I78" s="154">
        <v>3708</v>
      </c>
      <c r="J78" s="144">
        <v>3886</v>
      </c>
      <c r="K78" s="144">
        <v>3991.8618655632345</v>
      </c>
      <c r="L78" s="144">
        <v>4134.5300405455218</v>
      </c>
      <c r="M78" s="144">
        <v>4274.2797640987837</v>
      </c>
      <c r="N78" s="144">
        <v>4416.939737008649</v>
      </c>
      <c r="O78" s="185">
        <v>4530</v>
      </c>
      <c r="P78" s="185">
        <v>4680.7644947470462</v>
      </c>
      <c r="Q78" s="185">
        <v>4781.956561607587</v>
      </c>
      <c r="R78" s="145">
        <f t="shared" si="13"/>
        <v>2.1618705015837181E-2</v>
      </c>
      <c r="S78" s="146">
        <f t="shared" si="14"/>
        <v>0.15659011174499571</v>
      </c>
      <c r="T78" s="154"/>
      <c r="U78" s="154">
        <v>6770</v>
      </c>
      <c r="V78" s="154">
        <v>7137</v>
      </c>
      <c r="W78" s="154">
        <v>7216</v>
      </c>
      <c r="X78" s="154">
        <v>7314</v>
      </c>
      <c r="Y78" s="154">
        <v>7392</v>
      </c>
      <c r="Z78" s="154">
        <v>7476</v>
      </c>
      <c r="AA78" s="154">
        <v>7737</v>
      </c>
      <c r="AB78" s="154">
        <v>7961</v>
      </c>
      <c r="AC78" s="154">
        <v>8210</v>
      </c>
      <c r="AD78" s="154">
        <v>8479.6794999883805</v>
      </c>
      <c r="AE78" s="154">
        <v>8682.0848395903104</v>
      </c>
      <c r="AF78" s="154">
        <v>9163.2915483053366</v>
      </c>
      <c r="AG78" s="144">
        <v>9357.9174183203031</v>
      </c>
      <c r="AH78" s="144">
        <v>9690</v>
      </c>
      <c r="AI78" s="144">
        <v>9907.4679514755226</v>
      </c>
      <c r="AJ78" s="144">
        <v>10114.621870429321</v>
      </c>
      <c r="AK78" s="145">
        <f t="shared" si="10"/>
        <v>2.0908865914923025E-2</v>
      </c>
      <c r="AL78" s="146">
        <f t="shared" si="9"/>
        <v>0.16499919746310709</v>
      </c>
    </row>
    <row r="79" spans="1:38">
      <c r="A79" s="1" t="s">
        <v>18</v>
      </c>
      <c r="B79" s="154">
        <v>3361</v>
      </c>
      <c r="C79" s="154">
        <v>3498</v>
      </c>
      <c r="D79" s="154">
        <v>3579</v>
      </c>
      <c r="E79" s="154">
        <v>3694</v>
      </c>
      <c r="F79" s="154">
        <v>3925</v>
      </c>
      <c r="G79" s="154">
        <v>4291</v>
      </c>
      <c r="H79" s="154">
        <v>4594</v>
      </c>
      <c r="I79" s="154">
        <v>4817</v>
      </c>
      <c r="J79" s="144">
        <v>5114</v>
      </c>
      <c r="K79" s="144">
        <v>5142.2156740902765</v>
      </c>
      <c r="L79" s="144">
        <v>5308.643211969591</v>
      </c>
      <c r="M79" s="144">
        <v>5696.8163818964395</v>
      </c>
      <c r="N79" s="144">
        <v>5831.0945680628274</v>
      </c>
      <c r="O79" s="185">
        <v>6040</v>
      </c>
      <c r="P79" s="185">
        <v>6270.5449189985275</v>
      </c>
      <c r="Q79" s="185">
        <v>6579.795655375553</v>
      </c>
      <c r="R79" s="145">
        <f t="shared" si="13"/>
        <v>4.9318000328816058E-2</v>
      </c>
      <c r="S79" s="146">
        <f t="shared" si="14"/>
        <v>0.23944959053564729</v>
      </c>
      <c r="T79" s="154"/>
      <c r="U79" s="154">
        <v>7034</v>
      </c>
      <c r="V79" s="154">
        <v>7335</v>
      </c>
      <c r="W79" s="154">
        <v>7583</v>
      </c>
      <c r="X79" s="154">
        <v>7887</v>
      </c>
      <c r="Y79" s="154">
        <v>8239</v>
      </c>
      <c r="Z79" s="154">
        <v>9239</v>
      </c>
      <c r="AA79" s="154">
        <v>9488</v>
      </c>
      <c r="AB79" s="154">
        <v>10165</v>
      </c>
      <c r="AC79" s="154">
        <v>10649</v>
      </c>
      <c r="AD79" s="154">
        <v>10747.837767039675</v>
      </c>
      <c r="AE79" s="154">
        <v>10968.32490289799</v>
      </c>
      <c r="AF79" s="154">
        <v>11614.519158622898</v>
      </c>
      <c r="AG79" s="144">
        <v>12312.474886295005</v>
      </c>
      <c r="AH79" s="144">
        <v>12790</v>
      </c>
      <c r="AI79" s="144">
        <v>13218.431165514616</v>
      </c>
      <c r="AJ79" s="144">
        <v>13640.62173875677</v>
      </c>
      <c r="AK79" s="145">
        <f t="shared" si="10"/>
        <v>3.1939537147464447E-2</v>
      </c>
      <c r="AL79" s="146">
        <f t="shared" si="9"/>
        <v>0.24363764380764485</v>
      </c>
    </row>
    <row r="80" spans="1:38">
      <c r="A80" s="1" t="s">
        <v>21</v>
      </c>
      <c r="B80" s="154">
        <v>1995</v>
      </c>
      <c r="C80" s="154">
        <v>2126</v>
      </c>
      <c r="D80" s="154">
        <v>2231</v>
      </c>
      <c r="E80" s="154">
        <v>2329</v>
      </c>
      <c r="F80" s="154">
        <v>2455</v>
      </c>
      <c r="G80" s="154">
        <v>2527</v>
      </c>
      <c r="H80" s="154">
        <v>2694</v>
      </c>
      <c r="I80" s="154">
        <v>2861</v>
      </c>
      <c r="J80" s="144">
        <v>3042</v>
      </c>
      <c r="K80" s="144">
        <v>3224.8119354791793</v>
      </c>
      <c r="L80" s="144">
        <v>3377.6370910802543</v>
      </c>
      <c r="M80" s="144">
        <v>3475.6</v>
      </c>
      <c r="N80" s="144">
        <v>3586.8357583113957</v>
      </c>
      <c r="O80" s="185">
        <v>3770</v>
      </c>
      <c r="P80" s="185">
        <v>3861.2232514143957</v>
      </c>
      <c r="Q80" s="185">
        <v>3990.8746943656192</v>
      </c>
      <c r="R80" s="145">
        <f t="shared" si="13"/>
        <v>3.3577815761813623E-2</v>
      </c>
      <c r="S80" s="146">
        <f t="shared" si="14"/>
        <v>0.18155816825461146</v>
      </c>
      <c r="T80" s="154"/>
      <c r="U80" s="154">
        <v>6294</v>
      </c>
      <c r="V80" s="154">
        <v>7097</v>
      </c>
      <c r="W80" s="154">
        <v>7673</v>
      </c>
      <c r="X80" s="154">
        <v>8499</v>
      </c>
      <c r="Y80" s="154">
        <v>9130</v>
      </c>
      <c r="Z80" s="154">
        <v>9761</v>
      </c>
      <c r="AA80" s="154">
        <v>10135</v>
      </c>
      <c r="AB80" s="154">
        <v>10841</v>
      </c>
      <c r="AC80" s="154">
        <v>11193</v>
      </c>
      <c r="AD80" s="154">
        <v>11600</v>
      </c>
      <c r="AE80" s="154">
        <v>11598.544103690363</v>
      </c>
      <c r="AF80" s="154">
        <v>11994.241825040081</v>
      </c>
      <c r="AG80" s="144">
        <v>12476.724120007486</v>
      </c>
      <c r="AH80" s="144">
        <v>13060</v>
      </c>
      <c r="AI80" s="144">
        <v>13446.424221885691</v>
      </c>
      <c r="AJ80" s="144">
        <v>13770.74353733572</v>
      </c>
      <c r="AK80" s="145">
        <f t="shared" si="10"/>
        <v>2.4119372563165209E-2</v>
      </c>
      <c r="AL80" s="146">
        <f t="shared" si="9"/>
        <v>0.18728207732160262</v>
      </c>
    </row>
    <row r="81" spans="1:38">
      <c r="A81" s="1" t="s">
        <v>22</v>
      </c>
      <c r="B81" s="154">
        <v>3795</v>
      </c>
      <c r="C81" s="154">
        <v>4013</v>
      </c>
      <c r="D81" s="154">
        <v>4264</v>
      </c>
      <c r="E81" s="154">
        <v>4446</v>
      </c>
      <c r="F81" s="154">
        <v>4562</v>
      </c>
      <c r="G81" s="154">
        <v>4739</v>
      </c>
      <c r="H81" s="154">
        <v>4939</v>
      </c>
      <c r="I81" s="154">
        <v>5161</v>
      </c>
      <c r="J81" s="144">
        <v>5369</v>
      </c>
      <c r="K81" s="144">
        <v>5373.110729696039</v>
      </c>
      <c r="L81" s="144">
        <v>5382.2809257623348</v>
      </c>
      <c r="M81" s="144">
        <v>5390.5788978164273</v>
      </c>
      <c r="N81" s="144">
        <v>5375.0094797134125</v>
      </c>
      <c r="O81" s="185">
        <v>5450</v>
      </c>
      <c r="P81" s="185">
        <v>5445.8352643775006</v>
      </c>
      <c r="Q81" s="185">
        <v>5604.9083631767426</v>
      </c>
      <c r="R81" s="145">
        <f t="shared" si="13"/>
        <v>2.9210046040095472E-2</v>
      </c>
      <c r="S81" s="146">
        <f t="shared" si="14"/>
        <v>4.1363028144592029E-2</v>
      </c>
      <c r="T81" s="154"/>
      <c r="U81" s="154">
        <v>6463</v>
      </c>
      <c r="V81" s="154">
        <v>6944</v>
      </c>
      <c r="W81" s="154">
        <v>7518</v>
      </c>
      <c r="X81" s="154">
        <v>7798</v>
      </c>
      <c r="Y81" s="154">
        <v>8317</v>
      </c>
      <c r="Z81" s="154">
        <v>8788</v>
      </c>
      <c r="AA81" s="154">
        <v>9387</v>
      </c>
      <c r="AB81" s="154">
        <v>10018</v>
      </c>
      <c r="AC81" s="154">
        <v>10361</v>
      </c>
      <c r="AD81" s="154">
        <v>10464.324453902791</v>
      </c>
      <c r="AE81" s="154">
        <v>10564.176071962122</v>
      </c>
      <c r="AF81" s="154">
        <v>10831.361254364048</v>
      </c>
      <c r="AG81" s="144">
        <v>11016.467113961275</v>
      </c>
      <c r="AH81" s="144">
        <v>11340</v>
      </c>
      <c r="AI81" s="144">
        <v>11530.755207032615</v>
      </c>
      <c r="AJ81" s="144">
        <v>11834.280255731483</v>
      </c>
      <c r="AK81" s="145">
        <f t="shared" si="10"/>
        <v>2.6323084936687113E-2</v>
      </c>
      <c r="AL81" s="146">
        <f t="shared" si="9"/>
        <v>0.12022747208277651</v>
      </c>
    </row>
    <row r="82" spans="1:38">
      <c r="A82" s="1" t="s">
        <v>24</v>
      </c>
      <c r="B82" s="154">
        <v>1546</v>
      </c>
      <c r="C82" s="154">
        <v>1668</v>
      </c>
      <c r="D82" s="154">
        <v>1693</v>
      </c>
      <c r="E82" s="154">
        <v>1709</v>
      </c>
      <c r="F82" s="154">
        <v>1770</v>
      </c>
      <c r="G82" s="154">
        <v>1855</v>
      </c>
      <c r="H82" s="154">
        <v>2119</v>
      </c>
      <c r="I82" s="154">
        <v>2205</v>
      </c>
      <c r="J82" s="144">
        <v>2265</v>
      </c>
      <c r="K82" s="144">
        <v>2392.8306830122579</v>
      </c>
      <c r="L82" s="144">
        <v>2529.281624716431</v>
      </c>
      <c r="M82" s="144">
        <v>2585.0739710489361</v>
      </c>
      <c r="N82" s="144">
        <v>2770.3472151512065</v>
      </c>
      <c r="O82" s="185">
        <v>3090</v>
      </c>
      <c r="P82" s="185">
        <v>3190.5758296288641</v>
      </c>
      <c r="Q82" s="185">
        <v>3331.8660188152594</v>
      </c>
      <c r="R82" s="145">
        <f t="shared" si="13"/>
        <v>4.4283601685414453E-2</v>
      </c>
      <c r="S82" s="146">
        <f t="shared" si="14"/>
        <v>0.31731713315586574</v>
      </c>
      <c r="T82" s="154"/>
      <c r="U82" s="154">
        <v>3991</v>
      </c>
      <c r="V82" s="154">
        <v>4184</v>
      </c>
      <c r="W82" s="154">
        <v>4450</v>
      </c>
      <c r="X82" s="154">
        <v>4757</v>
      </c>
      <c r="Y82" s="154">
        <v>4947</v>
      </c>
      <c r="Z82" s="154">
        <v>4952</v>
      </c>
      <c r="AA82" s="154">
        <v>5294</v>
      </c>
      <c r="AB82" s="154">
        <v>5673</v>
      </c>
      <c r="AC82" s="154">
        <v>6159</v>
      </c>
      <c r="AD82" s="154">
        <v>6564.9618287054</v>
      </c>
      <c r="AE82" s="154">
        <v>6858.7339783640973</v>
      </c>
      <c r="AF82" s="154">
        <v>7147.2713770573746</v>
      </c>
      <c r="AG82" s="144">
        <v>7480.7552552042653</v>
      </c>
      <c r="AH82" s="144">
        <v>7950</v>
      </c>
      <c r="AI82" s="144">
        <v>8415.8493546652317</v>
      </c>
      <c r="AJ82" s="144">
        <v>8596.0708523796729</v>
      </c>
      <c r="AK82" s="145">
        <f t="shared" si="10"/>
        <v>2.141453466185661E-2</v>
      </c>
      <c r="AL82" s="146">
        <f t="shared" si="9"/>
        <v>0.25330285144401454</v>
      </c>
    </row>
    <row r="83" spans="1:38">
      <c r="A83" s="1" t="s">
        <v>23</v>
      </c>
      <c r="B83" s="154">
        <v>2152</v>
      </c>
      <c r="C83" s="154">
        <v>2279</v>
      </c>
      <c r="D83" s="154">
        <v>2391</v>
      </c>
      <c r="E83" s="154">
        <v>2505</v>
      </c>
      <c r="F83" s="154">
        <v>2586</v>
      </c>
      <c r="G83" s="154">
        <v>2580</v>
      </c>
      <c r="H83" s="154">
        <v>2580</v>
      </c>
      <c r="I83" s="154">
        <v>2736</v>
      </c>
      <c r="J83" s="144">
        <v>2888</v>
      </c>
      <c r="K83" s="144">
        <v>2985.9050373407517</v>
      </c>
      <c r="L83" s="144">
        <v>3077.8569087064434</v>
      </c>
      <c r="M83" s="144">
        <v>3194.3716767669189</v>
      </c>
      <c r="N83" s="144">
        <v>3263.9926167826211</v>
      </c>
      <c r="O83" s="185">
        <v>3460</v>
      </c>
      <c r="P83" s="185">
        <v>3581.8850165352324</v>
      </c>
      <c r="Q83" s="185">
        <v>3780.0279827016025</v>
      </c>
      <c r="R83" s="145">
        <f t="shared" si="13"/>
        <v>5.5318070025049071E-2</v>
      </c>
      <c r="S83" s="146">
        <f t="shared" si="14"/>
        <v>0.22813636072843502</v>
      </c>
      <c r="T83" s="154"/>
      <c r="U83" s="154">
        <v>5934</v>
      </c>
      <c r="V83" s="154">
        <v>6271</v>
      </c>
      <c r="W83" s="154">
        <v>6526</v>
      </c>
      <c r="X83" s="154">
        <v>6845</v>
      </c>
      <c r="Y83" s="154">
        <v>7228</v>
      </c>
      <c r="Z83" s="154">
        <v>7215</v>
      </c>
      <c r="AA83" s="154">
        <v>7271</v>
      </c>
      <c r="AB83" s="154">
        <v>7685</v>
      </c>
      <c r="AC83" s="154">
        <v>7945</v>
      </c>
      <c r="AD83" s="154">
        <v>8093</v>
      </c>
      <c r="AE83" s="154">
        <v>8394.7804388784116</v>
      </c>
      <c r="AF83" s="154">
        <v>8553.492667510649</v>
      </c>
      <c r="AG83" s="144">
        <v>8627.99663054556</v>
      </c>
      <c r="AH83" s="144">
        <v>8500</v>
      </c>
      <c r="AI83" s="144">
        <v>8649.5449269388064</v>
      </c>
      <c r="AJ83" s="144">
        <v>9022.1190458110505</v>
      </c>
      <c r="AK83" s="145">
        <f t="shared" si="10"/>
        <v>4.3074418598817887E-2</v>
      </c>
      <c r="AL83" s="146">
        <f t="shared" si="9"/>
        <v>7.4729602697799047E-2</v>
      </c>
    </row>
    <row r="84" spans="1:38">
      <c r="A84" s="1" t="s">
        <v>25</v>
      </c>
      <c r="B84" s="154">
        <v>2366</v>
      </c>
      <c r="C84" s="154">
        <v>2470</v>
      </c>
      <c r="D84" s="154">
        <v>2572</v>
      </c>
      <c r="E84" s="154">
        <v>2770</v>
      </c>
      <c r="F84" s="154">
        <v>2904</v>
      </c>
      <c r="G84" s="154">
        <v>2978</v>
      </c>
      <c r="H84" s="154">
        <v>3029</v>
      </c>
      <c r="I84" s="154">
        <v>3054</v>
      </c>
      <c r="J84" s="144">
        <v>3094</v>
      </c>
      <c r="K84" s="144">
        <v>3169.5749550263963</v>
      </c>
      <c r="L84" s="144">
        <v>3173.6715911843062</v>
      </c>
      <c r="M84" s="144">
        <v>3249.8684911600872</v>
      </c>
      <c r="N84" s="144">
        <v>3318.8502227171489</v>
      </c>
      <c r="O84" s="185">
        <v>3640</v>
      </c>
      <c r="P84" s="185">
        <v>3712.6196032672115</v>
      </c>
      <c r="Q84" s="185">
        <v>3796.3710618436403</v>
      </c>
      <c r="R84" s="145">
        <f t="shared" si="13"/>
        <v>2.2558588685661407E-2</v>
      </c>
      <c r="S84" s="146">
        <f t="shared" si="14"/>
        <v>0.19620791022897355</v>
      </c>
      <c r="T84" s="154"/>
      <c r="U84" s="154">
        <v>4468</v>
      </c>
      <c r="V84" s="154">
        <v>4918</v>
      </c>
      <c r="W84" s="154">
        <v>5258</v>
      </c>
      <c r="X84" s="154">
        <v>5302</v>
      </c>
      <c r="Y84" s="154">
        <v>5336</v>
      </c>
      <c r="Z84" s="154">
        <v>5485</v>
      </c>
      <c r="AA84" s="154">
        <v>5612</v>
      </c>
      <c r="AB84" s="154">
        <v>5881</v>
      </c>
      <c r="AC84" s="154">
        <v>6155</v>
      </c>
      <c r="AD84" s="154">
        <v>6225.3499280575543</v>
      </c>
      <c r="AE84" s="154">
        <v>6290.740902157333</v>
      </c>
      <c r="AF84" s="154">
        <v>6351.0758335149267</v>
      </c>
      <c r="AG84" s="144">
        <v>6430.9864920180098</v>
      </c>
      <c r="AH84" s="144">
        <v>6910</v>
      </c>
      <c r="AI84" s="144">
        <v>7101.6085998221261</v>
      </c>
      <c r="AJ84" s="144">
        <v>7203.5922818143154</v>
      </c>
      <c r="AK84" s="145">
        <f t="shared" si="10"/>
        <v>1.4360645276162209E-2</v>
      </c>
      <c r="AL84" s="146">
        <f t="shared" si="9"/>
        <v>0.14511031273660158</v>
      </c>
    </row>
    <row r="85" spans="1:38">
      <c r="A85" s="1" t="s">
        <v>28</v>
      </c>
      <c r="B85" s="154">
        <v>1763</v>
      </c>
      <c r="C85" s="154">
        <v>1866</v>
      </c>
      <c r="D85" s="154">
        <v>2013</v>
      </c>
      <c r="E85" s="154">
        <v>2155</v>
      </c>
      <c r="F85" s="154">
        <v>2240</v>
      </c>
      <c r="G85" s="154">
        <v>2294</v>
      </c>
      <c r="H85" s="154">
        <v>2412</v>
      </c>
      <c r="I85" s="154">
        <v>2491</v>
      </c>
      <c r="J85" s="144">
        <v>2601</v>
      </c>
      <c r="K85" s="144">
        <v>2675.9305956845151</v>
      </c>
      <c r="L85" s="144">
        <v>2763.5125893795403</v>
      </c>
      <c r="M85" s="144">
        <v>2893.9837909761704</v>
      </c>
      <c r="N85" s="144">
        <v>2992.7928044519222</v>
      </c>
      <c r="O85" s="185">
        <v>3090</v>
      </c>
      <c r="P85" s="185">
        <v>3178.7440507667898</v>
      </c>
      <c r="Q85" s="185">
        <v>3270.6788736118456</v>
      </c>
      <c r="R85" s="145">
        <f t="shared" si="13"/>
        <v>2.8921744367206514E-2</v>
      </c>
      <c r="S85" s="146">
        <f t="shared" si="14"/>
        <v>0.18352233537180074</v>
      </c>
      <c r="T85" s="154"/>
      <c r="U85" s="154">
        <v>4720</v>
      </c>
      <c r="V85" s="154">
        <v>5302</v>
      </c>
      <c r="W85" s="154">
        <v>5229</v>
      </c>
      <c r="X85" s="154">
        <v>5581</v>
      </c>
      <c r="Y85" s="154">
        <v>5956</v>
      </c>
      <c r="Z85" s="154">
        <v>6234</v>
      </c>
      <c r="AA85" s="154">
        <v>6600</v>
      </c>
      <c r="AB85" s="154">
        <v>6906</v>
      </c>
      <c r="AC85" s="154">
        <v>7184</v>
      </c>
      <c r="AD85" s="154">
        <v>7315</v>
      </c>
      <c r="AE85" s="154">
        <v>7335.4222281450484</v>
      </c>
      <c r="AF85" s="154">
        <v>7607.9655074321281</v>
      </c>
      <c r="AG85" s="144">
        <v>7893.8304748996507</v>
      </c>
      <c r="AH85" s="144">
        <v>8290</v>
      </c>
      <c r="AI85" s="144">
        <v>8527.3052773597647</v>
      </c>
      <c r="AJ85" s="144">
        <v>8745.225987234704</v>
      </c>
      <c r="AK85" s="145">
        <f t="shared" si="10"/>
        <v>2.5555636017104311E-2</v>
      </c>
      <c r="AL85" s="146">
        <f t="shared" si="9"/>
        <v>0.19219122161508628</v>
      </c>
    </row>
    <row r="86" spans="1:38">
      <c r="A86" s="1" t="s">
        <v>32</v>
      </c>
      <c r="B86" s="154">
        <v>1590</v>
      </c>
      <c r="C86" s="154">
        <v>1643</v>
      </c>
      <c r="D86" s="154">
        <v>1695</v>
      </c>
      <c r="E86" s="154">
        <v>1763</v>
      </c>
      <c r="F86" s="154">
        <v>1921</v>
      </c>
      <c r="G86" s="154">
        <v>2022</v>
      </c>
      <c r="H86" s="154">
        <v>2243</v>
      </c>
      <c r="I86" s="154">
        <v>2513</v>
      </c>
      <c r="J86" s="144">
        <v>2700</v>
      </c>
      <c r="K86" s="144">
        <v>2700</v>
      </c>
      <c r="L86" s="144">
        <v>2700.0002314021453</v>
      </c>
      <c r="M86" s="144">
        <v>2805.00002404011</v>
      </c>
      <c r="N86" s="144">
        <v>2909.9999999999995</v>
      </c>
      <c r="O86" s="185">
        <v>3220</v>
      </c>
      <c r="P86" s="185">
        <v>3402.5618839816416</v>
      </c>
      <c r="Q86" s="185">
        <v>3542.9267925663985</v>
      </c>
      <c r="R86" s="145">
        <f t="shared" si="13"/>
        <v>4.1252712917745127E-2</v>
      </c>
      <c r="S86" s="146">
        <f t="shared" si="14"/>
        <v>0.31219499589691169</v>
      </c>
      <c r="T86" s="154"/>
      <c r="U86" s="154">
        <v>2874</v>
      </c>
      <c r="V86" s="154">
        <v>3019</v>
      </c>
      <c r="W86" s="154">
        <v>3645</v>
      </c>
      <c r="X86" s="154">
        <v>3948</v>
      </c>
      <c r="Y86" s="154">
        <v>4397</v>
      </c>
      <c r="Z86" s="154">
        <v>4543</v>
      </c>
      <c r="AA86" s="154">
        <v>5318</v>
      </c>
      <c r="AB86" s="154">
        <v>6043</v>
      </c>
      <c r="AC86" s="154">
        <v>6390</v>
      </c>
      <c r="AD86" s="154">
        <v>6387</v>
      </c>
      <c r="AE86" s="154">
        <v>6426.7277737838485</v>
      </c>
      <c r="AF86" s="154">
        <v>6661.0827941528878</v>
      </c>
      <c r="AG86" s="144">
        <v>6910.1542527216852</v>
      </c>
      <c r="AH86" s="144">
        <v>7330</v>
      </c>
      <c r="AI86" s="144">
        <v>7666.5362616015536</v>
      </c>
      <c r="AJ86" s="144">
        <v>7953.2106626375999</v>
      </c>
      <c r="AK86" s="145">
        <f t="shared" si="10"/>
        <v>3.7392949208611581E-2</v>
      </c>
      <c r="AL86" s="146">
        <f t="shared" si="9"/>
        <v>0.23752101264980263</v>
      </c>
    </row>
    <row r="87" spans="1:38">
      <c r="A87" s="1" t="s">
        <v>29</v>
      </c>
      <c r="B87" s="154">
        <v>4680</v>
      </c>
      <c r="C87" s="154">
        <v>5184</v>
      </c>
      <c r="D87" s="154">
        <v>5234</v>
      </c>
      <c r="E87" s="154">
        <v>5609</v>
      </c>
      <c r="F87" s="154">
        <v>5607</v>
      </c>
      <c r="G87" s="154">
        <v>5892</v>
      </c>
      <c r="H87" s="154">
        <v>6271</v>
      </c>
      <c r="I87" s="154">
        <v>6724</v>
      </c>
      <c r="J87" s="144">
        <v>6736</v>
      </c>
      <c r="K87" s="144">
        <v>6734.6810891458408</v>
      </c>
      <c r="L87" s="144">
        <v>6512.0752685597517</v>
      </c>
      <c r="M87" s="144">
        <v>6512.0753968333502</v>
      </c>
      <c r="N87" s="144">
        <v>6532.6773596545345</v>
      </c>
      <c r="O87" s="185">
        <v>6840</v>
      </c>
      <c r="P87" s="185">
        <v>7095.4208144796376</v>
      </c>
      <c r="Q87" s="185">
        <v>7095.4208144796376</v>
      </c>
      <c r="R87" s="145">
        <f t="shared" si="13"/>
        <v>0</v>
      </c>
      <c r="S87" s="146">
        <f t="shared" si="14"/>
        <v>8.9579054581305773E-2</v>
      </c>
      <c r="T87" s="154"/>
      <c r="U87" s="154">
        <v>8085</v>
      </c>
      <c r="V87" s="154">
        <v>8584</v>
      </c>
      <c r="W87" s="154">
        <v>9127</v>
      </c>
      <c r="X87" s="154">
        <v>9698</v>
      </c>
      <c r="Y87" s="154">
        <v>10293</v>
      </c>
      <c r="Z87" s="154">
        <v>11075</v>
      </c>
      <c r="AA87" s="154">
        <v>11946</v>
      </c>
      <c r="AB87" s="154">
        <v>13502</v>
      </c>
      <c r="AC87" s="154">
        <v>14615</v>
      </c>
      <c r="AD87" s="154">
        <v>14651.603355027959</v>
      </c>
      <c r="AE87" s="154">
        <v>14730.931238615665</v>
      </c>
      <c r="AF87" s="154">
        <v>15159.895036429873</v>
      </c>
      <c r="AG87" s="144">
        <v>15699.535638609621</v>
      </c>
      <c r="AH87" s="144">
        <v>16080</v>
      </c>
      <c r="AI87" s="144">
        <v>16558.792832732983</v>
      </c>
      <c r="AJ87" s="144">
        <v>16915.618361503646</v>
      </c>
      <c r="AK87" s="145">
        <f t="shared" si="10"/>
        <v>2.1549006160962447E-2</v>
      </c>
      <c r="AL87" s="146">
        <f t="shared" si="9"/>
        <v>0.14830611096473256</v>
      </c>
    </row>
    <row r="88" spans="1:38">
      <c r="A88" s="1" t="s">
        <v>30</v>
      </c>
      <c r="B88" s="154">
        <v>2802</v>
      </c>
      <c r="C88" s="154">
        <v>2947</v>
      </c>
      <c r="D88" s="154">
        <v>3188</v>
      </c>
      <c r="E88" s="154">
        <v>3387</v>
      </c>
      <c r="F88" s="154">
        <v>3550</v>
      </c>
      <c r="G88" s="154">
        <v>3794</v>
      </c>
      <c r="H88" s="154">
        <v>3922</v>
      </c>
      <c r="I88" s="154">
        <v>4111</v>
      </c>
      <c r="J88" s="144">
        <v>4160</v>
      </c>
      <c r="K88" s="144">
        <v>4265.9674963975267</v>
      </c>
      <c r="L88" s="144">
        <v>4440.5112648903823</v>
      </c>
      <c r="M88" s="144">
        <v>4600.0135836529716</v>
      </c>
      <c r="N88" s="144">
        <v>4721.1075900046762</v>
      </c>
      <c r="O88" s="185">
        <v>4870</v>
      </c>
      <c r="P88" s="185">
        <v>5036.0162856248035</v>
      </c>
      <c r="Q88" s="185">
        <v>5217.9554707741372</v>
      </c>
      <c r="R88" s="145">
        <f t="shared" si="13"/>
        <v>3.6127600633197865E-2</v>
      </c>
      <c r="S88" s="146">
        <f t="shared" si="14"/>
        <v>0.17507988596510105</v>
      </c>
      <c r="T88" s="154"/>
      <c r="U88" s="154">
        <v>7979</v>
      </c>
      <c r="V88" s="154">
        <v>8601</v>
      </c>
      <c r="W88" s="154">
        <v>9331</v>
      </c>
      <c r="X88" s="154">
        <v>9974</v>
      </c>
      <c r="Y88" s="154">
        <v>10748</v>
      </c>
      <c r="Z88" s="154">
        <v>11133</v>
      </c>
      <c r="AA88" s="154">
        <v>11649</v>
      </c>
      <c r="AB88" s="154">
        <v>12030</v>
      </c>
      <c r="AC88" s="154">
        <v>12417</v>
      </c>
      <c r="AD88" s="154">
        <v>12722.729334049114</v>
      </c>
      <c r="AE88" s="154">
        <v>13005.118961605136</v>
      </c>
      <c r="AF88" s="154">
        <v>13306.487437274875</v>
      </c>
      <c r="AG88" s="144">
        <v>13562.380400737975</v>
      </c>
      <c r="AH88" s="144">
        <v>13860</v>
      </c>
      <c r="AI88" s="144">
        <v>14183.909367047039</v>
      </c>
      <c r="AJ88" s="144">
        <v>14536.376323782941</v>
      </c>
      <c r="AK88" s="145">
        <f t="shared" si="10"/>
        <v>2.4849775024280429E-2</v>
      </c>
      <c r="AL88" s="146">
        <f t="shared" si="9"/>
        <v>0.1177426647690436</v>
      </c>
    </row>
    <row r="89" spans="1:38">
      <c r="A89" s="1" t="s">
        <v>31</v>
      </c>
      <c r="B89" s="154">
        <v>1040</v>
      </c>
      <c r="C89" s="154">
        <v>1118</v>
      </c>
      <c r="D89" s="154">
        <v>1102</v>
      </c>
      <c r="E89" s="154">
        <v>1143</v>
      </c>
      <c r="F89" s="154">
        <v>1146</v>
      </c>
      <c r="G89" s="154">
        <v>1208</v>
      </c>
      <c r="H89" s="154">
        <v>1325</v>
      </c>
      <c r="I89" s="154">
        <v>1499</v>
      </c>
      <c r="J89" s="144">
        <v>1593</v>
      </c>
      <c r="K89" s="144">
        <v>1614.8488107386768</v>
      </c>
      <c r="L89" s="144">
        <v>1654.2916841385556</v>
      </c>
      <c r="M89" s="144">
        <v>1655.9255594178808</v>
      </c>
      <c r="N89" s="144">
        <v>1714.6015412302154</v>
      </c>
      <c r="O89" s="185">
        <v>1760</v>
      </c>
      <c r="P89" s="185">
        <v>1841.8964119197246</v>
      </c>
      <c r="Q89" s="185">
        <v>1858.739103993513</v>
      </c>
      <c r="R89" s="145">
        <f t="shared" si="13"/>
        <v>9.1442124349621068E-3</v>
      </c>
      <c r="S89" s="146">
        <f t="shared" si="14"/>
        <v>0.12358607724091897</v>
      </c>
      <c r="T89" s="154"/>
      <c r="U89" s="154">
        <v>3909</v>
      </c>
      <c r="V89" s="154">
        <v>4247</v>
      </c>
      <c r="W89" s="154">
        <v>4056</v>
      </c>
      <c r="X89" s="154">
        <v>4248</v>
      </c>
      <c r="Y89" s="154">
        <v>4520</v>
      </c>
      <c r="Z89" s="154">
        <v>4786</v>
      </c>
      <c r="AA89" s="154">
        <v>5128</v>
      </c>
      <c r="AB89" s="154">
        <v>5435</v>
      </c>
      <c r="AC89" s="154">
        <v>5678</v>
      </c>
      <c r="AD89" s="154">
        <v>5960.3639037942967</v>
      </c>
      <c r="AE89" s="154">
        <v>6155.1456366074226</v>
      </c>
      <c r="AF89" s="154">
        <v>6405.6513279890451</v>
      </c>
      <c r="AG89" s="144">
        <v>6635.8717201166173</v>
      </c>
      <c r="AH89" s="144">
        <v>6920</v>
      </c>
      <c r="AI89" s="144">
        <v>7127.2812091808173</v>
      </c>
      <c r="AJ89" s="144">
        <v>7431.7409964545623</v>
      </c>
      <c r="AK89" s="145">
        <f t="shared" si="10"/>
        <v>4.2717521357451549E-2</v>
      </c>
      <c r="AL89" s="146">
        <f t="shared" si="9"/>
        <v>0.20740294953455729</v>
      </c>
    </row>
    <row r="90" spans="1:38">
      <c r="A90" s="1" t="s">
        <v>33</v>
      </c>
      <c r="B90" s="154">
        <v>3272</v>
      </c>
      <c r="C90" s="154">
        <v>3383</v>
      </c>
      <c r="D90" s="154">
        <v>3460</v>
      </c>
      <c r="E90" s="154">
        <v>3547</v>
      </c>
      <c r="F90" s="154">
        <v>3653</v>
      </c>
      <c r="G90" s="154">
        <v>3871</v>
      </c>
      <c r="H90" s="154">
        <v>3961</v>
      </c>
      <c r="I90" s="154">
        <v>4253</v>
      </c>
      <c r="J90" s="144">
        <v>4453</v>
      </c>
      <c r="K90" s="144">
        <v>4618.7249611541583</v>
      </c>
      <c r="L90" s="144">
        <v>4851.1872167550637</v>
      </c>
      <c r="M90" s="144">
        <v>5102.7668173829607</v>
      </c>
      <c r="N90" s="144">
        <v>5193.4292876380214</v>
      </c>
      <c r="O90" s="185">
        <v>5350</v>
      </c>
      <c r="P90" s="185">
        <v>5494.619785682462</v>
      </c>
      <c r="Q90" s="185">
        <v>5633.7274603137384</v>
      </c>
      <c r="R90" s="145">
        <f t="shared" si="13"/>
        <v>2.5317070162662603E-2</v>
      </c>
      <c r="S90" s="146">
        <f t="shared" si="14"/>
        <v>0.16130901748255178</v>
      </c>
      <c r="T90" s="154"/>
      <c r="U90" s="154">
        <v>4948</v>
      </c>
      <c r="V90" s="154">
        <v>5006</v>
      </c>
      <c r="W90" s="154">
        <v>5041</v>
      </c>
      <c r="X90" s="154">
        <v>5076</v>
      </c>
      <c r="Y90" s="154">
        <v>5121</v>
      </c>
      <c r="Z90" s="154">
        <v>5740</v>
      </c>
      <c r="AA90" s="154">
        <v>5793</v>
      </c>
      <c r="AB90" s="154">
        <v>6204</v>
      </c>
      <c r="AC90" s="154">
        <v>6562</v>
      </c>
      <c r="AD90" s="154">
        <v>6926.3191263175977</v>
      </c>
      <c r="AE90" s="154">
        <v>7293.454558430255</v>
      </c>
      <c r="AF90" s="154">
        <v>7645.1499615359407</v>
      </c>
      <c r="AG90" s="144">
        <v>7710.4273007976335</v>
      </c>
      <c r="AH90" s="144">
        <v>7930</v>
      </c>
      <c r="AI90" s="144">
        <v>8159.4516539537135</v>
      </c>
      <c r="AJ90" s="144">
        <v>8433.5103748352158</v>
      </c>
      <c r="AK90" s="145">
        <f t="shared" si="10"/>
        <v>3.3587884640349008E-2</v>
      </c>
      <c r="AL90" s="146">
        <f t="shared" ref="AL90:AL109" si="15">AJ90/AE90-1</f>
        <v>0.15631218475025799</v>
      </c>
    </row>
    <row r="91" spans="1:38">
      <c r="A91" s="1" t="s">
        <v>26</v>
      </c>
      <c r="B91" s="154">
        <v>1195</v>
      </c>
      <c r="C91" s="154">
        <v>1245</v>
      </c>
      <c r="D91" s="154">
        <v>1257</v>
      </c>
      <c r="E91" s="154">
        <v>1341</v>
      </c>
      <c r="F91" s="154">
        <v>1350</v>
      </c>
      <c r="G91" s="154">
        <v>1600</v>
      </c>
      <c r="H91" s="154">
        <v>1776</v>
      </c>
      <c r="I91" s="154">
        <v>2070</v>
      </c>
      <c r="J91" s="144">
        <v>2162</v>
      </c>
      <c r="K91" s="144">
        <v>2253.3378811041566</v>
      </c>
      <c r="L91" s="144">
        <v>2300.1247549456421</v>
      </c>
      <c r="M91" s="144">
        <v>2327.0746058347686</v>
      </c>
      <c r="N91" s="144">
        <v>2428.6125024244984</v>
      </c>
      <c r="O91" s="185">
        <v>2440</v>
      </c>
      <c r="P91" s="185">
        <v>2456.2683816799481</v>
      </c>
      <c r="Q91" s="185">
        <v>2449.1073062982805</v>
      </c>
      <c r="R91" s="145">
        <f t="shared" si="13"/>
        <v>-2.9154287190595873E-3</v>
      </c>
      <c r="S91" s="146">
        <f t="shared" si="14"/>
        <v>6.4771509037630182E-2</v>
      </c>
      <c r="T91" s="154"/>
      <c r="U91" s="154">
        <v>3566</v>
      </c>
      <c r="V91" s="154">
        <v>3655</v>
      </c>
      <c r="W91" s="154">
        <v>4067</v>
      </c>
      <c r="X91" s="154">
        <v>4306</v>
      </c>
      <c r="Y91" s="154">
        <v>4391</v>
      </c>
      <c r="Z91" s="154">
        <v>4539</v>
      </c>
      <c r="AA91" s="154">
        <v>5323</v>
      </c>
      <c r="AB91" s="154">
        <v>5689</v>
      </c>
      <c r="AC91" s="154">
        <v>6201</v>
      </c>
      <c r="AD91" s="154">
        <v>6516.133481646274</v>
      </c>
      <c r="AE91" s="154">
        <v>6673.2067679361926</v>
      </c>
      <c r="AF91" s="154">
        <v>6969.4274098834585</v>
      </c>
      <c r="AG91" s="144">
        <v>7198.9223768634693</v>
      </c>
      <c r="AH91" s="144">
        <v>7380</v>
      </c>
      <c r="AI91" s="144">
        <v>7227.9975758614564</v>
      </c>
      <c r="AJ91" s="144">
        <v>7281.3592316215409</v>
      </c>
      <c r="AK91" s="145">
        <f t="shared" si="10"/>
        <v>7.3826333227187124E-3</v>
      </c>
      <c r="AL91" s="146">
        <f t="shared" si="15"/>
        <v>9.1133466238066285E-2</v>
      </c>
    </row>
    <row r="92" spans="1:38">
      <c r="A92" s="1" t="s">
        <v>27</v>
      </c>
      <c r="B92" s="154">
        <v>3000</v>
      </c>
      <c r="C92" s="154">
        <v>3240</v>
      </c>
      <c r="D92" s="154">
        <v>3304</v>
      </c>
      <c r="E92" s="154">
        <v>3455</v>
      </c>
      <c r="F92" s="154">
        <v>3837</v>
      </c>
      <c r="G92" s="154">
        <v>3878</v>
      </c>
      <c r="H92" s="154">
        <v>3880</v>
      </c>
      <c r="I92" s="154">
        <v>3926</v>
      </c>
      <c r="J92" s="144">
        <v>3969</v>
      </c>
      <c r="K92" s="144">
        <v>4105.2833768494347</v>
      </c>
      <c r="L92" s="144">
        <v>4192.124352331607</v>
      </c>
      <c r="M92" s="144">
        <v>4406.4268048359236</v>
      </c>
      <c r="N92" s="144">
        <v>4429.6470786896316</v>
      </c>
      <c r="O92" s="185">
        <v>4600</v>
      </c>
      <c r="P92" s="185">
        <v>4818.0321910695739</v>
      </c>
      <c r="Q92" s="185">
        <v>4988.6777431637247</v>
      </c>
      <c r="R92" s="145">
        <f t="shared" si="13"/>
        <v>3.5418101275962677E-2</v>
      </c>
      <c r="S92" s="146">
        <f t="shared" si="14"/>
        <v>0.1900118708046159</v>
      </c>
      <c r="T92" s="154"/>
      <c r="U92" s="154">
        <v>4606</v>
      </c>
      <c r="V92" s="154">
        <v>5074</v>
      </c>
      <c r="W92" s="154">
        <v>5512</v>
      </c>
      <c r="X92" s="154">
        <v>5803</v>
      </c>
      <c r="Y92" s="154">
        <v>6107</v>
      </c>
      <c r="Z92" s="154">
        <v>6335</v>
      </c>
      <c r="AA92" s="154">
        <v>6569</v>
      </c>
      <c r="AB92" s="154">
        <v>6861</v>
      </c>
      <c r="AC92" s="154">
        <v>7006</v>
      </c>
      <c r="AD92" s="154">
        <v>7273.6531154239019</v>
      </c>
      <c r="AE92" s="154">
        <v>7513.8731713989291</v>
      </c>
      <c r="AF92" s="154">
        <v>7687.6995317774872</v>
      </c>
      <c r="AG92" s="144">
        <v>7889.5687476697458</v>
      </c>
      <c r="AH92" s="144">
        <v>8190</v>
      </c>
      <c r="AI92" s="144">
        <v>8669.0112216811358</v>
      </c>
      <c r="AJ92" s="144">
        <v>9289.2187169172139</v>
      </c>
      <c r="AK92" s="145">
        <f t="shared" si="10"/>
        <v>7.154304907172615E-2</v>
      </c>
      <c r="AL92" s="146">
        <f t="shared" si="15"/>
        <v>0.23627568698870549</v>
      </c>
    </row>
    <row r="93" spans="1:38">
      <c r="A93" s="1" t="s">
        <v>34</v>
      </c>
      <c r="B93" s="154">
        <v>3200.5874015748036</v>
      </c>
      <c r="C93" s="154">
        <v>3381.0425196850397</v>
      </c>
      <c r="D93" s="154">
        <v>3435.2897637795277</v>
      </c>
      <c r="E93" s="154">
        <v>3515</v>
      </c>
      <c r="F93" s="154">
        <v>3516</v>
      </c>
      <c r="G93" s="154">
        <v>3495</v>
      </c>
      <c r="H93" s="154">
        <v>3732</v>
      </c>
      <c r="I93" s="154">
        <v>3953</v>
      </c>
      <c r="J93" s="144">
        <v>4208</v>
      </c>
      <c r="K93" s="144">
        <v>4373.5917603496919</v>
      </c>
      <c r="L93" s="144">
        <v>4531.1533038579564</v>
      </c>
      <c r="M93" s="144">
        <v>4533.7668794256597</v>
      </c>
      <c r="N93" s="144">
        <v>4320.9929575406914</v>
      </c>
      <c r="O93" s="185">
        <v>4390</v>
      </c>
      <c r="P93" s="185">
        <v>4702.8081426419867</v>
      </c>
      <c r="Q93" s="185">
        <v>4872.540445999126</v>
      </c>
      <c r="R93" s="145">
        <f t="shared" si="13"/>
        <v>3.609169207183216E-2</v>
      </c>
      <c r="S93" s="146">
        <f t="shared" si="14"/>
        <v>7.5342218470185518E-2</v>
      </c>
      <c r="T93" s="154"/>
      <c r="U93" s="154">
        <v>8236.1107147250605</v>
      </c>
      <c r="V93" s="154">
        <v>8340.2071595522229</v>
      </c>
      <c r="W93" s="154">
        <v>8444.3036043793836</v>
      </c>
      <c r="X93" s="154">
        <v>8462</v>
      </c>
      <c r="Y93" s="154">
        <v>8474</v>
      </c>
      <c r="Z93" s="154">
        <v>8505</v>
      </c>
      <c r="AA93" s="154">
        <v>9056</v>
      </c>
      <c r="AB93" s="154">
        <v>9448</v>
      </c>
      <c r="AC93" s="154">
        <v>9768</v>
      </c>
      <c r="AD93" s="154">
        <v>9941.5586589328796</v>
      </c>
      <c r="AE93" s="154">
        <v>10086.709566568928</v>
      </c>
      <c r="AF93" s="154">
        <v>10204.648074266313</v>
      </c>
      <c r="AG93" s="144">
        <v>10307.231389247965</v>
      </c>
      <c r="AH93" s="144">
        <v>10460</v>
      </c>
      <c r="AI93" s="144">
        <v>10805.022787456097</v>
      </c>
      <c r="AJ93" s="144">
        <v>11330.480923356767</v>
      </c>
      <c r="AK93" s="145">
        <f t="shared" si="10"/>
        <v>4.8630914181013285E-2</v>
      </c>
      <c r="AL93" s="146">
        <f t="shared" si="15"/>
        <v>0.1233079378938553</v>
      </c>
    </row>
    <row r="94" spans="1:38">
      <c r="A94" s="1" t="s">
        <v>35</v>
      </c>
      <c r="B94" s="154">
        <v>2106</v>
      </c>
      <c r="C94" s="154">
        <v>2237</v>
      </c>
      <c r="D94" s="154">
        <v>2306</v>
      </c>
      <c r="E94" s="154">
        <v>2486</v>
      </c>
      <c r="F94" s="154">
        <v>2693</v>
      </c>
      <c r="G94" s="154">
        <v>2704</v>
      </c>
      <c r="H94" s="154">
        <v>2832</v>
      </c>
      <c r="I94" s="154">
        <v>3024</v>
      </c>
      <c r="J94" s="144">
        <v>3163</v>
      </c>
      <c r="K94" s="144">
        <v>3288.1486477349549</v>
      </c>
      <c r="L94" s="144">
        <v>3496.5011259100734</v>
      </c>
      <c r="M94" s="144">
        <v>3647.0847772458364</v>
      </c>
      <c r="N94" s="144">
        <v>3959.4634873323398</v>
      </c>
      <c r="O94" s="185">
        <v>4150</v>
      </c>
      <c r="P94" s="185">
        <v>4384.1051758853491</v>
      </c>
      <c r="Q94" s="185">
        <v>4493.8055193651544</v>
      </c>
      <c r="R94" s="145">
        <f t="shared" si="13"/>
        <v>2.5022288261515424E-2</v>
      </c>
      <c r="S94" s="146">
        <f t="shared" si="14"/>
        <v>0.28522924991065213</v>
      </c>
      <c r="T94" s="154"/>
      <c r="U94" s="154">
        <v>3535</v>
      </c>
      <c r="V94" s="154">
        <v>3798</v>
      </c>
      <c r="W94" s="154">
        <v>4432</v>
      </c>
      <c r="X94" s="154">
        <v>4993</v>
      </c>
      <c r="Y94" s="154">
        <v>5641</v>
      </c>
      <c r="Z94" s="154">
        <v>5421</v>
      </c>
      <c r="AA94" s="154">
        <v>5750</v>
      </c>
      <c r="AB94" s="154">
        <v>6071</v>
      </c>
      <c r="AC94" s="154">
        <v>6403</v>
      </c>
      <c r="AD94" s="154">
        <v>6583</v>
      </c>
      <c r="AE94" s="154">
        <v>7081.6272600183538</v>
      </c>
      <c r="AF94" s="154">
        <v>7449.6981523715867</v>
      </c>
      <c r="AG94" s="144">
        <v>8032.0836467998543</v>
      </c>
      <c r="AH94" s="144">
        <v>8490</v>
      </c>
      <c r="AI94" s="144">
        <v>8800.486964867956</v>
      </c>
      <c r="AJ94" s="144">
        <v>8918.6825130210163</v>
      </c>
      <c r="AK94" s="145">
        <f t="shared" si="10"/>
        <v>1.343056908383633E-2</v>
      </c>
      <c r="AL94" s="146">
        <f t="shared" si="15"/>
        <v>0.25941145806619326</v>
      </c>
    </row>
    <row r="95" spans="1:38">
      <c r="A95" s="1" t="s">
        <v>36</v>
      </c>
      <c r="B95" s="154">
        <v>2863</v>
      </c>
      <c r="C95" s="154">
        <v>2966</v>
      </c>
      <c r="D95" s="154">
        <v>3161</v>
      </c>
      <c r="E95" s="154">
        <v>3222</v>
      </c>
      <c r="F95" s="154">
        <v>3336</v>
      </c>
      <c r="G95" s="154">
        <v>3611</v>
      </c>
      <c r="H95" s="154">
        <v>3745</v>
      </c>
      <c r="I95" s="154">
        <v>4021</v>
      </c>
      <c r="J95" s="144">
        <v>4222</v>
      </c>
      <c r="K95" s="144">
        <v>4429.0943216419118</v>
      </c>
      <c r="L95" s="144">
        <v>4558.7377147229454</v>
      </c>
      <c r="M95" s="144">
        <v>4657.4128925057203</v>
      </c>
      <c r="N95" s="144">
        <v>4785.4668323753303</v>
      </c>
      <c r="O95" s="185">
        <v>5050</v>
      </c>
      <c r="P95" s="185">
        <v>5325.1783839090976</v>
      </c>
      <c r="Q95" s="185">
        <v>5623.7055386520906</v>
      </c>
      <c r="R95" s="145">
        <f t="shared" si="13"/>
        <v>5.605955955297981E-2</v>
      </c>
      <c r="S95" s="146">
        <f t="shared" si="14"/>
        <v>0.23361024269716468</v>
      </c>
      <c r="T95" s="154"/>
      <c r="U95" s="154">
        <v>5221</v>
      </c>
      <c r="V95" s="154">
        <v>5430</v>
      </c>
      <c r="W95" s="154">
        <v>5576</v>
      </c>
      <c r="X95" s="154">
        <v>5946</v>
      </c>
      <c r="Y95" s="154">
        <v>6239</v>
      </c>
      <c r="Z95" s="154">
        <v>6906</v>
      </c>
      <c r="AA95" s="154">
        <v>7434</v>
      </c>
      <c r="AB95" s="154">
        <v>7994</v>
      </c>
      <c r="AC95" s="154">
        <v>8312</v>
      </c>
      <c r="AD95" s="154">
        <v>8600.2667621956971</v>
      </c>
      <c r="AE95" s="154">
        <v>8934.1948899946856</v>
      </c>
      <c r="AF95" s="154">
        <v>9371.2522767090049</v>
      </c>
      <c r="AG95" s="144">
        <v>9739.9084804931372</v>
      </c>
      <c r="AH95" s="144">
        <v>10320</v>
      </c>
      <c r="AI95" s="144">
        <v>10607.887342036385</v>
      </c>
      <c r="AJ95" s="144">
        <v>11219.74725821732</v>
      </c>
      <c r="AK95" s="145">
        <f t="shared" si="10"/>
        <v>5.7679714768112955E-2</v>
      </c>
      <c r="AL95" s="146">
        <f t="shared" si="15"/>
        <v>0.25582074225649598</v>
      </c>
    </row>
    <row r="96" spans="1:38">
      <c r="A96" s="1" t="s">
        <v>37</v>
      </c>
      <c r="B96" s="154">
        <v>2868.0773799827566</v>
      </c>
      <c r="C96" s="154">
        <v>3051.6343323016531</v>
      </c>
      <c r="D96" s="154">
        <v>3109.6153846153843</v>
      </c>
      <c r="E96" s="154">
        <v>3234</v>
      </c>
      <c r="F96" s="154">
        <v>3345</v>
      </c>
      <c r="G96" s="154">
        <v>3448</v>
      </c>
      <c r="H96" s="154">
        <v>3470</v>
      </c>
      <c r="I96" s="154">
        <v>3927</v>
      </c>
      <c r="J96" s="144">
        <v>4200</v>
      </c>
      <c r="K96" s="144">
        <v>4449.9208338662229</v>
      </c>
      <c r="L96" s="144">
        <v>4698.0123322451936</v>
      </c>
      <c r="M96" s="144">
        <v>4927.4417845484222</v>
      </c>
      <c r="N96" s="144">
        <v>5225.9735366475325</v>
      </c>
      <c r="O96" s="185">
        <v>5330</v>
      </c>
      <c r="P96" s="185">
        <v>5481.5879566665099</v>
      </c>
      <c r="Q96" s="185">
        <v>5657.6044646625714</v>
      </c>
      <c r="R96" s="145">
        <f t="shared" si="13"/>
        <v>3.21104959707883E-2</v>
      </c>
      <c r="S96" s="146">
        <f t="shared" si="14"/>
        <v>0.20425491985858324</v>
      </c>
      <c r="T96" s="154"/>
      <c r="U96" s="154">
        <v>8249</v>
      </c>
      <c r="V96" s="154">
        <v>8643</v>
      </c>
      <c r="W96" s="154">
        <v>9051</v>
      </c>
      <c r="X96" s="154">
        <v>9792</v>
      </c>
      <c r="Y96" s="154">
        <v>10353</v>
      </c>
      <c r="Z96" s="154">
        <v>10764</v>
      </c>
      <c r="AA96" s="154">
        <v>11331</v>
      </c>
      <c r="AB96" s="154">
        <v>12085</v>
      </c>
      <c r="AC96" s="154">
        <v>12377</v>
      </c>
      <c r="AD96" s="154">
        <v>12802</v>
      </c>
      <c r="AE96" s="154">
        <v>13134.784770903665</v>
      </c>
      <c r="AF96" s="154">
        <v>13392.826303056028</v>
      </c>
      <c r="AG96" s="144">
        <v>13944.425727636262</v>
      </c>
      <c r="AH96" s="144">
        <v>14510</v>
      </c>
      <c r="AI96" s="144">
        <v>14813.943303073738</v>
      </c>
      <c r="AJ96" s="144">
        <v>14937.106824335086</v>
      </c>
      <c r="AK96" s="145">
        <f t="shared" si="10"/>
        <v>8.3140267747474628E-3</v>
      </c>
      <c r="AL96" s="146">
        <f t="shared" si="15"/>
        <v>0.13721747899698711</v>
      </c>
    </row>
    <row r="97" spans="1:38">
      <c r="A97" s="1" t="s">
        <v>488</v>
      </c>
      <c r="B97" s="208" t="s">
        <v>487</v>
      </c>
      <c r="C97" s="208" t="s">
        <v>487</v>
      </c>
      <c r="D97" s="208" t="s">
        <v>487</v>
      </c>
      <c r="E97" s="208" t="s">
        <v>487</v>
      </c>
      <c r="F97" s="208" t="s">
        <v>487</v>
      </c>
      <c r="G97" s="208" t="s">
        <v>487</v>
      </c>
      <c r="H97" s="208" t="s">
        <v>487</v>
      </c>
      <c r="I97" s="208" t="s">
        <v>487</v>
      </c>
      <c r="J97" s="208" t="s">
        <v>487</v>
      </c>
      <c r="K97" s="208" t="s">
        <v>487</v>
      </c>
      <c r="L97" s="208" t="s">
        <v>487</v>
      </c>
      <c r="M97" s="208" t="s">
        <v>487</v>
      </c>
      <c r="N97" s="208" t="s">
        <v>487</v>
      </c>
      <c r="O97" s="370" t="s">
        <v>487</v>
      </c>
      <c r="P97" s="369" t="s">
        <v>487</v>
      </c>
      <c r="Q97" s="369" t="s">
        <v>487</v>
      </c>
      <c r="R97" s="144" t="s">
        <v>487</v>
      </c>
      <c r="S97" s="367" t="s">
        <v>487</v>
      </c>
      <c r="T97" s="154"/>
      <c r="U97" s="154">
        <v>1174</v>
      </c>
      <c r="V97" s="154">
        <v>1411</v>
      </c>
      <c r="W97" s="154">
        <v>1421</v>
      </c>
      <c r="X97" s="154">
        <v>1786</v>
      </c>
      <c r="Y97" s="154">
        <v>1868</v>
      </c>
      <c r="Z97" s="154">
        <v>1892</v>
      </c>
      <c r="AA97" s="154">
        <v>2549</v>
      </c>
      <c r="AB97" s="154">
        <v>2613</v>
      </c>
      <c r="AC97" s="154">
        <v>2741</v>
      </c>
      <c r="AD97" s="154">
        <v>1912.2617571005107</v>
      </c>
      <c r="AE97" s="154">
        <v>2087.6482360487494</v>
      </c>
      <c r="AF97" s="154">
        <v>2110.4304707226038</v>
      </c>
      <c r="AG97" s="144">
        <v>2175.1697955778054</v>
      </c>
      <c r="AH97" s="144">
        <v>2100</v>
      </c>
      <c r="AI97" s="144">
        <v>3755.4112554112553</v>
      </c>
      <c r="AJ97" s="144">
        <v>4003.7900874635566</v>
      </c>
      <c r="AK97" s="145">
        <f t="shared" si="10"/>
        <v>6.6138916661765634E-2</v>
      </c>
      <c r="AL97" s="146">
        <f t="shared" si="15"/>
        <v>0.91784708665356907</v>
      </c>
    </row>
    <row r="98" spans="1:38">
      <c r="A98" s="1" t="s">
        <v>38</v>
      </c>
      <c r="B98" s="154">
        <v>2310</v>
      </c>
      <c r="C98" s="154">
        <v>2470</v>
      </c>
      <c r="D98" s="154">
        <v>2686</v>
      </c>
      <c r="E98" s="154">
        <v>2846</v>
      </c>
      <c r="F98" s="154">
        <v>3090</v>
      </c>
      <c r="G98" s="154">
        <v>3376</v>
      </c>
      <c r="H98" s="154">
        <v>3652</v>
      </c>
      <c r="I98" s="154">
        <v>3676</v>
      </c>
      <c r="J98" s="144">
        <v>3950</v>
      </c>
      <c r="K98" s="144">
        <v>3950</v>
      </c>
      <c r="L98" s="144">
        <v>3950.0000000000005</v>
      </c>
      <c r="M98" s="144">
        <v>4266</v>
      </c>
      <c r="N98" s="144">
        <v>4266.0008271298593</v>
      </c>
      <c r="O98" s="185">
        <v>4560</v>
      </c>
      <c r="P98" s="185">
        <v>4564</v>
      </c>
      <c r="Q98" s="185">
        <v>4700</v>
      </c>
      <c r="R98" s="145">
        <f t="shared" ref="R98:R109" si="16">Q98/P98-1</f>
        <v>2.9798422436459138E-2</v>
      </c>
      <c r="S98" s="146">
        <f t="shared" ref="S98:S109" si="17">Q98/L98-1</f>
        <v>0.18987341772151889</v>
      </c>
      <c r="T98" s="154"/>
      <c r="U98" s="154">
        <v>5933</v>
      </c>
      <c r="V98" s="154">
        <v>6439</v>
      </c>
      <c r="W98" s="154">
        <v>6787</v>
      </c>
      <c r="X98" s="154">
        <v>7221</v>
      </c>
      <c r="Y98" s="154">
        <v>7727</v>
      </c>
      <c r="Z98" s="154">
        <v>8503</v>
      </c>
      <c r="AA98" s="154">
        <v>9319</v>
      </c>
      <c r="AB98" s="154">
        <v>10014</v>
      </c>
      <c r="AC98" s="154">
        <v>10921</v>
      </c>
      <c r="AD98" s="154">
        <v>10895.595782888258</v>
      </c>
      <c r="AE98" s="154">
        <v>10958.704462659382</v>
      </c>
      <c r="AF98" s="154">
        <v>11395.719489981786</v>
      </c>
      <c r="AG98" s="144">
        <v>11423.335571220769</v>
      </c>
      <c r="AH98" s="144">
        <v>12240</v>
      </c>
      <c r="AI98" s="144">
        <v>12565.51133222775</v>
      </c>
      <c r="AJ98" s="144">
        <v>13060.226644555003</v>
      </c>
      <c r="AK98" s="145">
        <f t="shared" si="10"/>
        <v>3.9370885851530701E-2</v>
      </c>
      <c r="AL98" s="146">
        <f t="shared" si="15"/>
        <v>0.19176739267459353</v>
      </c>
    </row>
    <row r="99" spans="1:38">
      <c r="A99" s="1" t="s">
        <v>39</v>
      </c>
      <c r="B99" s="154">
        <v>2828</v>
      </c>
      <c r="C99" s="154">
        <v>2941</v>
      </c>
      <c r="D99" s="154">
        <v>3125</v>
      </c>
      <c r="E99" s="154">
        <v>3235</v>
      </c>
      <c r="F99" s="154">
        <v>3346</v>
      </c>
      <c r="G99" s="154">
        <v>3481</v>
      </c>
      <c r="H99" s="154">
        <v>3646</v>
      </c>
      <c r="I99" s="154">
        <v>3717</v>
      </c>
      <c r="J99" s="144">
        <v>4248</v>
      </c>
      <c r="K99" s="144">
        <v>4491.2456892660475</v>
      </c>
      <c r="L99" s="144">
        <v>4642.3300882540261</v>
      </c>
      <c r="M99" s="144">
        <v>4771.7295969429533</v>
      </c>
      <c r="N99" s="144">
        <v>4984.467467030001</v>
      </c>
      <c r="O99" s="185">
        <v>5420</v>
      </c>
      <c r="P99" s="185">
        <v>5624.8648196666481</v>
      </c>
      <c r="Q99" s="185">
        <v>5853.6847092926027</v>
      </c>
      <c r="R99" s="145">
        <f t="shared" si="16"/>
        <v>4.0680069114890305E-2</v>
      </c>
      <c r="S99" s="146">
        <f t="shared" si="17"/>
        <v>0.26093677054622488</v>
      </c>
      <c r="T99" s="154"/>
      <c r="U99" s="154">
        <v>6611</v>
      </c>
      <c r="V99" s="154">
        <v>7385</v>
      </c>
      <c r="W99" s="154">
        <v>7913</v>
      </c>
      <c r="X99" s="154">
        <v>8371</v>
      </c>
      <c r="Y99" s="154">
        <v>9132</v>
      </c>
      <c r="Z99" s="154">
        <v>9520</v>
      </c>
      <c r="AA99" s="154">
        <v>10063</v>
      </c>
      <c r="AB99" s="154">
        <v>10356</v>
      </c>
      <c r="AC99" s="154">
        <v>10744</v>
      </c>
      <c r="AD99" s="154">
        <v>11165.60740815477</v>
      </c>
      <c r="AE99" s="154">
        <v>11450.389166111619</v>
      </c>
      <c r="AF99" s="154">
        <v>11816.025709401922</v>
      </c>
      <c r="AG99" s="144">
        <v>12206.797667158724</v>
      </c>
      <c r="AH99" s="144">
        <v>12600</v>
      </c>
      <c r="AI99" s="144">
        <v>12966.391146142132</v>
      </c>
      <c r="AJ99" s="144">
        <v>13056.52239621479</v>
      </c>
      <c r="AK99" s="145">
        <f t="shared" si="10"/>
        <v>6.9511438500353684E-3</v>
      </c>
      <c r="AL99" s="146">
        <f t="shared" si="15"/>
        <v>0.14026887704888291</v>
      </c>
    </row>
    <row r="100" spans="1:38">
      <c r="A100" s="1" t="s">
        <v>40</v>
      </c>
      <c r="B100" s="154">
        <v>3035</v>
      </c>
      <c r="C100" s="154">
        <v>3196</v>
      </c>
      <c r="D100" s="154">
        <v>3449</v>
      </c>
      <c r="E100" s="154">
        <v>3596</v>
      </c>
      <c r="F100" s="154">
        <v>3939</v>
      </c>
      <c r="G100" s="154">
        <v>4314</v>
      </c>
      <c r="H100" s="154">
        <v>4585</v>
      </c>
      <c r="I100" s="154">
        <v>4943</v>
      </c>
      <c r="J100" s="144">
        <v>5468</v>
      </c>
      <c r="K100" s="144">
        <v>5540.9447779111642</v>
      </c>
      <c r="L100" s="144">
        <v>5704.6715803164971</v>
      </c>
      <c r="M100" s="144">
        <v>6137.9813570344677</v>
      </c>
      <c r="N100" s="144">
        <v>6292.1354401805875</v>
      </c>
      <c r="O100" s="185">
        <v>6560</v>
      </c>
      <c r="P100" s="185">
        <v>6681.0015340784576</v>
      </c>
      <c r="Q100" s="185">
        <v>6988.6149463072543</v>
      </c>
      <c r="R100" s="145">
        <f t="shared" si="16"/>
        <v>4.6043008770424887E-2</v>
      </c>
      <c r="S100" s="146">
        <f t="shared" si="17"/>
        <v>0.22506876126241848</v>
      </c>
      <c r="T100" s="154"/>
      <c r="U100" s="154">
        <v>4348</v>
      </c>
      <c r="V100" s="154">
        <v>4593</v>
      </c>
      <c r="W100" s="154">
        <v>4969</v>
      </c>
      <c r="X100" s="154">
        <v>5343</v>
      </c>
      <c r="Y100" s="154">
        <v>5698</v>
      </c>
      <c r="Z100" s="154">
        <v>6031</v>
      </c>
      <c r="AA100" s="154">
        <v>6318</v>
      </c>
      <c r="AB100" s="154">
        <v>6793</v>
      </c>
      <c r="AC100" s="154">
        <v>7388</v>
      </c>
      <c r="AD100" s="154">
        <v>7643.8016785905083</v>
      </c>
      <c r="AE100" s="154">
        <v>7700.232219245052</v>
      </c>
      <c r="AF100" s="154">
        <v>8054.9124241996897</v>
      </c>
      <c r="AG100" s="144">
        <v>8160.5383003916568</v>
      </c>
      <c r="AH100" s="144">
        <v>8440</v>
      </c>
      <c r="AI100" s="144">
        <v>8683.9790970293307</v>
      </c>
      <c r="AJ100" s="144">
        <v>8977.2939127159752</v>
      </c>
      <c r="AK100" s="145">
        <f t="shared" si="10"/>
        <v>3.3776545568492189E-2</v>
      </c>
      <c r="AL100" s="146">
        <f t="shared" si="15"/>
        <v>0.16584716630742458</v>
      </c>
    </row>
    <row r="101" spans="1:38">
      <c r="A101" s="1" t="s">
        <v>41</v>
      </c>
      <c r="B101" s="154">
        <v>2197</v>
      </c>
      <c r="C101" s="154">
        <v>2390</v>
      </c>
      <c r="D101" s="154">
        <v>2490</v>
      </c>
      <c r="E101" s="154">
        <v>2632</v>
      </c>
      <c r="F101" s="154">
        <v>2777</v>
      </c>
      <c r="G101" s="154">
        <v>2971</v>
      </c>
      <c r="H101" s="154">
        <v>3196</v>
      </c>
      <c r="I101" s="154">
        <v>3552</v>
      </c>
      <c r="J101" s="144">
        <v>3659</v>
      </c>
      <c r="K101" s="144">
        <v>3762.9832031641135</v>
      </c>
      <c r="L101" s="144">
        <v>3946.7046487279372</v>
      </c>
      <c r="M101" s="144">
        <v>4158.5675460389066</v>
      </c>
      <c r="N101" s="144">
        <v>4262.1233792117046</v>
      </c>
      <c r="O101" s="185">
        <v>4320</v>
      </c>
      <c r="P101" s="185">
        <v>4575.4353887644556</v>
      </c>
      <c r="Q101" s="185">
        <v>4646.215203181423</v>
      </c>
      <c r="R101" s="145">
        <f t="shared" si="16"/>
        <v>1.5469525499316683E-2</v>
      </c>
      <c r="S101" s="146">
        <f t="shared" si="17"/>
        <v>0.17723914422604325</v>
      </c>
      <c r="T101" s="154"/>
      <c r="U101" s="154">
        <v>4306</v>
      </c>
      <c r="V101" s="154">
        <v>4763</v>
      </c>
      <c r="W101" s="154">
        <v>4973</v>
      </c>
      <c r="X101" s="154">
        <v>5365</v>
      </c>
      <c r="Y101" s="154">
        <v>5686</v>
      </c>
      <c r="Z101" s="154">
        <v>6098</v>
      </c>
      <c r="AA101" s="154">
        <v>6522</v>
      </c>
      <c r="AB101" s="154">
        <v>7170</v>
      </c>
      <c r="AC101" s="154">
        <v>7676</v>
      </c>
      <c r="AD101" s="154">
        <v>8036</v>
      </c>
      <c r="AE101" s="154">
        <v>8925.4680562500944</v>
      </c>
      <c r="AF101" s="154">
        <v>9263.4827148712375</v>
      </c>
      <c r="AG101" s="144">
        <v>9537.0828182941896</v>
      </c>
      <c r="AH101" s="144">
        <v>9800</v>
      </c>
      <c r="AI101" s="144">
        <v>9977.3418195432423</v>
      </c>
      <c r="AJ101" s="144">
        <v>10254.66438466064</v>
      </c>
      <c r="AK101" s="145">
        <f t="shared" si="10"/>
        <v>2.7795235457823919E-2</v>
      </c>
      <c r="AL101" s="146">
        <f t="shared" si="15"/>
        <v>0.14892175066155455</v>
      </c>
    </row>
    <row r="102" spans="1:38">
      <c r="A102" s="1" t="s">
        <v>42</v>
      </c>
      <c r="B102" s="154">
        <v>1382</v>
      </c>
      <c r="C102" s="154">
        <v>1469</v>
      </c>
      <c r="D102" s="154">
        <v>1610</v>
      </c>
      <c r="E102" s="154">
        <v>1649</v>
      </c>
      <c r="F102" s="154">
        <v>1662</v>
      </c>
      <c r="G102" s="154">
        <v>1746</v>
      </c>
      <c r="H102" s="154">
        <v>1858</v>
      </c>
      <c r="I102" s="154">
        <v>2040</v>
      </c>
      <c r="J102" s="144">
        <v>2146</v>
      </c>
      <c r="K102" s="144">
        <v>2204.0604814940202</v>
      </c>
      <c r="L102" s="144">
        <v>2290.0501654404616</v>
      </c>
      <c r="M102" s="144">
        <v>2323.5751803753105</v>
      </c>
      <c r="N102" s="144">
        <v>2436.9454871576768</v>
      </c>
      <c r="O102" s="185">
        <v>2560</v>
      </c>
      <c r="P102" s="185">
        <v>2617.0306086108981</v>
      </c>
      <c r="Q102" s="185">
        <v>2753.809675544976</v>
      </c>
      <c r="R102" s="145">
        <f t="shared" si="16"/>
        <v>5.2264985546607523E-2</v>
      </c>
      <c r="S102" s="146">
        <f t="shared" si="17"/>
        <v>0.20251063365475064</v>
      </c>
      <c r="T102" s="154"/>
      <c r="U102" s="154">
        <v>5075</v>
      </c>
      <c r="V102" s="154">
        <v>5385</v>
      </c>
      <c r="W102" s="154">
        <v>5985</v>
      </c>
      <c r="X102" s="154">
        <v>6450</v>
      </c>
      <c r="Y102" s="154">
        <v>6919</v>
      </c>
      <c r="Z102" s="154">
        <v>7328</v>
      </c>
      <c r="AA102" s="154">
        <v>7744</v>
      </c>
      <c r="AB102" s="154">
        <v>8053</v>
      </c>
      <c r="AC102" s="154">
        <v>8344</v>
      </c>
      <c r="AD102" s="154">
        <v>8520.527329799108</v>
      </c>
      <c r="AE102" s="154">
        <v>8837.0578050462664</v>
      </c>
      <c r="AF102" s="154">
        <v>9220.9759001298444</v>
      </c>
      <c r="AG102" s="144">
        <v>9536.1863754946025</v>
      </c>
      <c r="AH102" s="144">
        <v>9880</v>
      </c>
      <c r="AI102" s="144">
        <v>10163.347965730743</v>
      </c>
      <c r="AJ102" s="144">
        <v>10468.442186224916</v>
      </c>
      <c r="AK102" s="145">
        <f t="shared" si="10"/>
        <v>3.0019066701534092E-2</v>
      </c>
      <c r="AL102" s="146">
        <f t="shared" si="15"/>
        <v>0.18460718682264066</v>
      </c>
    </row>
    <row r="103" spans="1:38">
      <c r="A103" s="1" t="s">
        <v>43</v>
      </c>
      <c r="B103" s="154">
        <v>2017</v>
      </c>
      <c r="C103" s="154">
        <v>2155</v>
      </c>
      <c r="D103" s="154">
        <v>2324</v>
      </c>
      <c r="E103" s="154">
        <v>2444</v>
      </c>
      <c r="F103" s="154">
        <v>2555</v>
      </c>
      <c r="G103" s="154">
        <v>2710</v>
      </c>
      <c r="H103" s="154">
        <v>2867</v>
      </c>
      <c r="I103" s="154">
        <v>3017</v>
      </c>
      <c r="J103" s="144">
        <v>3149</v>
      </c>
      <c r="K103" s="144">
        <v>3312.1914357682622</v>
      </c>
      <c r="L103" s="144">
        <v>3466.4625388306813</v>
      </c>
      <c r="M103" s="144">
        <v>3565.1854408604545</v>
      </c>
      <c r="N103" s="144">
        <v>3661.0605239385732</v>
      </c>
      <c r="O103" s="185">
        <v>3750</v>
      </c>
      <c r="P103" s="185">
        <v>3812.8748540113197</v>
      </c>
      <c r="Q103" s="185">
        <v>3901.2613421974665</v>
      </c>
      <c r="R103" s="145">
        <f t="shared" si="16"/>
        <v>2.3181061946777604E-2</v>
      </c>
      <c r="S103" s="146">
        <f t="shared" si="17"/>
        <v>0.12543011744573862</v>
      </c>
      <c r="T103" s="154"/>
      <c r="U103" s="154">
        <v>3274</v>
      </c>
      <c r="V103" s="154">
        <v>3583</v>
      </c>
      <c r="W103" s="154">
        <v>3816</v>
      </c>
      <c r="X103" s="154">
        <v>4059</v>
      </c>
      <c r="Y103" s="154">
        <v>4275</v>
      </c>
      <c r="Z103" s="154">
        <v>4573</v>
      </c>
      <c r="AA103" s="154">
        <v>4916</v>
      </c>
      <c r="AB103" s="154">
        <v>5300</v>
      </c>
      <c r="AC103" s="154">
        <v>5612</v>
      </c>
      <c r="AD103" s="154">
        <v>5913.8899456721783</v>
      </c>
      <c r="AE103" s="154">
        <v>6160.8109513082654</v>
      </c>
      <c r="AF103" s="154">
        <v>6362.6822907641654</v>
      </c>
      <c r="AG103" s="144">
        <v>6559.8536652078774</v>
      </c>
      <c r="AH103" s="144">
        <v>6780</v>
      </c>
      <c r="AI103" s="144">
        <v>6987.7855682906011</v>
      </c>
      <c r="AJ103" s="144">
        <v>7162.3295645649541</v>
      </c>
      <c r="AK103" s="145">
        <f t="shared" si="10"/>
        <v>2.4978441963990017E-2</v>
      </c>
      <c r="AL103" s="146">
        <f t="shared" si="15"/>
        <v>0.16256278940745839</v>
      </c>
    </row>
    <row r="104" spans="1:38">
      <c r="A104" s="1" t="s">
        <v>45</v>
      </c>
      <c r="B104" s="154">
        <v>4720</v>
      </c>
      <c r="C104" s="154">
        <v>4990</v>
      </c>
      <c r="D104" s="154">
        <v>5230</v>
      </c>
      <c r="E104" s="154">
        <v>5500</v>
      </c>
      <c r="F104" s="154">
        <v>5830</v>
      </c>
      <c r="G104" s="154">
        <v>6070</v>
      </c>
      <c r="H104" s="154">
        <v>6250</v>
      </c>
      <c r="I104" s="154">
        <v>6520</v>
      </c>
      <c r="J104" s="144">
        <v>6790</v>
      </c>
      <c r="K104" s="144">
        <v>7090</v>
      </c>
      <c r="L104" s="144">
        <v>7320</v>
      </c>
      <c r="M104" s="144">
        <v>7530</v>
      </c>
      <c r="N104" s="144">
        <v>7740</v>
      </c>
      <c r="O104" s="185">
        <v>7980</v>
      </c>
      <c r="P104" s="185">
        <v>8115</v>
      </c>
      <c r="Q104" s="185">
        <v>8205</v>
      </c>
      <c r="R104" s="145">
        <f t="shared" si="16"/>
        <v>1.109057301293892E-2</v>
      </c>
      <c r="S104" s="146">
        <f t="shared" si="17"/>
        <v>0.12090163934426235</v>
      </c>
      <c r="T104" s="154"/>
      <c r="U104" s="154">
        <v>8783</v>
      </c>
      <c r="V104" s="154">
        <v>9248</v>
      </c>
      <c r="W104" s="154">
        <v>9783</v>
      </c>
      <c r="X104" s="154">
        <v>10485</v>
      </c>
      <c r="Y104" s="154">
        <v>11341</v>
      </c>
      <c r="Z104" s="154">
        <v>12016</v>
      </c>
      <c r="AA104" s="154">
        <v>12474</v>
      </c>
      <c r="AB104" s="154">
        <v>13095</v>
      </c>
      <c r="AC104" s="154">
        <v>13525</v>
      </c>
      <c r="AD104" s="154">
        <v>13964.519417475729</v>
      </c>
      <c r="AE104" s="154">
        <v>14476.474429474842</v>
      </c>
      <c r="AF104" s="154">
        <v>14993.027907616168</v>
      </c>
      <c r="AG104" s="144">
        <v>15562.177962069201</v>
      </c>
      <c r="AH104" s="144">
        <v>16030</v>
      </c>
      <c r="AI104" s="144">
        <v>16998.083182640148</v>
      </c>
      <c r="AJ104" s="144">
        <v>17474.025316455696</v>
      </c>
      <c r="AK104" s="145">
        <f t="shared" si="10"/>
        <v>2.7999753189913656E-2</v>
      </c>
      <c r="AL104" s="146">
        <f t="shared" si="15"/>
        <v>0.20706359836326493</v>
      </c>
    </row>
    <row r="105" spans="1:38">
      <c r="A105" s="1" t="s">
        <v>44</v>
      </c>
      <c r="B105" s="154">
        <v>2081</v>
      </c>
      <c r="C105" s="154">
        <v>2191</v>
      </c>
      <c r="D105" s="154">
        <v>2372</v>
      </c>
      <c r="E105" s="154">
        <v>2561</v>
      </c>
      <c r="F105" s="154">
        <v>2860</v>
      </c>
      <c r="G105" s="154">
        <v>3087</v>
      </c>
      <c r="H105" s="154">
        <v>3585</v>
      </c>
      <c r="I105" s="154">
        <v>3983</v>
      </c>
      <c r="J105" s="144">
        <v>4192</v>
      </c>
      <c r="K105" s="144">
        <v>4329.5870630419549</v>
      </c>
      <c r="L105" s="144">
        <v>4559.9810588123873</v>
      </c>
      <c r="M105" s="144">
        <v>4801.9217728951608</v>
      </c>
      <c r="N105" s="144">
        <v>4972.7310265092074</v>
      </c>
      <c r="O105" s="185">
        <v>5130</v>
      </c>
      <c r="P105" s="185">
        <v>5253.9049518112324</v>
      </c>
      <c r="Q105" s="185">
        <v>5255.4115431483324</v>
      </c>
      <c r="R105" s="145">
        <f t="shared" si="16"/>
        <v>2.8675648891973715E-4</v>
      </c>
      <c r="S105" s="146">
        <f t="shared" si="17"/>
        <v>0.15250731864159639</v>
      </c>
      <c r="T105" s="154"/>
      <c r="U105" s="154">
        <v>5579</v>
      </c>
      <c r="V105" s="154">
        <v>6023</v>
      </c>
      <c r="W105" s="154">
        <v>6556</v>
      </c>
      <c r="X105" s="154">
        <v>7008</v>
      </c>
      <c r="Y105" s="154">
        <v>7581</v>
      </c>
      <c r="Z105" s="154">
        <v>7936</v>
      </c>
      <c r="AA105" s="154">
        <v>8809</v>
      </c>
      <c r="AB105" s="154">
        <v>9535</v>
      </c>
      <c r="AC105" s="154">
        <v>9901</v>
      </c>
      <c r="AD105" s="154">
        <v>10366</v>
      </c>
      <c r="AE105" s="154">
        <v>11183.436610621076</v>
      </c>
      <c r="AF105" s="154">
        <v>11818.016672385604</v>
      </c>
      <c r="AG105" s="144">
        <v>12352.778841456167</v>
      </c>
      <c r="AH105" s="144">
        <v>12820</v>
      </c>
      <c r="AI105" s="144">
        <v>13490.777846114008</v>
      </c>
      <c r="AJ105" s="144">
        <v>13627.112938206064</v>
      </c>
      <c r="AK105" s="145">
        <f t="shared" si="10"/>
        <v>1.0105799209444877E-2</v>
      </c>
      <c r="AL105" s="146">
        <f t="shared" si="15"/>
        <v>0.2185085329910299</v>
      </c>
    </row>
    <row r="106" spans="1:38">
      <c r="A106" s="1" t="s">
        <v>46</v>
      </c>
      <c r="B106" s="154">
        <v>2482</v>
      </c>
      <c r="C106" s="154">
        <v>2633</v>
      </c>
      <c r="D106" s="154">
        <v>2738</v>
      </c>
      <c r="E106" s="154">
        <v>2879</v>
      </c>
      <c r="F106" s="154">
        <v>2962</v>
      </c>
      <c r="G106" s="154">
        <v>3153</v>
      </c>
      <c r="H106" s="154">
        <v>3360</v>
      </c>
      <c r="I106" s="154">
        <v>3814</v>
      </c>
      <c r="J106" s="144">
        <v>4243</v>
      </c>
      <c r="K106" s="144">
        <v>4305.7126934918106</v>
      </c>
      <c r="L106" s="144">
        <v>4295.3059124257206</v>
      </c>
      <c r="M106" s="144">
        <v>4171.9137468035879</v>
      </c>
      <c r="N106" s="144">
        <v>4204.0098775810438</v>
      </c>
      <c r="O106" s="185">
        <v>4310</v>
      </c>
      <c r="P106" s="185">
        <v>4483</v>
      </c>
      <c r="Q106" s="185">
        <v>4611</v>
      </c>
      <c r="R106" s="145">
        <f t="shared" si="16"/>
        <v>2.8552308721838005E-2</v>
      </c>
      <c r="S106" s="146">
        <f t="shared" si="17"/>
        <v>7.3497463047048628E-2</v>
      </c>
      <c r="T106" s="154"/>
      <c r="U106" s="154">
        <v>4914</v>
      </c>
      <c r="V106" s="154">
        <v>5252</v>
      </c>
      <c r="W106" s="154">
        <v>5670</v>
      </c>
      <c r="X106" s="154">
        <v>5986</v>
      </c>
      <c r="Y106" s="154">
        <v>6433</v>
      </c>
      <c r="Z106" s="154">
        <v>7321</v>
      </c>
      <c r="AA106" s="154">
        <v>8197</v>
      </c>
      <c r="AB106" s="154">
        <v>9494</v>
      </c>
      <c r="AC106" s="154">
        <v>10595</v>
      </c>
      <c r="AD106" s="154">
        <v>10811</v>
      </c>
      <c r="AE106" s="154">
        <v>10685.252543044608</v>
      </c>
      <c r="AF106" s="154">
        <v>10286.670483068387</v>
      </c>
      <c r="AG106" s="144">
        <v>9270.0978712468423</v>
      </c>
      <c r="AH106" s="144">
        <v>9490</v>
      </c>
      <c r="AI106" s="144">
        <v>9844.4851918619624</v>
      </c>
      <c r="AJ106" s="144">
        <v>10076.56657223796</v>
      </c>
      <c r="AK106" s="145">
        <f t="shared" si="10"/>
        <v>2.3574760472782286E-2</v>
      </c>
      <c r="AL106" s="146">
        <f t="shared" si="15"/>
        <v>-5.6965052379867376E-2</v>
      </c>
    </row>
    <row r="107" spans="1:38">
      <c r="A107" s="1" t="s">
        <v>48</v>
      </c>
      <c r="B107" s="154">
        <v>2081.0938236680813</v>
      </c>
      <c r="C107" s="154">
        <v>2101.9047619047619</v>
      </c>
      <c r="D107" s="154">
        <v>2207</v>
      </c>
      <c r="E107" s="154">
        <v>2345</v>
      </c>
      <c r="F107" s="154">
        <v>2479</v>
      </c>
      <c r="G107" s="154">
        <v>2632</v>
      </c>
      <c r="H107" s="154">
        <v>2524</v>
      </c>
      <c r="I107" s="154">
        <v>2707</v>
      </c>
      <c r="J107" s="144">
        <v>2923</v>
      </c>
      <c r="K107" s="144">
        <v>3278.1813230818511</v>
      </c>
      <c r="L107" s="144">
        <v>3731.3286355790196</v>
      </c>
      <c r="M107" s="144">
        <v>3829.3079399334592</v>
      </c>
      <c r="N107" s="144">
        <v>4003.2502236135956</v>
      </c>
      <c r="O107" s="185">
        <v>4180</v>
      </c>
      <c r="P107" s="185">
        <v>4299</v>
      </c>
      <c r="Q107" s="185">
        <v>4384</v>
      </c>
      <c r="R107" s="145">
        <f t="shared" si="16"/>
        <v>1.9772040009304437E-2</v>
      </c>
      <c r="S107" s="146">
        <f t="shared" si="17"/>
        <v>0.17491661232881461</v>
      </c>
      <c r="T107" s="154"/>
      <c r="U107" s="154">
        <v>3631</v>
      </c>
      <c r="V107" s="154">
        <v>3871</v>
      </c>
      <c r="W107" s="154">
        <v>4166</v>
      </c>
      <c r="X107" s="154">
        <v>4406</v>
      </c>
      <c r="Y107" s="154">
        <v>4707</v>
      </c>
      <c r="Z107" s="154">
        <v>4980</v>
      </c>
      <c r="AA107" s="154">
        <v>5226</v>
      </c>
      <c r="AB107" s="154">
        <v>5536</v>
      </c>
      <c r="AC107" s="154">
        <v>5885</v>
      </c>
      <c r="AD107" s="154">
        <v>6252.9313554137889</v>
      </c>
      <c r="AE107" s="154">
        <v>6686.6168006628895</v>
      </c>
      <c r="AF107" s="154">
        <v>7143.0667592323025</v>
      </c>
      <c r="AG107" s="144">
        <v>7491.5912268237335</v>
      </c>
      <c r="AH107" s="144">
        <v>7910</v>
      </c>
      <c r="AI107" s="144">
        <v>8294.8854890619896</v>
      </c>
      <c r="AJ107" s="144">
        <v>8487.0166518960777</v>
      </c>
      <c r="AK107" s="145">
        <f t="shared" si="10"/>
        <v>2.3162605811429371E-2</v>
      </c>
      <c r="AL107" s="146">
        <f t="shared" si="15"/>
        <v>0.26925422899285967</v>
      </c>
    </row>
    <row r="108" spans="1:38">
      <c r="A108" s="1" t="s">
        <v>47</v>
      </c>
      <c r="B108" s="154">
        <v>2906</v>
      </c>
      <c r="C108" s="154">
        <v>3132</v>
      </c>
      <c r="D108" s="154">
        <v>3145</v>
      </c>
      <c r="E108" s="154">
        <v>3270</v>
      </c>
      <c r="F108" s="154">
        <v>3422</v>
      </c>
      <c r="G108" s="154">
        <v>3507</v>
      </c>
      <c r="H108" s="154">
        <v>3623</v>
      </c>
      <c r="I108" s="154">
        <v>3829</v>
      </c>
      <c r="J108" s="144">
        <v>4030</v>
      </c>
      <c r="K108" s="144">
        <v>4178.6404177520726</v>
      </c>
      <c r="L108" s="144">
        <v>4311.7314752378816</v>
      </c>
      <c r="M108" s="144">
        <v>4466.4702180265222</v>
      </c>
      <c r="N108" s="144">
        <v>4334.091989375087</v>
      </c>
      <c r="O108" s="185">
        <v>4460</v>
      </c>
      <c r="P108" s="212">
        <v>4550</v>
      </c>
      <c r="Q108" s="212">
        <v>4619.2091908666916</v>
      </c>
      <c r="R108" s="368">
        <f t="shared" si="16"/>
        <v>1.5210811179492634E-2</v>
      </c>
      <c r="S108" s="146">
        <f t="shared" si="17"/>
        <v>7.1311888830425385E-2</v>
      </c>
      <c r="T108" s="154"/>
      <c r="U108" s="154">
        <v>5218</v>
      </c>
      <c r="V108" s="154">
        <v>5626</v>
      </c>
      <c r="W108" s="154">
        <v>6042</v>
      </c>
      <c r="X108" s="154">
        <v>6413</v>
      </c>
      <c r="Y108" s="154">
        <v>6796</v>
      </c>
      <c r="Z108" s="154">
        <v>7169</v>
      </c>
      <c r="AA108" s="154">
        <v>7711</v>
      </c>
      <c r="AB108" s="154">
        <v>8197</v>
      </c>
      <c r="AC108" s="154">
        <v>8690</v>
      </c>
      <c r="AD108" s="154">
        <v>8741.4572211885206</v>
      </c>
      <c r="AE108" s="154">
        <v>8770.2312525396555</v>
      </c>
      <c r="AF108" s="154">
        <v>8809.1156515010716</v>
      </c>
      <c r="AG108" s="144">
        <v>8933.3377669523579</v>
      </c>
      <c r="AH108" s="144">
        <v>8920</v>
      </c>
      <c r="AI108" s="144">
        <v>9014.3159403474037</v>
      </c>
      <c r="AJ108" s="144">
        <v>9104.2214107770542</v>
      </c>
      <c r="AK108" s="145">
        <f t="shared" si="10"/>
        <v>9.9736320564536296E-3</v>
      </c>
      <c r="AL108" s="146">
        <f t="shared" si="15"/>
        <v>3.8082252180144271E-2</v>
      </c>
    </row>
    <row r="109" spans="1:38">
      <c r="A109" s="147" t="s">
        <v>49</v>
      </c>
      <c r="B109" s="156">
        <v>1686</v>
      </c>
      <c r="C109" s="156">
        <v>1770</v>
      </c>
      <c r="D109" s="156">
        <v>1830</v>
      </c>
      <c r="E109" s="156">
        <v>1922</v>
      </c>
      <c r="F109" s="156">
        <v>2018</v>
      </c>
      <c r="G109" s="156">
        <v>2164</v>
      </c>
      <c r="H109" s="156">
        <v>2223</v>
      </c>
      <c r="I109" s="156">
        <v>2327</v>
      </c>
      <c r="J109" s="148">
        <v>2440</v>
      </c>
      <c r="K109" s="148">
        <v>2605.2596052785238</v>
      </c>
      <c r="L109" s="148">
        <v>2706.2654191644856</v>
      </c>
      <c r="M109" s="148">
        <v>2780.7531102596458</v>
      </c>
      <c r="N109" s="148">
        <v>2999.4340991535669</v>
      </c>
      <c r="O109" s="191">
        <v>3200</v>
      </c>
      <c r="P109" s="191">
        <v>3246.1048829098158</v>
      </c>
      <c r="Q109" s="191">
        <v>4172.9272546088696</v>
      </c>
      <c r="R109" s="157">
        <f t="shared" si="16"/>
        <v>0.28551830736542572</v>
      </c>
      <c r="S109" s="158">
        <f t="shared" si="17"/>
        <v>0.54195047723633527</v>
      </c>
      <c r="T109" s="156"/>
      <c r="U109" s="156">
        <v>3243</v>
      </c>
      <c r="V109" s="156">
        <v>3429</v>
      </c>
      <c r="W109" s="156">
        <v>3515</v>
      </c>
      <c r="X109" s="156">
        <v>3554</v>
      </c>
      <c r="Y109" s="156">
        <v>3621</v>
      </c>
      <c r="Z109" s="156">
        <v>3726</v>
      </c>
      <c r="AA109" s="156">
        <v>3927</v>
      </c>
      <c r="AB109" s="156">
        <v>4125</v>
      </c>
      <c r="AC109" s="156">
        <v>4278</v>
      </c>
      <c r="AD109" s="156">
        <v>4404</v>
      </c>
      <c r="AE109" s="156">
        <v>4645.9997582205033</v>
      </c>
      <c r="AF109" s="156">
        <v>4891</v>
      </c>
      <c r="AG109" s="148">
        <v>5055</v>
      </c>
      <c r="AH109" s="148">
        <v>5220</v>
      </c>
      <c r="AI109" s="148">
        <v>5399.9999999999991</v>
      </c>
      <c r="AJ109" s="148">
        <v>5580.9998792416372</v>
      </c>
      <c r="AK109" s="157">
        <f t="shared" si="10"/>
        <v>3.3518496155859001E-2</v>
      </c>
      <c r="AL109" s="158">
        <f t="shared" si="15"/>
        <v>0.20124842222963335</v>
      </c>
    </row>
    <row r="110" spans="1:38" ht="22.5" customHeight="1">
      <c r="A110" s="159" t="s">
        <v>492</v>
      </c>
      <c r="B110" s="144"/>
      <c r="C110" s="144"/>
      <c r="D110" s="144"/>
      <c r="E110" s="144"/>
      <c r="F110" s="144"/>
      <c r="G110" s="144"/>
      <c r="H110" s="144"/>
      <c r="I110" s="144"/>
      <c r="J110" s="144"/>
      <c r="K110" s="144"/>
      <c r="L110" s="144"/>
      <c r="M110" s="144"/>
      <c r="N110" s="144"/>
      <c r="O110" s="145"/>
      <c r="P110" s="145"/>
      <c r="Q110" s="145"/>
      <c r="R110" s="160"/>
      <c r="S110" s="160"/>
      <c r="T110" s="160"/>
      <c r="U110" s="160"/>
      <c r="V110" s="160"/>
      <c r="W110" s="160"/>
      <c r="X110" s="160"/>
      <c r="Y110" s="160"/>
      <c r="AA110" s="160"/>
      <c r="AB110" s="160"/>
      <c r="AC110" s="160"/>
      <c r="AD110" s="160"/>
      <c r="AE110" s="161"/>
      <c r="AF110" s="161"/>
      <c r="AG110" s="161"/>
      <c r="AH110" s="161"/>
      <c r="AI110" s="161"/>
      <c r="AJ110" s="161"/>
      <c r="AK110" s="6"/>
      <c r="AL110" s="6"/>
    </row>
    <row r="111" spans="1:38" ht="18" customHeight="1">
      <c r="A111" s="159" t="s">
        <v>493</v>
      </c>
      <c r="B111" s="144"/>
      <c r="C111" s="144"/>
      <c r="D111" s="144"/>
      <c r="E111" s="144"/>
      <c r="F111" s="144"/>
      <c r="G111" s="144"/>
      <c r="H111" s="144"/>
      <c r="I111" s="144"/>
      <c r="J111" s="144"/>
      <c r="K111" s="144"/>
      <c r="L111" s="144"/>
      <c r="M111" s="144"/>
      <c r="N111" s="144"/>
      <c r="O111" s="145"/>
      <c r="P111" s="145"/>
      <c r="Q111" s="145"/>
      <c r="R111" s="145"/>
      <c r="S111" s="160"/>
      <c r="T111" s="160"/>
      <c r="U111" s="160"/>
      <c r="V111" s="160"/>
      <c r="W111" s="160"/>
      <c r="X111" s="160"/>
      <c r="Y111" s="160"/>
      <c r="AA111" s="160"/>
      <c r="AB111" s="160"/>
      <c r="AC111" s="160"/>
      <c r="AD111" s="160"/>
      <c r="AE111" s="160"/>
      <c r="AF111" s="160"/>
      <c r="AG111" s="145"/>
      <c r="AH111" s="145"/>
      <c r="AI111" s="145"/>
      <c r="AJ111" s="145"/>
    </row>
    <row r="112" spans="1:38" s="161" customFormat="1" ht="17.25" customHeight="1">
      <c r="A112" s="162" t="s">
        <v>494</v>
      </c>
      <c r="B112" s="144"/>
      <c r="C112" s="144"/>
      <c r="D112" s="144"/>
      <c r="E112" s="144"/>
      <c r="F112" s="144"/>
      <c r="G112" s="144"/>
      <c r="H112" s="144"/>
      <c r="I112" s="144"/>
      <c r="J112" s="144"/>
      <c r="K112" s="144"/>
      <c r="L112" s="144"/>
      <c r="M112" s="144"/>
      <c r="N112" s="144"/>
      <c r="O112" s="144"/>
      <c r="P112" s="144"/>
      <c r="Q112" s="144"/>
      <c r="R112" s="145"/>
      <c r="S112" s="160"/>
      <c r="T112" s="160"/>
      <c r="U112" s="160"/>
      <c r="V112" s="160"/>
      <c r="W112" s="160"/>
      <c r="X112" s="160"/>
      <c r="Y112" s="160"/>
      <c r="Z112" s="160"/>
      <c r="AA112" s="160"/>
      <c r="AB112" s="160"/>
      <c r="AC112" s="160"/>
      <c r="AD112" s="160"/>
      <c r="AE112" s="160"/>
      <c r="AF112" s="160"/>
      <c r="AG112" s="145"/>
      <c r="AH112" s="145"/>
      <c r="AI112" s="145"/>
      <c r="AJ112" s="145"/>
    </row>
    <row r="113" spans="1:36" s="161" customFormat="1" ht="19.5" customHeight="1">
      <c r="A113" s="817" t="s">
        <v>166</v>
      </c>
      <c r="B113" s="817"/>
      <c r="C113" s="817"/>
      <c r="D113" s="817"/>
      <c r="E113" s="817"/>
      <c r="F113" s="817"/>
      <c r="G113" s="817"/>
      <c r="H113" s="817"/>
      <c r="I113" s="817"/>
      <c r="J113" s="817"/>
      <c r="K113" s="817"/>
      <c r="L113" s="144"/>
      <c r="M113" s="144"/>
      <c r="N113" s="144"/>
      <c r="O113" s="144"/>
      <c r="P113" s="144"/>
      <c r="Q113" s="144"/>
      <c r="R113" s="145"/>
      <c r="S113" s="160"/>
      <c r="T113" s="160"/>
      <c r="U113" s="160"/>
      <c r="V113" s="160"/>
      <c r="W113" s="160"/>
      <c r="X113" s="160"/>
      <c r="Y113" s="160"/>
      <c r="Z113" s="160"/>
      <c r="AA113" s="160"/>
      <c r="AB113" s="160"/>
      <c r="AC113" s="160"/>
      <c r="AD113" s="160"/>
      <c r="AE113" s="160"/>
      <c r="AF113" s="160"/>
      <c r="AG113" s="145"/>
      <c r="AH113" s="145"/>
      <c r="AI113" s="145"/>
      <c r="AJ113" s="145"/>
    </row>
    <row r="115" spans="1:36">
      <c r="O115" s="163"/>
      <c r="P115" s="163"/>
      <c r="Q115" s="163"/>
    </row>
    <row r="116" spans="1:36">
      <c r="O116" s="163"/>
      <c r="P116" s="163"/>
      <c r="Q116" s="163"/>
    </row>
  </sheetData>
  <mergeCells count="5">
    <mergeCell ref="B2:S2"/>
    <mergeCell ref="B56:S56"/>
    <mergeCell ref="T56:AL56"/>
    <mergeCell ref="A113:K113"/>
    <mergeCell ref="T2:AL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4BC6-9BA5-45FF-90E4-97C152726CB1}">
  <sheetPr>
    <tabColor theme="3"/>
  </sheetPr>
  <dimension ref="A1:AF108"/>
  <sheetViews>
    <sheetView zoomScale="80" zoomScaleNormal="80" workbookViewId="0"/>
  </sheetViews>
  <sheetFormatPr baseColWidth="10" defaultColWidth="8.83203125" defaultRowHeight="15"/>
  <cols>
    <col min="1" max="1" width="40.5" style="205" customWidth="1"/>
    <col min="2" max="2" width="7.1640625" style="206" customWidth="1"/>
    <col min="3" max="7" width="8.83203125" style="35" customWidth="1"/>
    <col min="8" max="15" width="9.5" style="35" customWidth="1"/>
    <col min="16" max="16" width="9" style="203" customWidth="1"/>
    <col min="17" max="17" width="9.5" style="203" customWidth="1"/>
    <col min="18" max="22" width="8.83203125" style="30" customWidth="1"/>
    <col min="23" max="30" width="9.5" style="30" customWidth="1"/>
    <col min="31" max="32" width="9.5" style="203" customWidth="1"/>
    <col min="33" max="16384" width="8.83203125" style="6"/>
  </cols>
  <sheetData>
    <row r="1" spans="1:32" ht="28.5" customHeight="1">
      <c r="A1" s="165" t="s">
        <v>722</v>
      </c>
      <c r="B1" s="166"/>
      <c r="C1" s="167"/>
      <c r="D1" s="167"/>
      <c r="E1" s="167"/>
      <c r="F1" s="167"/>
      <c r="G1" s="167"/>
      <c r="H1" s="167"/>
      <c r="I1" s="167"/>
      <c r="J1" s="167"/>
      <c r="K1" s="167"/>
      <c r="L1" s="167"/>
      <c r="M1" s="167"/>
      <c r="N1" s="167"/>
      <c r="O1" s="167"/>
      <c r="P1" s="168"/>
      <c r="Q1" s="168"/>
      <c r="R1" s="169"/>
      <c r="S1" s="169"/>
      <c r="T1" s="169"/>
      <c r="U1" s="169"/>
      <c r="V1" s="169"/>
      <c r="W1" s="169"/>
      <c r="X1" s="169"/>
      <c r="Y1" s="169"/>
      <c r="Z1" s="169"/>
      <c r="AA1" s="169"/>
      <c r="AB1" s="169"/>
      <c r="AC1" s="169"/>
      <c r="AD1" s="169"/>
      <c r="AE1" s="168"/>
      <c r="AF1" s="168"/>
    </row>
    <row r="2" spans="1:32">
      <c r="A2" s="170"/>
      <c r="B2" s="171"/>
      <c r="C2" s="823" t="s">
        <v>104</v>
      </c>
      <c r="D2" s="823"/>
      <c r="E2" s="823"/>
      <c r="F2" s="823"/>
      <c r="G2" s="823"/>
      <c r="H2" s="823"/>
      <c r="I2" s="823"/>
      <c r="J2" s="823"/>
      <c r="K2" s="823"/>
      <c r="L2" s="823"/>
      <c r="M2" s="172"/>
      <c r="N2" s="172"/>
      <c r="O2" s="172"/>
      <c r="P2" s="173" t="s">
        <v>495</v>
      </c>
      <c r="Q2" s="174"/>
      <c r="R2" s="804" t="s">
        <v>106</v>
      </c>
      <c r="S2" s="804"/>
      <c r="T2" s="804"/>
      <c r="U2" s="804"/>
      <c r="V2" s="804"/>
      <c r="W2" s="804"/>
      <c r="X2" s="804"/>
      <c r="Y2" s="804"/>
      <c r="Z2" s="804"/>
      <c r="AA2" s="804"/>
      <c r="AB2" s="172"/>
      <c r="AC2" s="172"/>
      <c r="AD2" s="172"/>
      <c r="AE2" s="173" t="s">
        <v>495</v>
      </c>
      <c r="AF2" s="174"/>
    </row>
    <row r="3" spans="1:32">
      <c r="A3" s="175" t="s">
        <v>721</v>
      </c>
      <c r="B3" s="176" t="s">
        <v>496</v>
      </c>
      <c r="C3" s="177" t="s">
        <v>497</v>
      </c>
      <c r="D3" s="177" t="s">
        <v>478</v>
      </c>
      <c r="E3" s="177" t="s">
        <v>479</v>
      </c>
      <c r="F3" s="177" t="s">
        <v>480</v>
      </c>
      <c r="G3" s="177" t="s">
        <v>383</v>
      </c>
      <c r="H3" s="177" t="s">
        <v>481</v>
      </c>
      <c r="I3" s="177" t="s">
        <v>482</v>
      </c>
      <c r="J3" s="178" t="s">
        <v>483</v>
      </c>
      <c r="K3" s="178" t="s">
        <v>484</v>
      </c>
      <c r="L3" s="178" t="s">
        <v>384</v>
      </c>
      <c r="M3" s="178" t="s">
        <v>490</v>
      </c>
      <c r="N3" s="178" t="s">
        <v>101</v>
      </c>
      <c r="O3" s="178" t="s">
        <v>110</v>
      </c>
      <c r="P3" s="179" t="s">
        <v>498</v>
      </c>
      <c r="Q3" s="180" t="s">
        <v>499</v>
      </c>
      <c r="R3" s="181" t="s">
        <v>497</v>
      </c>
      <c r="S3" s="181" t="s">
        <v>478</v>
      </c>
      <c r="T3" s="181" t="s">
        <v>479</v>
      </c>
      <c r="U3" s="181" t="s">
        <v>480</v>
      </c>
      <c r="V3" s="181" t="s">
        <v>383</v>
      </c>
      <c r="W3" s="181" t="s">
        <v>481</v>
      </c>
      <c r="X3" s="181" t="s">
        <v>482</v>
      </c>
      <c r="Y3" s="182" t="s">
        <v>483</v>
      </c>
      <c r="Z3" s="182" t="s">
        <v>484</v>
      </c>
      <c r="AA3" s="182" t="s">
        <v>384</v>
      </c>
      <c r="AB3" s="178" t="s">
        <v>490</v>
      </c>
      <c r="AC3" s="178" t="s">
        <v>101</v>
      </c>
      <c r="AD3" s="178" t="s">
        <v>110</v>
      </c>
      <c r="AE3" s="179" t="s">
        <v>498</v>
      </c>
      <c r="AF3" s="180" t="s">
        <v>499</v>
      </c>
    </row>
    <row r="4" spans="1:32">
      <c r="A4" s="183" t="s">
        <v>500</v>
      </c>
      <c r="B4" s="184" t="s">
        <v>50</v>
      </c>
      <c r="C4" s="185">
        <v>5537.920086030178</v>
      </c>
      <c r="D4" s="185">
        <v>5631.4887345201951</v>
      </c>
      <c r="E4" s="185">
        <v>6115.499547250768</v>
      </c>
      <c r="F4" s="185">
        <v>6256.2505378168999</v>
      </c>
      <c r="G4" s="185">
        <v>6325.636591389949</v>
      </c>
      <c r="H4" s="185">
        <v>6605.1040488162589</v>
      </c>
      <c r="I4" s="185">
        <v>6576.9411633760856</v>
      </c>
      <c r="J4" s="185">
        <v>6657.3847722980072</v>
      </c>
      <c r="K4" s="185">
        <v>7314.8117525790494</v>
      </c>
      <c r="L4" s="185">
        <v>7659.3768632062738</v>
      </c>
      <c r="M4" s="185">
        <v>7879.9472927373317</v>
      </c>
      <c r="N4" s="185">
        <v>8233.4931588930431</v>
      </c>
      <c r="O4" s="185">
        <v>8538</v>
      </c>
      <c r="P4" s="186">
        <v>3.6983918639448499E-2</v>
      </c>
      <c r="Q4" s="187">
        <v>0.28248558435850168</v>
      </c>
      <c r="R4" s="185">
        <v>16586.661894680245</v>
      </c>
      <c r="S4" s="185">
        <v>16619.190449346257</v>
      </c>
      <c r="T4" s="185">
        <v>17914.017376283373</v>
      </c>
      <c r="U4" s="185">
        <v>18719.322997463434</v>
      </c>
      <c r="V4" s="185">
        <v>19544.740706969664</v>
      </c>
      <c r="W4" s="185">
        <v>20547.719411271741</v>
      </c>
      <c r="X4" s="185">
        <v>20811.603400743166</v>
      </c>
      <c r="Y4" s="185">
        <v>21001.669011542501</v>
      </c>
      <c r="Z4" s="185">
        <v>22344.363237155048</v>
      </c>
      <c r="AA4" s="185">
        <v>23300.114416552049</v>
      </c>
      <c r="AB4" s="185">
        <v>24010.884887207605</v>
      </c>
      <c r="AC4" s="185">
        <v>24696.407018086877</v>
      </c>
      <c r="AD4" s="185">
        <v>26208</v>
      </c>
      <c r="AE4" s="186">
        <v>6.1206999901082026E-2</v>
      </c>
      <c r="AF4" s="187">
        <v>0.24790082091076204</v>
      </c>
    </row>
    <row r="5" spans="1:32">
      <c r="A5" s="183" t="s">
        <v>501</v>
      </c>
      <c r="B5" s="184" t="s">
        <v>51</v>
      </c>
      <c r="C5" s="185">
        <v>7020.9396108478686</v>
      </c>
      <c r="D5" s="185">
        <v>7465.1051990325695</v>
      </c>
      <c r="E5" s="185">
        <v>8339.8591137259646</v>
      </c>
      <c r="F5" s="185">
        <v>9297.2872928430224</v>
      </c>
      <c r="G5" s="185">
        <v>9766.6920441568327</v>
      </c>
      <c r="H5" s="185">
        <v>10302.976814023326</v>
      </c>
      <c r="I5" s="185">
        <v>10379.441214746828</v>
      </c>
      <c r="J5" s="185">
        <v>10581.601871983212</v>
      </c>
      <c r="K5" s="185">
        <v>10933.51492118297</v>
      </c>
      <c r="L5" s="185">
        <v>11162.816781426738</v>
      </c>
      <c r="M5" s="185">
        <v>11298.993324781648</v>
      </c>
      <c r="N5" s="185">
        <v>10975.275906129222</v>
      </c>
      <c r="O5" s="185">
        <v>10780</v>
      </c>
      <c r="P5" s="186">
        <v>-1.7792345978306479E-2</v>
      </c>
      <c r="Q5" s="187">
        <v>1.8749347255455184E-2</v>
      </c>
      <c r="R5" s="185">
        <v>20345.943945962295</v>
      </c>
      <c r="S5" s="185">
        <v>20995.608372279101</v>
      </c>
      <c r="T5" s="185">
        <v>22875.042140505502</v>
      </c>
      <c r="U5" s="185">
        <v>24125.872089023036</v>
      </c>
      <c r="V5" s="185">
        <v>24870.994856631936</v>
      </c>
      <c r="W5" s="185">
        <v>25701.44759585167</v>
      </c>
      <c r="X5" s="185">
        <v>26305.567946368948</v>
      </c>
      <c r="Y5" s="185">
        <v>26868.610493179436</v>
      </c>
      <c r="Z5" s="185">
        <v>27898.20179003914</v>
      </c>
      <c r="AA5" s="185">
        <v>28733.324953147145</v>
      </c>
      <c r="AB5" s="185">
        <v>29452.849019143257</v>
      </c>
      <c r="AC5" s="185">
        <v>29759.491162908824</v>
      </c>
      <c r="AD5" s="185">
        <v>30250</v>
      </c>
      <c r="AE5" s="186">
        <v>1.6482433600965907E-2</v>
      </c>
      <c r="AF5" s="187">
        <v>0.12584906494062742</v>
      </c>
    </row>
    <row r="6" spans="1:32">
      <c r="A6" s="183" t="s">
        <v>502</v>
      </c>
      <c r="B6" s="184" t="s">
        <v>52</v>
      </c>
      <c r="C6" s="185">
        <v>7437.2690123332331</v>
      </c>
      <c r="D6" s="185">
        <v>7465.1051990325695</v>
      </c>
      <c r="E6" s="185">
        <v>7695.3071450794287</v>
      </c>
      <c r="F6" s="185">
        <v>7965.0684048052635</v>
      </c>
      <c r="G6" s="185">
        <v>8147.238223811758</v>
      </c>
      <c r="H6" s="185">
        <v>8458.5199865563245</v>
      </c>
      <c r="I6" s="185">
        <v>8586.9281922635673</v>
      </c>
      <c r="J6" s="185">
        <v>8841.334354669465</v>
      </c>
      <c r="K6" s="185">
        <v>9161.7909693531237</v>
      </c>
      <c r="L6" s="185">
        <v>9403.6336210299742</v>
      </c>
      <c r="M6" s="185">
        <v>9498.2817726503981</v>
      </c>
      <c r="N6" s="185">
        <v>9295.3867368237279</v>
      </c>
      <c r="O6" s="185">
        <v>9384</v>
      </c>
      <c r="P6" s="186">
        <v>9.5330367294166329E-3</v>
      </c>
      <c r="Q6" s="187">
        <v>6.1378251693867014E-2</v>
      </c>
      <c r="R6" s="185">
        <v>17850.43102463286</v>
      </c>
      <c r="S6" s="185">
        <v>17820.605817315562</v>
      </c>
      <c r="T6" s="185">
        <v>18401.303430213931</v>
      </c>
      <c r="U6" s="185">
        <v>18829.948947530174</v>
      </c>
      <c r="V6" s="185">
        <v>19994.462805747116</v>
      </c>
      <c r="W6" s="185">
        <v>20644.029846707173</v>
      </c>
      <c r="X6" s="185">
        <v>20951.094303840822</v>
      </c>
      <c r="Y6" s="185">
        <v>21863.187584470095</v>
      </c>
      <c r="Z6" s="185">
        <v>23464.591609610572</v>
      </c>
      <c r="AA6" s="185">
        <v>24701.063915195289</v>
      </c>
      <c r="AB6" s="185">
        <v>25478.28661769873</v>
      </c>
      <c r="AC6" s="185">
        <v>25623.909462473119</v>
      </c>
      <c r="AD6" s="185">
        <v>25872</v>
      </c>
      <c r="AE6" s="186">
        <v>9.6819939943284528E-3</v>
      </c>
      <c r="AF6" s="187">
        <v>0.18335900929549043</v>
      </c>
    </row>
    <row r="7" spans="1:32">
      <c r="A7" s="183" t="s">
        <v>503</v>
      </c>
      <c r="B7" s="184" t="s">
        <v>53</v>
      </c>
      <c r="C7" s="185">
        <v>6204.2934771650371</v>
      </c>
      <c r="D7" s="185">
        <v>6451.4838837264288</v>
      </c>
      <c r="E7" s="185">
        <v>8167.1048892273548</v>
      </c>
      <c r="F7" s="185">
        <v>9693.8930925503773</v>
      </c>
      <c r="G7" s="185">
        <v>10560.519688210976</v>
      </c>
      <c r="H7" s="185">
        <v>11238.083948774358</v>
      </c>
      <c r="I7" s="185">
        <v>11412.991921950719</v>
      </c>
      <c r="J7" s="185">
        <v>11799.573754459603</v>
      </c>
      <c r="K7" s="185">
        <v>12259.082659414888</v>
      </c>
      <c r="L7" s="185">
        <v>12547.773705884554</v>
      </c>
      <c r="M7" s="185">
        <v>12448.807395030764</v>
      </c>
      <c r="N7" s="185">
        <v>12713.197610374358</v>
      </c>
      <c r="O7" s="185">
        <v>12711</v>
      </c>
      <c r="P7" s="186">
        <v>-1.7286055339571504E-4</v>
      </c>
      <c r="Q7" s="187">
        <v>7.7242302519269224E-2</v>
      </c>
      <c r="R7" s="185">
        <v>20041.703229492221</v>
      </c>
      <c r="S7" s="185">
        <v>21771.27945936608</v>
      </c>
      <c r="T7" s="185">
        <v>26892.471416431781</v>
      </c>
      <c r="U7" s="185">
        <v>28947.51589139998</v>
      </c>
      <c r="V7" s="185">
        <v>28969.598529581006</v>
      </c>
      <c r="W7" s="185">
        <v>29375.802696591945</v>
      </c>
      <c r="X7" s="185">
        <v>29735.726138290043</v>
      </c>
      <c r="Y7" s="185">
        <v>31683.422417628546</v>
      </c>
      <c r="Z7" s="185">
        <v>35047.451959740887</v>
      </c>
      <c r="AA7" s="185">
        <v>38400.302962430454</v>
      </c>
      <c r="AB7" s="185">
        <v>37006.823498892918</v>
      </c>
      <c r="AC7" s="185">
        <v>37045.119584454347</v>
      </c>
      <c r="AD7" s="185">
        <v>36738</v>
      </c>
      <c r="AE7" s="186">
        <v>-8.2904195721162921E-3</v>
      </c>
      <c r="AF7" s="187">
        <v>0.15953382547332096</v>
      </c>
    </row>
    <row r="8" spans="1:32">
      <c r="A8" s="183" t="s">
        <v>504</v>
      </c>
      <c r="B8" s="184" t="s">
        <v>54</v>
      </c>
      <c r="C8" s="185">
        <v>8824.2125214235311</v>
      </c>
      <c r="D8" s="185">
        <v>8930.1320943427108</v>
      </c>
      <c r="E8" s="185">
        <v>11615.040928530632</v>
      </c>
      <c r="F8" s="185">
        <v>12874.977592873756</v>
      </c>
      <c r="G8" s="185">
        <v>14576.220044971275</v>
      </c>
      <c r="H8" s="185">
        <v>14417.44820692786</v>
      </c>
      <c r="I8" s="185">
        <v>14129.220294868064</v>
      </c>
      <c r="J8" s="185">
        <v>13969.523660020988</v>
      </c>
      <c r="K8" s="185">
        <v>14439.335192370549</v>
      </c>
      <c r="L8" s="185">
        <v>14377.32419269719</v>
      </c>
      <c r="M8" s="185">
        <v>14598.550930200259</v>
      </c>
      <c r="N8" s="185">
        <v>14440.938168138857</v>
      </c>
      <c r="O8" s="185">
        <v>14253</v>
      </c>
      <c r="P8" s="186">
        <v>-1.3014263058996112E-2</v>
      </c>
      <c r="Q8" s="187">
        <v>2.0292484330749705E-2</v>
      </c>
      <c r="R8" s="185">
        <v>32991.025708236717</v>
      </c>
      <c r="S8" s="185">
        <v>32967.770835227588</v>
      </c>
      <c r="T8" s="185">
        <v>38623.078964109758</v>
      </c>
      <c r="U8" s="185">
        <v>39800.627716032686</v>
      </c>
      <c r="V8" s="185">
        <v>40557.892206159653</v>
      </c>
      <c r="W8" s="185">
        <v>40038.263810321958</v>
      </c>
      <c r="X8" s="185">
        <v>39257.353216664669</v>
      </c>
      <c r="Y8" s="185">
        <v>38606.801049317946</v>
      </c>
      <c r="Z8" s="185">
        <v>41002.293567256369</v>
      </c>
      <c r="AA8" s="185">
        <v>42824.915153731403</v>
      </c>
      <c r="AB8" s="185">
        <v>43961.259557327634</v>
      </c>
      <c r="AC8" s="185">
        <v>43958.118044808463</v>
      </c>
      <c r="AD8" s="185">
        <v>44007</v>
      </c>
      <c r="AE8" s="186">
        <v>1.1120120097432018E-3</v>
      </c>
      <c r="AF8" s="187">
        <v>0.13987688189403769</v>
      </c>
    </row>
    <row r="9" spans="1:32">
      <c r="A9" s="183" t="s">
        <v>505</v>
      </c>
      <c r="B9" s="184" t="s">
        <v>55</v>
      </c>
      <c r="C9" s="185">
        <v>8172.6200557851944</v>
      </c>
      <c r="D9" s="185">
        <v>8489.2243185248499</v>
      </c>
      <c r="E9" s="185">
        <v>9450.2517842963352</v>
      </c>
      <c r="F9" s="185">
        <v>10016.355968276832</v>
      </c>
      <c r="G9" s="185">
        <v>10393.577393967829</v>
      </c>
      <c r="H9" s="185">
        <v>10618.785451148824</v>
      </c>
      <c r="I9" s="185">
        <v>11564.564714293054</v>
      </c>
      <c r="J9" s="185">
        <v>11618.654854144806</v>
      </c>
      <c r="K9" s="185">
        <v>11923.659192806324</v>
      </c>
      <c r="L9" s="185">
        <v>12294.024862142476</v>
      </c>
      <c r="M9" s="185">
        <v>12667.869510511224</v>
      </c>
      <c r="N9" s="185">
        <v>12759.012769537236</v>
      </c>
      <c r="O9" s="185">
        <v>12500</v>
      </c>
      <c r="P9" s="186">
        <v>-2.0300377013152682E-2</v>
      </c>
      <c r="Q9" s="187">
        <v>7.5856039870294101E-2</v>
      </c>
      <c r="R9" s="185">
        <v>30543.550794770981</v>
      </c>
      <c r="S9" s="185">
        <v>31208.805422705536</v>
      </c>
      <c r="T9" s="185">
        <v>33589.37828475373</v>
      </c>
      <c r="U9" s="185">
        <v>34709.480269344211</v>
      </c>
      <c r="V9" s="185">
        <v>34444.62438363683</v>
      </c>
      <c r="W9" s="185">
        <v>35139.870268524341</v>
      </c>
      <c r="X9" s="185">
        <v>35473.5251759448</v>
      </c>
      <c r="Y9" s="185">
        <v>35700.252763903467</v>
      </c>
      <c r="Z9" s="185">
        <v>36686.94166031159</v>
      </c>
      <c r="AA9" s="185">
        <v>37400.233990035202</v>
      </c>
      <c r="AB9" s="185">
        <v>37963.77905599177</v>
      </c>
      <c r="AC9" s="185">
        <v>37961.422767711883</v>
      </c>
      <c r="AD9" s="185">
        <v>38318</v>
      </c>
      <c r="AE9" s="186">
        <v>9.3931472081547618E-3</v>
      </c>
      <c r="AF9" s="187">
        <v>7.3325733949518135E-2</v>
      </c>
    </row>
    <row r="10" spans="1:32">
      <c r="A10" s="183" t="s">
        <v>506</v>
      </c>
      <c r="B10" s="184" t="s">
        <v>56</v>
      </c>
      <c r="C10" s="185">
        <v>10891.078603353833</v>
      </c>
      <c r="D10" s="185">
        <v>10892.055054463459</v>
      </c>
      <c r="E10" s="185">
        <v>11778.263885470698</v>
      </c>
      <c r="F10" s="185">
        <v>12258.296764842144</v>
      </c>
      <c r="G10" s="185">
        <v>12117.512105948072</v>
      </c>
      <c r="H10" s="185">
        <v>12589.789711222853</v>
      </c>
      <c r="I10" s="185">
        <v>13204.406590866283</v>
      </c>
      <c r="J10" s="185">
        <v>13676.607345225604</v>
      </c>
      <c r="K10" s="185">
        <v>14367.305153066785</v>
      </c>
      <c r="L10" s="185">
        <v>14996.769899479323</v>
      </c>
      <c r="M10" s="185">
        <v>15596.384106934223</v>
      </c>
      <c r="N10" s="185">
        <v>16014.9434140457</v>
      </c>
      <c r="O10" s="185">
        <v>17226</v>
      </c>
      <c r="P10" s="186">
        <v>7.5620409928651933E-2</v>
      </c>
      <c r="Q10" s="187">
        <v>0.25952288935263335</v>
      </c>
      <c r="R10" s="185">
        <v>28066.514030312199</v>
      </c>
      <c r="S10" s="185">
        <v>28052.465630739578</v>
      </c>
      <c r="T10" s="185">
        <v>30480.99365222358</v>
      </c>
      <c r="U10" s="185">
        <v>31634.314231850691</v>
      </c>
      <c r="V10" s="185">
        <v>31305.654987119451</v>
      </c>
      <c r="W10" s="185">
        <v>32559.646509881979</v>
      </c>
      <c r="X10" s="185">
        <v>34016.009991609448</v>
      </c>
      <c r="Y10" s="185">
        <v>35408.41334732424</v>
      </c>
      <c r="Z10" s="185">
        <v>37528.725552473465</v>
      </c>
      <c r="AA10" s="185">
        <v>38230.781676064944</v>
      </c>
      <c r="AB10" s="185">
        <v>38726.827955847155</v>
      </c>
      <c r="AC10" s="185">
        <v>38788.131861939801</v>
      </c>
      <c r="AD10" s="185">
        <v>39894</v>
      </c>
      <c r="AE10" s="186">
        <v>2.8510476915886596E-2</v>
      </c>
      <c r="AF10" s="187">
        <v>0.12668137961100512</v>
      </c>
    </row>
    <row r="11" spans="1:32">
      <c r="A11" s="183" t="s">
        <v>507</v>
      </c>
      <c r="B11" s="184" t="s">
        <v>57</v>
      </c>
      <c r="C11" s="185">
        <v>10038.711899721075</v>
      </c>
      <c r="D11" s="185">
        <v>10084.890554818063</v>
      </c>
      <c r="E11" s="185">
        <v>11301.700507543499</v>
      </c>
      <c r="F11" s="185">
        <v>12013.50742852425</v>
      </c>
      <c r="G11" s="185">
        <v>12710.327599791079</v>
      </c>
      <c r="H11" s="185">
        <v>13082.54077624136</v>
      </c>
      <c r="I11" s="185">
        <v>13303.25841195911</v>
      </c>
      <c r="J11" s="185">
        <v>13291.077783840505</v>
      </c>
      <c r="K11" s="185">
        <v>13459.941672882083</v>
      </c>
      <c r="L11" s="185">
        <v>13678.981786600292</v>
      </c>
      <c r="M11" s="185">
        <v>13793.576266616557</v>
      </c>
      <c r="N11" s="185">
        <v>13927.808385514632</v>
      </c>
      <c r="O11" s="185">
        <v>14280</v>
      </c>
      <c r="P11" s="186">
        <v>2.5286937092820594E-2</v>
      </c>
      <c r="Q11" s="187">
        <v>7.4404967922303555E-2</v>
      </c>
      <c r="R11" s="185">
        <v>23895.829552710289</v>
      </c>
      <c r="S11" s="185">
        <v>24641.845692931573</v>
      </c>
      <c r="T11" s="185">
        <v>27888.488876299623</v>
      </c>
      <c r="U11" s="185">
        <v>29901.958928677916</v>
      </c>
      <c r="V11" s="185">
        <v>31187.54615309709</v>
      </c>
      <c r="W11" s="185">
        <v>32221.440097073821</v>
      </c>
      <c r="X11" s="185">
        <v>32875.918988338846</v>
      </c>
      <c r="Y11" s="185">
        <v>33052.160050367267</v>
      </c>
      <c r="Z11" s="185">
        <v>33778.863207823888</v>
      </c>
      <c r="AA11" s="185">
        <v>34384.034498664019</v>
      </c>
      <c r="AB11" s="185">
        <v>34745.976689843381</v>
      </c>
      <c r="AC11" s="185">
        <v>34931.513575073615</v>
      </c>
      <c r="AD11" s="185">
        <v>35710</v>
      </c>
      <c r="AE11" s="186">
        <v>2.2286077677490024E-2</v>
      </c>
      <c r="AF11" s="187">
        <v>8.0413502342434606E-2</v>
      </c>
    </row>
    <row r="12" spans="1:32">
      <c r="A12" s="183" t="s">
        <v>508</v>
      </c>
      <c r="B12" s="184" t="s">
        <v>58</v>
      </c>
      <c r="C12" s="185">
        <v>4150.97657693988</v>
      </c>
      <c r="D12" s="185">
        <v>4420.7419850521001</v>
      </c>
      <c r="E12" s="185">
        <v>5210.0291291890917</v>
      </c>
      <c r="F12" s="185">
        <v>5937.3182775181076</v>
      </c>
      <c r="G12" s="185">
        <v>6424.4391736971174</v>
      </c>
      <c r="H12" s="185">
        <v>6879.4768009288364</v>
      </c>
      <c r="I12" s="185">
        <v>6878.9883944930571</v>
      </c>
      <c r="J12" s="185">
        <v>6798.4584386149008</v>
      </c>
      <c r="K12" s="185">
        <v>6860.0549372732085</v>
      </c>
      <c r="L12" s="185">
        <v>6803.241058479849</v>
      </c>
      <c r="M12" s="185">
        <v>6688.2074587598981</v>
      </c>
      <c r="N12" s="185">
        <v>6496.5895692959703</v>
      </c>
      <c r="O12" s="185">
        <v>6381</v>
      </c>
      <c r="P12" s="186">
        <v>-1.7792345978306368E-2</v>
      </c>
      <c r="Q12" s="187">
        <v>-6.1404867351068537E-2</v>
      </c>
      <c r="R12" s="185">
        <v>21913.953792384986</v>
      </c>
      <c r="S12" s="185">
        <v>24074.964266880037</v>
      </c>
      <c r="T12" s="185">
        <v>28288.802113758473</v>
      </c>
      <c r="U12" s="185">
        <v>32154.49157152621</v>
      </c>
      <c r="V12" s="185">
        <v>31723.578553660114</v>
      </c>
      <c r="W12" s="185">
        <v>31827.239245059016</v>
      </c>
      <c r="X12" s="185">
        <v>31347.010822103122</v>
      </c>
      <c r="Y12" s="185">
        <v>30788.520000000004</v>
      </c>
      <c r="Z12" s="185">
        <v>30809.50546816731</v>
      </c>
      <c r="AA12" s="185">
        <v>30554.346067060887</v>
      </c>
      <c r="AB12" s="185">
        <v>30037.713423153291</v>
      </c>
      <c r="AC12" s="185">
        <v>29177.129584216254</v>
      </c>
      <c r="AD12" s="185">
        <v>28658</v>
      </c>
      <c r="AE12" s="186">
        <v>-1.7792345978306368E-2</v>
      </c>
      <c r="AF12" s="187">
        <v>-6.9198519448158025E-2</v>
      </c>
    </row>
    <row r="13" spans="1:32">
      <c r="A13" s="183" t="s">
        <v>509</v>
      </c>
      <c r="B13" s="184" t="s">
        <v>59</v>
      </c>
      <c r="C13" s="185">
        <v>6477.7405988506907</v>
      </c>
      <c r="D13" s="185">
        <v>6452.6503064137778</v>
      </c>
      <c r="E13" s="185">
        <v>7353.3729214166642</v>
      </c>
      <c r="F13" s="185">
        <v>8635.8853360610265</v>
      </c>
      <c r="G13" s="185">
        <v>10756.989190959712</v>
      </c>
      <c r="H13" s="185">
        <v>11021.945413436693</v>
      </c>
      <c r="I13" s="185">
        <v>11271.304311717668</v>
      </c>
      <c r="J13" s="185">
        <v>11669.269070304303</v>
      </c>
      <c r="K13" s="185">
        <v>12494.524131168975</v>
      </c>
      <c r="L13" s="185">
        <v>12403.840538215729</v>
      </c>
      <c r="M13" s="185">
        <v>12386.966893531495</v>
      </c>
      <c r="N13" s="185">
        <v>12044.296286596353</v>
      </c>
      <c r="O13" s="185">
        <v>12080</v>
      </c>
      <c r="P13" s="186">
        <v>2.964366913107197E-3</v>
      </c>
      <c r="Q13" s="187">
        <v>3.5197656958730672E-2</v>
      </c>
      <c r="R13" s="185">
        <v>25529.12182007595</v>
      </c>
      <c r="S13" s="185">
        <v>26061.382103435109</v>
      </c>
      <c r="T13" s="185">
        <v>30912.283509247696</v>
      </c>
      <c r="U13" s="185">
        <v>31711.987771259253</v>
      </c>
      <c r="V13" s="185">
        <v>31437.391763529005</v>
      </c>
      <c r="W13" s="185">
        <v>31415.120172498082</v>
      </c>
      <c r="X13" s="185">
        <v>31272.322779499653</v>
      </c>
      <c r="Y13" s="185">
        <v>31279.585586568734</v>
      </c>
      <c r="Z13" s="185">
        <v>32071.64376880338</v>
      </c>
      <c r="AA13" s="185">
        <v>31818.825599321834</v>
      </c>
      <c r="AB13" s="185">
        <v>31855.195280775868</v>
      </c>
      <c r="AC13" s="185">
        <v>30954.757759735883</v>
      </c>
      <c r="AD13" s="185">
        <v>31120</v>
      </c>
      <c r="AE13" s="186">
        <v>5.3381855398995093E-3</v>
      </c>
      <c r="AF13" s="187">
        <v>-5.101908595530058E-3</v>
      </c>
    </row>
    <row r="14" spans="1:32">
      <c r="A14" s="183" t="s">
        <v>510</v>
      </c>
      <c r="B14" s="184" t="s">
        <v>60</v>
      </c>
      <c r="C14" s="185">
        <v>6639.0990355210542</v>
      </c>
      <c r="D14" s="185">
        <v>7300.6396001163839</v>
      </c>
      <c r="E14" s="185">
        <v>8540.0157324553875</v>
      </c>
      <c r="F14" s="185">
        <v>9527.9541674502671</v>
      </c>
      <c r="G14" s="185">
        <v>10334.522976956649</v>
      </c>
      <c r="H14" s="185">
        <v>10531.434125986452</v>
      </c>
      <c r="I14" s="185">
        <v>10878.093734481756</v>
      </c>
      <c r="J14" s="185">
        <v>11436.659055613853</v>
      </c>
      <c r="K14" s="185">
        <v>12002.13968339102</v>
      </c>
      <c r="L14" s="185">
        <v>12508.325356227173</v>
      </c>
      <c r="M14" s="185">
        <v>12296.826501515612</v>
      </c>
      <c r="N14" s="185">
        <v>12186.832337325304</v>
      </c>
      <c r="O14" s="185">
        <v>12186</v>
      </c>
      <c r="P14" s="186">
        <v>-6.8298086185580864E-5</v>
      </c>
      <c r="Q14" s="187">
        <v>6.5520965584640933E-2</v>
      </c>
      <c r="R14" s="185">
        <v>18049.973518835905</v>
      </c>
      <c r="S14" s="185">
        <v>19730.039756505612</v>
      </c>
      <c r="T14" s="185">
        <v>23027.542421442206</v>
      </c>
      <c r="U14" s="185">
        <v>25345.111283375612</v>
      </c>
      <c r="V14" s="185">
        <v>27178.659767530389</v>
      </c>
      <c r="W14" s="185">
        <v>28727.387090578955</v>
      </c>
      <c r="X14" s="185">
        <v>30173.969211801574</v>
      </c>
      <c r="Y14" s="185">
        <v>31673.73033368311</v>
      </c>
      <c r="Z14" s="185">
        <v>33882.070428318832</v>
      </c>
      <c r="AA14" s="185">
        <v>35998.218319779597</v>
      </c>
      <c r="AB14" s="185">
        <v>35389.537163073059</v>
      </c>
      <c r="AC14" s="185">
        <v>34617.934263469921</v>
      </c>
      <c r="AD14" s="185">
        <v>34218</v>
      </c>
      <c r="AE14" s="186">
        <v>-1.1552805561016566E-2</v>
      </c>
      <c r="AF14" s="187">
        <v>8.0327439790418786E-2</v>
      </c>
    </row>
    <row r="15" spans="1:32">
      <c r="A15" s="183" t="s">
        <v>511</v>
      </c>
      <c r="B15" s="184" t="s">
        <v>61</v>
      </c>
      <c r="C15" s="185">
        <v>7751.3636791343215</v>
      </c>
      <c r="D15" s="185">
        <v>7633.0700660108023</v>
      </c>
      <c r="E15" s="185">
        <v>8130.171227437997</v>
      </c>
      <c r="F15" s="185">
        <v>8728.8582089894553</v>
      </c>
      <c r="G15" s="185">
        <v>8818.4143863811405</v>
      </c>
      <c r="H15" s="185">
        <v>9022.9439337593412</v>
      </c>
      <c r="I15" s="185">
        <v>8853.8281092142006</v>
      </c>
      <c r="J15" s="185">
        <v>8700.2606883525714</v>
      </c>
      <c r="K15" s="185">
        <v>8712.4095301147281</v>
      </c>
      <c r="L15" s="185">
        <v>8875.8786729109452</v>
      </c>
      <c r="M15" s="185">
        <v>9395.5636515160204</v>
      </c>
      <c r="N15" s="185">
        <v>9434.8684436084877</v>
      </c>
      <c r="O15" s="185">
        <v>9606</v>
      </c>
      <c r="P15" s="186">
        <v>1.8138202712030704E-2</v>
      </c>
      <c r="Q15" s="187">
        <v>0.10410484743979942</v>
      </c>
      <c r="R15" s="185">
        <v>23975.892899149781</v>
      </c>
      <c r="S15" s="185">
        <v>24095.959875252316</v>
      </c>
      <c r="T15" s="185">
        <v>26741.162543939896</v>
      </c>
      <c r="U15" s="185">
        <v>27907.161212048937</v>
      </c>
      <c r="V15" s="185">
        <v>28503.977164685159</v>
      </c>
      <c r="W15" s="185">
        <v>29429.557358230326</v>
      </c>
      <c r="X15" s="185">
        <v>29579.759931676916</v>
      </c>
      <c r="Y15" s="185">
        <v>29516.703206715636</v>
      </c>
      <c r="Z15" s="185">
        <v>29983.847704207772</v>
      </c>
      <c r="AA15" s="185">
        <v>30293.134022032275</v>
      </c>
      <c r="AB15" s="185">
        <v>32081.594404908785</v>
      </c>
      <c r="AC15" s="185">
        <v>31798.774802980886</v>
      </c>
      <c r="AD15" s="185">
        <v>31569</v>
      </c>
      <c r="AE15" s="186">
        <v>-7.2259011362710845E-3</v>
      </c>
      <c r="AF15" s="187">
        <v>6.953001420624183E-2</v>
      </c>
    </row>
    <row r="16" spans="1:32">
      <c r="A16" s="183" t="s">
        <v>512</v>
      </c>
      <c r="B16" s="184" t="s">
        <v>62</v>
      </c>
      <c r="C16" s="185">
        <v>5431.9901199717715</v>
      </c>
      <c r="D16" s="185">
        <v>5402.8698877998222</v>
      </c>
      <c r="E16" s="185">
        <v>5876.0264498423512</v>
      </c>
      <c r="F16" s="185">
        <v>6357.4615134098749</v>
      </c>
      <c r="G16" s="185">
        <v>6650.4358849514438</v>
      </c>
      <c r="H16" s="185">
        <v>6956.7491270340115</v>
      </c>
      <c r="I16" s="185">
        <v>7165.6586756622555</v>
      </c>
      <c r="J16" s="185">
        <v>7305.6774984260237</v>
      </c>
      <c r="K16" s="185">
        <v>7547.0279986926698</v>
      </c>
      <c r="L16" s="185">
        <v>7710.5531005996345</v>
      </c>
      <c r="M16" s="185">
        <v>7848.5029699410934</v>
      </c>
      <c r="N16" s="185">
        <v>8006.4535923747862</v>
      </c>
      <c r="O16" s="185">
        <v>8304</v>
      </c>
      <c r="P16" s="186">
        <v>3.7163321337251309E-2</v>
      </c>
      <c r="Q16" s="187">
        <v>0.13665022878289657</v>
      </c>
      <c r="R16" s="185">
        <v>17847.967537050106</v>
      </c>
      <c r="S16" s="185">
        <v>17160.410576276121</v>
      </c>
      <c r="T16" s="185">
        <v>18003.373009644722</v>
      </c>
      <c r="U16" s="185">
        <v>19999.759525895486</v>
      </c>
      <c r="V16" s="185">
        <v>20868.922442258834</v>
      </c>
      <c r="W16" s="185">
        <v>21277.886898526438</v>
      </c>
      <c r="X16" s="185">
        <v>21527.729926882312</v>
      </c>
      <c r="Y16" s="185">
        <v>21876.11036306401</v>
      </c>
      <c r="Z16" s="185">
        <v>22602.381288392404</v>
      </c>
      <c r="AA16" s="185">
        <v>23498.42233645132</v>
      </c>
      <c r="AB16" s="185">
        <v>24958.407147467587</v>
      </c>
      <c r="AC16" s="185">
        <v>25961.923525630347</v>
      </c>
      <c r="AD16" s="185">
        <v>27540</v>
      </c>
      <c r="AE16" s="186">
        <v>6.0784266343429039E-2</v>
      </c>
      <c r="AF16" s="187">
        <v>0.25890752711226916</v>
      </c>
    </row>
    <row r="17" spans="1:32">
      <c r="A17" s="183" t="s">
        <v>513</v>
      </c>
      <c r="B17" s="184" t="s">
        <v>63</v>
      </c>
      <c r="C17" s="185">
        <v>13709.308398023995</v>
      </c>
      <c r="D17" s="185">
        <v>14277.013693149789</v>
      </c>
      <c r="E17" s="185">
        <v>14925.964996679841</v>
      </c>
      <c r="F17" s="185">
        <v>15412.313213553447</v>
      </c>
      <c r="G17" s="185">
        <v>15715.288896167705</v>
      </c>
      <c r="H17" s="185">
        <v>16263.024923178995</v>
      </c>
      <c r="I17" s="185">
        <v>16200.715123546637</v>
      </c>
      <c r="J17" s="185">
        <v>16175.011206715637</v>
      </c>
      <c r="K17" s="185">
        <v>16799.125285978869</v>
      </c>
      <c r="L17" s="185">
        <v>16736.761970853575</v>
      </c>
      <c r="M17" s="185">
        <v>16631.950471023672</v>
      </c>
      <c r="N17" s="185">
        <v>16293.906827615217</v>
      </c>
      <c r="O17" s="185">
        <v>16210</v>
      </c>
      <c r="P17" s="186">
        <v>-5.1495831234906753E-3</v>
      </c>
      <c r="Q17" s="187">
        <v>2.1631387352507581E-3</v>
      </c>
      <c r="R17" s="185">
        <v>31059.651443357867</v>
      </c>
      <c r="S17" s="185">
        <v>30354.984015566188</v>
      </c>
      <c r="T17" s="185">
        <v>31376.932802726715</v>
      </c>
      <c r="U17" s="185">
        <v>32055.634339551678</v>
      </c>
      <c r="V17" s="185">
        <v>31775.818999477699</v>
      </c>
      <c r="W17" s="185">
        <v>32100.492108387461</v>
      </c>
      <c r="X17" s="185">
        <v>31997.236134180384</v>
      </c>
      <c r="Y17" s="185">
        <v>31925.724516264432</v>
      </c>
      <c r="Z17" s="185">
        <v>33097.265522471869</v>
      </c>
      <c r="AA17" s="185">
        <v>33392.494899167665</v>
      </c>
      <c r="AB17" s="185">
        <v>33528.033253535745</v>
      </c>
      <c r="AC17" s="185">
        <v>33164.066546034621</v>
      </c>
      <c r="AD17" s="185">
        <v>33352</v>
      </c>
      <c r="AE17" s="186">
        <v>5.6667795460039194E-3</v>
      </c>
      <c r="AF17" s="187">
        <v>4.467480395030532E-2</v>
      </c>
    </row>
    <row r="18" spans="1:32">
      <c r="A18" s="183" t="s">
        <v>514</v>
      </c>
      <c r="B18" s="184" t="s">
        <v>64</v>
      </c>
      <c r="C18" s="185">
        <v>9653.1760930201308</v>
      </c>
      <c r="D18" s="185">
        <v>9600.8251395682946</v>
      </c>
      <c r="E18" s="185">
        <v>10261.60093521739</v>
      </c>
      <c r="F18" s="185">
        <v>10624.798693643901</v>
      </c>
      <c r="G18" s="185">
        <v>10816.043607970892</v>
      </c>
      <c r="H18" s="185">
        <v>11235.844171206092</v>
      </c>
      <c r="I18" s="185">
        <v>11213.09157262967</v>
      </c>
      <c r="J18" s="185">
        <v>11186.818669464848</v>
      </c>
      <c r="K18" s="185">
        <v>11167.881317723568</v>
      </c>
      <c r="L18" s="185">
        <v>11075.390709213081</v>
      </c>
      <c r="M18" s="185">
        <v>11040.101733759286</v>
      </c>
      <c r="N18" s="185">
        <v>10874.482555970892</v>
      </c>
      <c r="O18" s="185">
        <v>10947</v>
      </c>
      <c r="P18" s="186">
        <v>6.6685880138077636E-3</v>
      </c>
      <c r="Q18" s="187">
        <v>-2.1437611223595554E-2</v>
      </c>
      <c r="R18" s="185">
        <v>27487.594448365093</v>
      </c>
      <c r="S18" s="185">
        <v>28891.123542943395</v>
      </c>
      <c r="T18" s="185">
        <v>31182.733226221382</v>
      </c>
      <c r="U18" s="185">
        <v>32586.403525510184</v>
      </c>
      <c r="V18" s="185">
        <v>33547.451509813123</v>
      </c>
      <c r="W18" s="185">
        <v>35257.458590858303</v>
      </c>
      <c r="X18" s="185">
        <v>35531.737915032798</v>
      </c>
      <c r="Y18" s="185">
        <v>35797.17360335782</v>
      </c>
      <c r="Z18" s="185">
        <v>36274.112778331815</v>
      </c>
      <c r="AA18" s="185">
        <v>36512.113036937924</v>
      </c>
      <c r="AB18" s="185">
        <v>36522.580927830844</v>
      </c>
      <c r="AC18" s="185">
        <v>36098.272961754883</v>
      </c>
      <c r="AD18" s="185">
        <v>36512</v>
      </c>
      <c r="AE18" s="186">
        <v>1.1461131081906606E-2</v>
      </c>
      <c r="AF18" s="187">
        <v>1.9968794312161142E-2</v>
      </c>
    </row>
    <row r="19" spans="1:32">
      <c r="A19" s="183" t="s">
        <v>515</v>
      </c>
      <c r="B19" s="184" t="s">
        <v>65</v>
      </c>
      <c r="C19" s="185">
        <v>8802.0411331787491</v>
      </c>
      <c r="D19" s="185">
        <v>8987.2868060228047</v>
      </c>
      <c r="E19" s="185">
        <v>9776.6976981764656</v>
      </c>
      <c r="F19" s="185">
        <v>10277.621509923812</v>
      </c>
      <c r="G19" s="185">
        <v>10473.073724559805</v>
      </c>
      <c r="H19" s="185">
        <v>10838.283652838887</v>
      </c>
      <c r="I19" s="185">
        <v>11101.059508724466</v>
      </c>
      <c r="J19" s="185">
        <v>11251.432562434418</v>
      </c>
      <c r="K19" s="185">
        <v>11612.962456108007</v>
      </c>
      <c r="L19" s="185">
        <v>12212.995819602989</v>
      </c>
      <c r="M19" s="185">
        <v>11345.111664882797</v>
      </c>
      <c r="N19" s="185">
        <v>11349.942096616749</v>
      </c>
      <c r="O19" s="185">
        <v>11166</v>
      </c>
      <c r="P19" s="186">
        <v>-1.6206434803890279E-2</v>
      </c>
      <c r="Q19" s="187">
        <v>-7.5930386606639644E-3</v>
      </c>
      <c r="R19" s="185">
        <v>21624.494001411433</v>
      </c>
      <c r="S19" s="185">
        <v>22055.886595079199</v>
      </c>
      <c r="T19" s="185">
        <v>24048.579458651227</v>
      </c>
      <c r="U19" s="185">
        <v>25347.465026994054</v>
      </c>
      <c r="V19" s="185">
        <v>25675.043457476477</v>
      </c>
      <c r="W19" s="185">
        <v>26595.118845589779</v>
      </c>
      <c r="X19" s="185">
        <v>27319.348289354271</v>
      </c>
      <c r="Y19" s="185">
        <v>27709.668000000001</v>
      </c>
      <c r="Z19" s="185">
        <v>28640.00368734654</v>
      </c>
      <c r="AA19" s="185">
        <v>30107.620161481344</v>
      </c>
      <c r="AB19" s="185">
        <v>27872.247726585676</v>
      </c>
      <c r="AC19" s="185">
        <v>27853.580541733139</v>
      </c>
      <c r="AD19" s="185">
        <v>28034</v>
      </c>
      <c r="AE19" s="186">
        <v>6.4774242577732011E-3</v>
      </c>
      <c r="AF19" s="187">
        <v>1.1704651243024555E-2</v>
      </c>
    </row>
    <row r="20" spans="1:32">
      <c r="A20" s="183" t="s">
        <v>516</v>
      </c>
      <c r="B20" s="184" t="s">
        <v>66</v>
      </c>
      <c r="C20" s="185">
        <v>8740.4539436099076</v>
      </c>
      <c r="D20" s="185">
        <v>9023.4459093306195</v>
      </c>
      <c r="E20" s="185">
        <v>9677.8107972565722</v>
      </c>
      <c r="F20" s="185">
        <v>10132.866277389674</v>
      </c>
      <c r="G20" s="185">
        <v>10366.321509193438</v>
      </c>
      <c r="H20" s="185">
        <v>10836.043875270621</v>
      </c>
      <c r="I20" s="185">
        <v>10946.191655679037</v>
      </c>
      <c r="J20" s="185">
        <v>11268.662933892971</v>
      </c>
      <c r="K20" s="185">
        <v>11757.022534715532</v>
      </c>
      <c r="L20" s="185">
        <v>12069.062651934162</v>
      </c>
      <c r="M20" s="185">
        <v>12338.752265243929</v>
      </c>
      <c r="N20" s="185">
        <v>12466.813865542887</v>
      </c>
      <c r="O20" s="185">
        <v>12360</v>
      </c>
      <c r="P20" s="186">
        <v>-8.5678559650360642E-3</v>
      </c>
      <c r="Q20" s="187">
        <v>9.6847076934442278E-2</v>
      </c>
      <c r="R20" s="185">
        <v>18348.055516349097</v>
      </c>
      <c r="S20" s="185">
        <v>18527.45796584896</v>
      </c>
      <c r="T20" s="185">
        <v>19923.923422691329</v>
      </c>
      <c r="U20" s="185">
        <v>20804.7398434024</v>
      </c>
      <c r="V20" s="185">
        <v>21282.303361337101</v>
      </c>
      <c r="W20" s="185">
        <v>22245.470808017322</v>
      </c>
      <c r="X20" s="185">
        <v>23122.539307179919</v>
      </c>
      <c r="Y20" s="185">
        <v>24482.204046169991</v>
      </c>
      <c r="Z20" s="185">
        <v>26089.925280950669</v>
      </c>
      <c r="AA20" s="185">
        <v>27886.784692931975</v>
      </c>
      <c r="AB20" s="185">
        <v>29197.101860400518</v>
      </c>
      <c r="AC20" s="185">
        <v>29626.118144012449</v>
      </c>
      <c r="AD20" s="185">
        <v>30680</v>
      </c>
      <c r="AE20" s="186">
        <v>3.5572728457526459E-2</v>
      </c>
      <c r="AF20" s="187">
        <v>0.25315514657674765</v>
      </c>
    </row>
    <row r="21" spans="1:32" ht="28">
      <c r="A21" s="183" t="s">
        <v>517</v>
      </c>
      <c r="B21" s="184" t="s">
        <v>67</v>
      </c>
      <c r="C21" s="185">
        <v>5595.8120442248883</v>
      </c>
      <c r="D21" s="185">
        <v>5932.4257878561957</v>
      </c>
      <c r="E21" s="185">
        <v>6234.640391732567</v>
      </c>
      <c r="F21" s="185">
        <v>6783.4891083477451</v>
      </c>
      <c r="G21" s="185">
        <v>7215.9954940200605</v>
      </c>
      <c r="H21" s="185">
        <v>7842.581155283191</v>
      </c>
      <c r="I21" s="185">
        <v>8655.0261134608481</v>
      </c>
      <c r="J21" s="185">
        <v>9422.8593913955938</v>
      </c>
      <c r="K21" s="185">
        <v>10580.890251158584</v>
      </c>
      <c r="L21" s="185">
        <v>11529.579816079155</v>
      </c>
      <c r="M21" s="185">
        <v>11921.590916147168</v>
      </c>
      <c r="N21" s="185">
        <v>12166.470044364025</v>
      </c>
      <c r="O21" s="185">
        <v>11962</v>
      </c>
      <c r="P21" s="186">
        <v>-1.6806028668828521E-2</v>
      </c>
      <c r="Q21" s="187">
        <v>0.2694660403107576</v>
      </c>
      <c r="R21" s="185">
        <v>15819.285512652486</v>
      </c>
      <c r="S21" s="185">
        <v>16096.633085413978</v>
      </c>
      <c r="T21" s="185">
        <v>17174.152732051396</v>
      </c>
      <c r="U21" s="185">
        <v>19476.051570792304</v>
      </c>
      <c r="V21" s="185">
        <v>21988.685041740071</v>
      </c>
      <c r="W21" s="185">
        <v>24950.002221698447</v>
      </c>
      <c r="X21" s="185">
        <v>28335.325339474995</v>
      </c>
      <c r="Y21" s="185">
        <v>28502.265087093394</v>
      </c>
      <c r="Z21" s="185">
        <v>29032.406140270021</v>
      </c>
      <c r="AA21" s="185">
        <v>29310.123795434811</v>
      </c>
      <c r="AB21" s="185">
        <v>29401.489958576069</v>
      </c>
      <c r="AC21" s="185">
        <v>29145.568030126273</v>
      </c>
      <c r="AD21" s="185">
        <v>28639</v>
      </c>
      <c r="AE21" s="186">
        <v>-1.7380619571478517E-2</v>
      </c>
      <c r="AF21" s="187">
        <v>4.797334965792821E-3</v>
      </c>
    </row>
    <row r="22" spans="1:32">
      <c r="A22" s="183" t="s">
        <v>518</v>
      </c>
      <c r="B22" s="184" t="s">
        <v>68</v>
      </c>
      <c r="C22" s="185">
        <v>12223.825385623551</v>
      </c>
      <c r="D22" s="185">
        <v>12150.625134112855</v>
      </c>
      <c r="E22" s="185">
        <v>14198.014436896045</v>
      </c>
      <c r="F22" s="185">
        <v>14024.781350482317</v>
      </c>
      <c r="G22" s="185">
        <v>14533.064894078489</v>
      </c>
      <c r="H22" s="185">
        <v>14816.128614079198</v>
      </c>
      <c r="I22" s="185">
        <v>14734.413110669704</v>
      </c>
      <c r="J22" s="185">
        <v>14476.742719832111</v>
      </c>
      <c r="K22" s="185">
        <v>15433.779764847859</v>
      </c>
      <c r="L22" s="185">
        <v>16158.896956953547</v>
      </c>
      <c r="M22" s="185">
        <v>16152.948620427642</v>
      </c>
      <c r="N22" s="185">
        <v>16174.787413791737</v>
      </c>
      <c r="O22" s="185">
        <v>16389</v>
      </c>
      <c r="P22" s="186">
        <v>1.3243610610029544E-2</v>
      </c>
      <c r="Q22" s="187">
        <v>0.1320916809240682</v>
      </c>
      <c r="R22" s="185">
        <v>25249.515979433414</v>
      </c>
      <c r="S22" s="185">
        <v>25560.98677056246</v>
      </c>
      <c r="T22" s="185">
        <v>27895.637326968532</v>
      </c>
      <c r="U22" s="185">
        <v>28024.848392971002</v>
      </c>
      <c r="V22" s="185">
        <v>29055.908831366578</v>
      </c>
      <c r="W22" s="185">
        <v>29839.436653222994</v>
      </c>
      <c r="X22" s="185">
        <v>29468.826221339408</v>
      </c>
      <c r="Y22" s="185">
        <v>29950.693187827914</v>
      </c>
      <c r="Z22" s="185">
        <v>32992.983226763441</v>
      </c>
      <c r="AA22" s="185">
        <v>34532.232352782295</v>
      </c>
      <c r="AB22" s="185">
        <v>35088.719808322378</v>
      </c>
      <c r="AC22" s="185">
        <v>35196.223383570235</v>
      </c>
      <c r="AD22" s="185">
        <v>35710</v>
      </c>
      <c r="AE22" s="186">
        <v>1.4597492771613707E-2</v>
      </c>
      <c r="AF22" s="187">
        <v>0.19229293879958309</v>
      </c>
    </row>
    <row r="23" spans="1:32">
      <c r="A23" s="183" t="s">
        <v>519</v>
      </c>
      <c r="B23" s="184" t="s">
        <v>69</v>
      </c>
      <c r="C23" s="185">
        <v>9815.7662734818714</v>
      </c>
      <c r="D23" s="185">
        <v>9337.2136122274569</v>
      </c>
      <c r="E23" s="185">
        <v>9594.4122061193139</v>
      </c>
      <c r="F23" s="185">
        <v>9904.5531464008709</v>
      </c>
      <c r="G23" s="185">
        <v>9829.1534467648125</v>
      </c>
      <c r="H23" s="185">
        <v>9975.9692890565002</v>
      </c>
      <c r="I23" s="185">
        <v>10062.017033682085</v>
      </c>
      <c r="J23" s="185">
        <v>10151.919483735574</v>
      </c>
      <c r="K23" s="185">
        <v>10746.451834035886</v>
      </c>
      <c r="L23" s="185">
        <v>10855.759357066576</v>
      </c>
      <c r="M23" s="185">
        <v>10899.650425269421</v>
      </c>
      <c r="N23" s="185">
        <v>10786.924696237393</v>
      </c>
      <c r="O23" s="185">
        <v>10779</v>
      </c>
      <c r="P23" s="186">
        <v>-7.3465760265822855E-4</v>
      </c>
      <c r="Q23" s="187">
        <v>6.1769650288211464E-2</v>
      </c>
      <c r="R23" s="185">
        <v>27354.566118896397</v>
      </c>
      <c r="S23" s="185">
        <v>26916.369933261809</v>
      </c>
      <c r="T23" s="185">
        <v>28779.662393023485</v>
      </c>
      <c r="U23" s="185">
        <v>29222.903894757608</v>
      </c>
      <c r="V23" s="185">
        <v>29556.735714096016</v>
      </c>
      <c r="W23" s="185">
        <v>30558.405252636363</v>
      </c>
      <c r="X23" s="185">
        <v>31135.028583537391</v>
      </c>
      <c r="Y23" s="185">
        <v>32005.414984260235</v>
      </c>
      <c r="Z23" s="185">
        <v>33482.14244890093</v>
      </c>
      <c r="AA23" s="185">
        <v>34165.469318129879</v>
      </c>
      <c r="AB23" s="185">
        <v>35223.930396346201</v>
      </c>
      <c r="AC23" s="185">
        <v>35853.925446219539</v>
      </c>
      <c r="AD23" s="185">
        <v>36891</v>
      </c>
      <c r="AE23" s="186">
        <v>2.892499331310483E-2</v>
      </c>
      <c r="AF23" s="187">
        <v>0.15264870079461312</v>
      </c>
    </row>
    <row r="24" spans="1:32">
      <c r="A24" s="183" t="s">
        <v>520</v>
      </c>
      <c r="B24" s="184" t="s">
        <v>70</v>
      </c>
      <c r="C24" s="185">
        <v>10260.425782168903</v>
      </c>
      <c r="D24" s="185">
        <v>10614.446454874434</v>
      </c>
      <c r="E24" s="185">
        <v>11468.497689818019</v>
      </c>
      <c r="F24" s="185">
        <v>11935.833889115689</v>
      </c>
      <c r="G24" s="185">
        <v>12024.387832968901</v>
      </c>
      <c r="H24" s="185">
        <v>11864.101779104687</v>
      </c>
      <c r="I24" s="185">
        <v>11642.547817599618</v>
      </c>
      <c r="J24" s="185">
        <v>11421.58248058762</v>
      </c>
      <c r="K24" s="185">
        <v>11406.548015118124</v>
      </c>
      <c r="L24" s="185">
        <v>11331.271896179884</v>
      </c>
      <c r="M24" s="185">
        <v>11426.866904153017</v>
      </c>
      <c r="N24" s="185">
        <v>11372.340618874156</v>
      </c>
      <c r="O24" s="185">
        <v>11438</v>
      </c>
      <c r="P24" s="186">
        <v>5.773603106547176E-3</v>
      </c>
      <c r="Q24" s="187">
        <v>1.4374119733655544E-3</v>
      </c>
      <c r="R24" s="185">
        <v>25300.017474879864</v>
      </c>
      <c r="S24" s="185">
        <v>26256.174692222365</v>
      </c>
      <c r="T24" s="185">
        <v>28560.443239176973</v>
      </c>
      <c r="U24" s="185">
        <v>29624.217181701846</v>
      </c>
      <c r="V24" s="185">
        <v>29876.992360195112</v>
      </c>
      <c r="W24" s="185">
        <v>30745.426679586566</v>
      </c>
      <c r="X24" s="185">
        <v>30720.949288515218</v>
      </c>
      <c r="Y24" s="185">
        <v>30676.522585519415</v>
      </c>
      <c r="Z24" s="185">
        <v>31048.172165561864</v>
      </c>
      <c r="AA24" s="185">
        <v>31449.930221444694</v>
      </c>
      <c r="AB24" s="185">
        <v>31739.899430522993</v>
      </c>
      <c r="AC24" s="185">
        <v>31531.010650540073</v>
      </c>
      <c r="AD24" s="185">
        <v>31748</v>
      </c>
      <c r="AE24" s="186">
        <v>6.8817759083219521E-3</v>
      </c>
      <c r="AF24" s="187">
        <v>3.492825536185018E-2</v>
      </c>
    </row>
    <row r="25" spans="1:32">
      <c r="A25" s="183" t="s">
        <v>521</v>
      </c>
      <c r="B25" s="184" t="s">
        <v>71</v>
      </c>
      <c r="C25" s="185">
        <v>12868.027388513628</v>
      </c>
      <c r="D25" s="185">
        <v>12873.807200269137</v>
      </c>
      <c r="E25" s="185">
        <v>14115.807254203604</v>
      </c>
      <c r="F25" s="185">
        <v>13930.631605744666</v>
      </c>
      <c r="G25" s="185">
        <v>14347.952009985747</v>
      </c>
      <c r="H25" s="185">
        <v>14551.834861023817</v>
      </c>
      <c r="I25" s="185">
        <v>14434.562586688129</v>
      </c>
      <c r="J25" s="185">
        <v>14523.04934312697</v>
      </c>
      <c r="K25" s="185">
        <v>14896.242158103367</v>
      </c>
      <c r="L25" s="185">
        <v>15355.003561232845</v>
      </c>
      <c r="M25" s="185">
        <v>15539.784325900993</v>
      </c>
      <c r="N25" s="185">
        <v>15538.465758751778</v>
      </c>
      <c r="O25" s="185">
        <v>15558</v>
      </c>
      <c r="P25" s="186">
        <v>1.2571537982906111E-3</v>
      </c>
      <c r="Q25" s="187">
        <v>7.1262627594308903E-2</v>
      </c>
      <c r="R25" s="185">
        <v>38554.812413885811</v>
      </c>
      <c r="S25" s="185">
        <v>38572.431847938758</v>
      </c>
      <c r="T25" s="185">
        <v>41624.236836606287</v>
      </c>
      <c r="U25" s="185">
        <v>42368.562003752108</v>
      </c>
      <c r="V25" s="185">
        <v>42907.576606085291</v>
      </c>
      <c r="W25" s="185">
        <v>43812.289012850066</v>
      </c>
      <c r="X25" s="185">
        <v>44364.69730646073</v>
      </c>
      <c r="Y25" s="185">
        <v>45128.496646379856</v>
      </c>
      <c r="Z25" s="185">
        <v>46739.969981647082</v>
      </c>
      <c r="AA25" s="185">
        <v>48414.852917343669</v>
      </c>
      <c r="AB25" s="185">
        <v>49761.688969140399</v>
      </c>
      <c r="AC25" s="185">
        <v>50243.957881955197</v>
      </c>
      <c r="AD25" s="185">
        <v>51200</v>
      </c>
      <c r="AE25" s="186">
        <v>1.9028001740845291E-2</v>
      </c>
      <c r="AF25" s="187">
        <v>0.13453812568133028</v>
      </c>
    </row>
    <row r="26" spans="1:32">
      <c r="A26" s="183" t="s">
        <v>522</v>
      </c>
      <c r="B26" s="184" t="s">
        <v>72</v>
      </c>
      <c r="C26" s="185">
        <v>12175.787377759856</v>
      </c>
      <c r="D26" s="185">
        <v>12403.738857267554</v>
      </c>
      <c r="E26" s="185">
        <v>13447.427116660709</v>
      </c>
      <c r="F26" s="185">
        <v>14361.366687919419</v>
      </c>
      <c r="G26" s="185">
        <v>14788.588813838405</v>
      </c>
      <c r="H26" s="185">
        <v>15072.583145645647</v>
      </c>
      <c r="I26" s="185">
        <v>14957.378884912414</v>
      </c>
      <c r="J26" s="185">
        <v>14673.815093389298</v>
      </c>
      <c r="K26" s="185">
        <v>14825.287194013094</v>
      </c>
      <c r="L26" s="185">
        <v>15077.79894201881</v>
      </c>
      <c r="M26" s="185">
        <v>15111.093391778944</v>
      </c>
      <c r="N26" s="185">
        <v>14959.158524003398</v>
      </c>
      <c r="O26" s="185">
        <v>15027</v>
      </c>
      <c r="P26" s="186">
        <v>4.535113113999234E-3</v>
      </c>
      <c r="Q26" s="187">
        <v>2.4069058003178379E-2</v>
      </c>
      <c r="R26" s="185">
        <v>26500.967671472259</v>
      </c>
      <c r="S26" s="185">
        <v>17069.42960666291</v>
      </c>
      <c r="T26" s="185">
        <v>18501.381739578643</v>
      </c>
      <c r="U26" s="185">
        <v>19421.915467568153</v>
      </c>
      <c r="V26" s="185">
        <v>20466.898141836566</v>
      </c>
      <c r="W26" s="185">
        <v>20951.999262343743</v>
      </c>
      <c r="X26" s="185">
        <v>21822.088683025395</v>
      </c>
      <c r="Y26" s="185">
        <v>22481.327160545647</v>
      </c>
      <c r="Z26" s="185">
        <v>23877.420491590339</v>
      </c>
      <c r="AA26" s="185">
        <v>25381.28140388204</v>
      </c>
      <c r="AB26" s="185">
        <v>27883.777311610964</v>
      </c>
      <c r="AC26" s="185">
        <v>30921.159976349776</v>
      </c>
      <c r="AD26" s="185">
        <v>33325</v>
      </c>
      <c r="AE26" s="186">
        <v>7.7740939391950814E-2</v>
      </c>
      <c r="AF26" s="187">
        <v>0.48234131205940622</v>
      </c>
    </row>
    <row r="27" spans="1:32">
      <c r="A27" s="183" t="s">
        <v>523</v>
      </c>
      <c r="B27" s="184" t="s">
        <v>73</v>
      </c>
      <c r="C27" s="185">
        <v>9975.8929663608578</v>
      </c>
      <c r="D27" s="185">
        <v>9897.0965021549</v>
      </c>
      <c r="E27" s="185">
        <v>10128.163189397776</v>
      </c>
      <c r="F27" s="185">
        <v>10004.587250184626</v>
      </c>
      <c r="G27" s="185">
        <v>10208.46450987509</v>
      </c>
      <c r="H27" s="185">
        <v>10366.810474718906</v>
      </c>
      <c r="I27" s="185">
        <v>10340.998839877397</v>
      </c>
      <c r="J27" s="185">
        <v>10158.380873032529</v>
      </c>
      <c r="K27" s="185">
        <v>10222.890205066751</v>
      </c>
      <c r="L27" s="185">
        <v>10147.821406458424</v>
      </c>
      <c r="M27" s="185">
        <v>10258.186240226159</v>
      </c>
      <c r="N27" s="185">
        <v>10059.17634580129</v>
      </c>
      <c r="O27" s="185">
        <v>10269</v>
      </c>
      <c r="P27" s="186">
        <v>2.0858929895019696E-2</v>
      </c>
      <c r="Q27" s="187">
        <v>1.0889444720578734E-2</v>
      </c>
      <c r="R27" s="185">
        <v>23101.354807272241</v>
      </c>
      <c r="S27" s="185">
        <v>22812.894919168593</v>
      </c>
      <c r="T27" s="185">
        <v>23449.301010907777</v>
      </c>
      <c r="U27" s="185">
        <v>24144.702037970565</v>
      </c>
      <c r="V27" s="185">
        <v>24739.258080222378</v>
      </c>
      <c r="W27" s="185">
        <v>25130.304315943853</v>
      </c>
      <c r="X27" s="185">
        <v>24788.741669377901</v>
      </c>
      <c r="Y27" s="185">
        <v>26340.930367261284</v>
      </c>
      <c r="Z27" s="185">
        <v>27055.342822663777</v>
      </c>
      <c r="AA27" s="185">
        <v>27605.315387268492</v>
      </c>
      <c r="AB27" s="185">
        <v>27782.107334569791</v>
      </c>
      <c r="AC27" s="185">
        <v>27437.171650674987</v>
      </c>
      <c r="AD27" s="185">
        <v>28290</v>
      </c>
      <c r="AE27" s="186">
        <v>3.1082954182853229E-2</v>
      </c>
      <c r="AF27" s="187">
        <v>7.3993955625849317E-2</v>
      </c>
    </row>
    <row r="28" spans="1:32">
      <c r="A28" s="183" t="s">
        <v>524</v>
      </c>
      <c r="B28" s="184" t="s">
        <v>74</v>
      </c>
      <c r="C28" s="185">
        <v>6074.9603790704714</v>
      </c>
      <c r="D28" s="185">
        <v>5956.920664290521</v>
      </c>
      <c r="E28" s="185">
        <v>6083.3315192406817</v>
      </c>
      <c r="F28" s="185">
        <v>6401.0057703510383</v>
      </c>
      <c r="G28" s="185">
        <v>6577.7535255530674</v>
      </c>
      <c r="H28" s="185">
        <v>7035.1413419233195</v>
      </c>
      <c r="I28" s="185">
        <v>7424.8701176390014</v>
      </c>
      <c r="J28" s="185">
        <v>7641.6697418677868</v>
      </c>
      <c r="K28" s="185">
        <v>8002.859889211999</v>
      </c>
      <c r="L28" s="185">
        <v>8267.0946822524293</v>
      </c>
      <c r="M28" s="185">
        <v>8699.5959736259447</v>
      </c>
      <c r="N28" s="185">
        <v>8816.8728522336787</v>
      </c>
      <c r="O28" s="185">
        <v>8828</v>
      </c>
      <c r="P28" s="186">
        <v>1.2620288341236297E-3</v>
      </c>
      <c r="Q28" s="187">
        <v>0.15524490042175643</v>
      </c>
      <c r="R28" s="185">
        <v>14086.221998185301</v>
      </c>
      <c r="S28" s="185">
        <v>14542.958065865325</v>
      </c>
      <c r="T28" s="185">
        <v>15543.114571095561</v>
      </c>
      <c r="U28" s="185">
        <v>16351.456917311514</v>
      </c>
      <c r="V28" s="185">
        <v>16804.388625277752</v>
      </c>
      <c r="W28" s="185">
        <v>18216.110962706894</v>
      </c>
      <c r="X28" s="185">
        <v>19471.61204815151</v>
      </c>
      <c r="Y28" s="185">
        <v>20616.1394501574</v>
      </c>
      <c r="Z28" s="185">
        <v>22226.10496367126</v>
      </c>
      <c r="AA28" s="185">
        <v>23479.231247428808</v>
      </c>
      <c r="AB28" s="185">
        <v>24698.46741235202</v>
      </c>
      <c r="AC28" s="185">
        <v>25059.8739474457</v>
      </c>
      <c r="AD28" s="185">
        <v>25100</v>
      </c>
      <c r="AE28" s="186">
        <v>1.6012072781550479E-3</v>
      </c>
      <c r="AF28" s="187">
        <v>0.21749273479076936</v>
      </c>
    </row>
    <row r="29" spans="1:32">
      <c r="A29" s="183" t="s">
        <v>525</v>
      </c>
      <c r="B29" s="184" t="s">
        <v>75</v>
      </c>
      <c r="C29" s="185">
        <v>6332.3948314682266</v>
      </c>
      <c r="D29" s="185">
        <v>6007.0768398465207</v>
      </c>
      <c r="E29" s="185">
        <v>6350.2070108799126</v>
      </c>
      <c r="F29" s="185">
        <v>6444.5500272922018</v>
      </c>
      <c r="G29" s="185">
        <v>6498.2571949610929</v>
      </c>
      <c r="H29" s="185">
        <v>6702.5343730358272</v>
      </c>
      <c r="I29" s="185">
        <v>6639.5473167348764</v>
      </c>
      <c r="J29" s="185">
        <v>6568.0022203567687</v>
      </c>
      <c r="K29" s="185">
        <v>6620.3131646651655</v>
      </c>
      <c r="L29" s="185">
        <v>6626.2565708278107</v>
      </c>
      <c r="M29" s="185">
        <v>7403.0417303277163</v>
      </c>
      <c r="N29" s="185">
        <v>7375.2225105751459</v>
      </c>
      <c r="O29" s="185">
        <v>7354</v>
      </c>
      <c r="P29" s="186">
        <v>-2.8775417344649723E-3</v>
      </c>
      <c r="Q29" s="187">
        <v>0.11967075425265872</v>
      </c>
      <c r="R29" s="185">
        <v>19096.955741506201</v>
      </c>
      <c r="S29" s="185">
        <v>19158.49263970468</v>
      </c>
      <c r="T29" s="185">
        <v>21199.921867091402</v>
      </c>
      <c r="U29" s="185">
        <v>22562.986326378032</v>
      </c>
      <c r="V29" s="185">
        <v>22825.667836687</v>
      </c>
      <c r="W29" s="185">
        <v>23603.895903170614</v>
      </c>
      <c r="X29" s="185">
        <v>23855.141136834536</v>
      </c>
      <c r="Y29" s="185">
        <v>24092.366891920254</v>
      </c>
      <c r="Z29" s="185">
        <v>24778.33352049411</v>
      </c>
      <c r="AA29" s="185">
        <v>25235.21589298849</v>
      </c>
      <c r="AB29" s="185">
        <v>26068.391742174801</v>
      </c>
      <c r="AC29" s="185">
        <v>25411.123501027756</v>
      </c>
      <c r="AD29" s="185">
        <v>26146</v>
      </c>
      <c r="AE29" s="186">
        <v>2.8919480830610356E-2</v>
      </c>
      <c r="AF29" s="187">
        <v>8.5239989798115756E-2</v>
      </c>
    </row>
    <row r="30" spans="1:32">
      <c r="A30" s="183" t="s">
        <v>526</v>
      </c>
      <c r="B30" s="184" t="s">
        <v>76</v>
      </c>
      <c r="C30" s="185">
        <v>6577.5118459522137</v>
      </c>
      <c r="D30" s="185">
        <v>6295.1832436216846</v>
      </c>
      <c r="E30" s="185">
        <v>6701.6725021012217</v>
      </c>
      <c r="F30" s="185">
        <v>7850.911839310862</v>
      </c>
      <c r="G30" s="185">
        <v>7958.7183541222194</v>
      </c>
      <c r="H30" s="185">
        <v>8615.3044163349405</v>
      </c>
      <c r="I30" s="185">
        <v>9160.2687546019624</v>
      </c>
      <c r="J30" s="185">
        <v>8977.0235299055621</v>
      </c>
      <c r="K30" s="185">
        <v>9235.9711590838633</v>
      </c>
      <c r="L30" s="185">
        <v>9132.826031490109</v>
      </c>
      <c r="M30" s="185">
        <v>9438.5375593375466</v>
      </c>
      <c r="N30" s="185">
        <v>9149.7963421505847</v>
      </c>
      <c r="O30" s="185">
        <v>9046</v>
      </c>
      <c r="P30" s="186">
        <v>-1.134411502389665E-2</v>
      </c>
      <c r="Q30" s="187">
        <v>7.6836681851899513E-3</v>
      </c>
      <c r="R30" s="185">
        <v>25851.838693416677</v>
      </c>
      <c r="S30" s="185">
        <v>26005.393814442366</v>
      </c>
      <c r="T30" s="185">
        <v>28127.961973708043</v>
      </c>
      <c r="U30" s="185">
        <v>29758.380567952998</v>
      </c>
      <c r="V30" s="185">
        <v>30474.350501500518</v>
      </c>
      <c r="W30" s="185">
        <v>31855.236464662343</v>
      </c>
      <c r="X30" s="185">
        <v>33084.606166201476</v>
      </c>
      <c r="Y30" s="185">
        <v>35998.553569779644</v>
      </c>
      <c r="Z30" s="185">
        <v>36201.007663814569</v>
      </c>
      <c r="AA30" s="185">
        <v>36160.276404858574</v>
      </c>
      <c r="AB30" s="185">
        <v>36253.207895876403</v>
      </c>
      <c r="AC30" s="185">
        <v>35807.0921724086</v>
      </c>
      <c r="AD30" s="185">
        <v>36225</v>
      </c>
      <c r="AE30" s="186">
        <v>1.1671090899512349E-2</v>
      </c>
      <c r="AF30" s="187">
        <v>6.29043135806584E-3</v>
      </c>
    </row>
    <row r="31" spans="1:32">
      <c r="A31" s="183" t="s">
        <v>527</v>
      </c>
      <c r="B31" s="184" t="s">
        <v>77</v>
      </c>
      <c r="C31" s="185">
        <v>7550.5894411399004</v>
      </c>
      <c r="D31" s="185">
        <v>7596.9109627029884</v>
      </c>
      <c r="E31" s="185">
        <v>8013.4131998458333</v>
      </c>
      <c r="F31" s="185">
        <v>8160.4291251358891</v>
      </c>
      <c r="G31" s="185">
        <v>8054.1139508325887</v>
      </c>
      <c r="H31" s="185">
        <v>8123.6732401005665</v>
      </c>
      <c r="I31" s="185">
        <v>8246.4385862771633</v>
      </c>
      <c r="J31" s="185">
        <v>8336.2690912906619</v>
      </c>
      <c r="K31" s="185">
        <v>8562.974075439759</v>
      </c>
      <c r="L31" s="185">
        <v>8675.4384097869497</v>
      </c>
      <c r="M31" s="185">
        <v>8853.6731553275131</v>
      </c>
      <c r="N31" s="185">
        <v>8852.5068649159166</v>
      </c>
      <c r="O31" s="185">
        <v>9736</v>
      </c>
      <c r="P31" s="186">
        <v>9.9801462858563506E-2</v>
      </c>
      <c r="Q31" s="187">
        <v>0.16790855637946112</v>
      </c>
      <c r="R31" s="185">
        <v>17888.615082165543</v>
      </c>
      <c r="S31" s="185">
        <v>17875.427683620957</v>
      </c>
      <c r="T31" s="185">
        <v>18898.120751703034</v>
      </c>
      <c r="U31" s="185">
        <v>19268.922132369469</v>
      </c>
      <c r="V31" s="185">
        <v>19041.642500509028</v>
      </c>
      <c r="W31" s="185">
        <v>19228.4904235631</v>
      </c>
      <c r="X31" s="185">
        <v>19543.005030051885</v>
      </c>
      <c r="Y31" s="185">
        <v>19824.619261280171</v>
      </c>
      <c r="Z31" s="185">
        <v>20317.846459728313</v>
      </c>
      <c r="AA31" s="185">
        <v>20567.516574069075</v>
      </c>
      <c r="AB31" s="185">
        <v>21302.480550358276</v>
      </c>
      <c r="AC31" s="185">
        <v>21135.041979159229</v>
      </c>
      <c r="AD31" s="185">
        <v>13842</v>
      </c>
      <c r="AE31" s="186">
        <v>-0.3450687245547337</v>
      </c>
      <c r="AF31" s="187">
        <v>-0.30177725899457419</v>
      </c>
    </row>
    <row r="32" spans="1:32">
      <c r="A32" s="183" t="s">
        <v>528</v>
      </c>
      <c r="B32" s="188" t="s">
        <v>78</v>
      </c>
      <c r="C32" s="185">
        <v>7656.5194071983069</v>
      </c>
      <c r="D32" s="185">
        <v>7680.8933961921048</v>
      </c>
      <c r="E32" s="185">
        <v>8169.4877061169909</v>
      </c>
      <c r="F32" s="185">
        <v>8501.721949809873</v>
      </c>
      <c r="G32" s="185">
        <v>8589.010689530016</v>
      </c>
      <c r="H32" s="185">
        <v>8843.7617282980664</v>
      </c>
      <c r="I32" s="185">
        <v>8869.2050591619736</v>
      </c>
      <c r="J32" s="185">
        <v>8690.5686044071354</v>
      </c>
      <c r="K32" s="185">
        <v>8900.5476924753002</v>
      </c>
      <c r="L32" s="185">
        <v>9102.9732263439819</v>
      </c>
      <c r="M32" s="185">
        <v>9329.5305736439186</v>
      </c>
      <c r="N32" s="185">
        <v>9319.8214883772616</v>
      </c>
      <c r="O32" s="185">
        <v>9366</v>
      </c>
      <c r="P32" s="186">
        <v>4.9548708288380539E-3</v>
      </c>
      <c r="Q32" s="187">
        <v>7.7720046447863345E-2</v>
      </c>
      <c r="R32" s="185">
        <v>19998.592196794034</v>
      </c>
      <c r="S32" s="185">
        <v>20068.302335836775</v>
      </c>
      <c r="T32" s="185">
        <v>21357.187781807377</v>
      </c>
      <c r="U32" s="185">
        <v>22271.122117691313</v>
      </c>
      <c r="V32" s="185">
        <v>22540.61670842149</v>
      </c>
      <c r="W32" s="185">
        <v>23122.34372599344</v>
      </c>
      <c r="X32" s="185">
        <v>23508.061409441943</v>
      </c>
      <c r="Y32" s="185">
        <v>23791.912289611755</v>
      </c>
      <c r="Z32" s="185">
        <v>24131.138241973742</v>
      </c>
      <c r="AA32" s="185">
        <v>24583.785037835503</v>
      </c>
      <c r="AB32" s="185">
        <v>25366.135199725479</v>
      </c>
      <c r="AC32" s="185">
        <v>25400.942354547118</v>
      </c>
      <c r="AD32" s="185">
        <v>25806</v>
      </c>
      <c r="AE32" s="186">
        <v>1.5946559769282276E-2</v>
      </c>
      <c r="AF32" s="187">
        <v>8.4654301254618147E-2</v>
      </c>
    </row>
    <row r="33" spans="1:32">
      <c r="A33" s="183" t="s">
        <v>529</v>
      </c>
      <c r="B33" s="184" t="s">
        <v>79</v>
      </c>
      <c r="C33" s="185">
        <v>13635.403770541387</v>
      </c>
      <c r="D33" s="185">
        <v>13712.465112472952</v>
      </c>
      <c r="E33" s="185">
        <v>15182.11781231571</v>
      </c>
      <c r="F33" s="185">
        <v>16090.191375664534</v>
      </c>
      <c r="G33" s="185">
        <v>17318.843450394386</v>
      </c>
      <c r="H33" s="185">
        <v>18390.813613031638</v>
      </c>
      <c r="I33" s="185">
        <v>18118.44045274748</v>
      </c>
      <c r="J33" s="185">
        <v>17824.819273871984</v>
      </c>
      <c r="K33" s="185">
        <v>18261.227576323887</v>
      </c>
      <c r="L33" s="185">
        <v>18790.208496262163</v>
      </c>
      <c r="M33" s="185">
        <v>18936.819331987943</v>
      </c>
      <c r="N33" s="185">
        <v>18834.102874534736</v>
      </c>
      <c r="O33" s="185">
        <v>18879</v>
      </c>
      <c r="P33" s="186">
        <v>2.3838207619630847E-3</v>
      </c>
      <c r="Q33" s="187">
        <v>5.9141173323044915E-2</v>
      </c>
      <c r="R33" s="185">
        <v>29598.803306784961</v>
      </c>
      <c r="S33" s="185">
        <v>29435.8429379353</v>
      </c>
      <c r="T33" s="185">
        <v>32158.496742527317</v>
      </c>
      <c r="U33" s="185">
        <v>32531.090550476816</v>
      </c>
      <c r="V33" s="185">
        <v>32445.859500181479</v>
      </c>
      <c r="W33" s="185">
        <v>32344.627863328449</v>
      </c>
      <c r="X33" s="185">
        <v>32089.497833867023</v>
      </c>
      <c r="Y33" s="185">
        <v>31802.95811962225</v>
      </c>
      <c r="Z33" s="185">
        <v>32527.475659322707</v>
      </c>
      <c r="AA33" s="185">
        <v>33503.376746853282</v>
      </c>
      <c r="AB33" s="185">
        <v>34208.278770027704</v>
      </c>
      <c r="AC33" s="185">
        <v>34492.706161758062</v>
      </c>
      <c r="AD33" s="185">
        <v>35409</v>
      </c>
      <c r="AE33" s="186">
        <v>2.6564857913579099E-2</v>
      </c>
      <c r="AF33" s="187">
        <v>0.1133869958515854</v>
      </c>
    </row>
    <row r="34" spans="1:32" ht="28">
      <c r="A34" s="183" t="s">
        <v>530</v>
      </c>
      <c r="B34" s="184" t="s">
        <v>80</v>
      </c>
      <c r="C34" s="185">
        <v>13162.414154652688</v>
      </c>
      <c r="D34" s="185">
        <v>13460.517812005603</v>
      </c>
      <c r="E34" s="185">
        <v>14161.080775106688</v>
      </c>
      <c r="F34" s="185">
        <v>14807.40110361404</v>
      </c>
      <c r="G34" s="185">
        <v>14484.231433857703</v>
      </c>
      <c r="H34" s="185">
        <v>14640.306074970322</v>
      </c>
      <c r="I34" s="185">
        <v>14826.674810356342</v>
      </c>
      <c r="J34" s="185">
        <v>14875.195059811123</v>
      </c>
      <c r="K34" s="185">
        <v>15191.887841812837</v>
      </c>
      <c r="L34" s="185">
        <v>15323.018412861995</v>
      </c>
      <c r="M34" s="185">
        <v>15342.733236377901</v>
      </c>
      <c r="N34" s="185">
        <v>15245.248740109364</v>
      </c>
      <c r="O34" s="185">
        <v>15407</v>
      </c>
      <c r="P34" s="186">
        <v>1.0609945606533611E-2</v>
      </c>
      <c r="Q34" s="187">
        <v>3.5751123803792861E-2</v>
      </c>
      <c r="R34" s="185">
        <v>24455.041233995365</v>
      </c>
      <c r="S34" s="185">
        <v>25064.090705751853</v>
      </c>
      <c r="T34" s="185">
        <v>27204.620428974096</v>
      </c>
      <c r="U34" s="185">
        <v>28296.705780900968</v>
      </c>
      <c r="V34" s="185">
        <v>28863.981976080242</v>
      </c>
      <c r="W34" s="185">
        <v>29557.224679621486</v>
      </c>
      <c r="X34" s="185">
        <v>30229.985243754178</v>
      </c>
      <c r="Y34" s="185">
        <v>30789.596898216161</v>
      </c>
      <c r="Z34" s="185">
        <v>31737.295377408303</v>
      </c>
      <c r="AA34" s="185">
        <v>32009.670317934571</v>
      </c>
      <c r="AB34" s="185">
        <v>32051.198226205754</v>
      </c>
      <c r="AC34" s="185">
        <v>31848.662420736018</v>
      </c>
      <c r="AD34" s="185">
        <v>32189</v>
      </c>
      <c r="AE34" s="186">
        <v>1.0686087056591687E-2</v>
      </c>
      <c r="AF34" s="187">
        <v>4.5450517147397784E-2</v>
      </c>
    </row>
    <row r="35" spans="1:32">
      <c r="A35" s="183" t="s">
        <v>531</v>
      </c>
      <c r="B35" s="184" t="s">
        <v>81</v>
      </c>
      <c r="C35" s="185">
        <v>5630.3008703834394</v>
      </c>
      <c r="D35" s="185">
        <v>5638.4872706442875</v>
      </c>
      <c r="E35" s="185">
        <v>6077.3744770165922</v>
      </c>
      <c r="F35" s="185">
        <v>6479.8561815688208</v>
      </c>
      <c r="G35" s="185">
        <v>6597.0597772682613</v>
      </c>
      <c r="H35" s="185">
        <v>6774.2072552203372</v>
      </c>
      <c r="I35" s="185">
        <v>7081.085450949503</v>
      </c>
      <c r="J35" s="185">
        <v>6942.7627995802732</v>
      </c>
      <c r="K35" s="185">
        <v>7164.3012226905912</v>
      </c>
      <c r="L35" s="185">
        <v>7409.8927059136422</v>
      </c>
      <c r="M35" s="185">
        <v>7490.0376900639758</v>
      </c>
      <c r="N35" s="185">
        <v>7454.6354531241332</v>
      </c>
      <c r="O35" s="185">
        <v>7556</v>
      </c>
      <c r="P35" s="186">
        <v>1.3597518954919119E-2</v>
      </c>
      <c r="Q35" s="187">
        <v>8.8327545981665923E-2</v>
      </c>
      <c r="R35" s="185">
        <v>18404.715730752428</v>
      </c>
      <c r="S35" s="185">
        <v>18322.167572875562</v>
      </c>
      <c r="T35" s="185">
        <v>20532.733137993324</v>
      </c>
      <c r="U35" s="185">
        <v>21996.910986142906</v>
      </c>
      <c r="V35" s="185">
        <v>22712.101650127035</v>
      </c>
      <c r="W35" s="185">
        <v>23168.259166142889</v>
      </c>
      <c r="X35" s="185">
        <v>22722.73860853782</v>
      </c>
      <c r="Y35" s="185">
        <v>22240.101960125921</v>
      </c>
      <c r="Z35" s="185">
        <v>22903.402348169322</v>
      </c>
      <c r="AA35" s="185">
        <v>23387.540488765706</v>
      </c>
      <c r="AB35" s="185">
        <v>23097.951382023486</v>
      </c>
      <c r="AC35" s="185">
        <v>22995.137441172039</v>
      </c>
      <c r="AD35" s="185">
        <v>23292</v>
      </c>
      <c r="AE35" s="186">
        <v>1.2909797107645726E-2</v>
      </c>
      <c r="AF35" s="187">
        <v>4.7297356898813536E-2</v>
      </c>
    </row>
    <row r="36" spans="1:32">
      <c r="A36" s="183" t="s">
        <v>532</v>
      </c>
      <c r="B36" s="184" t="s">
        <v>82</v>
      </c>
      <c r="C36" s="185">
        <v>4962.6957354572041</v>
      </c>
      <c r="D36" s="185">
        <v>5320.0538769980549</v>
      </c>
      <c r="E36" s="185">
        <v>5839.0927880529935</v>
      </c>
      <c r="F36" s="185">
        <v>6544.5841310759561</v>
      </c>
      <c r="G36" s="185">
        <v>7013.8476819433263</v>
      </c>
      <c r="H36" s="185">
        <v>7394.625641630003</v>
      </c>
      <c r="I36" s="185">
        <v>7252.4286075104037</v>
      </c>
      <c r="J36" s="185">
        <v>7149.5272570828965</v>
      </c>
      <c r="K36" s="185">
        <v>7398.6676192311897</v>
      </c>
      <c r="L36" s="185">
        <v>7615.6638270994454</v>
      </c>
      <c r="M36" s="185">
        <v>7900.9101746014903</v>
      </c>
      <c r="N36" s="185">
        <v>7904.6421275683924</v>
      </c>
      <c r="O36" s="185">
        <v>8034</v>
      </c>
      <c r="P36" s="186">
        <v>1.6364798095090949E-2</v>
      </c>
      <c r="Q36" s="187">
        <v>0.12371066101480688</v>
      </c>
      <c r="R36" s="185">
        <v>18277.846120240618</v>
      </c>
      <c r="S36" s="185">
        <v>18261.513593133423</v>
      </c>
      <c r="T36" s="185">
        <v>21085.546656388873</v>
      </c>
      <c r="U36" s="185">
        <v>22185.210475618205</v>
      </c>
      <c r="V36" s="185">
        <v>22453.170744770319</v>
      </c>
      <c r="W36" s="185">
        <v>22972.278628919619</v>
      </c>
      <c r="X36" s="185">
        <v>22530.526734190655</v>
      </c>
      <c r="Y36" s="185">
        <v>22129.181443861493</v>
      </c>
      <c r="Z36" s="185">
        <v>22352.963838862961</v>
      </c>
      <c r="AA36" s="185">
        <v>22446.110955050346</v>
      </c>
      <c r="AB36" s="185">
        <v>22771.978569035815</v>
      </c>
      <c r="AC36" s="185">
        <v>22638.79731434966</v>
      </c>
      <c r="AD36" s="185">
        <v>23085</v>
      </c>
      <c r="AE36" s="186">
        <v>1.9709646208436737E-2</v>
      </c>
      <c r="AF36" s="187">
        <v>4.3192675633451749E-2</v>
      </c>
    </row>
    <row r="37" spans="1:32">
      <c r="A37" s="183" t="s">
        <v>533</v>
      </c>
      <c r="B37" s="184" t="s">
        <v>83</v>
      </c>
      <c r="C37" s="185">
        <v>7658.9828947810602</v>
      </c>
      <c r="D37" s="185">
        <v>7330.9665899874535</v>
      </c>
      <c r="E37" s="185">
        <v>8355.3474235085978</v>
      </c>
      <c r="F37" s="185">
        <v>8398.1572305984573</v>
      </c>
      <c r="G37" s="185">
        <v>8497.0220784164449</v>
      </c>
      <c r="H37" s="185">
        <v>8946.7914964382999</v>
      </c>
      <c r="I37" s="185">
        <v>9254.727161423998</v>
      </c>
      <c r="J37" s="185">
        <v>9553.1640755508924</v>
      </c>
      <c r="K37" s="185">
        <v>10171.286594819279</v>
      </c>
      <c r="L37" s="185">
        <v>10207.527016750677</v>
      </c>
      <c r="M37" s="185">
        <v>10301.160148047684</v>
      </c>
      <c r="N37" s="185">
        <v>10281.939830797681</v>
      </c>
      <c r="O37" s="185">
        <v>10524</v>
      </c>
      <c r="P37" s="186">
        <v>2.3542266652569976E-2</v>
      </c>
      <c r="Q37" s="187">
        <v>0.10162454206494131</v>
      </c>
      <c r="R37" s="185">
        <v>15369.699028799947</v>
      </c>
      <c r="S37" s="185">
        <v>14632.772612791186</v>
      </c>
      <c r="T37" s="185">
        <v>17914.017376283373</v>
      </c>
      <c r="U37" s="185">
        <v>18295.649146144005</v>
      </c>
      <c r="V37" s="185">
        <v>19229.026708332964</v>
      </c>
      <c r="W37" s="185">
        <v>20840.010383930447</v>
      </c>
      <c r="X37" s="185">
        <v>22369.068759739039</v>
      </c>
      <c r="Y37" s="185">
        <v>24005.138136411337</v>
      </c>
      <c r="Z37" s="185">
        <v>26383.420814233163</v>
      </c>
      <c r="AA37" s="185">
        <v>28588.325613865956</v>
      </c>
      <c r="AB37" s="185">
        <v>28654.163220118804</v>
      </c>
      <c r="AC37" s="185">
        <v>28272.025662087413</v>
      </c>
      <c r="AD37" s="185">
        <v>28194</v>
      </c>
      <c r="AE37" s="186">
        <v>-2.7598185931206887E-3</v>
      </c>
      <c r="AF37" s="187">
        <v>0.17449855275920867</v>
      </c>
    </row>
    <row r="38" spans="1:32">
      <c r="A38" s="183" t="s">
        <v>534</v>
      </c>
      <c r="B38" s="184" t="s">
        <v>84</v>
      </c>
      <c r="C38" s="185">
        <v>10686.609133985281</v>
      </c>
      <c r="D38" s="185">
        <v>10123.382503500574</v>
      </c>
      <c r="E38" s="185">
        <v>10396.230089481824</v>
      </c>
      <c r="F38" s="185">
        <v>11086.13244285839</v>
      </c>
      <c r="G38" s="185">
        <v>11055.668261612416</v>
      </c>
      <c r="H38" s="185">
        <v>11240.323726342624</v>
      </c>
      <c r="I38" s="185">
        <v>11024.1747589856</v>
      </c>
      <c r="J38" s="185">
        <v>10808.827395592865</v>
      </c>
      <c r="K38" s="185">
        <v>10790.529917788936</v>
      </c>
      <c r="L38" s="185">
        <v>10701.164473274133</v>
      </c>
      <c r="M38" s="185">
        <v>11100.894091165346</v>
      </c>
      <c r="N38" s="185">
        <v>10920.297715133769</v>
      </c>
      <c r="O38" s="185">
        <v>11084</v>
      </c>
      <c r="P38" s="186">
        <v>1.4990643033419015E-2</v>
      </c>
      <c r="Q38" s="187">
        <v>2.5458136607799942E-2</v>
      </c>
      <c r="R38" s="185">
        <v>26997.360419397119</v>
      </c>
      <c r="S38" s="185">
        <v>26008.893082504412</v>
      </c>
      <c r="T38" s="185">
        <v>26692.314797702358</v>
      </c>
      <c r="U38" s="185">
        <v>27778.882184843889</v>
      </c>
      <c r="V38" s="185">
        <v>27971.351749718931</v>
      </c>
      <c r="W38" s="185">
        <v>28495.570112263431</v>
      </c>
      <c r="X38" s="185">
        <v>28290.292843199371</v>
      </c>
      <c r="Y38" s="185">
        <v>28577.647962224557</v>
      </c>
      <c r="Z38" s="185">
        <v>29419.433217126054</v>
      </c>
      <c r="AA38" s="185">
        <v>31163.130057719402</v>
      </c>
      <c r="AB38" s="185">
        <v>31124.638847809929</v>
      </c>
      <c r="AC38" s="185">
        <v>31298.880510781495</v>
      </c>
      <c r="AD38" s="185">
        <v>32061</v>
      </c>
      <c r="AE38" s="186">
        <v>2.4349736373349806E-2</v>
      </c>
      <c r="AF38" s="187">
        <v>0.1218907882965008</v>
      </c>
    </row>
    <row r="39" spans="1:32">
      <c r="A39" s="183" t="s">
        <v>535</v>
      </c>
      <c r="B39" s="184" t="s">
        <v>85</v>
      </c>
      <c r="C39" s="185">
        <v>8014.9568504889612</v>
      </c>
      <c r="D39" s="185">
        <v>8658.3556081904317</v>
      </c>
      <c r="E39" s="185">
        <v>8915.3093925730554</v>
      </c>
      <c r="F39" s="185">
        <v>9254.9199077110807</v>
      </c>
      <c r="G39" s="185">
        <v>9454.3850311169354</v>
      </c>
      <c r="H39" s="185">
        <v>9749.75175466164</v>
      </c>
      <c r="I39" s="185">
        <v>9791.8220560283571</v>
      </c>
      <c r="J39" s="185">
        <v>10225.148562434419</v>
      </c>
      <c r="K39" s="185">
        <v>10847.508904103852</v>
      </c>
      <c r="L39" s="185">
        <v>11601.013314107387</v>
      </c>
      <c r="M39" s="185">
        <v>12093.486547433271</v>
      </c>
      <c r="N39" s="185">
        <v>11976.082605176069</v>
      </c>
      <c r="O39" s="185">
        <v>11763</v>
      </c>
      <c r="P39" s="186">
        <v>-1.7792345978306368E-2</v>
      </c>
      <c r="Q39" s="187">
        <v>0.15039893339206878</v>
      </c>
      <c r="R39" s="185">
        <v>19241.069765097291</v>
      </c>
      <c r="S39" s="185">
        <v>20300.420450619193</v>
      </c>
      <c r="T39" s="185">
        <v>21092.695107057782</v>
      </c>
      <c r="U39" s="185">
        <v>21530.869749691534</v>
      </c>
      <c r="V39" s="185">
        <v>21893.289445029703</v>
      </c>
      <c r="W39" s="185">
        <v>22781.897535617016</v>
      </c>
      <c r="X39" s="185">
        <v>23179.65369270022</v>
      </c>
      <c r="Y39" s="185">
        <v>23981.446375655825</v>
      </c>
      <c r="Z39" s="185">
        <v>25238.465711867393</v>
      </c>
      <c r="AA39" s="185">
        <v>26870.723146351298</v>
      </c>
      <c r="AB39" s="185">
        <v>28214.990845064673</v>
      </c>
      <c r="AC39" s="185">
        <v>27635.704007047454</v>
      </c>
      <c r="AD39" s="185">
        <v>27144</v>
      </c>
      <c r="AE39" s="186">
        <v>-1.7792345978306257E-2</v>
      </c>
      <c r="AF39" s="187">
        <v>0.13187501599380447</v>
      </c>
    </row>
    <row r="40" spans="1:32">
      <c r="A40" s="183" t="s">
        <v>536</v>
      </c>
      <c r="B40" s="184" t="s">
        <v>86</v>
      </c>
      <c r="C40" s="185">
        <v>7597.3957052122196</v>
      </c>
      <c r="D40" s="185">
        <v>7505.9299930897787</v>
      </c>
      <c r="E40" s="185">
        <v>8849.7819281080665</v>
      </c>
      <c r="F40" s="185">
        <v>9638.5801175170072</v>
      </c>
      <c r="G40" s="185">
        <v>9981.3321367551634</v>
      </c>
      <c r="H40" s="185">
        <v>10426.164580277953</v>
      </c>
      <c r="I40" s="185">
        <v>10723.225881436327</v>
      </c>
      <c r="J40" s="185">
        <v>10680.676507869886</v>
      </c>
      <c r="K40" s="185">
        <v>11061.44887158816</v>
      </c>
      <c r="L40" s="185">
        <v>11474.138892236348</v>
      </c>
      <c r="M40" s="185">
        <v>12128.075302509133</v>
      </c>
      <c r="N40" s="185">
        <v>12113.528082664699</v>
      </c>
      <c r="O40" s="185">
        <v>12720</v>
      </c>
      <c r="P40" s="186">
        <v>5.0065671470494566E-2</v>
      </c>
      <c r="Q40" s="187">
        <v>0.19093579799252147</v>
      </c>
      <c r="R40" s="185">
        <v>23812.070974896666</v>
      </c>
      <c r="S40" s="185">
        <v>23319.12236547799</v>
      </c>
      <c r="T40" s="185">
        <v>28272.12239553102</v>
      </c>
      <c r="U40" s="185">
        <v>30398.598832169024</v>
      </c>
      <c r="V40" s="185">
        <v>31404.457569426617</v>
      </c>
      <c r="W40" s="185">
        <v>32096.01255325093</v>
      </c>
      <c r="X40" s="185">
        <v>32717.756074590321</v>
      </c>
      <c r="Y40" s="185">
        <v>33263.232100734524</v>
      </c>
      <c r="Z40" s="185">
        <v>34428.208636771233</v>
      </c>
      <c r="AA40" s="185">
        <v>35654.911060599137</v>
      </c>
      <c r="AB40" s="185">
        <v>36277.315210020191</v>
      </c>
      <c r="AC40" s="185">
        <v>36120.671484012288</v>
      </c>
      <c r="AD40" s="185">
        <v>36615</v>
      </c>
      <c r="AE40" s="186">
        <v>1.3685474153117827E-2</v>
      </c>
      <c r="AF40" s="187">
        <v>0.10076494939261971</v>
      </c>
    </row>
    <row r="41" spans="1:32">
      <c r="A41" s="183" t="s">
        <v>537</v>
      </c>
      <c r="B41" s="184" t="s">
        <v>87</v>
      </c>
      <c r="C41" s="185">
        <v>16799.753570588433</v>
      </c>
      <c r="D41" s="185">
        <v>15986.989352803188</v>
      </c>
      <c r="E41" s="185">
        <v>17175.344140496214</v>
      </c>
      <c r="F41" s="185">
        <v>17947.295090614698</v>
      </c>
      <c r="G41" s="185">
        <v>18152.419259744514</v>
      </c>
      <c r="H41" s="185">
        <v>18415.451166282564</v>
      </c>
      <c r="I41" s="185">
        <v>18663.223822325726</v>
      </c>
      <c r="J41" s="185">
        <v>18847.872579223505</v>
      </c>
      <c r="K41" s="185">
        <v>18828.867289046069</v>
      </c>
      <c r="L41" s="185">
        <v>19084.471861273985</v>
      </c>
      <c r="M41" s="185">
        <v>19323.584502381676</v>
      </c>
      <c r="N41" s="185">
        <v>18788.287715371858</v>
      </c>
      <c r="O41" s="185">
        <v>18450</v>
      </c>
      <c r="P41" s="186">
        <v>-1.8005244570269419E-2</v>
      </c>
      <c r="Q41" s="187">
        <v>-2.1109681082102094E-2</v>
      </c>
      <c r="R41" s="185">
        <v>29207.108781127132</v>
      </c>
      <c r="S41" s="185">
        <v>29090.581822480046</v>
      </c>
      <c r="T41" s="185">
        <v>30943.260128812963</v>
      </c>
      <c r="U41" s="185">
        <v>31909.702235208319</v>
      </c>
      <c r="V41" s="185">
        <v>31873.485919919265</v>
      </c>
      <c r="W41" s="185">
        <v>32192.322988686366</v>
      </c>
      <c r="X41" s="185">
        <v>32473.92158256135</v>
      </c>
      <c r="Y41" s="185">
        <v>32793.704478488988</v>
      </c>
      <c r="Z41" s="185">
        <v>33699.307642025698</v>
      </c>
      <c r="AA41" s="185">
        <v>34524.769151495762</v>
      </c>
      <c r="AB41" s="185">
        <v>35284.722753752263</v>
      </c>
      <c r="AC41" s="185">
        <v>35489.440402212655</v>
      </c>
      <c r="AD41" s="185">
        <v>35514</v>
      </c>
      <c r="AE41" s="186">
        <v>6.9202550136049368E-4</v>
      </c>
      <c r="AF41" s="187">
        <v>8.2951760551949416E-2</v>
      </c>
    </row>
    <row r="42" spans="1:32">
      <c r="A42" s="183" t="s">
        <v>538</v>
      </c>
      <c r="B42" s="184" t="s">
        <v>88</v>
      </c>
      <c r="C42" s="185">
        <v>10080.591188627886</v>
      </c>
      <c r="D42" s="185">
        <v>10122.216080813225</v>
      </c>
      <c r="E42" s="185">
        <v>11351.739662225855</v>
      </c>
      <c r="F42" s="185">
        <v>12328.909073395382</v>
      </c>
      <c r="G42" s="185">
        <v>12907.932764405416</v>
      </c>
      <c r="H42" s="185">
        <v>13942.615362455481</v>
      </c>
      <c r="I42" s="185">
        <v>13674.50191784106</v>
      </c>
      <c r="J42" s="185">
        <v>13467.689091290662</v>
      </c>
      <c r="K42" s="185">
        <v>13827.617395895315</v>
      </c>
      <c r="L42" s="185">
        <v>13736.555053667822</v>
      </c>
      <c r="M42" s="185">
        <v>14456.003333523979</v>
      </c>
      <c r="N42" s="185">
        <v>14394.104894327915</v>
      </c>
      <c r="O42" s="185">
        <v>14566</v>
      </c>
      <c r="P42" s="186">
        <v>1.1942048980053022E-2</v>
      </c>
      <c r="Q42" s="187">
        <v>8.1551549138418888E-2</v>
      </c>
      <c r="R42" s="185">
        <v>28376.913465739155</v>
      </c>
      <c r="S42" s="185">
        <v>28899.288501754836</v>
      </c>
      <c r="T42" s="185">
        <v>31212.518437341831</v>
      </c>
      <c r="U42" s="185">
        <v>31989.729518235323</v>
      </c>
      <c r="V42" s="185">
        <v>31178.46085817229</v>
      </c>
      <c r="W42" s="185">
        <v>31374.804176269296</v>
      </c>
      <c r="X42" s="185">
        <v>30771.47355262933</v>
      </c>
      <c r="Y42" s="185">
        <v>30230.686724029383</v>
      </c>
      <c r="Z42" s="185">
        <v>31018.070059584174</v>
      </c>
      <c r="AA42" s="185">
        <v>30784.639135331006</v>
      </c>
      <c r="AB42" s="185">
        <v>31488.344848153087</v>
      </c>
      <c r="AC42" s="185">
        <v>31421.054268549167</v>
      </c>
      <c r="AD42" s="185">
        <v>31686</v>
      </c>
      <c r="AE42" s="186">
        <v>8.4321082668454839E-3</v>
      </c>
      <c r="AF42" s="187">
        <v>4.8140265196616738E-2</v>
      </c>
    </row>
    <row r="43" spans="1:32">
      <c r="A43" s="183" t="s">
        <v>539</v>
      </c>
      <c r="B43" s="184" t="s">
        <v>89</v>
      </c>
      <c r="C43" s="185">
        <v>10280.133682830932</v>
      </c>
      <c r="D43" s="185">
        <v>10308.843710789039</v>
      </c>
      <c r="E43" s="185">
        <v>10908.535720753562</v>
      </c>
      <c r="F43" s="185">
        <v>11516.867525033142</v>
      </c>
      <c r="G43" s="185">
        <v>11547.409849417056</v>
      </c>
      <c r="H43" s="185">
        <v>11745.393567986594</v>
      </c>
      <c r="I43" s="185">
        <v>11879.792188222402</v>
      </c>
      <c r="J43" s="185">
        <v>12016.030295907662</v>
      </c>
      <c r="K43" s="185">
        <v>12344.013601280518</v>
      </c>
      <c r="L43" s="185">
        <v>12638.398292935297</v>
      </c>
      <c r="M43" s="185">
        <v>12852.342870915823</v>
      </c>
      <c r="N43" s="185">
        <v>12844.534399974606</v>
      </c>
      <c r="O43" s="185">
        <v>12688</v>
      </c>
      <c r="P43" s="186">
        <v>-1.2186848903991021E-2</v>
      </c>
      <c r="Q43" s="187">
        <v>5.5922770461155791E-2</v>
      </c>
      <c r="R43" s="185">
        <v>26645.081695063349</v>
      </c>
      <c r="S43" s="185">
        <v>26720.410921787203</v>
      </c>
      <c r="T43" s="185">
        <v>28274.505212420656</v>
      </c>
      <c r="U43" s="185">
        <v>29847.822825453764</v>
      </c>
      <c r="V43" s="185">
        <v>29926.961482281498</v>
      </c>
      <c r="W43" s="185">
        <v>30958.20554857183</v>
      </c>
      <c r="X43" s="185">
        <v>31333.830579290745</v>
      </c>
      <c r="Y43" s="185">
        <v>31703.883483735575</v>
      </c>
      <c r="Z43" s="185">
        <v>32572.628818289246</v>
      </c>
      <c r="AA43" s="185">
        <v>33351.980377897919</v>
      </c>
      <c r="AB43" s="185">
        <v>33920.039144395516</v>
      </c>
      <c r="AC43" s="185">
        <v>33901.181551232912</v>
      </c>
      <c r="AD43" s="185">
        <v>33928</v>
      </c>
      <c r="AE43" s="186">
        <v>7.9107711117853974E-4</v>
      </c>
      <c r="AF43" s="187">
        <v>7.0152810062067639E-2</v>
      </c>
    </row>
    <row r="44" spans="1:32">
      <c r="A44" s="183" t="s">
        <v>540</v>
      </c>
      <c r="B44" s="184" t="s">
        <v>90</v>
      </c>
      <c r="C44" s="185">
        <v>6642.7942668951846</v>
      </c>
      <c r="D44" s="185">
        <v>6797.9114218690338</v>
      </c>
      <c r="E44" s="185">
        <v>7706.0298210827914</v>
      </c>
      <c r="F44" s="185">
        <v>7958.0071739499399</v>
      </c>
      <c r="G44" s="185">
        <v>8186.9863891077457</v>
      </c>
      <c r="H44" s="185">
        <v>8627.6231929604037</v>
      </c>
      <c r="I44" s="185">
        <v>8810.992320073974</v>
      </c>
      <c r="J44" s="185">
        <v>8638.8774900314802</v>
      </c>
      <c r="K44" s="185">
        <v>9091.9110804763404</v>
      </c>
      <c r="L44" s="185">
        <v>9016.6133257426864</v>
      </c>
      <c r="M44" s="185">
        <v>9194.3199856200936</v>
      </c>
      <c r="N44" s="185">
        <v>9225.1368261073167</v>
      </c>
      <c r="O44" s="185">
        <v>9332</v>
      </c>
      <c r="P44" s="186">
        <v>1.1583912077082426E-2</v>
      </c>
      <c r="Q44" s="187">
        <v>8.023293660181241E-2</v>
      </c>
      <c r="R44" s="185">
        <v>8167.693080619687</v>
      </c>
      <c r="S44" s="185">
        <v>8337.5893691695019</v>
      </c>
      <c r="T44" s="185">
        <v>9402.5954465036157</v>
      </c>
      <c r="U44" s="185">
        <v>9719.7842723532322</v>
      </c>
      <c r="V44" s="185">
        <v>10134.646488611113</v>
      </c>
      <c r="W44" s="185">
        <v>10806.926766883164</v>
      </c>
      <c r="X44" s="185">
        <v>11097.764448021371</v>
      </c>
      <c r="Y44" s="185">
        <v>10880.979576075551</v>
      </c>
      <c r="Z44" s="185">
        <v>12188.127695324614</v>
      </c>
      <c r="AA44" s="185">
        <v>12461.413805283259</v>
      </c>
      <c r="AB44" s="185">
        <v>12598.692000359501</v>
      </c>
      <c r="AC44" s="185">
        <v>12650.074502194395</v>
      </c>
      <c r="AD44" s="185">
        <v>12807</v>
      </c>
      <c r="AE44" s="186">
        <v>1.2405104632259967E-2</v>
      </c>
      <c r="AF44" s="187">
        <v>0.1770079991841238</v>
      </c>
    </row>
    <row r="45" spans="1:32">
      <c r="A45" s="183" t="s">
        <v>541</v>
      </c>
      <c r="B45" s="184" t="s">
        <v>91</v>
      </c>
      <c r="C45" s="185">
        <v>7306.7041704472904</v>
      </c>
      <c r="D45" s="185">
        <v>7290.1417959302444</v>
      </c>
      <c r="E45" s="185">
        <v>8167.1048892273548</v>
      </c>
      <c r="F45" s="185">
        <v>8687.6676956667343</v>
      </c>
      <c r="G45" s="185">
        <v>9535.0170235745081</v>
      </c>
      <c r="H45" s="185">
        <v>10182.028825336965</v>
      </c>
      <c r="I45" s="185">
        <v>12294.969836812275</v>
      </c>
      <c r="J45" s="185">
        <v>12789.24321511018</v>
      </c>
      <c r="K45" s="185">
        <v>13369.635354949009</v>
      </c>
      <c r="L45" s="185">
        <v>13565.967595689954</v>
      </c>
      <c r="M45" s="185">
        <v>13594.428888907049</v>
      </c>
      <c r="N45" s="185">
        <v>13241.599112719541</v>
      </c>
      <c r="O45" s="185">
        <v>13264</v>
      </c>
      <c r="P45" s="186">
        <v>1.6917055930911751E-3</v>
      </c>
      <c r="Q45" s="187">
        <v>3.7121569814928979E-2</v>
      </c>
      <c r="R45" s="185">
        <v>22016.188527069262</v>
      </c>
      <c r="S45" s="185">
        <v>22054.720172391848</v>
      </c>
      <c r="T45" s="185">
        <v>24597.818751712322</v>
      </c>
      <c r="U45" s="185">
        <v>26385.465962726656</v>
      </c>
      <c r="V45" s="185">
        <v>28661.834164003507</v>
      </c>
      <c r="W45" s="185">
        <v>30552.805808715697</v>
      </c>
      <c r="X45" s="185">
        <v>32274.021233240299</v>
      </c>
      <c r="Y45" s="185">
        <v>32378.021767051421</v>
      </c>
      <c r="Z45" s="185">
        <v>32925.253488313632</v>
      </c>
      <c r="AA45" s="185">
        <v>32959.629224548822</v>
      </c>
      <c r="AB45" s="185">
        <v>32660.169944359568</v>
      </c>
      <c r="AC45" s="185">
        <v>31761.104561002521</v>
      </c>
      <c r="AD45" s="185">
        <v>31454</v>
      </c>
      <c r="AE45" s="186">
        <v>-9.6692027952830495E-3</v>
      </c>
      <c r="AF45" s="187">
        <v>-2.8538549195483154E-2</v>
      </c>
    </row>
    <row r="46" spans="1:32">
      <c r="A46" s="183" t="s">
        <v>542</v>
      </c>
      <c r="B46" s="184" t="s">
        <v>92</v>
      </c>
      <c r="C46" s="185">
        <v>9447.4748798602013</v>
      </c>
      <c r="D46" s="185">
        <v>9951.918368460294</v>
      </c>
      <c r="E46" s="185">
        <v>10639.277412224694</v>
      </c>
      <c r="F46" s="185">
        <v>11081.424955621507</v>
      </c>
      <c r="G46" s="185">
        <v>11120.400987951594</v>
      </c>
      <c r="H46" s="185">
        <v>10963.711196661779</v>
      </c>
      <c r="I46" s="185">
        <v>10752.881427764176</v>
      </c>
      <c r="J46" s="185">
        <v>10551.448721930747</v>
      </c>
      <c r="K46" s="185">
        <v>10567.989348596715</v>
      </c>
      <c r="L46" s="185">
        <v>10778.995000976536</v>
      </c>
      <c r="M46" s="185">
        <v>10915.37258666754</v>
      </c>
      <c r="N46" s="185">
        <v>10814.41379173512</v>
      </c>
      <c r="O46" s="185">
        <v>10818</v>
      </c>
      <c r="P46" s="186">
        <v>3.3161374568635438E-4</v>
      </c>
      <c r="Q46" s="187">
        <v>2.5262055011956663E-2</v>
      </c>
      <c r="R46" s="185">
        <v>30231.919615552644</v>
      </c>
      <c r="S46" s="185">
        <v>32379.893800803773</v>
      </c>
      <c r="T46" s="185">
        <v>35749.401795208752</v>
      </c>
      <c r="U46" s="185">
        <v>36796.073987092401</v>
      </c>
      <c r="V46" s="185">
        <v>36771.595546250479</v>
      </c>
      <c r="W46" s="185">
        <v>37023.523203436001</v>
      </c>
      <c r="X46" s="185">
        <v>37150.711073819759</v>
      </c>
      <c r="Y46" s="185">
        <v>37392.059861490037</v>
      </c>
      <c r="Z46" s="185">
        <v>37451.320137102259</v>
      </c>
      <c r="AA46" s="185">
        <v>38281.957913458304</v>
      </c>
      <c r="AB46" s="185">
        <v>38764.561143202642</v>
      </c>
      <c r="AC46" s="185">
        <v>38407.356983563892</v>
      </c>
      <c r="AD46" s="185">
        <v>38228</v>
      </c>
      <c r="AE46" s="186">
        <v>-4.6698600906239784E-3</v>
      </c>
      <c r="AF46" s="187">
        <v>2.2356086869953273E-2</v>
      </c>
    </row>
    <row r="47" spans="1:32">
      <c r="A47" s="183" t="s">
        <v>543</v>
      </c>
      <c r="B47" s="184" t="s">
        <v>93</v>
      </c>
      <c r="C47" s="185">
        <v>6142.7062875961965</v>
      </c>
      <c r="D47" s="185">
        <v>6164.5439026386139</v>
      </c>
      <c r="E47" s="185">
        <v>6845.8329239241984</v>
      </c>
      <c r="F47" s="185">
        <v>7383.693731050269</v>
      </c>
      <c r="G47" s="185">
        <v>7680.4811970503097</v>
      </c>
      <c r="H47" s="185">
        <v>7994.8860299252756</v>
      </c>
      <c r="I47" s="185">
        <v>8190.4225543245611</v>
      </c>
      <c r="J47" s="185">
        <v>8545.1873452256041</v>
      </c>
      <c r="K47" s="185">
        <v>8812.3915249692036</v>
      </c>
      <c r="L47" s="185">
        <v>9081.6497940967492</v>
      </c>
      <c r="M47" s="185">
        <v>9248.8234784669075</v>
      </c>
      <c r="N47" s="185">
        <v>9389.0532844456102</v>
      </c>
      <c r="O47" s="185">
        <v>9498</v>
      </c>
      <c r="P47" s="186">
        <v>1.1603589015185989E-2</v>
      </c>
      <c r="Q47" s="187">
        <v>0.11150283970154895</v>
      </c>
      <c r="R47" s="185">
        <v>19291.57126054374</v>
      </c>
      <c r="S47" s="185">
        <v>19363.783032678075</v>
      </c>
      <c r="T47" s="185">
        <v>21675.293836573783</v>
      </c>
      <c r="U47" s="185">
        <v>23350.313566746634</v>
      </c>
      <c r="V47" s="185">
        <v>24290.671643310525</v>
      </c>
      <c r="W47" s="185">
        <v>25356.521850338715</v>
      </c>
      <c r="X47" s="185">
        <v>26070.52028288156</v>
      </c>
      <c r="Y47" s="185">
        <v>27209.987227701997</v>
      </c>
      <c r="Z47" s="185">
        <v>27975.60720541035</v>
      </c>
      <c r="AA47" s="185">
        <v>28828.214226647335</v>
      </c>
      <c r="AB47" s="185">
        <v>29418.260264067394</v>
      </c>
      <c r="AC47" s="185">
        <v>29744.219443187867</v>
      </c>
      <c r="AD47" s="185">
        <v>30132</v>
      </c>
      <c r="AE47" s="186">
        <v>1.3037173745735764E-2</v>
      </c>
      <c r="AF47" s="187">
        <v>0.10738750988178181</v>
      </c>
    </row>
    <row r="48" spans="1:32">
      <c r="A48" s="183" t="s">
        <v>544</v>
      </c>
      <c r="B48" s="184" t="s">
        <v>94</v>
      </c>
      <c r="C48" s="185">
        <v>10469.822226702961</v>
      </c>
      <c r="D48" s="185">
        <v>11086.847643250714</v>
      </c>
      <c r="E48" s="185">
        <v>11523.302478279647</v>
      </c>
      <c r="F48" s="185">
        <v>12507.793588396918</v>
      </c>
      <c r="G48" s="185">
        <v>13146.421756181337</v>
      </c>
      <c r="H48" s="185">
        <v>13445.384742300441</v>
      </c>
      <c r="I48" s="185">
        <v>13683.288746382645</v>
      </c>
      <c r="J48" s="185">
        <v>13997.523013641136</v>
      </c>
      <c r="K48" s="185">
        <v>15554.188188758624</v>
      </c>
      <c r="L48" s="185">
        <v>16753.820716651364</v>
      </c>
      <c r="M48" s="185">
        <v>16849.964442410925</v>
      </c>
      <c r="N48" s="185">
        <v>16819.253986016207</v>
      </c>
      <c r="O48" s="185">
        <v>16640</v>
      </c>
      <c r="P48" s="186">
        <v>-1.0657665682749173E-2</v>
      </c>
      <c r="Q48" s="187">
        <v>0.18878175687110255</v>
      </c>
      <c r="R48" s="185">
        <v>33891.430419733173</v>
      </c>
      <c r="S48" s="185">
        <v>34757.063237620707</v>
      </c>
      <c r="T48" s="185">
        <v>37322.060942368509</v>
      </c>
      <c r="U48" s="185">
        <v>38721.436266977362</v>
      </c>
      <c r="V48" s="185">
        <v>40767.989651295582</v>
      </c>
      <c r="W48" s="185">
        <v>41812.167644388581</v>
      </c>
      <c r="X48" s="185">
        <v>43762.799551362186</v>
      </c>
      <c r="Y48" s="185">
        <v>45427.874350472201</v>
      </c>
      <c r="Z48" s="185">
        <v>46316.390347532419</v>
      </c>
      <c r="AA48" s="185">
        <v>48039.560509792354</v>
      </c>
      <c r="AB48" s="185">
        <v>48132.873048295252</v>
      </c>
      <c r="AC48" s="185">
        <v>48423.568891216884</v>
      </c>
      <c r="AD48" s="185">
        <v>49970</v>
      </c>
      <c r="AE48" s="186">
        <v>3.1935504635297818E-2</v>
      </c>
      <c r="AF48" s="187">
        <v>9.998543217069078E-2</v>
      </c>
    </row>
    <row r="49" spans="1:32">
      <c r="A49" s="183" t="s">
        <v>545</v>
      </c>
      <c r="B49" s="184" t="s">
        <v>95</v>
      </c>
      <c r="C49" s="185">
        <v>14847.439661256176</v>
      </c>
      <c r="D49" s="185">
        <v>14981.532996308488</v>
      </c>
      <c r="E49" s="185">
        <v>16148.350061063104</v>
      </c>
      <c r="F49" s="185">
        <v>16553.878868497464</v>
      </c>
      <c r="G49" s="185">
        <v>16789.625021024956</v>
      </c>
      <c r="H49" s="185">
        <v>17116.380176688319</v>
      </c>
      <c r="I49" s="185">
        <v>17263.921377078375</v>
      </c>
      <c r="J49" s="185">
        <v>17441.443508919205</v>
      </c>
      <c r="K49" s="185">
        <v>17994.608923378619</v>
      </c>
      <c r="L49" s="185">
        <v>18444.768893856981</v>
      </c>
      <c r="M49" s="185">
        <v>18594.076213508946</v>
      </c>
      <c r="N49" s="185">
        <v>18607.063308016477</v>
      </c>
      <c r="O49" s="185">
        <v>18802</v>
      </c>
      <c r="P49" s="186">
        <v>1.0476488887934288E-2</v>
      </c>
      <c r="Q49" s="187">
        <v>7.800710361989438E-2</v>
      </c>
      <c r="R49" s="185">
        <v>34412.458043485567</v>
      </c>
      <c r="S49" s="185">
        <v>34621.75820588824</v>
      </c>
      <c r="T49" s="185">
        <v>37474.561223305209</v>
      </c>
      <c r="U49" s="185">
        <v>38401.327134869345</v>
      </c>
      <c r="V49" s="185">
        <v>39094.024061401724</v>
      </c>
      <c r="W49" s="185">
        <v>39881.479380543336</v>
      </c>
      <c r="X49" s="185">
        <v>40250.264841863733</v>
      </c>
      <c r="Y49" s="185">
        <v>40754.136092339984</v>
      </c>
      <c r="Z49" s="185">
        <v>42067.693103823956</v>
      </c>
      <c r="AA49" s="185">
        <v>43034.950961366652</v>
      </c>
      <c r="AB49" s="185">
        <v>43347.047118707778</v>
      </c>
      <c r="AC49" s="185">
        <v>43286.162377086264</v>
      </c>
      <c r="AD49" s="185">
        <v>43690</v>
      </c>
      <c r="AE49" s="186">
        <v>9.3294854691832185E-3</v>
      </c>
      <c r="AF49" s="187">
        <v>7.20384282225488E-2</v>
      </c>
    </row>
    <row r="50" spans="1:32">
      <c r="A50" s="183" t="s">
        <v>546</v>
      </c>
      <c r="B50" s="184" t="s">
        <v>96</v>
      </c>
      <c r="C50" s="185">
        <v>7864.6841079409896</v>
      </c>
      <c r="D50" s="185">
        <v>8056.4815015184313</v>
      </c>
      <c r="E50" s="185">
        <v>9488.376854530512</v>
      </c>
      <c r="F50" s="185">
        <v>10560.070744136765</v>
      </c>
      <c r="G50" s="185">
        <v>12294.675356981614</v>
      </c>
      <c r="H50" s="185">
        <v>13867.582813918572</v>
      </c>
      <c r="I50" s="185">
        <v>13616.289178753063</v>
      </c>
      <c r="J50" s="185">
        <v>13347.076491080799</v>
      </c>
      <c r="K50" s="185">
        <v>12727.815452496085</v>
      </c>
      <c r="L50" s="185">
        <v>11464.543347725092</v>
      </c>
      <c r="M50" s="185">
        <v>11502.333278863989</v>
      </c>
      <c r="N50" s="185">
        <v>11410.010860852521</v>
      </c>
      <c r="O50" s="185">
        <v>11465</v>
      </c>
      <c r="P50" s="186">
        <v>4.8193765823787427E-3</v>
      </c>
      <c r="Q50" s="187">
        <v>-0.14101039222623013</v>
      </c>
      <c r="R50" s="185">
        <v>27259.721846960379</v>
      </c>
      <c r="S50" s="185">
        <v>27205.64275972432</v>
      </c>
      <c r="T50" s="185">
        <v>29355.112671870578</v>
      </c>
      <c r="U50" s="185">
        <v>30129.0951878575</v>
      </c>
      <c r="V50" s="185">
        <v>32150.587415125578</v>
      </c>
      <c r="W50" s="185">
        <v>34734.470528668207</v>
      </c>
      <c r="X50" s="185">
        <v>35115.461912875224</v>
      </c>
      <c r="Y50" s="185">
        <v>36090.0899181532</v>
      </c>
      <c r="Z50" s="185">
        <v>36706.293014154391</v>
      </c>
      <c r="AA50" s="185">
        <v>37093.176565675036</v>
      </c>
      <c r="AB50" s="185">
        <v>37248.944784423955</v>
      </c>
      <c r="AC50" s="185">
        <v>37250.778743363262</v>
      </c>
      <c r="AD50" s="185">
        <v>38166</v>
      </c>
      <c r="AE50" s="186">
        <v>2.456918452476109E-2</v>
      </c>
      <c r="AF50" s="187">
        <v>5.7520224708629053E-2</v>
      </c>
    </row>
    <row r="51" spans="1:32">
      <c r="A51" s="183" t="s">
        <v>547</v>
      </c>
      <c r="B51" s="184" t="s">
        <v>97</v>
      </c>
      <c r="C51" s="185">
        <v>8853.7743724165757</v>
      </c>
      <c r="D51" s="185">
        <v>8827.4868978560135</v>
      </c>
      <c r="E51" s="185">
        <v>9900.6041764375368</v>
      </c>
      <c r="F51" s="185">
        <v>10571.839462228972</v>
      </c>
      <c r="G51" s="185">
        <v>10982.985902214039</v>
      </c>
      <c r="H51" s="185">
        <v>11628.925134436764</v>
      </c>
      <c r="I51" s="185">
        <v>11426.172164763097</v>
      </c>
      <c r="J51" s="185">
        <v>11210.510430220358</v>
      </c>
      <c r="K51" s="185">
        <v>11196.908348487772</v>
      </c>
      <c r="L51" s="185">
        <v>11182.007870449248</v>
      </c>
      <c r="M51" s="185">
        <v>11040.101733759286</v>
      </c>
      <c r="N51" s="185">
        <v>10746.200110314836</v>
      </c>
      <c r="O51" s="185">
        <v>10725</v>
      </c>
      <c r="P51" s="186">
        <v>-1.9728006269384979E-3</v>
      </c>
      <c r="Q51" s="187">
        <v>-4.3308503501460538E-2</v>
      </c>
      <c r="R51" s="185">
        <v>26406.123399536245</v>
      </c>
      <c r="S51" s="185">
        <v>25449.01019257697</v>
      </c>
      <c r="T51" s="185">
        <v>27515.578033071593</v>
      </c>
      <c r="U51" s="185">
        <v>28519.134552843669</v>
      </c>
      <c r="V51" s="185">
        <v>28869.660285408241</v>
      </c>
      <c r="W51" s="185">
        <v>29827.117876597531</v>
      </c>
      <c r="X51" s="185">
        <v>29274.417639856849</v>
      </c>
      <c r="Y51" s="185">
        <v>28710.106442812175</v>
      </c>
      <c r="Z51" s="185">
        <v>31892.106208150719</v>
      </c>
      <c r="AA51" s="185">
        <v>34904.326245496522</v>
      </c>
      <c r="AB51" s="185">
        <v>36457.595994051953</v>
      </c>
      <c r="AC51" s="185">
        <v>37471.709621993134</v>
      </c>
      <c r="AD51" s="185">
        <v>37785</v>
      </c>
      <c r="AE51" s="186">
        <v>8.3607174897348813E-3</v>
      </c>
      <c r="AF51" s="187">
        <v>0.31608707460782703</v>
      </c>
    </row>
    <row r="52" spans="1:32">
      <c r="A52" s="183" t="s">
        <v>548</v>
      </c>
      <c r="B52" s="184" t="s">
        <v>98</v>
      </c>
      <c r="C52" s="185">
        <v>5816.2941828813391</v>
      </c>
      <c r="D52" s="185">
        <v>5948.7557054790786</v>
      </c>
      <c r="E52" s="185">
        <v>6319.2303913146452</v>
      </c>
      <c r="F52" s="185">
        <v>6362.169000646757</v>
      </c>
      <c r="G52" s="185">
        <v>6443.7454254123104</v>
      </c>
      <c r="H52" s="185">
        <v>6820.1226953697897</v>
      </c>
      <c r="I52" s="185">
        <v>7090.970633058786</v>
      </c>
      <c r="J52" s="185">
        <v>7495.2115844700947</v>
      </c>
      <c r="K52" s="185">
        <v>8204.9740293479281</v>
      </c>
      <c r="L52" s="185">
        <v>8520.8435259945072</v>
      </c>
      <c r="M52" s="185">
        <v>8779.2549247097486</v>
      </c>
      <c r="N52" s="185">
        <v>9016.4233232542101</v>
      </c>
      <c r="O52" s="185">
        <v>8976</v>
      </c>
      <c r="P52" s="186">
        <v>-4.4832991758444463E-3</v>
      </c>
      <c r="Q52" s="187">
        <v>0.19756459158512141</v>
      </c>
      <c r="R52" s="185">
        <v>17983.459354101557</v>
      </c>
      <c r="S52" s="185">
        <v>18394.485779491191</v>
      </c>
      <c r="T52" s="185">
        <v>19541.481311904754</v>
      </c>
      <c r="U52" s="185">
        <v>20009.174500369252</v>
      </c>
      <c r="V52" s="185">
        <v>20264.75032975983</v>
      </c>
      <c r="W52" s="185">
        <v>21130.061579020883</v>
      </c>
      <c r="X52" s="185">
        <v>21562.877241048649</v>
      </c>
      <c r="Y52" s="185">
        <v>21994.569166841557</v>
      </c>
      <c r="Z52" s="185">
        <v>23041.011975495912</v>
      </c>
      <c r="AA52" s="185">
        <v>23976.067218789351</v>
      </c>
      <c r="AB52" s="185">
        <v>24752.970905198832</v>
      </c>
      <c r="AC52" s="185">
        <v>25401.960469195183</v>
      </c>
      <c r="AD52" s="185">
        <v>25320</v>
      </c>
      <c r="AE52" s="186">
        <v>-3.2265410890067736E-3</v>
      </c>
      <c r="AF52" s="187">
        <v>0.15119326993555204</v>
      </c>
    </row>
    <row r="53" spans="1:32">
      <c r="A53" s="189" t="s">
        <v>549</v>
      </c>
      <c r="B53" s="190" t="s">
        <v>99</v>
      </c>
      <c r="C53" s="185">
        <v>4377.6174345532145</v>
      </c>
      <c r="D53" s="185">
        <v>4223.6165508901458</v>
      </c>
      <c r="E53" s="185">
        <v>4439.1878653918493</v>
      </c>
      <c r="F53" s="185">
        <v>4621.5755948094366</v>
      </c>
      <c r="G53" s="185">
        <v>4684.6051955984813</v>
      </c>
      <c r="H53" s="185">
        <v>4790.8842185208468</v>
      </c>
      <c r="I53" s="185">
        <v>4837.1491121423314</v>
      </c>
      <c r="J53" s="185">
        <v>5003.2691122770202</v>
      </c>
      <c r="K53" s="185">
        <v>5258.1928691746225</v>
      </c>
      <c r="L53" s="185">
        <v>5389.4975004882681</v>
      </c>
      <c r="M53" s="185">
        <v>5468.1677342658495</v>
      </c>
      <c r="N53" s="185">
        <v>5497.8190995452496</v>
      </c>
      <c r="O53" s="185">
        <v>5581</v>
      </c>
      <c r="P53" s="186">
        <v>1.5129799462050508E-2</v>
      </c>
      <c r="Q53" s="187">
        <v>0.11547068022092666</v>
      </c>
      <c r="R53" s="185">
        <v>12802.744967570658</v>
      </c>
      <c r="S53" s="185">
        <v>12866.808664145043</v>
      </c>
      <c r="T53" s="185">
        <v>13935.904579036087</v>
      </c>
      <c r="U53" s="185">
        <v>14401.380329432921</v>
      </c>
      <c r="V53" s="185">
        <v>14598.933282283266</v>
      </c>
      <c r="W53" s="185">
        <v>15037.866593337525</v>
      </c>
      <c r="X53" s="185">
        <v>15513.145790167642</v>
      </c>
      <c r="Y53" s="185">
        <v>16019.93786358867</v>
      </c>
      <c r="Z53" s="185">
        <v>16804.500662046314</v>
      </c>
      <c r="AA53" s="185">
        <v>17287.972694444561</v>
      </c>
      <c r="AB53" s="185">
        <v>17637.120656410094</v>
      </c>
      <c r="AC53" s="185">
        <v>17806.825194638226</v>
      </c>
      <c r="AD53" s="185">
        <v>18151</v>
      </c>
      <c r="AE53" s="186">
        <v>1.9328252038179672E-2</v>
      </c>
      <c r="AF53" s="187">
        <v>0.13302561811147662</v>
      </c>
    </row>
    <row r="54" spans="1:32" ht="16.25" customHeight="1">
      <c r="A54" s="192"/>
      <c r="B54" s="193"/>
      <c r="C54" s="824" t="s">
        <v>104</v>
      </c>
      <c r="D54" s="825"/>
      <c r="E54" s="825"/>
      <c r="F54" s="825"/>
      <c r="G54" s="825"/>
      <c r="H54" s="825"/>
      <c r="I54" s="825"/>
      <c r="J54" s="825"/>
      <c r="K54" s="825"/>
      <c r="L54" s="825"/>
      <c r="M54" s="194"/>
      <c r="N54" s="194"/>
      <c r="O54" s="194"/>
      <c r="P54" s="173" t="s">
        <v>495</v>
      </c>
      <c r="Q54" s="174"/>
      <c r="R54" s="804" t="s">
        <v>106</v>
      </c>
      <c r="S54" s="804"/>
      <c r="T54" s="804"/>
      <c r="U54" s="804"/>
      <c r="V54" s="804"/>
      <c r="W54" s="804"/>
      <c r="X54" s="804"/>
      <c r="Y54" s="804"/>
      <c r="Z54" s="804"/>
      <c r="AA54" s="804"/>
      <c r="AB54" s="195"/>
      <c r="AC54" s="195"/>
      <c r="AD54" s="195"/>
      <c r="AE54" s="173" t="s">
        <v>495</v>
      </c>
      <c r="AF54" s="174"/>
    </row>
    <row r="55" spans="1:32">
      <c r="A55" s="192" t="s">
        <v>489</v>
      </c>
      <c r="B55" s="196" t="s">
        <v>496</v>
      </c>
      <c r="C55" s="177" t="s">
        <v>497</v>
      </c>
      <c r="D55" s="177" t="s">
        <v>478</v>
      </c>
      <c r="E55" s="177" t="s">
        <v>479</v>
      </c>
      <c r="F55" s="177" t="s">
        <v>480</v>
      </c>
      <c r="G55" s="177" t="s">
        <v>383</v>
      </c>
      <c r="H55" s="177" t="s">
        <v>481</v>
      </c>
      <c r="I55" s="177" t="s">
        <v>482</v>
      </c>
      <c r="J55" s="178" t="s">
        <v>483</v>
      </c>
      <c r="K55" s="178" t="s">
        <v>484</v>
      </c>
      <c r="L55" s="197" t="s">
        <v>384</v>
      </c>
      <c r="M55" s="182" t="s">
        <v>490</v>
      </c>
      <c r="N55" s="182" t="s">
        <v>101</v>
      </c>
      <c r="O55" s="182" t="s">
        <v>110</v>
      </c>
      <c r="P55" s="179" t="s">
        <v>498</v>
      </c>
      <c r="Q55" s="180" t="s">
        <v>499</v>
      </c>
      <c r="R55" s="181" t="s">
        <v>497</v>
      </c>
      <c r="S55" s="181" t="s">
        <v>478</v>
      </c>
      <c r="T55" s="181" t="s">
        <v>479</v>
      </c>
      <c r="U55" s="181" t="s">
        <v>480</v>
      </c>
      <c r="V55" s="181" t="s">
        <v>383</v>
      </c>
      <c r="W55" s="181" t="s">
        <v>481</v>
      </c>
      <c r="X55" s="181" t="s">
        <v>482</v>
      </c>
      <c r="Y55" s="182" t="s">
        <v>483</v>
      </c>
      <c r="Z55" s="182" t="s">
        <v>484</v>
      </c>
      <c r="AA55" s="182" t="s">
        <v>384</v>
      </c>
      <c r="AB55" s="182" t="s">
        <v>490</v>
      </c>
      <c r="AC55" s="182" t="s">
        <v>101</v>
      </c>
      <c r="AD55" s="182" t="s">
        <v>110</v>
      </c>
      <c r="AE55" s="179" t="s">
        <v>498</v>
      </c>
      <c r="AF55" s="180" t="s">
        <v>499</v>
      </c>
    </row>
    <row r="56" spans="1:32">
      <c r="A56" s="198" t="s">
        <v>500</v>
      </c>
      <c r="B56" s="188" t="s">
        <v>50</v>
      </c>
      <c r="C56" s="185">
        <v>4496</v>
      </c>
      <c r="D56" s="185">
        <v>4828</v>
      </c>
      <c r="E56" s="185">
        <v>5133</v>
      </c>
      <c r="F56" s="185">
        <v>5316</v>
      </c>
      <c r="G56" s="185">
        <v>5570</v>
      </c>
      <c r="H56" s="185">
        <v>5898</v>
      </c>
      <c r="I56" s="185">
        <v>5988</v>
      </c>
      <c r="J56" s="185">
        <v>6182</v>
      </c>
      <c r="K56" s="185">
        <v>6804</v>
      </c>
      <c r="L56" s="185">
        <v>7184</v>
      </c>
      <c r="M56" s="185">
        <v>7518</v>
      </c>
      <c r="N56" s="185">
        <v>8087</v>
      </c>
      <c r="O56" s="185">
        <v>8538</v>
      </c>
      <c r="P56" s="186">
        <f t="shared" ref="P56:P87" si="0">O56/N56-1</f>
        <v>5.5768517373562476E-2</v>
      </c>
      <c r="Q56" s="187">
        <f t="shared" ref="Q56:Q87" si="1">O56/J56-1</f>
        <v>0.38110643804593991</v>
      </c>
      <c r="R56" s="185">
        <v>13466</v>
      </c>
      <c r="S56" s="185">
        <v>14248</v>
      </c>
      <c r="T56" s="185">
        <v>15036</v>
      </c>
      <c r="U56" s="185">
        <v>15906</v>
      </c>
      <c r="V56" s="185">
        <v>17210</v>
      </c>
      <c r="W56" s="185">
        <v>18348</v>
      </c>
      <c r="X56" s="185">
        <v>18948</v>
      </c>
      <c r="Y56" s="185">
        <v>19502</v>
      </c>
      <c r="Z56" s="185">
        <v>20784</v>
      </c>
      <c r="AA56" s="185">
        <v>21854</v>
      </c>
      <c r="AB56" s="185">
        <v>22908</v>
      </c>
      <c r="AC56" s="185">
        <v>24257</v>
      </c>
      <c r="AD56" s="185">
        <v>26208</v>
      </c>
      <c r="AE56" s="186">
        <f t="shared" ref="AE56:AE87" si="2">AD56/AC56-1</f>
        <v>8.0430391227274578E-2</v>
      </c>
      <c r="AF56" s="187">
        <f t="shared" ref="AF56:AF87" si="3">AD56/Y56-1</f>
        <v>0.34386216798277092</v>
      </c>
    </row>
    <row r="57" spans="1:32">
      <c r="A57" s="198" t="s">
        <v>501</v>
      </c>
      <c r="B57" s="188" t="s">
        <v>51</v>
      </c>
      <c r="C57" s="185">
        <v>5700</v>
      </c>
      <c r="D57" s="185">
        <v>6400</v>
      </c>
      <c r="E57" s="185">
        <v>7000</v>
      </c>
      <c r="F57" s="185">
        <v>7900</v>
      </c>
      <c r="G57" s="185">
        <v>8600</v>
      </c>
      <c r="H57" s="185">
        <v>9200</v>
      </c>
      <c r="I57" s="185">
        <v>9450</v>
      </c>
      <c r="J57" s="185">
        <v>9826</v>
      </c>
      <c r="K57" s="185">
        <v>10170</v>
      </c>
      <c r="L57" s="185">
        <v>10470</v>
      </c>
      <c r="M57" s="185">
        <v>10780</v>
      </c>
      <c r="N57" s="185">
        <v>10780</v>
      </c>
      <c r="O57" s="185">
        <v>10780</v>
      </c>
      <c r="P57" s="186">
        <f t="shared" si="0"/>
        <v>0</v>
      </c>
      <c r="Q57" s="187">
        <f t="shared" si="1"/>
        <v>9.708935477305114E-2</v>
      </c>
      <c r="R57" s="185">
        <v>16518</v>
      </c>
      <c r="S57" s="185">
        <v>18000</v>
      </c>
      <c r="T57" s="185">
        <v>19200</v>
      </c>
      <c r="U57" s="185">
        <v>20500</v>
      </c>
      <c r="V57" s="185">
        <v>21900</v>
      </c>
      <c r="W57" s="185">
        <v>22950</v>
      </c>
      <c r="X57" s="185">
        <v>23950</v>
      </c>
      <c r="Y57" s="185">
        <v>24950</v>
      </c>
      <c r="Z57" s="185">
        <v>25950</v>
      </c>
      <c r="AA57" s="185">
        <v>26950</v>
      </c>
      <c r="AB57" s="185">
        <v>28100</v>
      </c>
      <c r="AC57" s="185">
        <v>29230</v>
      </c>
      <c r="AD57" s="185">
        <v>30250</v>
      </c>
      <c r="AE57" s="186">
        <f t="shared" si="2"/>
        <v>3.489565514881976E-2</v>
      </c>
      <c r="AF57" s="187">
        <f t="shared" si="3"/>
        <v>0.21242484969939879</v>
      </c>
    </row>
    <row r="58" spans="1:32">
      <c r="A58" s="198" t="s">
        <v>502</v>
      </c>
      <c r="B58" s="188" t="s">
        <v>52</v>
      </c>
      <c r="C58" s="185">
        <v>6038</v>
      </c>
      <c r="D58" s="185">
        <v>6400</v>
      </c>
      <c r="E58" s="185">
        <v>6459</v>
      </c>
      <c r="F58" s="185">
        <v>6768</v>
      </c>
      <c r="G58" s="185">
        <v>7174</v>
      </c>
      <c r="H58" s="185">
        <v>7553</v>
      </c>
      <c r="I58" s="185">
        <v>7818</v>
      </c>
      <c r="J58" s="185">
        <v>8210</v>
      </c>
      <c r="K58" s="185">
        <v>8522</v>
      </c>
      <c r="L58" s="185">
        <v>8820</v>
      </c>
      <c r="M58" s="185">
        <v>9062</v>
      </c>
      <c r="N58" s="185">
        <v>9130</v>
      </c>
      <c r="O58" s="185">
        <v>9384</v>
      </c>
      <c r="P58" s="186">
        <f t="shared" si="0"/>
        <v>2.7820372398685622E-2</v>
      </c>
      <c r="Q58" s="187">
        <f t="shared" si="1"/>
        <v>0.14299634591961019</v>
      </c>
      <c r="R58" s="185">
        <v>14492</v>
      </c>
      <c r="S58" s="185">
        <v>15278</v>
      </c>
      <c r="T58" s="185">
        <v>15445</v>
      </c>
      <c r="U58" s="185">
        <v>16000</v>
      </c>
      <c r="V58" s="185">
        <v>17606</v>
      </c>
      <c r="W58" s="185">
        <v>18434</v>
      </c>
      <c r="X58" s="185">
        <v>19075</v>
      </c>
      <c r="Y58" s="185">
        <v>20302</v>
      </c>
      <c r="Z58" s="185">
        <v>21826</v>
      </c>
      <c r="AA58" s="185">
        <v>23168</v>
      </c>
      <c r="AB58" s="185">
        <v>24308</v>
      </c>
      <c r="AC58" s="185">
        <v>25168</v>
      </c>
      <c r="AD58" s="185">
        <v>25872</v>
      </c>
      <c r="AE58" s="186">
        <f t="shared" si="2"/>
        <v>2.7972027972027913E-2</v>
      </c>
      <c r="AF58" s="187">
        <f t="shared" si="3"/>
        <v>0.27435720618658266</v>
      </c>
    </row>
    <row r="59" spans="1:32">
      <c r="A59" s="198" t="s">
        <v>503</v>
      </c>
      <c r="B59" s="188" t="s">
        <v>53</v>
      </c>
      <c r="C59" s="185">
        <v>5037</v>
      </c>
      <c r="D59" s="185">
        <v>5531</v>
      </c>
      <c r="E59" s="185">
        <v>6855</v>
      </c>
      <c r="F59" s="185">
        <v>8237</v>
      </c>
      <c r="G59" s="185">
        <v>9299</v>
      </c>
      <c r="H59" s="185">
        <v>10035</v>
      </c>
      <c r="I59" s="185">
        <v>10391</v>
      </c>
      <c r="J59" s="185">
        <v>10957</v>
      </c>
      <c r="K59" s="185">
        <v>11403</v>
      </c>
      <c r="L59" s="185">
        <v>11769</v>
      </c>
      <c r="M59" s="185">
        <v>11877</v>
      </c>
      <c r="N59" s="185">
        <v>12487</v>
      </c>
      <c r="O59" s="185">
        <v>12711</v>
      </c>
      <c r="P59" s="186">
        <f t="shared" si="0"/>
        <v>1.7938656202450609E-2</v>
      </c>
      <c r="Q59" s="187">
        <f t="shared" si="1"/>
        <v>0.16008031395454969</v>
      </c>
      <c r="R59" s="185">
        <v>16271</v>
      </c>
      <c r="S59" s="185">
        <v>18665</v>
      </c>
      <c r="T59" s="185">
        <v>22572</v>
      </c>
      <c r="U59" s="185">
        <v>24597</v>
      </c>
      <c r="V59" s="185">
        <v>25509</v>
      </c>
      <c r="W59" s="185">
        <v>26231</v>
      </c>
      <c r="X59" s="185">
        <v>27073</v>
      </c>
      <c r="Y59" s="185">
        <v>29421</v>
      </c>
      <c r="Z59" s="185">
        <v>32600</v>
      </c>
      <c r="AA59" s="35">
        <v>36017</v>
      </c>
      <c r="AB59" s="185">
        <v>35307</v>
      </c>
      <c r="AC59" s="185">
        <v>36386</v>
      </c>
      <c r="AD59" s="185">
        <v>36738</v>
      </c>
      <c r="AE59" s="186">
        <f t="shared" si="2"/>
        <v>9.6740504589676313E-3</v>
      </c>
      <c r="AF59" s="187">
        <f t="shared" si="3"/>
        <v>0.24869990822881616</v>
      </c>
    </row>
    <row r="60" spans="1:32">
      <c r="A60" s="198" t="s">
        <v>504</v>
      </c>
      <c r="B60" s="188" t="s">
        <v>54</v>
      </c>
      <c r="C60" s="185">
        <v>7164</v>
      </c>
      <c r="D60" s="185">
        <v>7656</v>
      </c>
      <c r="E60" s="185">
        <v>9749</v>
      </c>
      <c r="F60" s="185">
        <v>10940</v>
      </c>
      <c r="G60" s="185">
        <v>12835</v>
      </c>
      <c r="H60" s="185">
        <v>12874</v>
      </c>
      <c r="I60" s="185">
        <v>12864</v>
      </c>
      <c r="J60" s="185">
        <v>12972</v>
      </c>
      <c r="K60" s="185">
        <v>13431</v>
      </c>
      <c r="L60" s="185">
        <v>13485</v>
      </c>
      <c r="M60" s="185">
        <v>13928</v>
      </c>
      <c r="N60" s="185">
        <v>14184</v>
      </c>
      <c r="O60" s="185">
        <v>14253</v>
      </c>
      <c r="P60" s="186">
        <f t="shared" si="0"/>
        <v>4.8646362098139218E-3</v>
      </c>
      <c r="Q60" s="187">
        <f t="shared" si="1"/>
        <v>9.8751156336725154E-2</v>
      </c>
      <c r="R60" s="185">
        <v>26784</v>
      </c>
      <c r="S60" s="185">
        <v>28264</v>
      </c>
      <c r="T60" s="185">
        <v>32418</v>
      </c>
      <c r="U60" s="185">
        <v>33819</v>
      </c>
      <c r="V60" s="185">
        <v>35713</v>
      </c>
      <c r="W60" s="185">
        <v>35752</v>
      </c>
      <c r="X60" s="185">
        <v>35742</v>
      </c>
      <c r="Y60" s="185">
        <v>35850</v>
      </c>
      <c r="Z60" s="185">
        <v>38139</v>
      </c>
      <c r="AA60" s="185">
        <v>40167</v>
      </c>
      <c r="AB60" s="185">
        <v>41942</v>
      </c>
      <c r="AC60" s="185">
        <v>43176</v>
      </c>
      <c r="AD60" s="185">
        <v>44007</v>
      </c>
      <c r="AE60" s="186">
        <f t="shared" si="2"/>
        <v>1.9246803779877641E-2</v>
      </c>
      <c r="AF60" s="187">
        <f t="shared" si="3"/>
        <v>0.22753138075313806</v>
      </c>
    </row>
    <row r="61" spans="1:32">
      <c r="A61" s="198" t="s">
        <v>505</v>
      </c>
      <c r="B61" s="188" t="s">
        <v>55</v>
      </c>
      <c r="C61" s="185">
        <v>6635</v>
      </c>
      <c r="D61" s="185">
        <v>7278</v>
      </c>
      <c r="E61" s="185">
        <v>7932</v>
      </c>
      <c r="F61" s="185">
        <v>8511</v>
      </c>
      <c r="G61" s="185">
        <v>9152</v>
      </c>
      <c r="H61" s="185">
        <v>9482</v>
      </c>
      <c r="I61" s="185">
        <v>10529</v>
      </c>
      <c r="J61" s="185">
        <v>10789</v>
      </c>
      <c r="K61" s="185">
        <v>11091</v>
      </c>
      <c r="L61" s="185">
        <v>11531</v>
      </c>
      <c r="M61" s="185">
        <v>12086</v>
      </c>
      <c r="N61" s="185">
        <v>12532</v>
      </c>
      <c r="O61" s="185">
        <v>12500</v>
      </c>
      <c r="P61" s="186">
        <f t="shared" si="0"/>
        <v>-2.5534631343759884E-3</v>
      </c>
      <c r="Q61" s="187">
        <f t="shared" si="1"/>
        <v>0.15858745018073961</v>
      </c>
      <c r="R61" s="185">
        <v>24797</v>
      </c>
      <c r="S61" s="185">
        <v>26756</v>
      </c>
      <c r="T61" s="185">
        <v>28193</v>
      </c>
      <c r="U61" s="185">
        <v>29493</v>
      </c>
      <c r="V61" s="185">
        <v>30330</v>
      </c>
      <c r="W61" s="185">
        <v>31378</v>
      </c>
      <c r="X61" s="185">
        <v>32297</v>
      </c>
      <c r="Y61" s="185">
        <v>33151</v>
      </c>
      <c r="Z61" s="185">
        <v>34125</v>
      </c>
      <c r="AA61" s="185">
        <v>35079</v>
      </c>
      <c r="AB61" s="185">
        <v>36220</v>
      </c>
      <c r="AC61" s="185">
        <v>37286</v>
      </c>
      <c r="AD61" s="185">
        <v>38318</v>
      </c>
      <c r="AE61" s="186">
        <f t="shared" si="2"/>
        <v>2.767794882797836E-2</v>
      </c>
      <c r="AF61" s="187">
        <f t="shared" si="3"/>
        <v>0.15586256824831834</v>
      </c>
    </row>
    <row r="62" spans="1:32">
      <c r="A62" s="198" t="s">
        <v>506</v>
      </c>
      <c r="B62" s="188" t="s">
        <v>56</v>
      </c>
      <c r="C62" s="185">
        <v>8842</v>
      </c>
      <c r="D62" s="185">
        <v>9338</v>
      </c>
      <c r="E62" s="185">
        <v>9886</v>
      </c>
      <c r="F62" s="185">
        <v>10416</v>
      </c>
      <c r="G62" s="185">
        <v>10670</v>
      </c>
      <c r="H62" s="185">
        <v>11242</v>
      </c>
      <c r="I62" s="185">
        <v>12022</v>
      </c>
      <c r="J62" s="185">
        <v>12700</v>
      </c>
      <c r="K62" s="185">
        <v>13364</v>
      </c>
      <c r="L62" s="185">
        <v>14066</v>
      </c>
      <c r="M62" s="185">
        <v>14880</v>
      </c>
      <c r="N62" s="185">
        <v>15730</v>
      </c>
      <c r="O62" s="185">
        <v>17226</v>
      </c>
      <c r="P62" s="186">
        <f t="shared" si="0"/>
        <v>9.5104895104895171E-2</v>
      </c>
      <c r="Q62" s="187">
        <f t="shared" si="1"/>
        <v>0.35637795275590545</v>
      </c>
      <c r="R62" s="185">
        <v>22786</v>
      </c>
      <c r="S62" s="185">
        <v>24050</v>
      </c>
      <c r="T62" s="185">
        <v>25584</v>
      </c>
      <c r="U62" s="185">
        <v>26880</v>
      </c>
      <c r="V62" s="185">
        <v>27566</v>
      </c>
      <c r="W62" s="185">
        <v>29074</v>
      </c>
      <c r="X62" s="185">
        <v>30970</v>
      </c>
      <c r="Y62" s="185">
        <v>32880</v>
      </c>
      <c r="Z62" s="185">
        <v>34908</v>
      </c>
      <c r="AA62" s="185">
        <v>35858</v>
      </c>
      <c r="AB62" s="185">
        <v>36948</v>
      </c>
      <c r="AC62" s="185">
        <v>38098</v>
      </c>
      <c r="AD62" s="185">
        <v>39894</v>
      </c>
      <c r="AE62" s="186">
        <f t="shared" si="2"/>
        <v>4.714158223528786E-2</v>
      </c>
      <c r="AF62" s="187">
        <f t="shared" si="3"/>
        <v>0.21332116788321165</v>
      </c>
    </row>
    <row r="63" spans="1:32">
      <c r="A63" s="198" t="s">
        <v>507</v>
      </c>
      <c r="B63" s="188" t="s">
        <v>57</v>
      </c>
      <c r="C63" s="185">
        <v>8150</v>
      </c>
      <c r="D63" s="185">
        <v>8646</v>
      </c>
      <c r="E63" s="185">
        <v>9486</v>
      </c>
      <c r="F63" s="185">
        <v>10208</v>
      </c>
      <c r="G63" s="185">
        <v>11192</v>
      </c>
      <c r="H63" s="185">
        <v>11682</v>
      </c>
      <c r="I63" s="185">
        <v>12112</v>
      </c>
      <c r="J63" s="185">
        <v>12342</v>
      </c>
      <c r="K63" s="185">
        <v>12520</v>
      </c>
      <c r="L63" s="185">
        <v>12830</v>
      </c>
      <c r="M63" s="185">
        <v>13160</v>
      </c>
      <c r="N63" s="185">
        <v>13680</v>
      </c>
      <c r="O63" s="185">
        <v>14280</v>
      </c>
      <c r="P63" s="186">
        <f t="shared" si="0"/>
        <v>4.3859649122806932E-2</v>
      </c>
      <c r="Q63" s="187">
        <f t="shared" si="1"/>
        <v>0.15702479338842967</v>
      </c>
      <c r="R63" s="185">
        <v>19400</v>
      </c>
      <c r="S63" s="185">
        <v>21126</v>
      </c>
      <c r="T63" s="185">
        <v>23408</v>
      </c>
      <c r="U63" s="185">
        <v>25408</v>
      </c>
      <c r="V63" s="185">
        <v>27462</v>
      </c>
      <c r="W63" s="185">
        <v>28772</v>
      </c>
      <c r="X63" s="185">
        <v>29932</v>
      </c>
      <c r="Y63" s="185">
        <v>30692</v>
      </c>
      <c r="Z63" s="185">
        <v>31420</v>
      </c>
      <c r="AA63" s="185">
        <v>32250</v>
      </c>
      <c r="AB63" s="185">
        <v>33150</v>
      </c>
      <c r="AC63" s="185">
        <v>34310</v>
      </c>
      <c r="AD63" s="185">
        <v>35710</v>
      </c>
      <c r="AE63" s="186">
        <f t="shared" si="2"/>
        <v>4.0804430195278352E-2</v>
      </c>
      <c r="AF63" s="187">
        <f t="shared" si="3"/>
        <v>0.16349537338720177</v>
      </c>
    </row>
    <row r="64" spans="1:32">
      <c r="A64" s="198" t="s">
        <v>508</v>
      </c>
      <c r="B64" s="188" t="s">
        <v>58</v>
      </c>
      <c r="C64" s="185">
        <v>3370</v>
      </c>
      <c r="D64" s="185">
        <v>3790</v>
      </c>
      <c r="E64" s="185">
        <v>4373</v>
      </c>
      <c r="F64" s="185">
        <v>5045</v>
      </c>
      <c r="G64" s="185">
        <v>5657</v>
      </c>
      <c r="H64" s="185">
        <v>6143</v>
      </c>
      <c r="I64" s="185">
        <v>6263</v>
      </c>
      <c r="J64" s="185">
        <v>6313</v>
      </c>
      <c r="K64" s="185">
        <v>6381</v>
      </c>
      <c r="L64" s="185">
        <v>6381</v>
      </c>
      <c r="M64" s="185">
        <v>6381</v>
      </c>
      <c r="N64" s="185">
        <v>6381</v>
      </c>
      <c r="O64" s="185">
        <v>6381</v>
      </c>
      <c r="P64" s="186">
        <f t="shared" si="0"/>
        <v>0</v>
      </c>
      <c r="Q64" s="187">
        <f t="shared" si="1"/>
        <v>1.0771424045620259E-2</v>
      </c>
      <c r="R64" s="185">
        <v>17791</v>
      </c>
      <c r="S64" s="185">
        <v>20640</v>
      </c>
      <c r="T64" s="185">
        <v>23744</v>
      </c>
      <c r="U64" s="185">
        <v>27322</v>
      </c>
      <c r="V64" s="185">
        <v>27934</v>
      </c>
      <c r="W64" s="185">
        <v>28420</v>
      </c>
      <c r="X64" s="185">
        <v>28540</v>
      </c>
      <c r="Y64" s="185">
        <v>28590</v>
      </c>
      <c r="Z64" s="185">
        <v>28658</v>
      </c>
      <c r="AA64" s="185">
        <v>28658</v>
      </c>
      <c r="AB64" s="185">
        <v>28658</v>
      </c>
      <c r="AC64" s="185">
        <v>28658</v>
      </c>
      <c r="AD64" s="185">
        <v>28658</v>
      </c>
      <c r="AE64" s="186">
        <f t="shared" si="2"/>
        <v>0</v>
      </c>
      <c r="AF64" s="187">
        <f t="shared" si="3"/>
        <v>2.3784540048967795E-3</v>
      </c>
    </row>
    <row r="65" spans="1:32">
      <c r="A65" s="198" t="s">
        <v>509</v>
      </c>
      <c r="B65" s="188" t="s">
        <v>59</v>
      </c>
      <c r="C65" s="185">
        <v>5259</v>
      </c>
      <c r="D65" s="185">
        <v>5532</v>
      </c>
      <c r="E65" s="185">
        <v>6172</v>
      </c>
      <c r="F65" s="185">
        <v>7338</v>
      </c>
      <c r="G65" s="185">
        <v>9472</v>
      </c>
      <c r="H65" s="185">
        <v>9842</v>
      </c>
      <c r="I65" s="185">
        <v>10262</v>
      </c>
      <c r="J65" s="185">
        <v>10836</v>
      </c>
      <c r="K65" s="185">
        <v>11622</v>
      </c>
      <c r="L65" s="185">
        <v>11634</v>
      </c>
      <c r="M65" s="185">
        <v>11818</v>
      </c>
      <c r="N65" s="185">
        <v>11830</v>
      </c>
      <c r="O65" s="185">
        <v>12080</v>
      </c>
      <c r="P65" s="186">
        <f t="shared" si="0"/>
        <v>2.1132713440405793E-2</v>
      </c>
      <c r="Q65" s="187">
        <f t="shared" si="1"/>
        <v>0.11480251015134746</v>
      </c>
      <c r="R65" s="185">
        <v>20726</v>
      </c>
      <c r="S65" s="185">
        <v>22343</v>
      </c>
      <c r="T65" s="185">
        <v>25946</v>
      </c>
      <c r="U65" s="185">
        <v>26946</v>
      </c>
      <c r="V65" s="185">
        <v>27682</v>
      </c>
      <c r="W65" s="185">
        <v>28052</v>
      </c>
      <c r="X65" s="185">
        <v>28472</v>
      </c>
      <c r="Y65" s="185">
        <v>29046</v>
      </c>
      <c r="Z65" s="185">
        <v>29832</v>
      </c>
      <c r="AA65" s="185">
        <v>29844</v>
      </c>
      <c r="AB65" s="185">
        <v>30392</v>
      </c>
      <c r="AC65" s="185">
        <v>30404</v>
      </c>
      <c r="AD65" s="185">
        <v>31120</v>
      </c>
      <c r="AE65" s="186">
        <f t="shared" si="2"/>
        <v>2.3549532956189889E-2</v>
      </c>
      <c r="AF65" s="187">
        <f t="shared" si="3"/>
        <v>7.1403979893961411E-2</v>
      </c>
    </row>
    <row r="66" spans="1:32">
      <c r="A66" s="198" t="s">
        <v>510</v>
      </c>
      <c r="B66" s="188" t="s">
        <v>60</v>
      </c>
      <c r="C66" s="185">
        <v>5390</v>
      </c>
      <c r="D66" s="185">
        <v>6259</v>
      </c>
      <c r="E66" s="185">
        <v>7168</v>
      </c>
      <c r="F66" s="185">
        <v>8096</v>
      </c>
      <c r="G66" s="185">
        <v>9100</v>
      </c>
      <c r="H66" s="185">
        <v>9404</v>
      </c>
      <c r="I66" s="185">
        <v>9904</v>
      </c>
      <c r="J66" s="185">
        <v>10620</v>
      </c>
      <c r="K66" s="185">
        <v>11164</v>
      </c>
      <c r="L66" s="185">
        <v>11732</v>
      </c>
      <c r="M66" s="185">
        <v>11732</v>
      </c>
      <c r="N66" s="185">
        <v>11970</v>
      </c>
      <c r="O66" s="185">
        <v>12186</v>
      </c>
      <c r="P66" s="186">
        <f t="shared" si="0"/>
        <v>1.8045112781954975E-2</v>
      </c>
      <c r="Q66" s="187">
        <f t="shared" si="1"/>
        <v>0.14745762711864407</v>
      </c>
      <c r="R66" s="185">
        <v>14654</v>
      </c>
      <c r="S66" s="185">
        <v>16915</v>
      </c>
      <c r="T66" s="185">
        <v>19328</v>
      </c>
      <c r="U66" s="185">
        <v>21536</v>
      </c>
      <c r="V66" s="185">
        <v>23932</v>
      </c>
      <c r="W66" s="185">
        <v>25652</v>
      </c>
      <c r="X66" s="185">
        <v>27472</v>
      </c>
      <c r="Y66" s="185">
        <v>29412</v>
      </c>
      <c r="Z66" s="185">
        <v>31516</v>
      </c>
      <c r="AA66" s="185">
        <v>33764</v>
      </c>
      <c r="AB66" s="185">
        <v>33764</v>
      </c>
      <c r="AC66" s="185">
        <v>34002</v>
      </c>
      <c r="AD66" s="185">
        <v>34218</v>
      </c>
      <c r="AE66" s="186">
        <f t="shared" si="2"/>
        <v>6.3525674960296374E-3</v>
      </c>
      <c r="AF66" s="187">
        <f t="shared" si="3"/>
        <v>0.16340269277845776</v>
      </c>
    </row>
    <row r="67" spans="1:32">
      <c r="A67" s="198" t="s">
        <v>511</v>
      </c>
      <c r="B67" s="188" t="s">
        <v>61</v>
      </c>
      <c r="C67" s="185">
        <v>6293</v>
      </c>
      <c r="D67" s="185">
        <v>6544</v>
      </c>
      <c r="E67" s="185">
        <v>6824</v>
      </c>
      <c r="F67" s="185">
        <v>7417</v>
      </c>
      <c r="G67" s="185">
        <v>7765</v>
      </c>
      <c r="H67" s="185">
        <v>8057</v>
      </c>
      <c r="I67" s="185">
        <v>8061</v>
      </c>
      <c r="J67" s="185">
        <v>8079</v>
      </c>
      <c r="K67" s="185">
        <v>8104</v>
      </c>
      <c r="L67" s="185">
        <v>8325</v>
      </c>
      <c r="M67" s="185">
        <v>8964</v>
      </c>
      <c r="N67" s="185">
        <v>9267</v>
      </c>
      <c r="O67" s="185">
        <v>9606</v>
      </c>
      <c r="P67" s="186">
        <f t="shared" si="0"/>
        <v>3.6581417934606675E-2</v>
      </c>
      <c r="Q67" s="187">
        <f t="shared" si="1"/>
        <v>0.18900854066097295</v>
      </c>
      <c r="R67" s="185">
        <v>19465</v>
      </c>
      <c r="S67" s="185">
        <v>20658</v>
      </c>
      <c r="T67" s="185">
        <v>22445</v>
      </c>
      <c r="U67" s="185">
        <v>23713</v>
      </c>
      <c r="V67" s="185">
        <v>25099</v>
      </c>
      <c r="W67" s="185">
        <v>26279</v>
      </c>
      <c r="X67" s="185">
        <v>26931</v>
      </c>
      <c r="Y67" s="185">
        <v>27409</v>
      </c>
      <c r="Z67" s="185">
        <v>27890</v>
      </c>
      <c r="AA67" s="185">
        <v>28413</v>
      </c>
      <c r="AB67" s="185">
        <v>30608</v>
      </c>
      <c r="AC67" s="185">
        <v>31233</v>
      </c>
      <c r="AD67" s="185">
        <v>31569</v>
      </c>
      <c r="AE67" s="186">
        <f t="shared" si="2"/>
        <v>1.0757852271635837E-2</v>
      </c>
      <c r="AF67" s="187">
        <f t="shared" si="3"/>
        <v>0.15177496442774263</v>
      </c>
    </row>
    <row r="68" spans="1:32">
      <c r="A68" s="198" t="s">
        <v>512</v>
      </c>
      <c r="B68" s="188" t="s">
        <v>62</v>
      </c>
      <c r="C68" s="185">
        <v>4410</v>
      </c>
      <c r="D68" s="185">
        <v>4632</v>
      </c>
      <c r="E68" s="185">
        <v>4932</v>
      </c>
      <c r="F68" s="185">
        <v>5402</v>
      </c>
      <c r="G68" s="185">
        <v>5856</v>
      </c>
      <c r="H68" s="185">
        <v>6212</v>
      </c>
      <c r="I68" s="185">
        <v>6524</v>
      </c>
      <c r="J68" s="185">
        <v>6784</v>
      </c>
      <c r="K68" s="185">
        <v>7020</v>
      </c>
      <c r="L68" s="185">
        <v>7232</v>
      </c>
      <c r="M68" s="185">
        <v>7488</v>
      </c>
      <c r="N68" s="185">
        <v>7864</v>
      </c>
      <c r="O68" s="185">
        <v>8304</v>
      </c>
      <c r="P68" s="186">
        <f t="shared" si="0"/>
        <v>5.5951169888097674E-2</v>
      </c>
      <c r="Q68" s="187">
        <f t="shared" si="1"/>
        <v>0.22405660377358494</v>
      </c>
      <c r="R68" s="185">
        <v>14490</v>
      </c>
      <c r="S68" s="185">
        <v>14712</v>
      </c>
      <c r="T68" s="185">
        <v>15111</v>
      </c>
      <c r="U68" s="185">
        <v>16994</v>
      </c>
      <c r="V68" s="185">
        <v>18376</v>
      </c>
      <c r="W68" s="185">
        <v>19000</v>
      </c>
      <c r="X68" s="185">
        <v>19600</v>
      </c>
      <c r="Y68" s="185">
        <v>20314</v>
      </c>
      <c r="Z68" s="185">
        <v>21024</v>
      </c>
      <c r="AA68" s="185">
        <v>22040</v>
      </c>
      <c r="AB68" s="185">
        <v>23812</v>
      </c>
      <c r="AC68" s="185">
        <v>25500</v>
      </c>
      <c r="AD68" s="185">
        <v>27540</v>
      </c>
      <c r="AE68" s="186">
        <f t="shared" si="2"/>
        <v>8.0000000000000071E-2</v>
      </c>
      <c r="AF68" s="187">
        <f t="shared" si="3"/>
        <v>0.3557152702569657</v>
      </c>
    </row>
    <row r="69" spans="1:32">
      <c r="A69" s="198" t="s">
        <v>513</v>
      </c>
      <c r="B69" s="188" t="s">
        <v>63</v>
      </c>
      <c r="C69" s="185">
        <v>11130</v>
      </c>
      <c r="D69" s="185">
        <v>12240</v>
      </c>
      <c r="E69" s="185">
        <v>12528</v>
      </c>
      <c r="F69" s="185">
        <v>13096</v>
      </c>
      <c r="G69" s="185">
        <v>13838</v>
      </c>
      <c r="H69" s="185">
        <v>14522</v>
      </c>
      <c r="I69" s="185">
        <v>14750</v>
      </c>
      <c r="J69" s="185">
        <v>15020</v>
      </c>
      <c r="K69" s="185">
        <v>15626</v>
      </c>
      <c r="L69" s="185">
        <v>15698</v>
      </c>
      <c r="M69" s="185">
        <v>15868</v>
      </c>
      <c r="N69" s="185">
        <v>16004</v>
      </c>
      <c r="O69" s="185">
        <v>16210</v>
      </c>
      <c r="P69" s="186">
        <f t="shared" si="0"/>
        <v>1.2871782054486358E-2</v>
      </c>
      <c r="Q69" s="187">
        <f t="shared" si="1"/>
        <v>7.9227696404793546E-2</v>
      </c>
      <c r="R69" s="185">
        <v>25216</v>
      </c>
      <c r="S69" s="185">
        <v>26024</v>
      </c>
      <c r="T69" s="185">
        <v>26336</v>
      </c>
      <c r="U69" s="185">
        <v>27238</v>
      </c>
      <c r="V69" s="185">
        <v>27980</v>
      </c>
      <c r="W69" s="185">
        <v>28664</v>
      </c>
      <c r="X69" s="185">
        <v>29132</v>
      </c>
      <c r="Y69" s="185">
        <v>29646</v>
      </c>
      <c r="Z69" s="185">
        <v>30786</v>
      </c>
      <c r="AA69" s="185">
        <v>31320</v>
      </c>
      <c r="AB69" s="185">
        <v>31988</v>
      </c>
      <c r="AC69" s="185">
        <v>32574</v>
      </c>
      <c r="AD69" s="185">
        <v>33352</v>
      </c>
      <c r="AE69" s="186">
        <f t="shared" si="2"/>
        <v>2.3884079327070706E-2</v>
      </c>
      <c r="AF69" s="187">
        <f t="shared" si="3"/>
        <v>0.12500843284085539</v>
      </c>
    </row>
    <row r="70" spans="1:32">
      <c r="A70" s="198" t="s">
        <v>514</v>
      </c>
      <c r="B70" s="188" t="s">
        <v>64</v>
      </c>
      <c r="C70" s="185">
        <v>7837</v>
      </c>
      <c r="D70" s="185">
        <v>8231</v>
      </c>
      <c r="E70" s="185">
        <v>8613</v>
      </c>
      <c r="F70" s="185">
        <v>9028</v>
      </c>
      <c r="G70" s="185">
        <v>9524</v>
      </c>
      <c r="H70" s="185">
        <v>10033</v>
      </c>
      <c r="I70" s="185">
        <v>10209</v>
      </c>
      <c r="J70" s="185">
        <v>10388</v>
      </c>
      <c r="K70" s="185">
        <v>10388</v>
      </c>
      <c r="L70" s="185">
        <v>10388</v>
      </c>
      <c r="M70" s="185">
        <v>10533</v>
      </c>
      <c r="N70" s="185">
        <v>10681</v>
      </c>
      <c r="O70" s="185">
        <v>10947</v>
      </c>
      <c r="P70" s="186">
        <f t="shared" si="0"/>
        <v>2.4904035202696351E-2</v>
      </c>
      <c r="Q70" s="187">
        <f t="shared" si="1"/>
        <v>5.3812090874085561E-2</v>
      </c>
      <c r="R70" s="185">
        <v>22316</v>
      </c>
      <c r="S70" s="185">
        <v>24769</v>
      </c>
      <c r="T70" s="185">
        <v>26173</v>
      </c>
      <c r="U70" s="185">
        <v>27689</v>
      </c>
      <c r="V70" s="185">
        <v>29540</v>
      </c>
      <c r="W70" s="185">
        <v>31483</v>
      </c>
      <c r="X70" s="185">
        <v>32350</v>
      </c>
      <c r="Y70" s="185">
        <v>33241</v>
      </c>
      <c r="Z70" s="185">
        <v>33741</v>
      </c>
      <c r="AA70" s="185">
        <v>34246</v>
      </c>
      <c r="AB70" s="185">
        <v>34845</v>
      </c>
      <c r="AC70" s="185">
        <v>35456</v>
      </c>
      <c r="AD70" s="185">
        <v>36512</v>
      </c>
      <c r="AE70" s="186">
        <f t="shared" si="2"/>
        <v>2.9783393501805033E-2</v>
      </c>
      <c r="AF70" s="187">
        <f t="shared" si="3"/>
        <v>9.8402575133118786E-2</v>
      </c>
    </row>
    <row r="71" spans="1:32">
      <c r="A71" s="199" t="s">
        <v>515</v>
      </c>
      <c r="B71" s="188" t="s">
        <v>65</v>
      </c>
      <c r="C71" s="185">
        <v>7146</v>
      </c>
      <c r="D71" s="185">
        <v>7705</v>
      </c>
      <c r="E71" s="185">
        <v>8206</v>
      </c>
      <c r="F71" s="185">
        <v>8733</v>
      </c>
      <c r="G71" s="185">
        <v>9222</v>
      </c>
      <c r="H71" s="185">
        <v>9678</v>
      </c>
      <c r="I71" s="185">
        <v>10107</v>
      </c>
      <c r="J71" s="185">
        <v>10448</v>
      </c>
      <c r="K71" s="185">
        <v>10802</v>
      </c>
      <c r="L71" s="185">
        <v>11455</v>
      </c>
      <c r="M71" s="185">
        <v>10824</v>
      </c>
      <c r="N71" s="185">
        <v>11148</v>
      </c>
      <c r="O71" s="185">
        <v>11166</v>
      </c>
      <c r="P71" s="186">
        <f t="shared" si="0"/>
        <v>1.6146393972011897E-3</v>
      </c>
      <c r="Q71" s="187">
        <f t="shared" si="1"/>
        <v>6.8721286370597268E-2</v>
      </c>
      <c r="R71" s="185">
        <v>17556</v>
      </c>
      <c r="S71" s="185">
        <v>18909</v>
      </c>
      <c r="T71" s="185">
        <v>20185</v>
      </c>
      <c r="U71" s="185">
        <v>21538</v>
      </c>
      <c r="V71" s="185">
        <v>22608</v>
      </c>
      <c r="W71" s="185">
        <v>23748</v>
      </c>
      <c r="X71" s="185">
        <v>24873</v>
      </c>
      <c r="Y71" s="185">
        <v>25731</v>
      </c>
      <c r="Z71" s="185">
        <v>26640</v>
      </c>
      <c r="AA71" s="185">
        <v>28239</v>
      </c>
      <c r="AB71" s="185">
        <v>26592</v>
      </c>
      <c r="AC71" s="185">
        <v>27358</v>
      </c>
      <c r="AD71" s="185">
        <v>28034</v>
      </c>
      <c r="AE71" s="186">
        <f t="shared" si="2"/>
        <v>2.4709408582498815E-2</v>
      </c>
      <c r="AF71" s="187">
        <f t="shared" si="3"/>
        <v>8.950293420387867E-2</v>
      </c>
    </row>
    <row r="72" spans="1:32">
      <c r="A72" s="199" t="s">
        <v>516</v>
      </c>
      <c r="B72" s="188" t="s">
        <v>66</v>
      </c>
      <c r="C72" s="185">
        <v>7096</v>
      </c>
      <c r="D72" s="185">
        <v>7736</v>
      </c>
      <c r="E72" s="185">
        <v>8123</v>
      </c>
      <c r="F72" s="185">
        <v>8610</v>
      </c>
      <c r="G72" s="185">
        <v>9128</v>
      </c>
      <c r="H72" s="185">
        <v>9676</v>
      </c>
      <c r="I72" s="185">
        <v>9966</v>
      </c>
      <c r="J72" s="185">
        <v>10464</v>
      </c>
      <c r="K72" s="185">
        <v>10936</v>
      </c>
      <c r="L72" s="185">
        <v>11320</v>
      </c>
      <c r="M72" s="185">
        <v>11772</v>
      </c>
      <c r="N72" s="185">
        <v>12245</v>
      </c>
      <c r="O72" s="185">
        <v>12360</v>
      </c>
      <c r="P72" s="186">
        <f t="shared" si="0"/>
        <v>9.3915884034299069E-3</v>
      </c>
      <c r="Q72" s="187">
        <f t="shared" si="1"/>
        <v>0.1811926605504588</v>
      </c>
      <c r="R72" s="185">
        <v>14896</v>
      </c>
      <c r="S72" s="185">
        <v>15884</v>
      </c>
      <c r="T72" s="185">
        <v>16723</v>
      </c>
      <c r="U72" s="185">
        <v>17678</v>
      </c>
      <c r="V72" s="185">
        <v>18740</v>
      </c>
      <c r="W72" s="185">
        <v>19864</v>
      </c>
      <c r="X72" s="185">
        <v>21052</v>
      </c>
      <c r="Y72" s="185">
        <v>22734</v>
      </c>
      <c r="Z72" s="185">
        <v>24268</v>
      </c>
      <c r="AA72" s="185">
        <v>26156</v>
      </c>
      <c r="AB72" s="185">
        <v>27856</v>
      </c>
      <c r="AC72" s="185">
        <v>29099</v>
      </c>
      <c r="AD72" s="185">
        <v>30680</v>
      </c>
      <c r="AE72" s="186">
        <f t="shared" si="2"/>
        <v>5.4331763978143544E-2</v>
      </c>
      <c r="AF72" s="187">
        <f t="shared" si="3"/>
        <v>0.3495205419195917</v>
      </c>
    </row>
    <row r="73" spans="1:32" ht="29">
      <c r="A73" s="198" t="s">
        <v>517</v>
      </c>
      <c r="B73" s="188" t="s">
        <v>67</v>
      </c>
      <c r="C73" s="185">
        <v>4543</v>
      </c>
      <c r="D73" s="185">
        <v>5086</v>
      </c>
      <c r="E73" s="185">
        <v>5233</v>
      </c>
      <c r="F73" s="185">
        <v>5764</v>
      </c>
      <c r="G73" s="185">
        <v>6354</v>
      </c>
      <c r="H73" s="185">
        <v>7003</v>
      </c>
      <c r="I73" s="185">
        <v>7880</v>
      </c>
      <c r="J73" s="185">
        <v>8750</v>
      </c>
      <c r="K73" s="185">
        <v>9842</v>
      </c>
      <c r="L73" s="185">
        <v>10814</v>
      </c>
      <c r="M73" s="185">
        <v>11374</v>
      </c>
      <c r="N73" s="185">
        <v>11950</v>
      </c>
      <c r="O73" s="185">
        <v>11962</v>
      </c>
      <c r="P73" s="186">
        <f t="shared" si="0"/>
        <v>1.0041841004184704E-3</v>
      </c>
      <c r="Q73" s="187">
        <f t="shared" si="1"/>
        <v>0.36708571428571424</v>
      </c>
      <c r="R73" s="185">
        <v>12843</v>
      </c>
      <c r="S73" s="185">
        <v>13800</v>
      </c>
      <c r="T73" s="185">
        <v>14415</v>
      </c>
      <c r="U73" s="185">
        <v>16549</v>
      </c>
      <c r="V73" s="185">
        <v>19362</v>
      </c>
      <c r="W73" s="185">
        <v>22279</v>
      </c>
      <c r="X73" s="185">
        <v>25798</v>
      </c>
      <c r="Y73" s="185">
        <v>26467</v>
      </c>
      <c r="Z73" s="185">
        <v>27005</v>
      </c>
      <c r="AA73" s="185">
        <v>27491</v>
      </c>
      <c r="AB73" s="185">
        <v>28051</v>
      </c>
      <c r="AC73" s="185">
        <v>28627</v>
      </c>
      <c r="AD73" s="185">
        <v>28639</v>
      </c>
      <c r="AE73" s="186">
        <f t="shared" si="2"/>
        <v>4.1918468578616697E-4</v>
      </c>
      <c r="AF73" s="187">
        <f t="shared" si="3"/>
        <v>8.2064457626478182E-2</v>
      </c>
    </row>
    <row r="74" spans="1:32">
      <c r="A74" s="198" t="s">
        <v>518</v>
      </c>
      <c r="B74" s="188" t="s">
        <v>68</v>
      </c>
      <c r="C74" s="185">
        <v>9924</v>
      </c>
      <c r="D74" s="185">
        <v>10417</v>
      </c>
      <c r="E74" s="185">
        <v>11917</v>
      </c>
      <c r="F74" s="185">
        <v>11917</v>
      </c>
      <c r="G74" s="185">
        <v>12797</v>
      </c>
      <c r="H74" s="185">
        <v>13230</v>
      </c>
      <c r="I74" s="185">
        <v>13415</v>
      </c>
      <c r="J74" s="185">
        <v>13443</v>
      </c>
      <c r="K74" s="185">
        <v>14356</v>
      </c>
      <c r="L74" s="185">
        <v>15156</v>
      </c>
      <c r="M74" s="185">
        <v>15411</v>
      </c>
      <c r="N74" s="185">
        <v>15887</v>
      </c>
      <c r="O74" s="185">
        <v>16389</v>
      </c>
      <c r="P74" s="186">
        <f t="shared" si="0"/>
        <v>3.1598162019261133E-2</v>
      </c>
      <c r="Q74" s="187">
        <f t="shared" si="1"/>
        <v>0.21914751171613478</v>
      </c>
      <c r="R74" s="185">
        <v>20499</v>
      </c>
      <c r="S74" s="185">
        <v>21914</v>
      </c>
      <c r="T74" s="185">
        <v>23414</v>
      </c>
      <c r="U74" s="185">
        <v>23813</v>
      </c>
      <c r="V74" s="185">
        <v>25585</v>
      </c>
      <c r="W74" s="185">
        <v>26645</v>
      </c>
      <c r="X74" s="185">
        <v>26830</v>
      </c>
      <c r="Y74" s="185">
        <v>27812</v>
      </c>
      <c r="Z74" s="185">
        <v>30689</v>
      </c>
      <c r="AA74" s="185">
        <v>32389</v>
      </c>
      <c r="AB74" s="185">
        <v>33477</v>
      </c>
      <c r="AC74" s="185">
        <v>34570</v>
      </c>
      <c r="AD74" s="185">
        <v>35710</v>
      </c>
      <c r="AE74" s="186">
        <f t="shared" si="2"/>
        <v>3.2976569279722368E-2</v>
      </c>
      <c r="AF74" s="187">
        <f t="shared" si="3"/>
        <v>0.28397813893283486</v>
      </c>
    </row>
    <row r="75" spans="1:32">
      <c r="A75" s="198" t="s">
        <v>519</v>
      </c>
      <c r="B75" s="188" t="s">
        <v>69</v>
      </c>
      <c r="C75" s="185">
        <v>7969</v>
      </c>
      <c r="D75" s="185">
        <v>8005</v>
      </c>
      <c r="E75" s="185">
        <v>8053</v>
      </c>
      <c r="F75" s="185">
        <v>8416</v>
      </c>
      <c r="G75" s="185">
        <v>8655</v>
      </c>
      <c r="H75" s="185">
        <v>8908</v>
      </c>
      <c r="I75" s="185">
        <v>9161</v>
      </c>
      <c r="J75" s="185">
        <v>9427</v>
      </c>
      <c r="K75" s="185">
        <v>9996</v>
      </c>
      <c r="L75" s="185">
        <v>10182</v>
      </c>
      <c r="M75" s="185">
        <v>10399</v>
      </c>
      <c r="N75" s="185">
        <v>10595</v>
      </c>
      <c r="O75" s="185">
        <v>10779</v>
      </c>
      <c r="P75" s="186">
        <f t="shared" si="0"/>
        <v>1.736668239735728E-2</v>
      </c>
      <c r="Q75" s="187">
        <f t="shared" si="1"/>
        <v>0.1434178423676673</v>
      </c>
      <c r="R75" s="185">
        <v>22208</v>
      </c>
      <c r="S75" s="185">
        <v>23076</v>
      </c>
      <c r="T75" s="185">
        <v>24156</v>
      </c>
      <c r="U75" s="185">
        <v>24831</v>
      </c>
      <c r="V75" s="185">
        <v>26026</v>
      </c>
      <c r="W75" s="185">
        <v>27287</v>
      </c>
      <c r="X75" s="185">
        <v>28347</v>
      </c>
      <c r="Y75" s="185">
        <v>29720</v>
      </c>
      <c r="Z75" s="185">
        <v>31144</v>
      </c>
      <c r="AA75" s="185">
        <v>32045</v>
      </c>
      <c r="AB75" s="185">
        <v>33606</v>
      </c>
      <c r="AC75" s="185">
        <v>35216</v>
      </c>
      <c r="AD75" s="185">
        <v>36891</v>
      </c>
      <c r="AE75" s="186">
        <f t="shared" si="2"/>
        <v>4.7563607451158507E-2</v>
      </c>
      <c r="AF75" s="187">
        <f t="shared" si="3"/>
        <v>0.24128532974427985</v>
      </c>
    </row>
    <row r="76" spans="1:32">
      <c r="A76" s="198" t="s">
        <v>520</v>
      </c>
      <c r="B76" s="188" t="s">
        <v>70</v>
      </c>
      <c r="C76" s="185">
        <v>8330</v>
      </c>
      <c r="D76" s="185">
        <v>9100</v>
      </c>
      <c r="E76" s="185">
        <v>9626</v>
      </c>
      <c r="F76" s="185">
        <v>10142</v>
      </c>
      <c r="G76" s="185">
        <v>10588</v>
      </c>
      <c r="H76" s="185">
        <v>10594</v>
      </c>
      <c r="I76" s="185">
        <v>10600</v>
      </c>
      <c r="J76" s="185">
        <v>10606</v>
      </c>
      <c r="K76" s="185">
        <v>10610</v>
      </c>
      <c r="L76" s="185">
        <v>10628</v>
      </c>
      <c r="M76" s="185">
        <v>10902</v>
      </c>
      <c r="N76" s="185">
        <v>11170</v>
      </c>
      <c r="O76" s="185">
        <v>11438</v>
      </c>
      <c r="P76" s="186">
        <f t="shared" si="0"/>
        <v>2.3992837958818347E-2</v>
      </c>
      <c r="Q76" s="187">
        <f t="shared" si="1"/>
        <v>7.844616254950032E-2</v>
      </c>
      <c r="R76" s="185">
        <v>20540</v>
      </c>
      <c r="S76" s="185">
        <v>22510</v>
      </c>
      <c r="T76" s="185">
        <v>23972</v>
      </c>
      <c r="U76" s="185">
        <v>25172</v>
      </c>
      <c r="V76" s="185">
        <v>26308</v>
      </c>
      <c r="W76" s="185">
        <v>27454</v>
      </c>
      <c r="X76" s="185">
        <v>27970</v>
      </c>
      <c r="Y76" s="185">
        <v>28486</v>
      </c>
      <c r="Z76" s="185">
        <v>28880</v>
      </c>
      <c r="AA76" s="185">
        <v>29498</v>
      </c>
      <c r="AB76" s="185">
        <v>30282</v>
      </c>
      <c r="AC76" s="185">
        <v>30970</v>
      </c>
      <c r="AD76" s="185">
        <v>31748</v>
      </c>
      <c r="AE76" s="186">
        <f t="shared" si="2"/>
        <v>2.5121084920891157E-2</v>
      </c>
      <c r="AF76" s="187">
        <f t="shared" si="3"/>
        <v>0.11451239205223618</v>
      </c>
    </row>
    <row r="77" spans="1:32">
      <c r="A77" s="198" t="s">
        <v>521</v>
      </c>
      <c r="B77" s="188" t="s">
        <v>71</v>
      </c>
      <c r="C77" s="185">
        <v>10447</v>
      </c>
      <c r="D77" s="185">
        <v>11037</v>
      </c>
      <c r="E77" s="185">
        <v>11848</v>
      </c>
      <c r="F77" s="185">
        <v>11837</v>
      </c>
      <c r="G77" s="185">
        <v>12634</v>
      </c>
      <c r="H77" s="185">
        <v>12994</v>
      </c>
      <c r="I77" s="185">
        <v>13142</v>
      </c>
      <c r="J77" s="185">
        <v>13486</v>
      </c>
      <c r="K77" s="185">
        <v>13856</v>
      </c>
      <c r="L77" s="185">
        <v>14402</v>
      </c>
      <c r="M77" s="185">
        <v>14826</v>
      </c>
      <c r="N77" s="185">
        <v>15262</v>
      </c>
      <c r="O77" s="185">
        <v>15558</v>
      </c>
      <c r="P77" s="186">
        <f t="shared" si="0"/>
        <v>1.9394574760843941E-2</v>
      </c>
      <c r="Q77" s="187">
        <f t="shared" si="1"/>
        <v>0.15364081269464624</v>
      </c>
      <c r="R77" s="185">
        <v>31301</v>
      </c>
      <c r="S77" s="185">
        <v>33069</v>
      </c>
      <c r="T77" s="185">
        <v>34937</v>
      </c>
      <c r="U77" s="185">
        <v>36001</v>
      </c>
      <c r="V77" s="185">
        <v>37782</v>
      </c>
      <c r="W77" s="185">
        <v>39122</v>
      </c>
      <c r="X77" s="185">
        <v>40392</v>
      </c>
      <c r="Y77" s="185">
        <v>41906</v>
      </c>
      <c r="Z77" s="185">
        <v>43476</v>
      </c>
      <c r="AA77" s="185">
        <v>45410</v>
      </c>
      <c r="AB77" s="185">
        <v>47476</v>
      </c>
      <c r="AC77" s="185">
        <v>49350</v>
      </c>
      <c r="AD77" s="185">
        <v>51200</v>
      </c>
      <c r="AE77" s="186">
        <f t="shared" si="2"/>
        <v>3.7487335359675855E-2</v>
      </c>
      <c r="AF77" s="187">
        <f t="shared" si="3"/>
        <v>0.22178208371116304</v>
      </c>
    </row>
    <row r="78" spans="1:32">
      <c r="A78" s="198" t="s">
        <v>522</v>
      </c>
      <c r="B78" s="188" t="s">
        <v>72</v>
      </c>
      <c r="C78" s="185">
        <v>9885</v>
      </c>
      <c r="D78" s="185">
        <v>10634</v>
      </c>
      <c r="E78" s="185">
        <v>11287</v>
      </c>
      <c r="F78" s="185">
        <v>12203</v>
      </c>
      <c r="G78" s="185">
        <v>13022</v>
      </c>
      <c r="H78" s="185">
        <v>13459</v>
      </c>
      <c r="I78" s="185">
        <v>13618</v>
      </c>
      <c r="J78" s="185">
        <v>13626</v>
      </c>
      <c r="K78" s="185">
        <v>13790</v>
      </c>
      <c r="L78" s="185">
        <v>14142</v>
      </c>
      <c r="M78" s="185">
        <v>14417</v>
      </c>
      <c r="N78" s="185">
        <v>14693</v>
      </c>
      <c r="O78" s="185">
        <v>15027</v>
      </c>
      <c r="P78" s="186">
        <f t="shared" si="0"/>
        <v>2.2731913155924488E-2</v>
      </c>
      <c r="Q78" s="187">
        <f t="shared" si="1"/>
        <v>0.10281814178775872</v>
      </c>
      <c r="R78" s="185">
        <v>21515</v>
      </c>
      <c r="S78" s="185">
        <v>14634</v>
      </c>
      <c r="T78" s="185">
        <v>15529</v>
      </c>
      <c r="U78" s="185">
        <v>16503</v>
      </c>
      <c r="V78" s="185">
        <v>18022</v>
      </c>
      <c r="W78" s="185">
        <v>18709</v>
      </c>
      <c r="X78" s="185">
        <v>19868</v>
      </c>
      <c r="Y78" s="185">
        <v>20876</v>
      </c>
      <c r="Z78" s="185">
        <v>22210</v>
      </c>
      <c r="AA78" s="185">
        <v>23806</v>
      </c>
      <c r="AB78" s="185">
        <v>26603</v>
      </c>
      <c r="AC78" s="185">
        <v>30371</v>
      </c>
      <c r="AD78" s="185">
        <v>33325</v>
      </c>
      <c r="AE78" s="186">
        <f t="shared" si="2"/>
        <v>9.7263837213130921E-2</v>
      </c>
      <c r="AF78" s="187">
        <f t="shared" si="3"/>
        <v>0.59633071469630194</v>
      </c>
    </row>
    <row r="79" spans="1:32">
      <c r="A79" s="199" t="s">
        <v>523</v>
      </c>
      <c r="B79" s="188" t="s">
        <v>73</v>
      </c>
      <c r="C79" s="185">
        <v>8099</v>
      </c>
      <c r="D79" s="185">
        <v>8485</v>
      </c>
      <c r="E79" s="185">
        <v>8501</v>
      </c>
      <c r="F79" s="185">
        <v>8501</v>
      </c>
      <c r="G79" s="185">
        <v>8989</v>
      </c>
      <c r="H79" s="185">
        <v>9257</v>
      </c>
      <c r="I79" s="185">
        <v>9415</v>
      </c>
      <c r="J79" s="185">
        <v>9433</v>
      </c>
      <c r="K79" s="185">
        <v>9509</v>
      </c>
      <c r="L79" s="185">
        <v>9518</v>
      </c>
      <c r="M79" s="185">
        <v>9787</v>
      </c>
      <c r="N79" s="185">
        <v>9880.1999999999989</v>
      </c>
      <c r="O79" s="185">
        <v>10269</v>
      </c>
      <c r="P79" s="186">
        <f t="shared" si="0"/>
        <v>3.9351430132993359E-2</v>
      </c>
      <c r="Q79" s="187">
        <f t="shared" si="1"/>
        <v>8.8625039754054891E-2</v>
      </c>
      <c r="R79" s="185">
        <v>18755</v>
      </c>
      <c r="S79" s="185">
        <v>19558</v>
      </c>
      <c r="T79" s="185">
        <v>19682</v>
      </c>
      <c r="U79" s="185">
        <v>20516</v>
      </c>
      <c r="V79" s="185">
        <v>21784</v>
      </c>
      <c r="W79" s="185">
        <v>22440</v>
      </c>
      <c r="X79" s="185">
        <v>22569</v>
      </c>
      <c r="Y79" s="185">
        <v>24460</v>
      </c>
      <c r="Z79" s="185">
        <v>25166</v>
      </c>
      <c r="AA79" s="185">
        <v>25892</v>
      </c>
      <c r="AB79" s="185">
        <v>26506</v>
      </c>
      <c r="AC79" s="185">
        <v>26949</v>
      </c>
      <c r="AD79" s="185">
        <v>28290</v>
      </c>
      <c r="AE79" s="186">
        <f t="shared" si="2"/>
        <v>4.9760659022598297E-2</v>
      </c>
      <c r="AF79" s="187">
        <f t="shared" si="3"/>
        <v>0.1565821749795584</v>
      </c>
    </row>
    <row r="80" spans="1:32">
      <c r="A80" s="198" t="s">
        <v>524</v>
      </c>
      <c r="B80" s="188" t="s">
        <v>74</v>
      </c>
      <c r="C80" s="185">
        <v>4932</v>
      </c>
      <c r="D80" s="185">
        <v>5107</v>
      </c>
      <c r="E80" s="185">
        <v>5106</v>
      </c>
      <c r="F80" s="185">
        <v>5439</v>
      </c>
      <c r="G80" s="185">
        <v>5792</v>
      </c>
      <c r="H80" s="185">
        <v>6282</v>
      </c>
      <c r="I80" s="185">
        <v>6760</v>
      </c>
      <c r="J80" s="185">
        <v>7096</v>
      </c>
      <c r="K80" s="185">
        <v>7444</v>
      </c>
      <c r="L80" s="185">
        <v>7754</v>
      </c>
      <c r="M80" s="185">
        <v>8300</v>
      </c>
      <c r="N80" s="185">
        <v>8660</v>
      </c>
      <c r="O80" s="185">
        <v>8828</v>
      </c>
      <c r="P80" s="186">
        <f t="shared" si="0"/>
        <v>1.9399538106235514E-2</v>
      </c>
      <c r="Q80" s="187">
        <f t="shared" si="1"/>
        <v>0.2440811724915446</v>
      </c>
      <c r="R80" s="185">
        <v>11436</v>
      </c>
      <c r="S80" s="185">
        <v>12468</v>
      </c>
      <c r="T80" s="185">
        <v>13046</v>
      </c>
      <c r="U80" s="185">
        <v>13894</v>
      </c>
      <c r="V80" s="185">
        <v>14797</v>
      </c>
      <c r="W80" s="185">
        <v>16266</v>
      </c>
      <c r="X80" s="185">
        <v>17728</v>
      </c>
      <c r="Y80" s="185">
        <v>19144</v>
      </c>
      <c r="Z80" s="185">
        <v>20674</v>
      </c>
      <c r="AA80" s="185">
        <v>22022</v>
      </c>
      <c r="AB80" s="185">
        <v>23564</v>
      </c>
      <c r="AC80" s="185">
        <v>24614</v>
      </c>
      <c r="AD80" s="185">
        <v>25100</v>
      </c>
      <c r="AE80" s="186">
        <f t="shared" si="2"/>
        <v>1.9744860648411411E-2</v>
      </c>
      <c r="AF80" s="187">
        <f t="shared" si="3"/>
        <v>0.31111575428332627</v>
      </c>
    </row>
    <row r="81" spans="1:32">
      <c r="A81" s="198" t="s">
        <v>525</v>
      </c>
      <c r="B81" s="188" t="s">
        <v>75</v>
      </c>
      <c r="C81" s="185">
        <v>5141</v>
      </c>
      <c r="D81" s="185">
        <v>5150</v>
      </c>
      <c r="E81" s="185">
        <v>5330</v>
      </c>
      <c r="F81" s="185">
        <v>5476</v>
      </c>
      <c r="G81" s="185">
        <v>5722</v>
      </c>
      <c r="H81" s="185">
        <v>5985</v>
      </c>
      <c r="I81" s="185">
        <v>6045</v>
      </c>
      <c r="J81" s="185">
        <v>6099</v>
      </c>
      <c r="K81" s="185">
        <v>6158</v>
      </c>
      <c r="L81" s="185">
        <v>6215</v>
      </c>
      <c r="M81" s="185">
        <v>7063</v>
      </c>
      <c r="N81" s="185">
        <v>7244</v>
      </c>
      <c r="O81" s="185">
        <v>7354</v>
      </c>
      <c r="P81" s="186">
        <f t="shared" si="0"/>
        <v>1.518498067366103E-2</v>
      </c>
      <c r="Q81" s="187">
        <f t="shared" si="1"/>
        <v>0.20577143794064612</v>
      </c>
      <c r="R81" s="185">
        <v>15504</v>
      </c>
      <c r="S81" s="185">
        <v>16425</v>
      </c>
      <c r="T81" s="185">
        <v>17794</v>
      </c>
      <c r="U81" s="185">
        <v>19172</v>
      </c>
      <c r="V81" s="185">
        <v>20099</v>
      </c>
      <c r="W81" s="185">
        <v>21077</v>
      </c>
      <c r="X81" s="185">
        <v>21719</v>
      </c>
      <c r="Y81" s="185">
        <v>22372</v>
      </c>
      <c r="Z81" s="185">
        <v>23048</v>
      </c>
      <c r="AA81" s="185">
        <v>23669</v>
      </c>
      <c r="AB81" s="185">
        <v>24871</v>
      </c>
      <c r="AC81" s="185">
        <v>24959</v>
      </c>
      <c r="AD81" s="185">
        <v>26146</v>
      </c>
      <c r="AE81" s="186">
        <f t="shared" si="2"/>
        <v>4.7557995111983553E-2</v>
      </c>
      <c r="AF81" s="187">
        <f t="shared" si="3"/>
        <v>0.16869300911854102</v>
      </c>
    </row>
    <row r="82" spans="1:32">
      <c r="A82" s="198" t="s">
        <v>526</v>
      </c>
      <c r="B82" s="188" t="s">
        <v>76</v>
      </c>
      <c r="C82" s="185">
        <v>5340</v>
      </c>
      <c r="D82" s="185">
        <v>5397</v>
      </c>
      <c r="E82" s="185">
        <v>5625</v>
      </c>
      <c r="F82" s="185">
        <v>6671</v>
      </c>
      <c r="G82" s="185">
        <v>7008</v>
      </c>
      <c r="H82" s="185">
        <v>7693</v>
      </c>
      <c r="I82" s="185">
        <v>8340</v>
      </c>
      <c r="J82" s="185">
        <v>8336</v>
      </c>
      <c r="K82" s="185">
        <v>8591</v>
      </c>
      <c r="L82" s="185">
        <v>8566</v>
      </c>
      <c r="M82" s="185">
        <v>9005</v>
      </c>
      <c r="N82" s="185">
        <v>8987</v>
      </c>
      <c r="O82" s="185">
        <v>9046</v>
      </c>
      <c r="P82" s="186">
        <f t="shared" si="0"/>
        <v>6.5650383887838615E-3</v>
      </c>
      <c r="Q82" s="187">
        <f t="shared" si="1"/>
        <v>8.5172744721689009E-2</v>
      </c>
      <c r="R82" s="185">
        <v>20988</v>
      </c>
      <c r="S82" s="185">
        <v>22295</v>
      </c>
      <c r="T82" s="185">
        <v>23609</v>
      </c>
      <c r="U82" s="185">
        <v>25286</v>
      </c>
      <c r="V82" s="185">
        <v>26834</v>
      </c>
      <c r="W82" s="185">
        <v>28445</v>
      </c>
      <c r="X82" s="185">
        <v>30122</v>
      </c>
      <c r="Y82" s="185">
        <v>33428</v>
      </c>
      <c r="Z82" s="185">
        <v>33673</v>
      </c>
      <c r="AA82" s="185">
        <v>33916</v>
      </c>
      <c r="AB82" s="185">
        <v>34588</v>
      </c>
      <c r="AC82" s="185">
        <v>35170</v>
      </c>
      <c r="AD82" s="185">
        <v>36225</v>
      </c>
      <c r="AE82" s="186">
        <f t="shared" si="2"/>
        <v>2.9997156667614489E-2</v>
      </c>
      <c r="AF82" s="187">
        <f t="shared" si="3"/>
        <v>8.3672370467871238E-2</v>
      </c>
    </row>
    <row r="83" spans="1:32">
      <c r="A83" s="198" t="s">
        <v>527</v>
      </c>
      <c r="B83" s="188" t="s">
        <v>77</v>
      </c>
      <c r="C83" s="185">
        <v>6130</v>
      </c>
      <c r="D83" s="185">
        <v>6513</v>
      </c>
      <c r="E83" s="185">
        <v>6726</v>
      </c>
      <c r="F83" s="185">
        <v>6934</v>
      </c>
      <c r="G83" s="185">
        <v>7092</v>
      </c>
      <c r="H83" s="185">
        <v>7254</v>
      </c>
      <c r="I83" s="185">
        <v>7508</v>
      </c>
      <c r="J83" s="185">
        <v>7741</v>
      </c>
      <c r="K83" s="185">
        <v>7965</v>
      </c>
      <c r="L83" s="185">
        <v>8137</v>
      </c>
      <c r="M83" s="185">
        <v>8447</v>
      </c>
      <c r="N83" s="185">
        <v>8695</v>
      </c>
      <c r="O83" s="185">
        <v>9736</v>
      </c>
      <c r="P83" s="186">
        <f t="shared" si="0"/>
        <v>0.11972397929844747</v>
      </c>
      <c r="Q83" s="187">
        <f t="shared" si="1"/>
        <v>0.25771864100245456</v>
      </c>
      <c r="R83" s="185">
        <v>14523</v>
      </c>
      <c r="S83" s="185">
        <v>15325</v>
      </c>
      <c r="T83" s="185">
        <v>15862</v>
      </c>
      <c r="U83" s="185">
        <v>16373</v>
      </c>
      <c r="V83" s="185">
        <v>16767</v>
      </c>
      <c r="W83" s="185">
        <v>17170</v>
      </c>
      <c r="X83" s="185">
        <v>17793</v>
      </c>
      <c r="Y83" s="185">
        <v>18409</v>
      </c>
      <c r="Z83" s="185">
        <v>18899</v>
      </c>
      <c r="AA83" s="185">
        <v>19291</v>
      </c>
      <c r="AB83" s="185">
        <v>20324</v>
      </c>
      <c r="AC83" s="185">
        <v>20759</v>
      </c>
      <c r="AD83" s="185">
        <v>13842</v>
      </c>
      <c r="AE83" s="186">
        <f t="shared" si="2"/>
        <v>-0.33320487499397855</v>
      </c>
      <c r="AF83" s="187">
        <f t="shared" si="3"/>
        <v>-0.24808517572926281</v>
      </c>
    </row>
    <row r="84" spans="1:32">
      <c r="A84" s="198" t="s">
        <v>528</v>
      </c>
      <c r="B84" s="188" t="s">
        <v>78</v>
      </c>
      <c r="C84" s="185">
        <v>6216</v>
      </c>
      <c r="D84" s="185">
        <v>6585</v>
      </c>
      <c r="E84" s="185">
        <v>6857</v>
      </c>
      <c r="F84" s="185">
        <v>7224</v>
      </c>
      <c r="G84" s="185">
        <v>7563</v>
      </c>
      <c r="H84" s="185">
        <v>7897</v>
      </c>
      <c r="I84" s="185">
        <v>8075</v>
      </c>
      <c r="J84" s="185">
        <v>8070</v>
      </c>
      <c r="K84" s="185">
        <v>8279</v>
      </c>
      <c r="L84" s="185">
        <v>8538</v>
      </c>
      <c r="M84" s="185">
        <v>8901</v>
      </c>
      <c r="N84" s="185">
        <v>9154</v>
      </c>
      <c r="O84" s="185">
        <v>9366</v>
      </c>
      <c r="P84" s="186">
        <f t="shared" si="0"/>
        <v>2.3159274634039662E-2</v>
      </c>
      <c r="Q84" s="187">
        <f t="shared" si="1"/>
        <v>0.16059479553903344</v>
      </c>
      <c r="R84" s="185">
        <v>16236</v>
      </c>
      <c r="S84" s="185">
        <v>17205</v>
      </c>
      <c r="T84" s="185">
        <v>17926</v>
      </c>
      <c r="U84" s="185">
        <v>18924</v>
      </c>
      <c r="V84" s="185">
        <v>19848</v>
      </c>
      <c r="W84" s="185">
        <v>20647</v>
      </c>
      <c r="X84" s="185">
        <v>21403</v>
      </c>
      <c r="Y84" s="185">
        <v>22093</v>
      </c>
      <c r="Z84" s="185">
        <v>22446</v>
      </c>
      <c r="AA84" s="185">
        <v>23058</v>
      </c>
      <c r="AB84" s="185">
        <v>24201</v>
      </c>
      <c r="AC84" s="185">
        <v>24949</v>
      </c>
      <c r="AD84" s="185">
        <v>25806</v>
      </c>
      <c r="AE84" s="186">
        <f t="shared" si="2"/>
        <v>3.4350074151268561E-2</v>
      </c>
      <c r="AF84" s="187">
        <f t="shared" si="3"/>
        <v>0.16806228217082331</v>
      </c>
    </row>
    <row r="85" spans="1:32">
      <c r="A85" s="198" t="s">
        <v>529</v>
      </c>
      <c r="B85" s="188" t="s">
        <v>79</v>
      </c>
      <c r="C85" s="185">
        <v>11070</v>
      </c>
      <c r="D85" s="185">
        <v>11756</v>
      </c>
      <c r="E85" s="185">
        <v>12743</v>
      </c>
      <c r="F85" s="185">
        <v>13672</v>
      </c>
      <c r="G85" s="185">
        <v>15250</v>
      </c>
      <c r="H85" s="185">
        <v>16422</v>
      </c>
      <c r="I85" s="185">
        <v>16496</v>
      </c>
      <c r="J85" s="185">
        <v>16552</v>
      </c>
      <c r="K85" s="185">
        <v>16986</v>
      </c>
      <c r="L85" s="185">
        <v>17624</v>
      </c>
      <c r="M85" s="185">
        <v>18067</v>
      </c>
      <c r="N85" s="185">
        <v>18499</v>
      </c>
      <c r="O85" s="185">
        <v>18879</v>
      </c>
      <c r="P85" s="186">
        <f t="shared" si="0"/>
        <v>2.0541650900048669E-2</v>
      </c>
      <c r="Q85" s="187">
        <f t="shared" si="1"/>
        <v>0.14058724021266311</v>
      </c>
      <c r="R85" s="185">
        <v>24030</v>
      </c>
      <c r="S85" s="185">
        <v>25236</v>
      </c>
      <c r="T85" s="185">
        <v>26992</v>
      </c>
      <c r="U85" s="185">
        <v>27642</v>
      </c>
      <c r="V85" s="185">
        <v>28570</v>
      </c>
      <c r="W85" s="185">
        <v>28882</v>
      </c>
      <c r="X85" s="185">
        <v>29216</v>
      </c>
      <c r="Y85" s="185">
        <v>29532</v>
      </c>
      <c r="Z85" s="185">
        <v>30256</v>
      </c>
      <c r="AA85" s="185">
        <v>31424</v>
      </c>
      <c r="AB85" s="185">
        <v>32637</v>
      </c>
      <c r="AC85" s="185">
        <v>33879</v>
      </c>
      <c r="AD85" s="185">
        <v>35409</v>
      </c>
      <c r="AE85" s="186">
        <f t="shared" si="2"/>
        <v>4.5160719029487373E-2</v>
      </c>
      <c r="AF85" s="187">
        <f t="shared" si="3"/>
        <v>0.19900446972775288</v>
      </c>
    </row>
    <row r="86" spans="1:32" ht="29">
      <c r="A86" s="198" t="s">
        <v>530</v>
      </c>
      <c r="B86" s="188" t="s">
        <v>80</v>
      </c>
      <c r="C86" s="185">
        <v>10686</v>
      </c>
      <c r="D86" s="185">
        <v>11540</v>
      </c>
      <c r="E86" s="185">
        <v>11886</v>
      </c>
      <c r="F86" s="185">
        <v>12582</v>
      </c>
      <c r="G86" s="185">
        <v>12754</v>
      </c>
      <c r="H86" s="185">
        <v>13073</v>
      </c>
      <c r="I86" s="185">
        <v>13499</v>
      </c>
      <c r="J86" s="185">
        <v>13813</v>
      </c>
      <c r="K86" s="185">
        <v>14131</v>
      </c>
      <c r="L86" s="185">
        <v>14372</v>
      </c>
      <c r="M86" s="185">
        <v>14638</v>
      </c>
      <c r="N86" s="185">
        <v>14974</v>
      </c>
      <c r="O86" s="185">
        <v>15407</v>
      </c>
      <c r="P86" s="186">
        <f t="shared" si="0"/>
        <v>2.891678910110862E-2</v>
      </c>
      <c r="Q86" s="187">
        <f t="shared" si="1"/>
        <v>0.11539853760949836</v>
      </c>
      <c r="R86" s="185">
        <v>19854</v>
      </c>
      <c r="S86" s="185">
        <v>21488</v>
      </c>
      <c r="T86" s="185">
        <v>22834</v>
      </c>
      <c r="U86" s="185">
        <v>24044</v>
      </c>
      <c r="V86" s="185">
        <v>25416</v>
      </c>
      <c r="W86" s="185">
        <v>26393</v>
      </c>
      <c r="X86" s="185">
        <v>27523</v>
      </c>
      <c r="Y86" s="185">
        <v>28591</v>
      </c>
      <c r="Z86" s="185">
        <v>29521</v>
      </c>
      <c r="AA86" s="185">
        <v>30023</v>
      </c>
      <c r="AB86" s="185">
        <v>30579</v>
      </c>
      <c r="AC86" s="185">
        <v>31282</v>
      </c>
      <c r="AD86" s="185">
        <v>32189</v>
      </c>
      <c r="AE86" s="186">
        <f t="shared" si="2"/>
        <v>2.8994309826737341E-2</v>
      </c>
      <c r="AF86" s="187">
        <f t="shared" si="3"/>
        <v>0.12584379699905557</v>
      </c>
    </row>
    <row r="87" spans="1:32">
      <c r="A87" s="198" t="s">
        <v>531</v>
      </c>
      <c r="B87" s="188" t="s">
        <v>81</v>
      </c>
      <c r="C87" s="185">
        <v>4571</v>
      </c>
      <c r="D87" s="185">
        <v>4834</v>
      </c>
      <c r="E87" s="185">
        <v>5101</v>
      </c>
      <c r="F87" s="185">
        <v>5506</v>
      </c>
      <c r="G87" s="185">
        <v>5809</v>
      </c>
      <c r="H87" s="185">
        <v>6049</v>
      </c>
      <c r="I87" s="185">
        <v>6447</v>
      </c>
      <c r="J87" s="185">
        <v>6447</v>
      </c>
      <c r="K87" s="185">
        <v>6664</v>
      </c>
      <c r="L87" s="185">
        <v>6950</v>
      </c>
      <c r="M87" s="185">
        <v>7146</v>
      </c>
      <c r="N87" s="185">
        <v>7322</v>
      </c>
      <c r="O87" s="185">
        <v>7556</v>
      </c>
      <c r="P87" s="186">
        <f t="shared" si="0"/>
        <v>3.1958481289265261E-2</v>
      </c>
      <c r="Q87" s="187">
        <f t="shared" si="1"/>
        <v>0.17201799286489838</v>
      </c>
      <c r="R87" s="185">
        <v>14942</v>
      </c>
      <c r="S87" s="185">
        <v>15708</v>
      </c>
      <c r="T87" s="185">
        <v>17234</v>
      </c>
      <c r="U87" s="185">
        <v>18691</v>
      </c>
      <c r="V87" s="185">
        <v>19999</v>
      </c>
      <c r="W87" s="185">
        <v>20688</v>
      </c>
      <c r="X87" s="185">
        <v>20688</v>
      </c>
      <c r="Y87" s="185">
        <v>20652</v>
      </c>
      <c r="Z87" s="185">
        <v>21304</v>
      </c>
      <c r="AA87" s="185">
        <v>21936</v>
      </c>
      <c r="AB87" s="185">
        <v>22037</v>
      </c>
      <c r="AC87" s="185">
        <v>22586</v>
      </c>
      <c r="AD87" s="185">
        <v>23292</v>
      </c>
      <c r="AE87" s="186">
        <f t="shared" si="2"/>
        <v>3.1258301602762772E-2</v>
      </c>
      <c r="AF87" s="187">
        <f t="shared" si="3"/>
        <v>0.12783265543288791</v>
      </c>
    </row>
    <row r="88" spans="1:32">
      <c r="A88" s="198" t="s">
        <v>532</v>
      </c>
      <c r="B88" s="188" t="s">
        <v>82</v>
      </c>
      <c r="C88" s="185">
        <v>4029</v>
      </c>
      <c r="D88" s="185">
        <v>4561</v>
      </c>
      <c r="E88" s="185">
        <v>4901</v>
      </c>
      <c r="F88" s="185">
        <v>5561</v>
      </c>
      <c r="G88" s="185">
        <v>6176</v>
      </c>
      <c r="H88" s="185">
        <v>6603</v>
      </c>
      <c r="I88" s="185">
        <v>6603</v>
      </c>
      <c r="J88" s="185">
        <v>6639</v>
      </c>
      <c r="K88" s="185">
        <v>6882</v>
      </c>
      <c r="L88" s="185">
        <v>7143</v>
      </c>
      <c r="M88" s="185">
        <v>7538</v>
      </c>
      <c r="N88" s="185">
        <v>7764</v>
      </c>
      <c r="O88" s="185">
        <v>8034</v>
      </c>
      <c r="P88" s="186">
        <f t="shared" ref="P88:P105" si="4">O88/N88-1</f>
        <v>3.4775888717156089E-2</v>
      </c>
      <c r="Q88" s="187">
        <f t="shared" ref="Q88:Q105" si="5">O88/J88-1</f>
        <v>0.21012200632625389</v>
      </c>
      <c r="R88" s="185">
        <v>14839</v>
      </c>
      <c r="S88" s="185">
        <v>15656</v>
      </c>
      <c r="T88" s="185">
        <v>17698</v>
      </c>
      <c r="U88" s="185">
        <v>18851</v>
      </c>
      <c r="V88" s="185">
        <v>19771</v>
      </c>
      <c r="W88" s="185">
        <v>20513</v>
      </c>
      <c r="X88" s="185">
        <v>20513</v>
      </c>
      <c r="Y88" s="185">
        <v>20549</v>
      </c>
      <c r="Z88" s="185">
        <v>20792</v>
      </c>
      <c r="AA88" s="185">
        <v>21053</v>
      </c>
      <c r="AB88" s="185">
        <v>21726</v>
      </c>
      <c r="AC88" s="185">
        <v>22236</v>
      </c>
      <c r="AD88" s="185">
        <v>23085</v>
      </c>
      <c r="AE88" s="186">
        <f t="shared" ref="AE88:AE105" si="6">AD88/AC88-1</f>
        <v>3.8181327576902291E-2</v>
      </c>
      <c r="AF88" s="187">
        <f t="shared" ref="AF88:AF105" si="7">AD88/Y88-1</f>
        <v>0.12341233150031639</v>
      </c>
    </row>
    <row r="89" spans="1:32">
      <c r="A89" s="198" t="s">
        <v>533</v>
      </c>
      <c r="B89" s="188" t="s">
        <v>83</v>
      </c>
      <c r="C89" s="185">
        <v>6218</v>
      </c>
      <c r="D89" s="185">
        <v>6285</v>
      </c>
      <c r="E89" s="185">
        <v>7013</v>
      </c>
      <c r="F89" s="185">
        <v>7136</v>
      </c>
      <c r="G89" s="185">
        <v>7482</v>
      </c>
      <c r="H89" s="185">
        <v>7989</v>
      </c>
      <c r="I89" s="185">
        <v>8426</v>
      </c>
      <c r="J89" s="185">
        <v>8871</v>
      </c>
      <c r="K89" s="185">
        <v>9461</v>
      </c>
      <c r="L89" s="185">
        <v>9574</v>
      </c>
      <c r="M89" s="185">
        <v>9828</v>
      </c>
      <c r="N89" s="185">
        <v>10099</v>
      </c>
      <c r="O89" s="185">
        <v>10524</v>
      </c>
      <c r="P89" s="186">
        <f t="shared" si="4"/>
        <v>4.2083374591543654E-2</v>
      </c>
      <c r="Q89" s="187">
        <f t="shared" si="5"/>
        <v>0.18633750422725726</v>
      </c>
      <c r="R89" s="185">
        <v>12478</v>
      </c>
      <c r="S89" s="185">
        <v>12545</v>
      </c>
      <c r="T89" s="185">
        <v>15036</v>
      </c>
      <c r="U89" s="185">
        <v>15546</v>
      </c>
      <c r="V89" s="185">
        <v>16932</v>
      </c>
      <c r="W89" s="185">
        <v>18609</v>
      </c>
      <c r="X89" s="185">
        <v>20366</v>
      </c>
      <c r="Y89" s="185">
        <v>22291</v>
      </c>
      <c r="Z89" s="185">
        <v>24541</v>
      </c>
      <c r="AA89" s="185">
        <v>26814</v>
      </c>
      <c r="AB89" s="185">
        <v>27338</v>
      </c>
      <c r="AC89" s="185">
        <v>27769</v>
      </c>
      <c r="AD89" s="185">
        <v>28194</v>
      </c>
      <c r="AE89" s="186">
        <f t="shared" si="6"/>
        <v>1.5304836328279725E-2</v>
      </c>
      <c r="AF89" s="187">
        <f t="shared" si="7"/>
        <v>0.26481539634830198</v>
      </c>
    </row>
    <row r="90" spans="1:32">
      <c r="A90" s="198" t="s">
        <v>534</v>
      </c>
      <c r="B90" s="188" t="s">
        <v>84</v>
      </c>
      <c r="C90" s="185">
        <v>8676</v>
      </c>
      <c r="D90" s="185">
        <v>8679</v>
      </c>
      <c r="E90" s="185">
        <v>8726</v>
      </c>
      <c r="F90" s="185">
        <v>9420</v>
      </c>
      <c r="G90" s="185">
        <v>9735</v>
      </c>
      <c r="H90" s="185">
        <v>10037</v>
      </c>
      <c r="I90" s="185">
        <v>10037</v>
      </c>
      <c r="J90" s="185">
        <v>10037</v>
      </c>
      <c r="K90" s="185">
        <v>10037</v>
      </c>
      <c r="L90" s="185">
        <v>10037</v>
      </c>
      <c r="M90" s="185">
        <v>10591</v>
      </c>
      <c r="N90" s="185">
        <v>10726</v>
      </c>
      <c r="O90" s="185">
        <v>11084</v>
      </c>
      <c r="P90" s="186">
        <f t="shared" si="4"/>
        <v>3.3376841320156725E-2</v>
      </c>
      <c r="Q90" s="187">
        <f t="shared" si="5"/>
        <v>0.10431403805918094</v>
      </c>
      <c r="R90" s="185">
        <v>21918</v>
      </c>
      <c r="S90" s="185">
        <v>22298</v>
      </c>
      <c r="T90" s="185">
        <v>22404</v>
      </c>
      <c r="U90" s="185">
        <v>23604</v>
      </c>
      <c r="V90" s="185">
        <v>24630</v>
      </c>
      <c r="W90" s="185">
        <v>25445</v>
      </c>
      <c r="X90" s="185">
        <v>25757</v>
      </c>
      <c r="Y90" s="185">
        <v>26537</v>
      </c>
      <c r="Z90" s="185">
        <v>27365</v>
      </c>
      <c r="AA90" s="185">
        <v>29229</v>
      </c>
      <c r="AB90" s="185">
        <v>29695</v>
      </c>
      <c r="AC90" s="185">
        <v>30742</v>
      </c>
      <c r="AD90" s="185">
        <v>32061</v>
      </c>
      <c r="AE90" s="186">
        <f t="shared" si="6"/>
        <v>4.2905471342137735E-2</v>
      </c>
      <c r="AF90" s="187">
        <f t="shared" si="7"/>
        <v>0.20816218864227309</v>
      </c>
    </row>
    <row r="91" spans="1:32">
      <c r="A91" s="198" t="s">
        <v>535</v>
      </c>
      <c r="B91" s="188" t="s">
        <v>85</v>
      </c>
      <c r="C91" s="185">
        <v>6507</v>
      </c>
      <c r="D91" s="185">
        <v>7423</v>
      </c>
      <c r="E91" s="185">
        <v>7483</v>
      </c>
      <c r="F91" s="185">
        <v>7864</v>
      </c>
      <c r="G91" s="185">
        <v>8325</v>
      </c>
      <c r="H91" s="185">
        <v>8706</v>
      </c>
      <c r="I91" s="185">
        <v>8915</v>
      </c>
      <c r="J91" s="185">
        <v>9495</v>
      </c>
      <c r="K91" s="185">
        <v>10090</v>
      </c>
      <c r="L91" s="185">
        <v>10881</v>
      </c>
      <c r="M91" s="185">
        <v>11538</v>
      </c>
      <c r="N91" s="185">
        <v>11763</v>
      </c>
      <c r="O91" s="185">
        <v>11763</v>
      </c>
      <c r="P91" s="186">
        <f t="shared" si="4"/>
        <v>0</v>
      </c>
      <c r="Q91" s="187">
        <f t="shared" si="5"/>
        <v>0.23886255924170618</v>
      </c>
      <c r="R91" s="185">
        <v>15621</v>
      </c>
      <c r="S91" s="185">
        <v>17404</v>
      </c>
      <c r="T91" s="185">
        <v>17704</v>
      </c>
      <c r="U91" s="185">
        <v>18295</v>
      </c>
      <c r="V91" s="185">
        <v>19278</v>
      </c>
      <c r="W91" s="185">
        <v>20343</v>
      </c>
      <c r="X91" s="185">
        <v>21104</v>
      </c>
      <c r="Y91" s="185">
        <v>22269</v>
      </c>
      <c r="Z91" s="185">
        <v>23476</v>
      </c>
      <c r="AA91" s="185">
        <v>25203</v>
      </c>
      <c r="AB91" s="185">
        <v>26919</v>
      </c>
      <c r="AC91" s="185">
        <v>27144</v>
      </c>
      <c r="AD91" s="185">
        <v>27144</v>
      </c>
      <c r="AE91" s="186">
        <f t="shared" si="6"/>
        <v>0</v>
      </c>
      <c r="AF91" s="187">
        <f t="shared" si="7"/>
        <v>0.21891418563922938</v>
      </c>
    </row>
    <row r="92" spans="1:32">
      <c r="A92" s="198" t="s">
        <v>536</v>
      </c>
      <c r="B92" s="188" t="s">
        <v>86</v>
      </c>
      <c r="C92" s="185">
        <v>6168</v>
      </c>
      <c r="D92" s="185">
        <v>6435</v>
      </c>
      <c r="E92" s="185">
        <v>7428</v>
      </c>
      <c r="F92" s="185">
        <v>8190</v>
      </c>
      <c r="G92" s="185">
        <v>8789</v>
      </c>
      <c r="H92" s="185">
        <v>9310</v>
      </c>
      <c r="I92" s="185">
        <v>9763</v>
      </c>
      <c r="J92" s="185">
        <v>9918</v>
      </c>
      <c r="K92" s="185">
        <v>10289</v>
      </c>
      <c r="L92" s="185">
        <v>10762</v>
      </c>
      <c r="M92" s="185">
        <v>11571</v>
      </c>
      <c r="N92" s="185">
        <v>11898</v>
      </c>
      <c r="O92" s="185">
        <v>12720</v>
      </c>
      <c r="P92" s="186">
        <f t="shared" si="4"/>
        <v>6.9087241553202228E-2</v>
      </c>
      <c r="Q92" s="187">
        <f t="shared" si="5"/>
        <v>0.28251663641863289</v>
      </c>
      <c r="R92" s="185">
        <v>19332</v>
      </c>
      <c r="S92" s="185">
        <v>19992</v>
      </c>
      <c r="T92" s="185">
        <v>23730</v>
      </c>
      <c r="U92" s="185">
        <v>25830</v>
      </c>
      <c r="V92" s="185">
        <v>27653</v>
      </c>
      <c r="W92" s="185">
        <v>28660</v>
      </c>
      <c r="X92" s="185">
        <v>29788</v>
      </c>
      <c r="Y92" s="185">
        <v>30888</v>
      </c>
      <c r="Z92" s="185">
        <v>32024</v>
      </c>
      <c r="AA92" s="185">
        <v>33442</v>
      </c>
      <c r="AB92" s="185">
        <v>34611</v>
      </c>
      <c r="AC92" s="185">
        <v>35478</v>
      </c>
      <c r="AD92" s="185">
        <v>36615</v>
      </c>
      <c r="AE92" s="186">
        <f t="shared" si="6"/>
        <v>3.2048029764924824E-2</v>
      </c>
      <c r="AF92" s="187">
        <f t="shared" si="7"/>
        <v>0.18541181041181032</v>
      </c>
    </row>
    <row r="93" spans="1:32">
      <c r="A93" s="198" t="s">
        <v>537</v>
      </c>
      <c r="B93" s="188" t="s">
        <v>87</v>
      </c>
      <c r="C93" s="185">
        <v>13639</v>
      </c>
      <c r="D93" s="185">
        <v>13706</v>
      </c>
      <c r="E93" s="185">
        <v>14416</v>
      </c>
      <c r="F93" s="185">
        <v>15250</v>
      </c>
      <c r="G93" s="185">
        <v>15984</v>
      </c>
      <c r="H93" s="185">
        <v>16444</v>
      </c>
      <c r="I93" s="185">
        <v>16992</v>
      </c>
      <c r="J93" s="185">
        <v>17502</v>
      </c>
      <c r="K93" s="185">
        <v>17514</v>
      </c>
      <c r="L93" s="185">
        <v>17900</v>
      </c>
      <c r="M93" s="185">
        <v>18436</v>
      </c>
      <c r="N93" s="185">
        <v>18454</v>
      </c>
      <c r="O93" s="185">
        <v>18450</v>
      </c>
      <c r="P93" s="186">
        <f t="shared" si="4"/>
        <v>-2.1675517502983688E-4</v>
      </c>
      <c r="Q93" s="187">
        <f t="shared" si="5"/>
        <v>5.4165238258484738E-2</v>
      </c>
      <c r="R93" s="185">
        <v>23712</v>
      </c>
      <c r="S93" s="185">
        <v>24940</v>
      </c>
      <c r="T93" s="185">
        <v>25972</v>
      </c>
      <c r="U93" s="185">
        <v>27114</v>
      </c>
      <c r="V93" s="185">
        <v>28066</v>
      </c>
      <c r="W93" s="185">
        <v>28746</v>
      </c>
      <c r="X93" s="185">
        <v>29566</v>
      </c>
      <c r="Y93" s="185">
        <v>30452</v>
      </c>
      <c r="Z93" s="185">
        <v>31346</v>
      </c>
      <c r="AA93" s="185">
        <v>32382</v>
      </c>
      <c r="AB93" s="185">
        <v>33664</v>
      </c>
      <c r="AC93" s="185">
        <v>34858</v>
      </c>
      <c r="AD93" s="185">
        <v>35514</v>
      </c>
      <c r="AE93" s="186">
        <f t="shared" si="6"/>
        <v>1.881920936370407E-2</v>
      </c>
      <c r="AF93" s="187">
        <f t="shared" si="7"/>
        <v>0.16622881912518062</v>
      </c>
    </row>
    <row r="94" spans="1:32">
      <c r="A94" s="198" t="s">
        <v>538</v>
      </c>
      <c r="B94" s="188" t="s">
        <v>88</v>
      </c>
      <c r="C94" s="185">
        <v>8184</v>
      </c>
      <c r="D94" s="185">
        <v>8678</v>
      </c>
      <c r="E94" s="185">
        <v>9528</v>
      </c>
      <c r="F94" s="185">
        <v>10476</v>
      </c>
      <c r="G94" s="185">
        <v>11366</v>
      </c>
      <c r="H94" s="185">
        <v>12450</v>
      </c>
      <c r="I94" s="185">
        <v>12450</v>
      </c>
      <c r="J94" s="185">
        <v>12506</v>
      </c>
      <c r="K94" s="185">
        <v>12862</v>
      </c>
      <c r="L94" s="185">
        <v>12884</v>
      </c>
      <c r="M94" s="185">
        <v>13792</v>
      </c>
      <c r="N94" s="185">
        <v>14138</v>
      </c>
      <c r="O94" s="185">
        <v>14566</v>
      </c>
      <c r="P94" s="186">
        <f t="shared" si="4"/>
        <v>3.0273023058424053E-2</v>
      </c>
      <c r="Q94" s="187">
        <f t="shared" si="5"/>
        <v>0.16472093395170329</v>
      </c>
      <c r="R94" s="185">
        <v>23038</v>
      </c>
      <c r="S94" s="185">
        <v>24776</v>
      </c>
      <c r="T94" s="185">
        <v>26198</v>
      </c>
      <c r="U94" s="185">
        <v>27182</v>
      </c>
      <c r="V94" s="185">
        <v>27454</v>
      </c>
      <c r="W94" s="185">
        <v>28016</v>
      </c>
      <c r="X94" s="185">
        <v>28016</v>
      </c>
      <c r="Y94" s="185">
        <v>28072</v>
      </c>
      <c r="Z94" s="185">
        <v>28852</v>
      </c>
      <c r="AA94" s="185">
        <v>28874</v>
      </c>
      <c r="AB94" s="185">
        <v>30042</v>
      </c>
      <c r="AC94" s="185">
        <v>30862</v>
      </c>
      <c r="AD94" s="185">
        <v>31686</v>
      </c>
      <c r="AE94" s="186">
        <f t="shared" si="6"/>
        <v>2.6699501004471493E-2</v>
      </c>
      <c r="AF94" s="187">
        <f t="shared" si="7"/>
        <v>0.12874038187517822</v>
      </c>
    </row>
    <row r="95" spans="1:32">
      <c r="A95" s="198" t="s">
        <v>539</v>
      </c>
      <c r="B95" s="188" t="s">
        <v>89</v>
      </c>
      <c r="C95" s="185">
        <v>8346</v>
      </c>
      <c r="D95" s="185">
        <v>8838</v>
      </c>
      <c r="E95" s="185">
        <v>9156</v>
      </c>
      <c r="F95" s="185">
        <v>9786</v>
      </c>
      <c r="G95" s="185">
        <v>10168</v>
      </c>
      <c r="H95" s="185">
        <v>10488</v>
      </c>
      <c r="I95" s="185">
        <v>10816</v>
      </c>
      <c r="J95" s="185">
        <v>11158</v>
      </c>
      <c r="K95" s="185">
        <v>11482</v>
      </c>
      <c r="L95" s="185">
        <v>11854</v>
      </c>
      <c r="M95" s="185">
        <v>12262</v>
      </c>
      <c r="N95" s="185">
        <v>12616</v>
      </c>
      <c r="O95" s="185">
        <v>12688</v>
      </c>
      <c r="P95" s="186">
        <f t="shared" si="4"/>
        <v>5.7070386810400553E-3</v>
      </c>
      <c r="Q95" s="187">
        <f t="shared" si="5"/>
        <v>0.13712134791181207</v>
      </c>
      <c r="R95" s="185">
        <v>21632</v>
      </c>
      <c r="S95" s="185">
        <v>22908</v>
      </c>
      <c r="T95" s="185">
        <v>23732</v>
      </c>
      <c r="U95" s="185">
        <v>25362</v>
      </c>
      <c r="V95" s="185">
        <v>26352</v>
      </c>
      <c r="W95" s="185">
        <v>27644</v>
      </c>
      <c r="X95" s="185">
        <v>28528</v>
      </c>
      <c r="Y95" s="185">
        <v>29440</v>
      </c>
      <c r="Z95" s="185">
        <v>30298</v>
      </c>
      <c r="AA95" s="185">
        <v>31282</v>
      </c>
      <c r="AB95" s="185">
        <v>32362</v>
      </c>
      <c r="AC95" s="185">
        <v>33298</v>
      </c>
      <c r="AD95" s="185">
        <v>33928</v>
      </c>
      <c r="AE95" s="186">
        <f t="shared" si="6"/>
        <v>1.8920055258573987E-2</v>
      </c>
      <c r="AF95" s="187">
        <f t="shared" si="7"/>
        <v>0.15244565217391304</v>
      </c>
    </row>
    <row r="96" spans="1:32">
      <c r="A96" s="198" t="s">
        <v>540</v>
      </c>
      <c r="B96" s="188" t="s">
        <v>90</v>
      </c>
      <c r="C96" s="185">
        <v>5393</v>
      </c>
      <c r="D96" s="185">
        <v>5828</v>
      </c>
      <c r="E96" s="185">
        <v>6468</v>
      </c>
      <c r="F96" s="185">
        <v>6762</v>
      </c>
      <c r="G96" s="185">
        <v>7209</v>
      </c>
      <c r="H96" s="185">
        <v>7704</v>
      </c>
      <c r="I96" s="185">
        <v>8022</v>
      </c>
      <c r="J96" s="185">
        <v>8022</v>
      </c>
      <c r="K96" s="185">
        <v>8457</v>
      </c>
      <c r="L96" s="185">
        <v>8457</v>
      </c>
      <c r="M96" s="185">
        <v>8772</v>
      </c>
      <c r="N96" s="185">
        <v>9061</v>
      </c>
      <c r="O96" s="185">
        <v>9332</v>
      </c>
      <c r="P96" s="186">
        <f t="shared" si="4"/>
        <v>2.9908398631497635E-2</v>
      </c>
      <c r="Q96" s="187">
        <f t="shared" si="5"/>
        <v>0.16330092246322603</v>
      </c>
      <c r="R96" s="185">
        <v>6631</v>
      </c>
      <c r="S96" s="185">
        <v>7148</v>
      </c>
      <c r="T96" s="185">
        <v>7892</v>
      </c>
      <c r="U96" s="185">
        <v>8259</v>
      </c>
      <c r="V96" s="185">
        <v>8924</v>
      </c>
      <c r="W96" s="185">
        <v>9650</v>
      </c>
      <c r="X96" s="185">
        <v>10104</v>
      </c>
      <c r="Y96" s="185">
        <v>10104</v>
      </c>
      <c r="Z96" s="185">
        <v>11337</v>
      </c>
      <c r="AA96" s="185">
        <v>11688</v>
      </c>
      <c r="AB96" s="185">
        <v>12020</v>
      </c>
      <c r="AC96" s="185">
        <v>12425</v>
      </c>
      <c r="AD96" s="185">
        <v>12807</v>
      </c>
      <c r="AE96" s="186">
        <f t="shared" si="6"/>
        <v>3.0744466800804782E-2</v>
      </c>
      <c r="AF96" s="187">
        <f t="shared" si="7"/>
        <v>0.26751781472684089</v>
      </c>
    </row>
    <row r="97" spans="1:32">
      <c r="A97" s="198" t="s">
        <v>541</v>
      </c>
      <c r="B97" s="188" t="s">
        <v>91</v>
      </c>
      <c r="C97" s="185">
        <v>5932</v>
      </c>
      <c r="D97" s="185">
        <v>6250</v>
      </c>
      <c r="E97" s="185">
        <v>6855</v>
      </c>
      <c r="F97" s="185">
        <v>7382</v>
      </c>
      <c r="G97" s="185">
        <v>8396</v>
      </c>
      <c r="H97" s="185">
        <v>9092</v>
      </c>
      <c r="I97" s="185">
        <v>11194</v>
      </c>
      <c r="J97" s="185">
        <v>11876</v>
      </c>
      <c r="K97" s="185">
        <v>12436</v>
      </c>
      <c r="L97" s="185">
        <v>12724</v>
      </c>
      <c r="M97" s="185">
        <v>12970</v>
      </c>
      <c r="N97" s="185">
        <v>13006</v>
      </c>
      <c r="O97" s="185">
        <v>13264</v>
      </c>
      <c r="P97" s="186">
        <f t="shared" si="4"/>
        <v>1.9836998308472964E-2</v>
      </c>
      <c r="Q97" s="187">
        <f t="shared" si="5"/>
        <v>0.11687436847423371</v>
      </c>
      <c r="R97" s="185">
        <v>17874</v>
      </c>
      <c r="S97" s="185">
        <v>18908</v>
      </c>
      <c r="T97" s="185">
        <v>20646</v>
      </c>
      <c r="U97" s="185">
        <v>22420</v>
      </c>
      <c r="V97" s="185">
        <v>25238</v>
      </c>
      <c r="W97" s="185">
        <v>27282</v>
      </c>
      <c r="X97" s="185">
        <v>29384</v>
      </c>
      <c r="Y97" s="185">
        <v>30066</v>
      </c>
      <c r="Z97" s="185">
        <v>30626</v>
      </c>
      <c r="AA97" s="185">
        <v>30914</v>
      </c>
      <c r="AB97" s="185">
        <v>31160</v>
      </c>
      <c r="AC97" s="185">
        <v>31196</v>
      </c>
      <c r="AD97" s="185">
        <v>31454</v>
      </c>
      <c r="AE97" s="186">
        <f t="shared" si="6"/>
        <v>8.2702910629568471E-3</v>
      </c>
      <c r="AF97" s="187">
        <f t="shared" si="7"/>
        <v>4.616510343910063E-2</v>
      </c>
    </row>
    <row r="98" spans="1:32">
      <c r="A98" s="199" t="s">
        <v>542</v>
      </c>
      <c r="B98" s="188" t="s">
        <v>92</v>
      </c>
      <c r="C98" s="185">
        <v>7670</v>
      </c>
      <c r="D98" s="185">
        <v>8532</v>
      </c>
      <c r="E98" s="185">
        <v>8930</v>
      </c>
      <c r="F98" s="185">
        <v>9416</v>
      </c>
      <c r="G98" s="185">
        <v>9792</v>
      </c>
      <c r="H98" s="185">
        <v>9790</v>
      </c>
      <c r="I98" s="185">
        <v>9790</v>
      </c>
      <c r="J98" s="185">
        <v>9798</v>
      </c>
      <c r="K98" s="185">
        <v>9830</v>
      </c>
      <c r="L98" s="185">
        <v>10110</v>
      </c>
      <c r="M98" s="185">
        <v>10414</v>
      </c>
      <c r="N98" s="185">
        <v>10622</v>
      </c>
      <c r="O98" s="185">
        <v>10818</v>
      </c>
      <c r="P98" s="186">
        <f t="shared" si="4"/>
        <v>1.8452268875917888E-2</v>
      </c>
      <c r="Q98" s="187">
        <f t="shared" si="5"/>
        <v>0.10410287813839569</v>
      </c>
      <c r="R98" s="185">
        <v>24544</v>
      </c>
      <c r="S98" s="185">
        <v>27760</v>
      </c>
      <c r="T98" s="185">
        <v>30006</v>
      </c>
      <c r="U98" s="185">
        <v>31266</v>
      </c>
      <c r="V98" s="185">
        <v>32379</v>
      </c>
      <c r="W98" s="185">
        <v>33060</v>
      </c>
      <c r="X98" s="185">
        <v>33824</v>
      </c>
      <c r="Y98" s="185">
        <v>34722</v>
      </c>
      <c r="Z98" s="185">
        <v>34836</v>
      </c>
      <c r="AA98" s="185">
        <v>35906</v>
      </c>
      <c r="AB98" s="185">
        <v>36984</v>
      </c>
      <c r="AC98" s="185">
        <v>37724</v>
      </c>
      <c r="AD98" s="185">
        <v>38228</v>
      </c>
      <c r="AE98" s="186">
        <f t="shared" si="6"/>
        <v>1.3360195101261851E-2</v>
      </c>
      <c r="AF98" s="187">
        <f t="shared" si="7"/>
        <v>0.10097344623005577</v>
      </c>
    </row>
    <row r="99" spans="1:32">
      <c r="A99" s="198" t="s">
        <v>543</v>
      </c>
      <c r="B99" s="188" t="s">
        <v>93</v>
      </c>
      <c r="C99" s="185">
        <v>4987</v>
      </c>
      <c r="D99" s="185">
        <v>5285</v>
      </c>
      <c r="E99" s="185">
        <v>5746</v>
      </c>
      <c r="F99" s="185">
        <v>6274</v>
      </c>
      <c r="G99" s="185">
        <v>6763</v>
      </c>
      <c r="H99" s="185">
        <v>7139</v>
      </c>
      <c r="I99" s="185">
        <v>7457</v>
      </c>
      <c r="J99" s="185">
        <v>7935</v>
      </c>
      <c r="K99" s="185">
        <v>8197</v>
      </c>
      <c r="L99" s="185">
        <v>8518</v>
      </c>
      <c r="M99" s="185">
        <v>8824</v>
      </c>
      <c r="N99" s="185">
        <v>9222</v>
      </c>
      <c r="O99" s="185">
        <v>9498</v>
      </c>
      <c r="P99" s="186">
        <f t="shared" si="4"/>
        <v>2.9928432010409844E-2</v>
      </c>
      <c r="Q99" s="187">
        <f t="shared" si="5"/>
        <v>0.19697542533081291</v>
      </c>
      <c r="R99" s="185">
        <v>15662</v>
      </c>
      <c r="S99" s="185">
        <v>16601</v>
      </c>
      <c r="T99" s="185">
        <v>18193</v>
      </c>
      <c r="U99" s="185">
        <v>19841</v>
      </c>
      <c r="V99" s="185">
        <v>21389</v>
      </c>
      <c r="W99" s="185">
        <v>22642</v>
      </c>
      <c r="X99" s="185">
        <v>23736</v>
      </c>
      <c r="Y99" s="185">
        <v>25267</v>
      </c>
      <c r="Z99" s="185">
        <v>26022</v>
      </c>
      <c r="AA99" s="185">
        <v>27039</v>
      </c>
      <c r="AB99" s="185">
        <v>28067</v>
      </c>
      <c r="AC99" s="185">
        <v>29215</v>
      </c>
      <c r="AD99" s="185">
        <v>30132</v>
      </c>
      <c r="AE99" s="186">
        <f t="shared" si="6"/>
        <v>3.1387985623823278E-2</v>
      </c>
      <c r="AF99" s="187">
        <f t="shared" si="7"/>
        <v>0.19254363398899743</v>
      </c>
    </row>
    <row r="100" spans="1:32">
      <c r="A100" s="198" t="s">
        <v>544</v>
      </c>
      <c r="B100" s="188" t="s">
        <v>94</v>
      </c>
      <c r="C100" s="185">
        <v>8500</v>
      </c>
      <c r="D100" s="185">
        <v>9505</v>
      </c>
      <c r="E100" s="185">
        <v>9672</v>
      </c>
      <c r="F100" s="185">
        <v>10628</v>
      </c>
      <c r="G100" s="185">
        <v>11576</v>
      </c>
      <c r="H100" s="185">
        <v>12006</v>
      </c>
      <c r="I100" s="185">
        <v>12458</v>
      </c>
      <c r="J100" s="185">
        <v>12998</v>
      </c>
      <c r="K100" s="185">
        <v>14468</v>
      </c>
      <c r="L100" s="185">
        <v>15714</v>
      </c>
      <c r="M100" s="185">
        <v>16076</v>
      </c>
      <c r="N100" s="185">
        <v>16520</v>
      </c>
      <c r="O100" s="185">
        <v>16640</v>
      </c>
      <c r="P100" s="186">
        <f t="shared" si="4"/>
        <v>7.2639225181598821E-3</v>
      </c>
      <c r="Q100" s="187">
        <f t="shared" si="5"/>
        <v>0.28019695337744266</v>
      </c>
      <c r="R100" s="185">
        <v>27515</v>
      </c>
      <c r="S100" s="185">
        <v>29798</v>
      </c>
      <c r="T100" s="185">
        <v>31326</v>
      </c>
      <c r="U100" s="185">
        <v>32902</v>
      </c>
      <c r="V100" s="185">
        <v>35898</v>
      </c>
      <c r="W100" s="185">
        <v>37336</v>
      </c>
      <c r="X100" s="185">
        <v>39844</v>
      </c>
      <c r="Y100" s="185">
        <v>42184</v>
      </c>
      <c r="Z100" s="185">
        <v>43082</v>
      </c>
      <c r="AA100" s="185">
        <v>45058</v>
      </c>
      <c r="AB100" s="185">
        <v>45922</v>
      </c>
      <c r="AC100" s="185">
        <v>47562</v>
      </c>
      <c r="AD100" s="185">
        <v>49970</v>
      </c>
      <c r="AE100" s="186">
        <f t="shared" si="6"/>
        <v>5.0628653126445489E-2</v>
      </c>
      <c r="AF100" s="187">
        <f t="shared" si="7"/>
        <v>0.18457234970604963</v>
      </c>
    </row>
    <row r="101" spans="1:32">
      <c r="A101" s="198" t="s">
        <v>545</v>
      </c>
      <c r="B101" s="188" t="s">
        <v>95</v>
      </c>
      <c r="C101" s="185">
        <v>12054</v>
      </c>
      <c r="D101" s="185">
        <v>12844</v>
      </c>
      <c r="E101" s="185">
        <v>13554</v>
      </c>
      <c r="F101" s="185">
        <v>14066</v>
      </c>
      <c r="G101" s="185">
        <v>14784</v>
      </c>
      <c r="H101" s="185">
        <v>15284</v>
      </c>
      <c r="I101" s="185">
        <v>15718</v>
      </c>
      <c r="J101" s="185">
        <v>16196</v>
      </c>
      <c r="K101" s="185">
        <v>16738</v>
      </c>
      <c r="L101" s="185">
        <v>17300</v>
      </c>
      <c r="M101" s="185">
        <v>17740</v>
      </c>
      <c r="N101" s="185">
        <v>18276</v>
      </c>
      <c r="O101" s="185">
        <v>18802</v>
      </c>
      <c r="P101" s="186">
        <f t="shared" si="4"/>
        <v>2.8780914861019857E-2</v>
      </c>
      <c r="Q101" s="187">
        <f t="shared" si="5"/>
        <v>0.16090392689552968</v>
      </c>
      <c r="R101" s="185">
        <v>27938</v>
      </c>
      <c r="S101" s="185">
        <v>29682</v>
      </c>
      <c r="T101" s="185">
        <v>31454</v>
      </c>
      <c r="U101" s="185">
        <v>32630</v>
      </c>
      <c r="V101" s="185">
        <v>34424</v>
      </c>
      <c r="W101" s="185">
        <v>35612</v>
      </c>
      <c r="X101" s="185">
        <v>36646</v>
      </c>
      <c r="Y101" s="185">
        <v>37844</v>
      </c>
      <c r="Z101" s="185">
        <v>39130</v>
      </c>
      <c r="AA101" s="185">
        <v>40364</v>
      </c>
      <c r="AB101" s="185">
        <v>41356</v>
      </c>
      <c r="AC101" s="185">
        <v>42516</v>
      </c>
      <c r="AD101" s="185">
        <v>43690</v>
      </c>
      <c r="AE101" s="186">
        <f t="shared" si="6"/>
        <v>2.761313387901021E-2</v>
      </c>
      <c r="AF101" s="187">
        <f t="shared" si="7"/>
        <v>0.15447627100729311</v>
      </c>
    </row>
    <row r="102" spans="1:32">
      <c r="A102" s="198" t="s">
        <v>546</v>
      </c>
      <c r="B102" s="188" t="s">
        <v>96</v>
      </c>
      <c r="C102" s="185">
        <v>6385</v>
      </c>
      <c r="D102" s="185">
        <v>6907</v>
      </c>
      <c r="E102" s="185">
        <v>7964</v>
      </c>
      <c r="F102" s="185">
        <v>8973</v>
      </c>
      <c r="G102" s="185">
        <v>10826</v>
      </c>
      <c r="H102" s="185">
        <v>12383</v>
      </c>
      <c r="I102" s="185">
        <v>12397</v>
      </c>
      <c r="J102" s="185">
        <v>12394</v>
      </c>
      <c r="K102" s="185">
        <v>11839</v>
      </c>
      <c r="L102" s="185">
        <v>10753</v>
      </c>
      <c r="M102" s="185">
        <v>10974</v>
      </c>
      <c r="N102" s="185">
        <v>11207</v>
      </c>
      <c r="O102" s="185">
        <v>11465</v>
      </c>
      <c r="P102" s="186">
        <f t="shared" si="4"/>
        <v>2.3021325956991134E-2</v>
      </c>
      <c r="Q102" s="187">
        <f t="shared" si="5"/>
        <v>-7.4955623688881756E-2</v>
      </c>
      <c r="R102" s="185">
        <v>22131</v>
      </c>
      <c r="S102" s="185">
        <v>23324</v>
      </c>
      <c r="T102" s="185">
        <v>24639</v>
      </c>
      <c r="U102" s="185">
        <v>25601</v>
      </c>
      <c r="V102" s="185">
        <v>28310</v>
      </c>
      <c r="W102" s="185">
        <v>31016</v>
      </c>
      <c r="X102" s="185">
        <v>31971</v>
      </c>
      <c r="Y102" s="185">
        <v>33513</v>
      </c>
      <c r="Z102" s="185">
        <v>34143</v>
      </c>
      <c r="AA102" s="185">
        <v>34791</v>
      </c>
      <c r="AB102" s="185">
        <v>35538</v>
      </c>
      <c r="AC102" s="185">
        <v>36588</v>
      </c>
      <c r="AD102" s="185">
        <v>38166</v>
      </c>
      <c r="AE102" s="186">
        <f t="shared" si="6"/>
        <v>4.3128894719580257E-2</v>
      </c>
      <c r="AF102" s="187">
        <f t="shared" si="7"/>
        <v>0.13884164354131223</v>
      </c>
    </row>
    <row r="103" spans="1:32">
      <c r="A103" s="198" t="s">
        <v>547</v>
      </c>
      <c r="B103" s="188" t="s">
        <v>97</v>
      </c>
      <c r="C103" s="185">
        <v>7188</v>
      </c>
      <c r="D103" s="185">
        <v>7568</v>
      </c>
      <c r="E103" s="185">
        <v>8310</v>
      </c>
      <c r="F103" s="185">
        <v>8983</v>
      </c>
      <c r="G103" s="185">
        <v>9671</v>
      </c>
      <c r="H103" s="185">
        <v>10384</v>
      </c>
      <c r="I103" s="185">
        <v>10403</v>
      </c>
      <c r="J103" s="185">
        <v>10410</v>
      </c>
      <c r="K103" s="185">
        <v>10415</v>
      </c>
      <c r="L103" s="185">
        <v>10488</v>
      </c>
      <c r="M103" s="185">
        <v>10533</v>
      </c>
      <c r="N103" s="185">
        <v>10555</v>
      </c>
      <c r="O103" s="185">
        <v>10725</v>
      </c>
      <c r="P103" s="186">
        <f t="shared" si="4"/>
        <v>1.6106110847939448E-2</v>
      </c>
      <c r="Q103" s="187">
        <f t="shared" si="5"/>
        <v>3.0259365994236287E-2</v>
      </c>
      <c r="R103" s="185">
        <v>21438</v>
      </c>
      <c r="S103" s="185">
        <v>21818</v>
      </c>
      <c r="T103" s="185">
        <v>23095</v>
      </c>
      <c r="U103" s="185">
        <v>24233</v>
      </c>
      <c r="V103" s="185">
        <v>25421</v>
      </c>
      <c r="W103" s="185">
        <v>26634</v>
      </c>
      <c r="X103" s="185">
        <v>26653</v>
      </c>
      <c r="Y103" s="185">
        <v>26660</v>
      </c>
      <c r="Z103" s="185">
        <v>29665</v>
      </c>
      <c r="AA103" s="185">
        <v>32738</v>
      </c>
      <c r="AB103" s="185">
        <v>34783</v>
      </c>
      <c r="AC103" s="185">
        <v>36805</v>
      </c>
      <c r="AD103" s="185">
        <v>37785</v>
      </c>
      <c r="AE103" s="186">
        <f t="shared" si="6"/>
        <v>2.6626817008558623E-2</v>
      </c>
      <c r="AF103" s="187">
        <f t="shared" si="7"/>
        <v>0.41729182295573897</v>
      </c>
    </row>
    <row r="104" spans="1:32">
      <c r="A104" s="198" t="s">
        <v>548</v>
      </c>
      <c r="B104" s="188" t="s">
        <v>98</v>
      </c>
      <c r="C104" s="185">
        <v>4722</v>
      </c>
      <c r="D104" s="185">
        <v>5100</v>
      </c>
      <c r="E104" s="185">
        <v>5304</v>
      </c>
      <c r="F104" s="185">
        <v>5406</v>
      </c>
      <c r="G104" s="185">
        <v>5674</v>
      </c>
      <c r="H104" s="185">
        <v>6090</v>
      </c>
      <c r="I104" s="185">
        <v>6456</v>
      </c>
      <c r="J104" s="185">
        <v>6960</v>
      </c>
      <c r="K104" s="185">
        <v>7632</v>
      </c>
      <c r="L104" s="185">
        <v>7992</v>
      </c>
      <c r="M104" s="185">
        <v>8376</v>
      </c>
      <c r="N104" s="185">
        <v>8856</v>
      </c>
      <c r="O104" s="185">
        <v>8976</v>
      </c>
      <c r="P104" s="186">
        <f t="shared" si="4"/>
        <v>1.3550135501354976E-2</v>
      </c>
      <c r="Q104" s="187">
        <f t="shared" si="5"/>
        <v>0.28965517241379302</v>
      </c>
      <c r="R104" s="185">
        <v>14600</v>
      </c>
      <c r="S104" s="185">
        <v>15770</v>
      </c>
      <c r="T104" s="185">
        <v>16402</v>
      </c>
      <c r="U104" s="185">
        <v>17002</v>
      </c>
      <c r="V104" s="185">
        <v>17844</v>
      </c>
      <c r="W104" s="185">
        <v>18868</v>
      </c>
      <c r="X104" s="185">
        <v>19632</v>
      </c>
      <c r="Y104" s="185">
        <v>20424</v>
      </c>
      <c r="Z104" s="185">
        <v>21432</v>
      </c>
      <c r="AA104" s="185">
        <v>22488</v>
      </c>
      <c r="AB104" s="185">
        <v>23616</v>
      </c>
      <c r="AC104" s="185">
        <v>24950</v>
      </c>
      <c r="AD104" s="185">
        <v>25320</v>
      </c>
      <c r="AE104" s="186">
        <f t="shared" si="6"/>
        <v>1.4829659318637223E-2</v>
      </c>
      <c r="AF104" s="187">
        <f t="shared" si="7"/>
        <v>0.23971797884841362</v>
      </c>
    </row>
    <row r="105" spans="1:32">
      <c r="A105" s="200" t="s">
        <v>549</v>
      </c>
      <c r="B105" s="201" t="s">
        <v>99</v>
      </c>
      <c r="C105" s="191">
        <v>3554</v>
      </c>
      <c r="D105" s="191">
        <v>3621</v>
      </c>
      <c r="E105" s="191">
        <v>3726</v>
      </c>
      <c r="F105" s="191">
        <v>3927</v>
      </c>
      <c r="G105" s="191">
        <v>4125</v>
      </c>
      <c r="H105" s="191">
        <v>4278</v>
      </c>
      <c r="I105" s="191">
        <v>4404</v>
      </c>
      <c r="J105" s="191">
        <v>4646</v>
      </c>
      <c r="K105" s="191">
        <v>4891</v>
      </c>
      <c r="L105" s="191">
        <v>5055</v>
      </c>
      <c r="M105" s="191">
        <v>5217</v>
      </c>
      <c r="N105" s="191">
        <v>5400</v>
      </c>
      <c r="O105" s="191">
        <v>5581</v>
      </c>
      <c r="P105" s="371">
        <f t="shared" si="4"/>
        <v>3.3518518518518503E-2</v>
      </c>
      <c r="Q105" s="372">
        <f t="shared" si="5"/>
        <v>0.20124838570813597</v>
      </c>
      <c r="R105" s="191">
        <v>10394</v>
      </c>
      <c r="S105" s="191">
        <v>11031</v>
      </c>
      <c r="T105" s="191">
        <v>11697</v>
      </c>
      <c r="U105" s="191">
        <v>12237</v>
      </c>
      <c r="V105" s="191">
        <v>12855</v>
      </c>
      <c r="W105" s="191">
        <v>13428</v>
      </c>
      <c r="X105" s="191">
        <v>14124</v>
      </c>
      <c r="Y105" s="191">
        <v>14876</v>
      </c>
      <c r="Z105" s="191">
        <v>15631</v>
      </c>
      <c r="AA105" s="191">
        <v>16215</v>
      </c>
      <c r="AB105" s="191">
        <v>16827</v>
      </c>
      <c r="AC105" s="191">
        <v>17490</v>
      </c>
      <c r="AD105" s="191">
        <v>18151</v>
      </c>
      <c r="AE105" s="371">
        <f t="shared" si="6"/>
        <v>3.7793024585477397E-2</v>
      </c>
      <c r="AF105" s="372">
        <f t="shared" si="7"/>
        <v>0.22015326700726012</v>
      </c>
    </row>
    <row r="106" spans="1:32" ht="26.5" customHeight="1">
      <c r="A106" s="159" t="s">
        <v>492</v>
      </c>
      <c r="B106" s="202"/>
      <c r="C106" s="144"/>
      <c r="D106" s="144"/>
      <c r="E106" s="144"/>
      <c r="F106" s="144"/>
      <c r="G106" s="144"/>
      <c r="H106" s="144"/>
      <c r="I106" s="144"/>
      <c r="J106" s="144"/>
      <c r="K106" s="144"/>
      <c r="L106" s="144"/>
      <c r="M106" s="144"/>
      <c r="N106" s="144"/>
      <c r="O106" s="144"/>
    </row>
    <row r="107" spans="1:32" ht="22.25" customHeight="1">
      <c r="A107" s="817" t="s">
        <v>166</v>
      </c>
      <c r="B107" s="817"/>
      <c r="C107" s="817"/>
      <c r="D107" s="817"/>
      <c r="E107" s="817"/>
      <c r="F107" s="817"/>
      <c r="G107" s="817"/>
      <c r="H107" s="817"/>
      <c r="I107" s="817"/>
      <c r="J107" s="817"/>
      <c r="K107" s="817"/>
      <c r="L107" s="817"/>
      <c r="M107" s="204"/>
      <c r="N107" s="204"/>
      <c r="O107" s="204"/>
    </row>
    <row r="108" spans="1:32" ht="22.25" customHeight="1"/>
  </sheetData>
  <sortState ref="A4:AQ53">
    <sortCondition ref="B4:B53"/>
  </sortState>
  <mergeCells count="5">
    <mergeCell ref="A107:L107"/>
    <mergeCell ref="C2:L2"/>
    <mergeCell ref="R2:AA2"/>
    <mergeCell ref="C54:L54"/>
    <mergeCell ref="R54:AA5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665CD-33F8-4ABE-BD6E-6E83BB228518}">
  <sheetPr>
    <tabColor theme="3"/>
  </sheetPr>
  <dimension ref="A1:AE28"/>
  <sheetViews>
    <sheetView zoomScale="133" zoomScaleNormal="90" workbookViewId="0">
      <selection activeCell="B6" sqref="B6"/>
    </sheetView>
  </sheetViews>
  <sheetFormatPr baseColWidth="10" defaultColWidth="8.83203125" defaultRowHeight="15"/>
  <cols>
    <col min="1" max="1" width="30.5" style="205" customWidth="1"/>
    <col min="2" max="24" width="8.83203125" style="774" customWidth="1"/>
    <col min="25" max="28" width="9.1640625" style="774" customWidth="1"/>
    <col min="29" max="29" width="8.83203125" style="35" customWidth="1"/>
    <col min="30" max="30" width="10" style="35" customWidth="1"/>
    <col min="31" max="31" width="10.6640625" style="35" customWidth="1"/>
    <col min="32" max="257" width="9" style="6"/>
    <col min="258" max="258" width="30.5" style="6" customWidth="1"/>
    <col min="259" max="281" width="8.83203125" style="6" customWidth="1"/>
    <col min="282" max="284" width="9.1640625" style="6" customWidth="1"/>
    <col min="285" max="285" width="8.83203125" style="6" customWidth="1"/>
    <col min="286" max="513" width="9" style="6"/>
    <col min="514" max="514" width="30.5" style="6" customWidth="1"/>
    <col min="515" max="537" width="8.83203125" style="6" customWidth="1"/>
    <col min="538" max="540" width="9.1640625" style="6" customWidth="1"/>
    <col min="541" max="541" width="8.83203125" style="6" customWidth="1"/>
    <col min="542" max="769" width="9" style="6"/>
    <col min="770" max="770" width="30.5" style="6" customWidth="1"/>
    <col min="771" max="793" width="8.83203125" style="6" customWidth="1"/>
    <col min="794" max="796" width="9.1640625" style="6" customWidth="1"/>
    <col min="797" max="797" width="8.83203125" style="6" customWidth="1"/>
    <col min="798" max="1025" width="9" style="6"/>
    <col min="1026" max="1026" width="30.5" style="6" customWidth="1"/>
    <col min="1027" max="1049" width="8.83203125" style="6" customWidth="1"/>
    <col min="1050" max="1052" width="9.1640625" style="6" customWidth="1"/>
    <col min="1053" max="1053" width="8.83203125" style="6" customWidth="1"/>
    <col min="1054" max="1281" width="9" style="6"/>
    <col min="1282" max="1282" width="30.5" style="6" customWidth="1"/>
    <col min="1283" max="1305" width="8.83203125" style="6" customWidth="1"/>
    <col min="1306" max="1308" width="9.1640625" style="6" customWidth="1"/>
    <col min="1309" max="1309" width="8.83203125" style="6" customWidth="1"/>
    <col min="1310" max="1537" width="9" style="6"/>
    <col min="1538" max="1538" width="30.5" style="6" customWidth="1"/>
    <col min="1539" max="1561" width="8.83203125" style="6" customWidth="1"/>
    <col min="1562" max="1564" width="9.1640625" style="6" customWidth="1"/>
    <col min="1565" max="1565" width="8.83203125" style="6" customWidth="1"/>
    <col min="1566" max="1793" width="9" style="6"/>
    <col min="1794" max="1794" width="30.5" style="6" customWidth="1"/>
    <col min="1795" max="1817" width="8.83203125" style="6" customWidth="1"/>
    <col min="1818" max="1820" width="9.1640625" style="6" customWidth="1"/>
    <col min="1821" max="1821" width="8.83203125" style="6" customWidth="1"/>
    <col min="1822" max="2049" width="9" style="6"/>
    <col min="2050" max="2050" width="30.5" style="6" customWidth="1"/>
    <col min="2051" max="2073" width="8.83203125" style="6" customWidth="1"/>
    <col min="2074" max="2076" width="9.1640625" style="6" customWidth="1"/>
    <col min="2077" max="2077" width="8.83203125" style="6" customWidth="1"/>
    <col min="2078" max="2305" width="9" style="6"/>
    <col min="2306" max="2306" width="30.5" style="6" customWidth="1"/>
    <col min="2307" max="2329" width="8.83203125" style="6" customWidth="1"/>
    <col min="2330" max="2332" width="9.1640625" style="6" customWidth="1"/>
    <col min="2333" max="2333" width="8.83203125" style="6" customWidth="1"/>
    <col min="2334" max="2561" width="9" style="6"/>
    <col min="2562" max="2562" width="30.5" style="6" customWidth="1"/>
    <col min="2563" max="2585" width="8.83203125" style="6" customWidth="1"/>
    <col min="2586" max="2588" width="9.1640625" style="6" customWidth="1"/>
    <col min="2589" max="2589" width="8.83203125" style="6" customWidth="1"/>
    <col min="2590" max="2817" width="9" style="6"/>
    <col min="2818" max="2818" width="30.5" style="6" customWidth="1"/>
    <col min="2819" max="2841" width="8.83203125" style="6" customWidth="1"/>
    <col min="2842" max="2844" width="9.1640625" style="6" customWidth="1"/>
    <col min="2845" max="2845" width="8.83203125" style="6" customWidth="1"/>
    <col min="2846" max="3073" width="9" style="6"/>
    <col min="3074" max="3074" width="30.5" style="6" customWidth="1"/>
    <col min="3075" max="3097" width="8.83203125" style="6" customWidth="1"/>
    <col min="3098" max="3100" width="9.1640625" style="6" customWidth="1"/>
    <col min="3101" max="3101" width="8.83203125" style="6" customWidth="1"/>
    <col min="3102" max="3329" width="9" style="6"/>
    <col min="3330" max="3330" width="30.5" style="6" customWidth="1"/>
    <col min="3331" max="3353" width="8.83203125" style="6" customWidth="1"/>
    <col min="3354" max="3356" width="9.1640625" style="6" customWidth="1"/>
    <col min="3357" max="3357" width="8.83203125" style="6" customWidth="1"/>
    <col min="3358" max="3585" width="9" style="6"/>
    <col min="3586" max="3586" width="30.5" style="6" customWidth="1"/>
    <col min="3587" max="3609" width="8.83203125" style="6" customWidth="1"/>
    <col min="3610" max="3612" width="9.1640625" style="6" customWidth="1"/>
    <col min="3613" max="3613" width="8.83203125" style="6" customWidth="1"/>
    <col min="3614" max="3841" width="9" style="6"/>
    <col min="3842" max="3842" width="30.5" style="6" customWidth="1"/>
    <col min="3843" max="3865" width="8.83203125" style="6" customWidth="1"/>
    <col min="3866" max="3868" width="9.1640625" style="6" customWidth="1"/>
    <col min="3869" max="3869" width="8.83203125" style="6" customWidth="1"/>
    <col min="3870" max="4097" width="9" style="6"/>
    <col min="4098" max="4098" width="30.5" style="6" customWidth="1"/>
    <col min="4099" max="4121" width="8.83203125" style="6" customWidth="1"/>
    <col min="4122" max="4124" width="9.1640625" style="6" customWidth="1"/>
    <col min="4125" max="4125" width="8.83203125" style="6" customWidth="1"/>
    <col min="4126" max="4353" width="9" style="6"/>
    <col min="4354" max="4354" width="30.5" style="6" customWidth="1"/>
    <col min="4355" max="4377" width="8.83203125" style="6" customWidth="1"/>
    <col min="4378" max="4380" width="9.1640625" style="6" customWidth="1"/>
    <col min="4381" max="4381" width="8.83203125" style="6" customWidth="1"/>
    <col min="4382" max="4609" width="9" style="6"/>
    <col min="4610" max="4610" width="30.5" style="6" customWidth="1"/>
    <col min="4611" max="4633" width="8.83203125" style="6" customWidth="1"/>
    <col min="4634" max="4636" width="9.1640625" style="6" customWidth="1"/>
    <col min="4637" max="4637" width="8.83203125" style="6" customWidth="1"/>
    <col min="4638" max="4865" width="9" style="6"/>
    <col min="4866" max="4866" width="30.5" style="6" customWidth="1"/>
    <col min="4867" max="4889" width="8.83203125" style="6" customWidth="1"/>
    <col min="4890" max="4892" width="9.1640625" style="6" customWidth="1"/>
    <col min="4893" max="4893" width="8.83203125" style="6" customWidth="1"/>
    <col min="4894" max="5121" width="9" style="6"/>
    <col min="5122" max="5122" width="30.5" style="6" customWidth="1"/>
    <col min="5123" max="5145" width="8.83203125" style="6" customWidth="1"/>
    <col min="5146" max="5148" width="9.1640625" style="6" customWidth="1"/>
    <col min="5149" max="5149" width="8.83203125" style="6" customWidth="1"/>
    <col min="5150" max="5377" width="9" style="6"/>
    <col min="5378" max="5378" width="30.5" style="6" customWidth="1"/>
    <col min="5379" max="5401" width="8.83203125" style="6" customWidth="1"/>
    <col min="5402" max="5404" width="9.1640625" style="6" customWidth="1"/>
    <col min="5405" max="5405" width="8.83203125" style="6" customWidth="1"/>
    <col min="5406" max="5633" width="9" style="6"/>
    <col min="5634" max="5634" width="30.5" style="6" customWidth="1"/>
    <col min="5635" max="5657" width="8.83203125" style="6" customWidth="1"/>
    <col min="5658" max="5660" width="9.1640625" style="6" customWidth="1"/>
    <col min="5661" max="5661" width="8.83203125" style="6" customWidth="1"/>
    <col min="5662" max="5889" width="9" style="6"/>
    <col min="5890" max="5890" width="30.5" style="6" customWidth="1"/>
    <col min="5891" max="5913" width="8.83203125" style="6" customWidth="1"/>
    <col min="5914" max="5916" width="9.1640625" style="6" customWidth="1"/>
    <col min="5917" max="5917" width="8.83203125" style="6" customWidth="1"/>
    <col min="5918" max="6145" width="9" style="6"/>
    <col min="6146" max="6146" width="30.5" style="6" customWidth="1"/>
    <col min="6147" max="6169" width="8.83203125" style="6" customWidth="1"/>
    <col min="6170" max="6172" width="9.1640625" style="6" customWidth="1"/>
    <col min="6173" max="6173" width="8.83203125" style="6" customWidth="1"/>
    <col min="6174" max="6401" width="9" style="6"/>
    <col min="6402" max="6402" width="30.5" style="6" customWidth="1"/>
    <col min="6403" max="6425" width="8.83203125" style="6" customWidth="1"/>
    <col min="6426" max="6428" width="9.1640625" style="6" customWidth="1"/>
    <col min="6429" max="6429" width="8.83203125" style="6" customWidth="1"/>
    <col min="6430" max="6657" width="9" style="6"/>
    <col min="6658" max="6658" width="30.5" style="6" customWidth="1"/>
    <col min="6659" max="6681" width="8.83203125" style="6" customWidth="1"/>
    <col min="6682" max="6684" width="9.1640625" style="6" customWidth="1"/>
    <col min="6685" max="6685" width="8.83203125" style="6" customWidth="1"/>
    <col min="6686" max="6913" width="9" style="6"/>
    <col min="6914" max="6914" width="30.5" style="6" customWidth="1"/>
    <col min="6915" max="6937" width="8.83203125" style="6" customWidth="1"/>
    <col min="6938" max="6940" width="9.1640625" style="6" customWidth="1"/>
    <col min="6941" max="6941" width="8.83203125" style="6" customWidth="1"/>
    <col min="6942" max="7169" width="9" style="6"/>
    <col min="7170" max="7170" width="30.5" style="6" customWidth="1"/>
    <col min="7171" max="7193" width="8.83203125" style="6" customWidth="1"/>
    <col min="7194" max="7196" width="9.1640625" style="6" customWidth="1"/>
    <col min="7197" max="7197" width="8.83203125" style="6" customWidth="1"/>
    <col min="7198" max="7425" width="9" style="6"/>
    <col min="7426" max="7426" width="30.5" style="6" customWidth="1"/>
    <col min="7427" max="7449" width="8.83203125" style="6" customWidth="1"/>
    <col min="7450" max="7452" width="9.1640625" style="6" customWidth="1"/>
    <col min="7453" max="7453" width="8.83203125" style="6" customWidth="1"/>
    <col min="7454" max="7681" width="9" style="6"/>
    <col min="7682" max="7682" width="30.5" style="6" customWidth="1"/>
    <col min="7683" max="7705" width="8.83203125" style="6" customWidth="1"/>
    <col min="7706" max="7708" width="9.1640625" style="6" customWidth="1"/>
    <col min="7709" max="7709" width="8.83203125" style="6" customWidth="1"/>
    <col min="7710" max="7937" width="9" style="6"/>
    <col min="7938" max="7938" width="30.5" style="6" customWidth="1"/>
    <col min="7939" max="7961" width="8.83203125" style="6" customWidth="1"/>
    <col min="7962" max="7964" width="9.1640625" style="6" customWidth="1"/>
    <col min="7965" max="7965" width="8.83203125" style="6" customWidth="1"/>
    <col min="7966" max="8193" width="9" style="6"/>
    <col min="8194" max="8194" width="30.5" style="6" customWidth="1"/>
    <col min="8195" max="8217" width="8.83203125" style="6" customWidth="1"/>
    <col min="8218" max="8220" width="9.1640625" style="6" customWidth="1"/>
    <col min="8221" max="8221" width="8.83203125" style="6" customWidth="1"/>
    <col min="8222" max="8449" width="9" style="6"/>
    <col min="8450" max="8450" width="30.5" style="6" customWidth="1"/>
    <col min="8451" max="8473" width="8.83203125" style="6" customWidth="1"/>
    <col min="8474" max="8476" width="9.1640625" style="6" customWidth="1"/>
    <col min="8477" max="8477" width="8.83203125" style="6" customWidth="1"/>
    <col min="8478" max="8705" width="9" style="6"/>
    <col min="8706" max="8706" width="30.5" style="6" customWidth="1"/>
    <col min="8707" max="8729" width="8.83203125" style="6" customWidth="1"/>
    <col min="8730" max="8732" width="9.1640625" style="6" customWidth="1"/>
    <col min="8733" max="8733" width="8.83203125" style="6" customWidth="1"/>
    <col min="8734" max="8961" width="9" style="6"/>
    <col min="8962" max="8962" width="30.5" style="6" customWidth="1"/>
    <col min="8963" max="8985" width="8.83203125" style="6" customWidth="1"/>
    <col min="8986" max="8988" width="9.1640625" style="6" customWidth="1"/>
    <col min="8989" max="8989" width="8.83203125" style="6" customWidth="1"/>
    <col min="8990" max="9217" width="9" style="6"/>
    <col min="9218" max="9218" width="30.5" style="6" customWidth="1"/>
    <col min="9219" max="9241" width="8.83203125" style="6" customWidth="1"/>
    <col min="9242" max="9244" width="9.1640625" style="6" customWidth="1"/>
    <col min="9245" max="9245" width="8.83203125" style="6" customWidth="1"/>
    <col min="9246" max="9473" width="9" style="6"/>
    <col min="9474" max="9474" width="30.5" style="6" customWidth="1"/>
    <col min="9475" max="9497" width="8.83203125" style="6" customWidth="1"/>
    <col min="9498" max="9500" width="9.1640625" style="6" customWidth="1"/>
    <col min="9501" max="9501" width="8.83203125" style="6" customWidth="1"/>
    <col min="9502" max="9729" width="9" style="6"/>
    <col min="9730" max="9730" width="30.5" style="6" customWidth="1"/>
    <col min="9731" max="9753" width="8.83203125" style="6" customWidth="1"/>
    <col min="9754" max="9756" width="9.1640625" style="6" customWidth="1"/>
    <col min="9757" max="9757" width="8.83203125" style="6" customWidth="1"/>
    <col min="9758" max="9985" width="9" style="6"/>
    <col min="9986" max="9986" width="30.5" style="6" customWidth="1"/>
    <col min="9987" max="10009" width="8.83203125" style="6" customWidth="1"/>
    <col min="10010" max="10012" width="9.1640625" style="6" customWidth="1"/>
    <col min="10013" max="10013" width="8.83203125" style="6" customWidth="1"/>
    <col min="10014" max="10241" width="9" style="6"/>
    <col min="10242" max="10242" width="30.5" style="6" customWidth="1"/>
    <col min="10243" max="10265" width="8.83203125" style="6" customWidth="1"/>
    <col min="10266" max="10268" width="9.1640625" style="6" customWidth="1"/>
    <col min="10269" max="10269" width="8.83203125" style="6" customWidth="1"/>
    <col min="10270" max="10497" width="9" style="6"/>
    <col min="10498" max="10498" width="30.5" style="6" customWidth="1"/>
    <col min="10499" max="10521" width="8.83203125" style="6" customWidth="1"/>
    <col min="10522" max="10524" width="9.1640625" style="6" customWidth="1"/>
    <col min="10525" max="10525" width="8.83203125" style="6" customWidth="1"/>
    <col min="10526" max="10753" width="9" style="6"/>
    <col min="10754" max="10754" width="30.5" style="6" customWidth="1"/>
    <col min="10755" max="10777" width="8.83203125" style="6" customWidth="1"/>
    <col min="10778" max="10780" width="9.1640625" style="6" customWidth="1"/>
    <col min="10781" max="10781" width="8.83203125" style="6" customWidth="1"/>
    <col min="10782" max="11009" width="9" style="6"/>
    <col min="11010" max="11010" width="30.5" style="6" customWidth="1"/>
    <col min="11011" max="11033" width="8.83203125" style="6" customWidth="1"/>
    <col min="11034" max="11036" width="9.1640625" style="6" customWidth="1"/>
    <col min="11037" max="11037" width="8.83203125" style="6" customWidth="1"/>
    <col min="11038" max="11265" width="9" style="6"/>
    <col min="11266" max="11266" width="30.5" style="6" customWidth="1"/>
    <col min="11267" max="11289" width="8.83203125" style="6" customWidth="1"/>
    <col min="11290" max="11292" width="9.1640625" style="6" customWidth="1"/>
    <col min="11293" max="11293" width="8.83203125" style="6" customWidth="1"/>
    <col min="11294" max="11521" width="9" style="6"/>
    <col min="11522" max="11522" width="30.5" style="6" customWidth="1"/>
    <col min="11523" max="11545" width="8.83203125" style="6" customWidth="1"/>
    <col min="11546" max="11548" width="9.1640625" style="6" customWidth="1"/>
    <col min="11549" max="11549" width="8.83203125" style="6" customWidth="1"/>
    <col min="11550" max="11777" width="9" style="6"/>
    <col min="11778" max="11778" width="30.5" style="6" customWidth="1"/>
    <col min="11779" max="11801" width="8.83203125" style="6" customWidth="1"/>
    <col min="11802" max="11804" width="9.1640625" style="6" customWidth="1"/>
    <col min="11805" max="11805" width="8.83203125" style="6" customWidth="1"/>
    <col min="11806" max="12033" width="9" style="6"/>
    <col min="12034" max="12034" width="30.5" style="6" customWidth="1"/>
    <col min="12035" max="12057" width="8.83203125" style="6" customWidth="1"/>
    <col min="12058" max="12060" width="9.1640625" style="6" customWidth="1"/>
    <col min="12061" max="12061" width="8.83203125" style="6" customWidth="1"/>
    <col min="12062" max="12289" width="9" style="6"/>
    <col min="12290" max="12290" width="30.5" style="6" customWidth="1"/>
    <col min="12291" max="12313" width="8.83203125" style="6" customWidth="1"/>
    <col min="12314" max="12316" width="9.1640625" style="6" customWidth="1"/>
    <col min="12317" max="12317" width="8.83203125" style="6" customWidth="1"/>
    <col min="12318" max="12545" width="9" style="6"/>
    <col min="12546" max="12546" width="30.5" style="6" customWidth="1"/>
    <col min="12547" max="12569" width="8.83203125" style="6" customWidth="1"/>
    <col min="12570" max="12572" width="9.1640625" style="6" customWidth="1"/>
    <col min="12573" max="12573" width="8.83203125" style="6" customWidth="1"/>
    <col min="12574" max="12801" width="9" style="6"/>
    <col min="12802" max="12802" width="30.5" style="6" customWidth="1"/>
    <col min="12803" max="12825" width="8.83203125" style="6" customWidth="1"/>
    <col min="12826" max="12828" width="9.1640625" style="6" customWidth="1"/>
    <col min="12829" max="12829" width="8.83203125" style="6" customWidth="1"/>
    <col min="12830" max="13057" width="9" style="6"/>
    <col min="13058" max="13058" width="30.5" style="6" customWidth="1"/>
    <col min="13059" max="13081" width="8.83203125" style="6" customWidth="1"/>
    <col min="13082" max="13084" width="9.1640625" style="6" customWidth="1"/>
    <col min="13085" max="13085" width="8.83203125" style="6" customWidth="1"/>
    <col min="13086" max="13313" width="9" style="6"/>
    <col min="13314" max="13314" width="30.5" style="6" customWidth="1"/>
    <col min="13315" max="13337" width="8.83203125" style="6" customWidth="1"/>
    <col min="13338" max="13340" width="9.1640625" style="6" customWidth="1"/>
    <col min="13341" max="13341" width="8.83203125" style="6" customWidth="1"/>
    <col min="13342" max="13569" width="9" style="6"/>
    <col min="13570" max="13570" width="30.5" style="6" customWidth="1"/>
    <col min="13571" max="13593" width="8.83203125" style="6" customWidth="1"/>
    <col min="13594" max="13596" width="9.1640625" style="6" customWidth="1"/>
    <col min="13597" max="13597" width="8.83203125" style="6" customWidth="1"/>
    <col min="13598" max="13825" width="9" style="6"/>
    <col min="13826" max="13826" width="30.5" style="6" customWidth="1"/>
    <col min="13827" max="13849" width="8.83203125" style="6" customWidth="1"/>
    <col min="13850" max="13852" width="9.1640625" style="6" customWidth="1"/>
    <col min="13853" max="13853" width="8.83203125" style="6" customWidth="1"/>
    <col min="13854" max="14081" width="9" style="6"/>
    <col min="14082" max="14082" width="30.5" style="6" customWidth="1"/>
    <col min="14083" max="14105" width="8.83203125" style="6" customWidth="1"/>
    <col min="14106" max="14108" width="9.1640625" style="6" customWidth="1"/>
    <col min="14109" max="14109" width="8.83203125" style="6" customWidth="1"/>
    <col min="14110" max="14337" width="9" style="6"/>
    <col min="14338" max="14338" width="30.5" style="6" customWidth="1"/>
    <col min="14339" max="14361" width="8.83203125" style="6" customWidth="1"/>
    <col min="14362" max="14364" width="9.1640625" style="6" customWidth="1"/>
    <col min="14365" max="14365" width="8.83203125" style="6" customWidth="1"/>
    <col min="14366" max="14593" width="9" style="6"/>
    <col min="14594" max="14594" width="30.5" style="6" customWidth="1"/>
    <col min="14595" max="14617" width="8.83203125" style="6" customWidth="1"/>
    <col min="14618" max="14620" width="9.1640625" style="6" customWidth="1"/>
    <col min="14621" max="14621" width="8.83203125" style="6" customWidth="1"/>
    <col min="14622" max="14849" width="9" style="6"/>
    <col min="14850" max="14850" width="30.5" style="6" customWidth="1"/>
    <col min="14851" max="14873" width="8.83203125" style="6" customWidth="1"/>
    <col min="14874" max="14876" width="9.1640625" style="6" customWidth="1"/>
    <col min="14877" max="14877" width="8.83203125" style="6" customWidth="1"/>
    <col min="14878" max="15105" width="9" style="6"/>
    <col min="15106" max="15106" width="30.5" style="6" customWidth="1"/>
    <col min="15107" max="15129" width="8.83203125" style="6" customWidth="1"/>
    <col min="15130" max="15132" width="9.1640625" style="6" customWidth="1"/>
    <col min="15133" max="15133" width="8.83203125" style="6" customWidth="1"/>
    <col min="15134" max="15361" width="9" style="6"/>
    <col min="15362" max="15362" width="30.5" style="6" customWidth="1"/>
    <col min="15363" max="15385" width="8.83203125" style="6" customWidth="1"/>
    <col min="15386" max="15388" width="9.1640625" style="6" customWidth="1"/>
    <col min="15389" max="15389" width="8.83203125" style="6" customWidth="1"/>
    <col min="15390" max="15617" width="9" style="6"/>
    <col min="15618" max="15618" width="30.5" style="6" customWidth="1"/>
    <col min="15619" max="15641" width="8.83203125" style="6" customWidth="1"/>
    <col min="15642" max="15644" width="9.1640625" style="6" customWidth="1"/>
    <col min="15645" max="15645" width="8.83203125" style="6" customWidth="1"/>
    <col min="15646" max="15873" width="9" style="6"/>
    <col min="15874" max="15874" width="30.5" style="6" customWidth="1"/>
    <col min="15875" max="15897" width="8.83203125" style="6" customWidth="1"/>
    <col min="15898" max="15900" width="9.1640625" style="6" customWidth="1"/>
    <col min="15901" max="15901" width="8.83203125" style="6" customWidth="1"/>
    <col min="15902" max="16129" width="9" style="6"/>
    <col min="16130" max="16130" width="30.5" style="6" customWidth="1"/>
    <col min="16131" max="16153" width="8.83203125" style="6" customWidth="1"/>
    <col min="16154" max="16156" width="9.1640625" style="6" customWidth="1"/>
    <col min="16157" max="16157" width="8.83203125" style="6" customWidth="1"/>
    <col min="16158" max="16384" width="9" style="6"/>
  </cols>
  <sheetData>
    <row r="1" spans="1:31" ht="23.25" customHeight="1">
      <c r="A1" s="826" t="s">
        <v>985</v>
      </c>
      <c r="B1" s="826"/>
      <c r="C1" s="826"/>
      <c r="D1" s="826"/>
      <c r="E1" s="826"/>
      <c r="F1" s="826"/>
      <c r="G1" s="826"/>
      <c r="H1" s="826"/>
      <c r="I1" s="826"/>
      <c r="J1" s="826"/>
      <c r="K1" s="826"/>
      <c r="L1" s="826"/>
      <c r="M1" s="826"/>
      <c r="N1" s="826"/>
      <c r="O1" s="826"/>
      <c r="P1" s="826"/>
      <c r="Q1" s="826"/>
      <c r="R1" s="826"/>
      <c r="S1" s="826"/>
      <c r="T1" s="826"/>
      <c r="U1" s="826"/>
      <c r="V1" s="826"/>
      <c r="W1" s="826"/>
      <c r="X1" s="826"/>
      <c r="Y1" s="826"/>
      <c r="Z1" s="826"/>
      <c r="AA1" s="826"/>
      <c r="AB1" s="826"/>
      <c r="AC1" s="826"/>
      <c r="AD1" s="765"/>
      <c r="AE1" s="765"/>
    </row>
    <row r="2" spans="1:31" ht="26.75" customHeight="1">
      <c r="A2" s="766" t="s">
        <v>171</v>
      </c>
      <c r="B2" s="767" t="s">
        <v>115</v>
      </c>
      <c r="C2" s="767" t="s">
        <v>116</v>
      </c>
      <c r="D2" s="767" t="s">
        <v>117</v>
      </c>
      <c r="E2" s="767" t="s">
        <v>118</v>
      </c>
      <c r="F2" s="767" t="s">
        <v>119</v>
      </c>
      <c r="G2" s="767" t="s">
        <v>120</v>
      </c>
      <c r="H2" s="767" t="s">
        <v>121</v>
      </c>
      <c r="I2" s="767" t="s">
        <v>122</v>
      </c>
      <c r="J2" s="767" t="s">
        <v>123</v>
      </c>
      <c r="K2" s="767" t="s">
        <v>124</v>
      </c>
      <c r="L2" s="767" t="s">
        <v>125</v>
      </c>
      <c r="M2" s="767" t="s">
        <v>126</v>
      </c>
      <c r="N2" s="767" t="s">
        <v>127</v>
      </c>
      <c r="O2" s="767" t="s">
        <v>128</v>
      </c>
      <c r="P2" s="767" t="s">
        <v>129</v>
      </c>
      <c r="Q2" s="767" t="s">
        <v>130</v>
      </c>
      <c r="R2" s="767" t="s">
        <v>131</v>
      </c>
      <c r="S2" s="767" t="s">
        <v>132</v>
      </c>
      <c r="T2" s="767" t="s">
        <v>133</v>
      </c>
      <c r="U2" s="767" t="s">
        <v>134</v>
      </c>
      <c r="V2" s="767" t="s">
        <v>135</v>
      </c>
      <c r="W2" s="767" t="s">
        <v>136</v>
      </c>
      <c r="X2" s="767" t="s">
        <v>137</v>
      </c>
      <c r="Y2" s="768" t="s">
        <v>138</v>
      </c>
      <c r="Z2" s="768" t="s">
        <v>139</v>
      </c>
      <c r="AA2" s="768" t="s">
        <v>140</v>
      </c>
      <c r="AB2" s="768" t="s">
        <v>141</v>
      </c>
      <c r="AC2" s="768" t="s">
        <v>142</v>
      </c>
      <c r="AD2" s="512" t="s">
        <v>143</v>
      </c>
      <c r="AE2" s="512" t="s">
        <v>574</v>
      </c>
    </row>
    <row r="3" spans="1:31" ht="15" customHeight="1">
      <c r="A3" s="199" t="s">
        <v>293</v>
      </c>
      <c r="B3" s="565">
        <v>1790</v>
      </c>
      <c r="C3" s="565">
        <v>2200</v>
      </c>
      <c r="D3" s="565">
        <v>2050</v>
      </c>
      <c r="E3" s="565">
        <v>2220</v>
      </c>
      <c r="F3" s="565">
        <v>2260</v>
      </c>
      <c r="G3" s="565">
        <v>2240</v>
      </c>
      <c r="H3" s="565">
        <v>2400</v>
      </c>
      <c r="I3" s="565">
        <v>2510</v>
      </c>
      <c r="J3" s="565">
        <v>2440</v>
      </c>
      <c r="K3" s="565">
        <v>2540</v>
      </c>
      <c r="L3" s="565">
        <v>2440</v>
      </c>
      <c r="M3" s="565">
        <v>2330</v>
      </c>
      <c r="N3" s="565">
        <v>2380</v>
      </c>
      <c r="O3" s="565">
        <v>2660</v>
      </c>
      <c r="P3" s="565">
        <v>2820</v>
      </c>
      <c r="Q3" s="565">
        <v>2860</v>
      </c>
      <c r="R3" s="565">
        <v>2860</v>
      </c>
      <c r="S3" s="565">
        <v>2820</v>
      </c>
      <c r="T3" s="565">
        <v>2780</v>
      </c>
      <c r="U3" s="565">
        <v>3060</v>
      </c>
      <c r="V3" s="565">
        <v>3220</v>
      </c>
      <c r="W3" s="565">
        <v>3370</v>
      </c>
      <c r="X3" s="565">
        <v>3530</v>
      </c>
      <c r="Y3" s="565">
        <v>3560</v>
      </c>
      <c r="Z3" s="565">
        <v>3600</v>
      </c>
      <c r="AA3" s="565">
        <v>3660</v>
      </c>
      <c r="AB3" s="565">
        <v>3690</v>
      </c>
      <c r="AC3" s="185">
        <v>3710</v>
      </c>
      <c r="AD3" s="185">
        <v>3700</v>
      </c>
      <c r="AE3" s="185">
        <v>3730</v>
      </c>
    </row>
    <row r="4" spans="1:31" ht="15" customHeight="1">
      <c r="A4" s="199" t="s">
        <v>163</v>
      </c>
      <c r="B4" s="565">
        <v>6650</v>
      </c>
      <c r="C4" s="565">
        <v>6730</v>
      </c>
      <c r="D4" s="565">
        <v>6820</v>
      </c>
      <c r="E4" s="565">
        <v>6980</v>
      </c>
      <c r="F4" s="565">
        <v>7230</v>
      </c>
      <c r="G4" s="565">
        <v>7060</v>
      </c>
      <c r="H4" s="565">
        <v>7280</v>
      </c>
      <c r="I4" s="565">
        <v>7440</v>
      </c>
      <c r="J4" s="565">
        <v>7590</v>
      </c>
      <c r="K4" s="565">
        <v>7760</v>
      </c>
      <c r="L4" s="565">
        <v>7950</v>
      </c>
      <c r="M4" s="565">
        <v>7850</v>
      </c>
      <c r="N4" s="565">
        <v>8120</v>
      </c>
      <c r="O4" s="565">
        <v>7860</v>
      </c>
      <c r="P4" s="565">
        <v>7900</v>
      </c>
      <c r="Q4" s="565">
        <v>7840</v>
      </c>
      <c r="R4" s="565">
        <v>8250</v>
      </c>
      <c r="S4" s="565">
        <v>8510</v>
      </c>
      <c r="T4" s="565">
        <v>8300</v>
      </c>
      <c r="U4" s="565">
        <v>8510</v>
      </c>
      <c r="V4" s="565">
        <v>8690</v>
      </c>
      <c r="W4" s="565">
        <v>8330</v>
      </c>
      <c r="X4" s="565">
        <v>8220</v>
      </c>
      <c r="Y4" s="565">
        <v>8290</v>
      </c>
      <c r="Z4" s="565">
        <v>8460</v>
      </c>
      <c r="AA4" s="565">
        <v>8520</v>
      </c>
      <c r="AB4" s="565">
        <v>8710</v>
      </c>
      <c r="AC4" s="185">
        <v>8890</v>
      </c>
      <c r="AD4" s="185">
        <v>8870</v>
      </c>
      <c r="AE4" s="185">
        <v>8990</v>
      </c>
    </row>
    <row r="5" spans="1:31" ht="33" customHeight="1">
      <c r="A5" s="199" t="s">
        <v>294</v>
      </c>
      <c r="B5" s="565">
        <v>8440</v>
      </c>
      <c r="C5" s="565">
        <v>8930</v>
      </c>
      <c r="D5" s="565">
        <v>8870</v>
      </c>
      <c r="E5" s="565">
        <v>9200</v>
      </c>
      <c r="F5" s="565">
        <v>9490</v>
      </c>
      <c r="G5" s="565">
        <v>9300</v>
      </c>
      <c r="H5" s="565">
        <v>9680</v>
      </c>
      <c r="I5" s="565">
        <v>9950</v>
      </c>
      <c r="J5" s="565">
        <v>10030</v>
      </c>
      <c r="K5" s="565">
        <v>10300</v>
      </c>
      <c r="L5" s="565">
        <v>10390</v>
      </c>
      <c r="M5" s="565">
        <v>10180</v>
      </c>
      <c r="N5" s="565">
        <v>10500</v>
      </c>
      <c r="O5" s="565">
        <v>10520</v>
      </c>
      <c r="P5" s="565">
        <v>10720</v>
      </c>
      <c r="Q5" s="565">
        <v>10700</v>
      </c>
      <c r="R5" s="565">
        <v>11110</v>
      </c>
      <c r="S5" s="565">
        <v>11330</v>
      </c>
      <c r="T5" s="565">
        <v>11080</v>
      </c>
      <c r="U5" s="565">
        <v>11570</v>
      </c>
      <c r="V5" s="565">
        <v>11910</v>
      </c>
      <c r="W5" s="565">
        <v>11700</v>
      </c>
      <c r="X5" s="565">
        <v>11750</v>
      </c>
      <c r="Y5" s="565">
        <v>11850</v>
      </c>
      <c r="Z5" s="565">
        <v>12060</v>
      </c>
      <c r="AA5" s="565">
        <v>12180</v>
      </c>
      <c r="AB5" s="565">
        <v>12400</v>
      </c>
      <c r="AC5" s="565">
        <v>12600</v>
      </c>
      <c r="AD5" s="185">
        <v>12570</v>
      </c>
      <c r="AE5" s="185">
        <v>12720</v>
      </c>
    </row>
    <row r="6" spans="1:31" ht="15" customHeight="1">
      <c r="A6" s="199" t="s">
        <v>295</v>
      </c>
      <c r="B6" s="565">
        <v>510</v>
      </c>
      <c r="C6" s="565">
        <v>950</v>
      </c>
      <c r="D6" s="565">
        <v>790</v>
      </c>
      <c r="E6" s="565">
        <v>920</v>
      </c>
      <c r="F6" s="565">
        <v>890</v>
      </c>
      <c r="G6" s="565">
        <v>790</v>
      </c>
      <c r="H6" s="565">
        <v>850</v>
      </c>
      <c r="I6" s="565">
        <v>770</v>
      </c>
      <c r="J6" s="565">
        <v>30</v>
      </c>
      <c r="K6" s="565">
        <v>0</v>
      </c>
      <c r="L6" s="565">
        <v>-140</v>
      </c>
      <c r="M6" s="565">
        <v>-360</v>
      </c>
      <c r="N6" s="565">
        <v>-380</v>
      </c>
      <c r="O6" s="565">
        <v>-190</v>
      </c>
      <c r="P6" s="565">
        <v>40</v>
      </c>
      <c r="Q6" s="565">
        <v>250</v>
      </c>
      <c r="R6" s="565">
        <v>370</v>
      </c>
      <c r="S6" s="565">
        <v>310</v>
      </c>
      <c r="T6" s="565">
        <v>10</v>
      </c>
      <c r="U6" s="565">
        <v>-630</v>
      </c>
      <c r="V6" s="565">
        <v>-990</v>
      </c>
      <c r="W6" s="565">
        <v>-880</v>
      </c>
      <c r="X6" s="565">
        <v>-670</v>
      </c>
      <c r="Y6" s="565">
        <v>-590</v>
      </c>
      <c r="Z6" s="565">
        <v>-520</v>
      </c>
      <c r="AA6" s="565">
        <v>-400</v>
      </c>
      <c r="AB6" s="565">
        <v>-350</v>
      </c>
      <c r="AC6" s="565">
        <v>-530</v>
      </c>
      <c r="AD6" s="185">
        <v>-460</v>
      </c>
      <c r="AE6" s="185">
        <v>-430</v>
      </c>
    </row>
    <row r="7" spans="1:31" ht="15" customHeight="1">
      <c r="A7" s="199" t="s">
        <v>296</v>
      </c>
      <c r="B7" s="565">
        <v>7160</v>
      </c>
      <c r="C7" s="565">
        <v>7680</v>
      </c>
      <c r="D7" s="565">
        <v>7610</v>
      </c>
      <c r="E7" s="565">
        <v>7900</v>
      </c>
      <c r="F7" s="565">
        <v>8120</v>
      </c>
      <c r="G7" s="565">
        <v>7850</v>
      </c>
      <c r="H7" s="565">
        <v>8130</v>
      </c>
      <c r="I7" s="565">
        <v>8210</v>
      </c>
      <c r="J7" s="565">
        <v>7620</v>
      </c>
      <c r="K7" s="565">
        <v>7760</v>
      </c>
      <c r="L7" s="565">
        <v>7810</v>
      </c>
      <c r="M7" s="565">
        <v>7490</v>
      </c>
      <c r="N7" s="565">
        <v>7740</v>
      </c>
      <c r="O7" s="565">
        <v>7670</v>
      </c>
      <c r="P7" s="565">
        <v>7940</v>
      </c>
      <c r="Q7" s="565">
        <v>8090</v>
      </c>
      <c r="R7" s="565">
        <v>8620</v>
      </c>
      <c r="S7" s="565">
        <v>8820</v>
      </c>
      <c r="T7" s="565">
        <v>8310</v>
      </c>
      <c r="U7" s="565">
        <v>7880</v>
      </c>
      <c r="V7" s="565">
        <v>7700</v>
      </c>
      <c r="W7" s="565">
        <v>7450</v>
      </c>
      <c r="X7" s="565">
        <v>7550</v>
      </c>
      <c r="Y7" s="565">
        <v>7700</v>
      </c>
      <c r="Z7" s="565">
        <v>7940</v>
      </c>
      <c r="AA7" s="565">
        <v>8120</v>
      </c>
      <c r="AB7" s="565">
        <v>8360</v>
      </c>
      <c r="AC7" s="185">
        <v>8360</v>
      </c>
      <c r="AD7" s="185">
        <v>8410</v>
      </c>
      <c r="AE7" s="185">
        <v>8560</v>
      </c>
    </row>
    <row r="8" spans="1:31" ht="15" customHeight="1">
      <c r="A8" s="769" t="s">
        <v>982</v>
      </c>
      <c r="B8" s="575">
        <v>1280</v>
      </c>
      <c r="C8" s="575">
        <v>1250</v>
      </c>
      <c r="D8" s="575">
        <v>1260</v>
      </c>
      <c r="E8" s="575">
        <v>1300</v>
      </c>
      <c r="F8" s="575">
        <v>1370</v>
      </c>
      <c r="G8" s="575">
        <v>1450</v>
      </c>
      <c r="H8" s="575">
        <v>1550</v>
      </c>
      <c r="I8" s="575">
        <v>1740</v>
      </c>
      <c r="J8" s="575">
        <v>2410</v>
      </c>
      <c r="K8" s="575">
        <v>2540</v>
      </c>
      <c r="L8" s="575">
        <v>2580</v>
      </c>
      <c r="M8" s="575">
        <v>2690</v>
      </c>
      <c r="N8" s="575">
        <v>2760</v>
      </c>
      <c r="O8" s="575">
        <v>2850</v>
      </c>
      <c r="P8" s="575">
        <v>2780</v>
      </c>
      <c r="Q8" s="575">
        <v>2610</v>
      </c>
      <c r="R8" s="575">
        <v>2490</v>
      </c>
      <c r="S8" s="575">
        <v>2510</v>
      </c>
      <c r="T8" s="575">
        <v>2770</v>
      </c>
      <c r="U8" s="575">
        <v>3690</v>
      </c>
      <c r="V8" s="575">
        <v>4210</v>
      </c>
      <c r="W8" s="575">
        <v>4250</v>
      </c>
      <c r="X8" s="575">
        <v>4200</v>
      </c>
      <c r="Y8" s="575">
        <v>4150</v>
      </c>
      <c r="Z8" s="575">
        <v>4120</v>
      </c>
      <c r="AA8" s="575">
        <v>4060</v>
      </c>
      <c r="AB8" s="575">
        <v>4040</v>
      </c>
      <c r="AC8" s="191">
        <v>4240</v>
      </c>
      <c r="AD8" s="185">
        <v>4160</v>
      </c>
      <c r="AE8" s="185">
        <v>4160</v>
      </c>
    </row>
    <row r="9" spans="1:31" ht="28.25" customHeight="1">
      <c r="A9" s="770" t="s">
        <v>172</v>
      </c>
      <c r="B9" s="771" t="s">
        <v>115</v>
      </c>
      <c r="C9" s="771" t="s">
        <v>116</v>
      </c>
      <c r="D9" s="771" t="s">
        <v>117</v>
      </c>
      <c r="E9" s="771" t="s">
        <v>118</v>
      </c>
      <c r="F9" s="771" t="s">
        <v>119</v>
      </c>
      <c r="G9" s="771" t="s">
        <v>120</v>
      </c>
      <c r="H9" s="771" t="s">
        <v>121</v>
      </c>
      <c r="I9" s="771" t="s">
        <v>122</v>
      </c>
      <c r="J9" s="771" t="s">
        <v>123</v>
      </c>
      <c r="K9" s="771" t="s">
        <v>124</v>
      </c>
      <c r="L9" s="771" t="s">
        <v>125</v>
      </c>
      <c r="M9" s="771" t="s">
        <v>126</v>
      </c>
      <c r="N9" s="771" t="s">
        <v>127</v>
      </c>
      <c r="O9" s="771" t="s">
        <v>128</v>
      </c>
      <c r="P9" s="771" t="s">
        <v>129</v>
      </c>
      <c r="Q9" s="771" t="s">
        <v>130</v>
      </c>
      <c r="R9" s="771" t="s">
        <v>131</v>
      </c>
      <c r="S9" s="771" t="s">
        <v>132</v>
      </c>
      <c r="T9" s="771" t="s">
        <v>133</v>
      </c>
      <c r="U9" s="771" t="s">
        <v>134</v>
      </c>
      <c r="V9" s="771" t="s">
        <v>135</v>
      </c>
      <c r="W9" s="771" t="s">
        <v>136</v>
      </c>
      <c r="X9" s="772" t="s">
        <v>137</v>
      </c>
      <c r="Y9" s="768" t="s">
        <v>138</v>
      </c>
      <c r="Z9" s="768" t="s">
        <v>139</v>
      </c>
      <c r="AA9" s="768" t="s">
        <v>140</v>
      </c>
      <c r="AB9" s="768" t="s">
        <v>141</v>
      </c>
      <c r="AC9" s="768" t="s">
        <v>142</v>
      </c>
      <c r="AD9" s="512" t="s">
        <v>143</v>
      </c>
      <c r="AE9" s="512" t="s">
        <v>574</v>
      </c>
    </row>
    <row r="10" spans="1:31" ht="15" customHeight="1">
      <c r="A10" s="199" t="s">
        <v>293</v>
      </c>
      <c r="B10" s="565">
        <v>3760</v>
      </c>
      <c r="C10" s="565">
        <v>3970</v>
      </c>
      <c r="D10" s="565">
        <v>4250</v>
      </c>
      <c r="E10" s="565">
        <v>4510</v>
      </c>
      <c r="F10" s="565">
        <v>4690</v>
      </c>
      <c r="G10" s="565">
        <v>4730</v>
      </c>
      <c r="H10" s="565">
        <v>4870</v>
      </c>
      <c r="I10" s="565">
        <v>4970</v>
      </c>
      <c r="J10" s="565">
        <v>5110</v>
      </c>
      <c r="K10" s="565">
        <v>5170</v>
      </c>
      <c r="L10" s="565">
        <v>5210</v>
      </c>
      <c r="M10" s="565">
        <v>5450</v>
      </c>
      <c r="N10" s="565">
        <v>5840</v>
      </c>
      <c r="O10" s="565">
        <v>6490</v>
      </c>
      <c r="P10" s="565">
        <v>6950</v>
      </c>
      <c r="Q10" s="565">
        <v>7210</v>
      </c>
      <c r="R10" s="565">
        <v>7310</v>
      </c>
      <c r="S10" s="565">
        <v>7620</v>
      </c>
      <c r="T10" s="565">
        <v>7700</v>
      </c>
      <c r="U10" s="565">
        <v>8420</v>
      </c>
      <c r="V10" s="565">
        <v>8980</v>
      </c>
      <c r="W10" s="565">
        <v>9400</v>
      </c>
      <c r="X10" s="565">
        <v>9690</v>
      </c>
      <c r="Y10" s="565">
        <v>9760</v>
      </c>
      <c r="Z10" s="565">
        <v>9850</v>
      </c>
      <c r="AA10" s="565">
        <v>10140</v>
      </c>
      <c r="AB10" s="565">
        <v>10310</v>
      </c>
      <c r="AC10" s="185">
        <v>10460</v>
      </c>
      <c r="AD10" s="185">
        <v>10390</v>
      </c>
      <c r="AE10" s="185">
        <v>10440</v>
      </c>
    </row>
    <row r="11" spans="1:31" ht="15" customHeight="1">
      <c r="A11" s="199" t="s">
        <v>163</v>
      </c>
      <c r="B11" s="565">
        <v>6220</v>
      </c>
      <c r="C11" s="565">
        <v>6300</v>
      </c>
      <c r="D11" s="565">
        <v>6400</v>
      </c>
      <c r="E11" s="565">
        <v>6520</v>
      </c>
      <c r="F11" s="565">
        <v>6760</v>
      </c>
      <c r="G11" s="565">
        <v>6610</v>
      </c>
      <c r="H11" s="565">
        <v>6800</v>
      </c>
      <c r="I11" s="565">
        <v>6970</v>
      </c>
      <c r="J11" s="565">
        <v>7110</v>
      </c>
      <c r="K11" s="565">
        <v>7270</v>
      </c>
      <c r="L11" s="565">
        <v>7320</v>
      </c>
      <c r="M11" s="565">
        <v>7600</v>
      </c>
      <c r="N11" s="565">
        <v>7940</v>
      </c>
      <c r="O11" s="565">
        <v>8200</v>
      </c>
      <c r="P11" s="565">
        <v>8470</v>
      </c>
      <c r="Q11" s="565">
        <v>8700</v>
      </c>
      <c r="R11" s="565">
        <v>8880</v>
      </c>
      <c r="S11" s="565">
        <v>9080</v>
      </c>
      <c r="T11" s="565">
        <v>9060</v>
      </c>
      <c r="U11" s="565">
        <v>9740</v>
      </c>
      <c r="V11" s="565">
        <v>10060</v>
      </c>
      <c r="W11" s="565">
        <v>10090</v>
      </c>
      <c r="X11" s="565">
        <v>10270</v>
      </c>
      <c r="Y11" s="565">
        <v>10430</v>
      </c>
      <c r="Z11" s="565">
        <v>10540</v>
      </c>
      <c r="AA11" s="565">
        <v>10900</v>
      </c>
      <c r="AB11" s="565">
        <v>11170</v>
      </c>
      <c r="AC11" s="185">
        <v>11330</v>
      </c>
      <c r="AD11" s="185">
        <v>11400</v>
      </c>
      <c r="AE11" s="185">
        <v>11510</v>
      </c>
    </row>
    <row r="12" spans="1:31" ht="15" customHeight="1">
      <c r="A12" s="199" t="s">
        <v>983</v>
      </c>
      <c r="B12" s="565">
        <v>9980</v>
      </c>
      <c r="C12" s="565">
        <v>10270</v>
      </c>
      <c r="D12" s="565">
        <v>10650</v>
      </c>
      <c r="E12" s="565">
        <v>11030</v>
      </c>
      <c r="F12" s="565">
        <v>11450</v>
      </c>
      <c r="G12" s="565">
        <v>11340</v>
      </c>
      <c r="H12" s="565">
        <v>11670</v>
      </c>
      <c r="I12" s="565">
        <v>11940</v>
      </c>
      <c r="J12" s="565">
        <v>12220</v>
      </c>
      <c r="K12" s="565">
        <v>12440</v>
      </c>
      <c r="L12" s="565">
        <v>12530</v>
      </c>
      <c r="M12" s="565">
        <v>13050</v>
      </c>
      <c r="N12" s="565">
        <v>13780</v>
      </c>
      <c r="O12" s="565">
        <v>14690</v>
      </c>
      <c r="P12" s="565">
        <v>15420</v>
      </c>
      <c r="Q12" s="565">
        <v>15910</v>
      </c>
      <c r="R12" s="565">
        <v>16190</v>
      </c>
      <c r="S12" s="565">
        <v>16700</v>
      </c>
      <c r="T12" s="565">
        <v>16760</v>
      </c>
      <c r="U12" s="565">
        <v>18160</v>
      </c>
      <c r="V12" s="565">
        <v>19040</v>
      </c>
      <c r="W12" s="565">
        <v>19490</v>
      </c>
      <c r="X12" s="565">
        <v>19960</v>
      </c>
      <c r="Y12" s="565">
        <v>20190</v>
      </c>
      <c r="Z12" s="565">
        <v>20390</v>
      </c>
      <c r="AA12" s="565">
        <v>21040</v>
      </c>
      <c r="AB12" s="565">
        <v>21480</v>
      </c>
      <c r="AC12" s="185">
        <v>21790</v>
      </c>
      <c r="AD12" s="185">
        <v>21790</v>
      </c>
      <c r="AE12" s="185">
        <v>21950</v>
      </c>
    </row>
    <row r="13" spans="1:31" ht="15" customHeight="1">
      <c r="A13" s="199" t="s">
        <v>295</v>
      </c>
      <c r="B13" s="565">
        <v>2170</v>
      </c>
      <c r="C13" s="565">
        <v>2170</v>
      </c>
      <c r="D13" s="565">
        <v>2260</v>
      </c>
      <c r="E13" s="565">
        <v>2410</v>
      </c>
      <c r="F13" s="565">
        <v>2430</v>
      </c>
      <c r="G13" s="565">
        <v>2380</v>
      </c>
      <c r="H13" s="565">
        <v>2420</v>
      </c>
      <c r="I13" s="565">
        <v>2370</v>
      </c>
      <c r="J13" s="565">
        <v>1900</v>
      </c>
      <c r="K13" s="565">
        <v>1800</v>
      </c>
      <c r="L13" s="565">
        <v>1710</v>
      </c>
      <c r="M13" s="565">
        <v>1730</v>
      </c>
      <c r="N13" s="565">
        <v>1890</v>
      </c>
      <c r="O13" s="565">
        <v>2340</v>
      </c>
      <c r="P13" s="565">
        <v>2690</v>
      </c>
      <c r="Q13" s="565">
        <v>2940</v>
      </c>
      <c r="R13" s="565">
        <v>2970</v>
      </c>
      <c r="S13" s="565">
        <v>3120</v>
      </c>
      <c r="T13" s="565">
        <v>2640</v>
      </c>
      <c r="U13" s="565">
        <v>2140</v>
      </c>
      <c r="V13" s="565">
        <v>2280</v>
      </c>
      <c r="W13" s="565">
        <v>3220</v>
      </c>
      <c r="X13" s="565">
        <v>3540</v>
      </c>
      <c r="Y13" s="565">
        <v>3450</v>
      </c>
      <c r="Z13" s="565">
        <v>3450</v>
      </c>
      <c r="AA13" s="565">
        <v>3690</v>
      </c>
      <c r="AB13" s="565">
        <v>3950</v>
      </c>
      <c r="AC13" s="565">
        <v>3880</v>
      </c>
      <c r="AD13" s="185">
        <v>3820</v>
      </c>
      <c r="AE13" s="185">
        <v>3870</v>
      </c>
    </row>
    <row r="14" spans="1:31" ht="15" customHeight="1">
      <c r="A14" s="199" t="s">
        <v>296</v>
      </c>
      <c r="B14" s="185">
        <v>8390</v>
      </c>
      <c r="C14" s="185">
        <v>8470</v>
      </c>
      <c r="D14" s="185">
        <v>8660</v>
      </c>
      <c r="E14" s="185">
        <v>8930</v>
      </c>
      <c r="F14" s="185">
        <v>9190</v>
      </c>
      <c r="G14" s="185">
        <v>8990</v>
      </c>
      <c r="H14" s="185">
        <v>9220</v>
      </c>
      <c r="I14" s="185">
        <v>9340</v>
      </c>
      <c r="J14" s="185">
        <v>9010</v>
      </c>
      <c r="K14" s="185">
        <v>9070</v>
      </c>
      <c r="L14" s="185">
        <v>9030</v>
      </c>
      <c r="M14" s="185">
        <v>9330</v>
      </c>
      <c r="N14" s="185">
        <v>9830</v>
      </c>
      <c r="O14" s="185">
        <v>10540</v>
      </c>
      <c r="P14" s="185">
        <v>11160</v>
      </c>
      <c r="Q14" s="185">
        <v>11640</v>
      </c>
      <c r="R14" s="185">
        <v>11850</v>
      </c>
      <c r="S14" s="185">
        <v>12200</v>
      </c>
      <c r="T14" s="185">
        <v>11700</v>
      </c>
      <c r="U14" s="185">
        <v>11880</v>
      </c>
      <c r="V14" s="185">
        <v>12340</v>
      </c>
      <c r="W14" s="185">
        <v>13310</v>
      </c>
      <c r="X14" s="185">
        <v>13810</v>
      </c>
      <c r="Y14" s="185">
        <v>13880</v>
      </c>
      <c r="Z14" s="185">
        <v>13990</v>
      </c>
      <c r="AA14" s="185">
        <v>14590</v>
      </c>
      <c r="AB14" s="185">
        <v>15120</v>
      </c>
      <c r="AC14" s="185">
        <v>15210</v>
      </c>
      <c r="AD14" s="185">
        <v>15220</v>
      </c>
      <c r="AE14" s="185">
        <v>15380</v>
      </c>
    </row>
    <row r="15" spans="1:31" ht="15" customHeight="1">
      <c r="A15" s="769" t="s">
        <v>982</v>
      </c>
      <c r="B15" s="575">
        <v>1590</v>
      </c>
      <c r="C15" s="575">
        <v>1800</v>
      </c>
      <c r="D15" s="575">
        <v>1990</v>
      </c>
      <c r="E15" s="575">
        <v>2100</v>
      </c>
      <c r="F15" s="575">
        <v>2260</v>
      </c>
      <c r="G15" s="575">
        <v>2350</v>
      </c>
      <c r="H15" s="575">
        <v>2450</v>
      </c>
      <c r="I15" s="575">
        <v>2600</v>
      </c>
      <c r="J15" s="575">
        <v>3210</v>
      </c>
      <c r="K15" s="575">
        <v>3370</v>
      </c>
      <c r="L15" s="575">
        <v>3500</v>
      </c>
      <c r="M15" s="575">
        <v>3720</v>
      </c>
      <c r="N15" s="575">
        <v>3950</v>
      </c>
      <c r="O15" s="575">
        <v>4150</v>
      </c>
      <c r="P15" s="575">
        <v>4260</v>
      </c>
      <c r="Q15" s="575">
        <v>4270</v>
      </c>
      <c r="R15" s="575">
        <v>4340</v>
      </c>
      <c r="S15" s="575">
        <v>4500</v>
      </c>
      <c r="T15" s="575">
        <v>5060</v>
      </c>
      <c r="U15" s="575">
        <v>6280</v>
      </c>
      <c r="V15" s="575">
        <v>6700</v>
      </c>
      <c r="W15" s="575">
        <v>6180</v>
      </c>
      <c r="X15" s="575">
        <v>6150</v>
      </c>
      <c r="Y15" s="575">
        <v>6310</v>
      </c>
      <c r="Z15" s="575">
        <v>6400</v>
      </c>
      <c r="AA15" s="575">
        <v>6450</v>
      </c>
      <c r="AB15" s="575">
        <v>6360</v>
      </c>
      <c r="AC15" s="191">
        <v>6580</v>
      </c>
      <c r="AD15" s="185">
        <v>6570</v>
      </c>
      <c r="AE15" s="185">
        <v>6570</v>
      </c>
    </row>
    <row r="16" spans="1:31" ht="28.25" customHeight="1">
      <c r="A16" s="770" t="s">
        <v>984</v>
      </c>
      <c r="B16" s="771" t="s">
        <v>115</v>
      </c>
      <c r="C16" s="771" t="s">
        <v>116</v>
      </c>
      <c r="D16" s="771" t="s">
        <v>117</v>
      </c>
      <c r="E16" s="771" t="s">
        <v>118</v>
      </c>
      <c r="F16" s="771" t="s">
        <v>119</v>
      </c>
      <c r="G16" s="771" t="s">
        <v>120</v>
      </c>
      <c r="H16" s="771" t="s">
        <v>121</v>
      </c>
      <c r="I16" s="771" t="s">
        <v>122</v>
      </c>
      <c r="J16" s="771" t="s">
        <v>123</v>
      </c>
      <c r="K16" s="771" t="s">
        <v>124</v>
      </c>
      <c r="L16" s="771" t="s">
        <v>125</v>
      </c>
      <c r="M16" s="771" t="s">
        <v>126</v>
      </c>
      <c r="N16" s="771" t="s">
        <v>127</v>
      </c>
      <c r="O16" s="771" t="s">
        <v>128</v>
      </c>
      <c r="P16" s="771" t="s">
        <v>129</v>
      </c>
      <c r="Q16" s="771" t="s">
        <v>130</v>
      </c>
      <c r="R16" s="771" t="s">
        <v>131</v>
      </c>
      <c r="S16" s="771" t="s">
        <v>132</v>
      </c>
      <c r="T16" s="771" t="s">
        <v>133</v>
      </c>
      <c r="U16" s="771" t="s">
        <v>134</v>
      </c>
      <c r="V16" s="771" t="s">
        <v>135</v>
      </c>
      <c r="W16" s="771" t="s">
        <v>136</v>
      </c>
      <c r="X16" s="772" t="s">
        <v>137</v>
      </c>
      <c r="Y16" s="768" t="s">
        <v>138</v>
      </c>
      <c r="Z16" s="768" t="s">
        <v>139</v>
      </c>
      <c r="AA16" s="768" t="s">
        <v>140</v>
      </c>
      <c r="AB16" s="768" t="s">
        <v>141</v>
      </c>
      <c r="AC16" s="768" t="s">
        <v>142</v>
      </c>
      <c r="AD16" s="512" t="s">
        <v>143</v>
      </c>
      <c r="AE16" s="512" t="s">
        <v>574</v>
      </c>
    </row>
    <row r="17" spans="1:31" ht="15" customHeight="1">
      <c r="A17" s="199" t="s">
        <v>293</v>
      </c>
      <c r="B17" s="565">
        <v>18380</v>
      </c>
      <c r="C17" s="565">
        <v>18480</v>
      </c>
      <c r="D17" s="565">
        <v>19080</v>
      </c>
      <c r="E17" s="565">
        <v>19560</v>
      </c>
      <c r="F17" s="565">
        <v>20260</v>
      </c>
      <c r="G17" s="565">
        <v>20560</v>
      </c>
      <c r="H17" s="565">
        <v>21230</v>
      </c>
      <c r="I17" s="565">
        <v>22040</v>
      </c>
      <c r="J17" s="565">
        <v>23130</v>
      </c>
      <c r="K17" s="565">
        <v>23890</v>
      </c>
      <c r="L17" s="565">
        <v>23860</v>
      </c>
      <c r="M17" s="565">
        <v>25120</v>
      </c>
      <c r="N17" s="565">
        <v>25730</v>
      </c>
      <c r="O17" s="565">
        <v>26440</v>
      </c>
      <c r="P17" s="565">
        <v>27160</v>
      </c>
      <c r="Q17" s="565">
        <v>27550</v>
      </c>
      <c r="R17" s="565">
        <v>28130</v>
      </c>
      <c r="S17" s="565">
        <v>28850</v>
      </c>
      <c r="T17" s="565">
        <v>28950</v>
      </c>
      <c r="U17" s="565">
        <v>30670</v>
      </c>
      <c r="V17" s="565">
        <v>31500</v>
      </c>
      <c r="W17" s="565">
        <v>31660</v>
      </c>
      <c r="X17" s="565">
        <v>32470</v>
      </c>
      <c r="Y17" s="565">
        <v>33090</v>
      </c>
      <c r="Z17" s="565">
        <v>33690</v>
      </c>
      <c r="AA17" s="565">
        <v>34770</v>
      </c>
      <c r="AB17" s="565">
        <v>35720</v>
      </c>
      <c r="AC17" s="185">
        <v>36380</v>
      </c>
      <c r="AD17" s="185">
        <v>36330</v>
      </c>
      <c r="AE17" s="185">
        <v>36880</v>
      </c>
    </row>
    <row r="18" spans="1:31" ht="15" customHeight="1">
      <c r="A18" s="199" t="s">
        <v>163</v>
      </c>
      <c r="B18" s="565">
        <v>8140</v>
      </c>
      <c r="C18" s="565">
        <v>8250</v>
      </c>
      <c r="D18" s="565">
        <v>8370</v>
      </c>
      <c r="E18" s="565">
        <v>8510</v>
      </c>
      <c r="F18" s="565">
        <v>8270</v>
      </c>
      <c r="G18" s="565">
        <v>8680</v>
      </c>
      <c r="H18" s="565">
        <v>8770</v>
      </c>
      <c r="I18" s="565">
        <v>8910</v>
      </c>
      <c r="J18" s="565">
        <v>9040</v>
      </c>
      <c r="K18" s="565">
        <v>9170</v>
      </c>
      <c r="L18" s="565">
        <v>9160</v>
      </c>
      <c r="M18" s="565">
        <v>9370</v>
      </c>
      <c r="N18" s="565">
        <v>9700</v>
      </c>
      <c r="O18" s="565">
        <v>9920</v>
      </c>
      <c r="P18" s="565">
        <v>10050</v>
      </c>
      <c r="Q18" s="565">
        <v>10190</v>
      </c>
      <c r="R18" s="565">
        <v>10320</v>
      </c>
      <c r="S18" s="565">
        <v>10550</v>
      </c>
      <c r="T18" s="565">
        <v>10480</v>
      </c>
      <c r="U18" s="565">
        <v>11110</v>
      </c>
      <c r="V18" s="565">
        <v>11420</v>
      </c>
      <c r="W18" s="565">
        <v>11460</v>
      </c>
      <c r="X18" s="565">
        <v>11710</v>
      </c>
      <c r="Y18" s="565">
        <v>11900</v>
      </c>
      <c r="Z18" s="565">
        <v>12020</v>
      </c>
      <c r="AA18" s="565">
        <v>12400</v>
      </c>
      <c r="AB18" s="565">
        <v>12630</v>
      </c>
      <c r="AC18" s="185">
        <v>12640</v>
      </c>
      <c r="AD18" s="185">
        <v>12830</v>
      </c>
      <c r="AE18" s="185">
        <v>12990</v>
      </c>
    </row>
    <row r="19" spans="1:31" ht="15" customHeight="1">
      <c r="A19" s="199" t="s">
        <v>983</v>
      </c>
      <c r="B19" s="565">
        <v>26520</v>
      </c>
      <c r="C19" s="565">
        <v>26730</v>
      </c>
      <c r="D19" s="565">
        <v>27450</v>
      </c>
      <c r="E19" s="565">
        <v>28070</v>
      </c>
      <c r="F19" s="565">
        <v>28530</v>
      </c>
      <c r="G19" s="565">
        <v>29240</v>
      </c>
      <c r="H19" s="565">
        <v>30000</v>
      </c>
      <c r="I19" s="565">
        <v>30950</v>
      </c>
      <c r="J19" s="565">
        <v>32170</v>
      </c>
      <c r="K19" s="565">
        <v>33060</v>
      </c>
      <c r="L19" s="565">
        <v>33020</v>
      </c>
      <c r="M19" s="565">
        <v>34490</v>
      </c>
      <c r="N19" s="565">
        <v>35430</v>
      </c>
      <c r="O19" s="565">
        <v>36360</v>
      </c>
      <c r="P19" s="565">
        <v>37210</v>
      </c>
      <c r="Q19" s="565">
        <v>37740</v>
      </c>
      <c r="R19" s="565">
        <v>38450</v>
      </c>
      <c r="S19" s="565">
        <v>39400</v>
      </c>
      <c r="T19" s="565">
        <v>39430</v>
      </c>
      <c r="U19" s="565">
        <v>41780</v>
      </c>
      <c r="V19" s="565">
        <v>42920</v>
      </c>
      <c r="W19" s="565">
        <v>43120</v>
      </c>
      <c r="X19" s="565">
        <v>44180</v>
      </c>
      <c r="Y19" s="565">
        <v>44990</v>
      </c>
      <c r="Z19" s="565">
        <v>45710</v>
      </c>
      <c r="AA19" s="565">
        <v>47170</v>
      </c>
      <c r="AB19" s="565">
        <v>48350</v>
      </c>
      <c r="AC19" s="185">
        <v>49020</v>
      </c>
      <c r="AD19" s="185">
        <v>49160</v>
      </c>
      <c r="AE19" s="185">
        <v>49870</v>
      </c>
    </row>
    <row r="20" spans="1:31" ht="15" customHeight="1">
      <c r="A20" s="199" t="s">
        <v>295</v>
      </c>
      <c r="B20" s="565">
        <v>12620</v>
      </c>
      <c r="C20" s="565">
        <v>11790</v>
      </c>
      <c r="D20" s="565">
        <v>11500</v>
      </c>
      <c r="E20" s="565">
        <v>11500</v>
      </c>
      <c r="F20" s="565">
        <v>11780</v>
      </c>
      <c r="G20" s="565">
        <v>11860</v>
      </c>
      <c r="H20" s="565">
        <v>12330</v>
      </c>
      <c r="I20" s="565">
        <v>12800</v>
      </c>
      <c r="J20" s="565">
        <v>12990</v>
      </c>
      <c r="K20" s="565">
        <v>13430</v>
      </c>
      <c r="L20" s="565">
        <v>13390</v>
      </c>
      <c r="M20" s="565">
        <v>14570</v>
      </c>
      <c r="N20" s="565">
        <v>14940</v>
      </c>
      <c r="O20" s="565">
        <v>15100</v>
      </c>
      <c r="P20" s="565">
        <v>15390</v>
      </c>
      <c r="Q20" s="565">
        <v>15410</v>
      </c>
      <c r="R20" s="565">
        <v>15610</v>
      </c>
      <c r="S20" s="565">
        <v>15800</v>
      </c>
      <c r="T20" s="565">
        <v>14840</v>
      </c>
      <c r="U20" s="565">
        <v>13960</v>
      </c>
      <c r="V20" s="565">
        <v>13480</v>
      </c>
      <c r="W20" s="565">
        <v>13420</v>
      </c>
      <c r="X20" s="565">
        <v>13660</v>
      </c>
      <c r="Y20" s="565">
        <v>13620</v>
      </c>
      <c r="Z20" s="565">
        <v>13600</v>
      </c>
      <c r="AA20" s="565">
        <v>14070</v>
      </c>
      <c r="AB20" s="565">
        <v>14400</v>
      </c>
      <c r="AC20" s="565">
        <v>14250</v>
      </c>
      <c r="AD20" s="185">
        <v>13830</v>
      </c>
      <c r="AE20" s="185">
        <v>14380</v>
      </c>
    </row>
    <row r="21" spans="1:31" ht="15" customHeight="1">
      <c r="A21" s="199" t="s">
        <v>296</v>
      </c>
      <c r="B21" s="185">
        <v>20760</v>
      </c>
      <c r="C21" s="185">
        <v>20040</v>
      </c>
      <c r="D21" s="185">
        <v>19870</v>
      </c>
      <c r="E21" s="185">
        <v>20010</v>
      </c>
      <c r="F21" s="185">
        <v>20050</v>
      </c>
      <c r="G21" s="185">
        <v>20540</v>
      </c>
      <c r="H21" s="185">
        <v>21100</v>
      </c>
      <c r="I21" s="185">
        <v>21710</v>
      </c>
      <c r="J21" s="185">
        <v>22030</v>
      </c>
      <c r="K21" s="185">
        <v>22600</v>
      </c>
      <c r="L21" s="185">
        <v>22550</v>
      </c>
      <c r="M21" s="185">
        <v>23940</v>
      </c>
      <c r="N21" s="185">
        <v>24640</v>
      </c>
      <c r="O21" s="185">
        <v>25020</v>
      </c>
      <c r="P21" s="185">
        <v>25440</v>
      </c>
      <c r="Q21" s="185">
        <v>25600</v>
      </c>
      <c r="R21" s="185">
        <v>25930</v>
      </c>
      <c r="S21" s="185">
        <v>26350</v>
      </c>
      <c r="T21" s="185">
        <v>25320</v>
      </c>
      <c r="U21" s="185">
        <v>25070</v>
      </c>
      <c r="V21" s="185">
        <v>24900</v>
      </c>
      <c r="W21" s="185">
        <v>24880</v>
      </c>
      <c r="X21" s="185">
        <v>25370</v>
      </c>
      <c r="Y21" s="185">
        <v>25520</v>
      </c>
      <c r="Z21" s="185">
        <v>25620</v>
      </c>
      <c r="AA21" s="185">
        <v>26470</v>
      </c>
      <c r="AB21" s="185">
        <v>27030</v>
      </c>
      <c r="AC21" s="185">
        <v>26890</v>
      </c>
      <c r="AD21" s="185">
        <v>26660</v>
      </c>
      <c r="AE21" s="185">
        <v>27370</v>
      </c>
    </row>
    <row r="22" spans="1:31" ht="15" customHeight="1">
      <c r="A22" s="769" t="s">
        <v>982</v>
      </c>
      <c r="B22" s="575">
        <v>5760</v>
      </c>
      <c r="C22" s="575">
        <v>6690</v>
      </c>
      <c r="D22" s="575">
        <v>7580</v>
      </c>
      <c r="E22" s="575">
        <v>8060</v>
      </c>
      <c r="F22" s="575">
        <v>8480</v>
      </c>
      <c r="G22" s="575">
        <v>8700</v>
      </c>
      <c r="H22" s="575">
        <v>8900</v>
      </c>
      <c r="I22" s="575">
        <v>9240</v>
      </c>
      <c r="J22" s="575">
        <v>10140</v>
      </c>
      <c r="K22" s="575">
        <v>10460</v>
      </c>
      <c r="L22" s="575">
        <v>10470</v>
      </c>
      <c r="M22" s="575">
        <v>10550</v>
      </c>
      <c r="N22" s="575">
        <v>10790</v>
      </c>
      <c r="O22" s="575">
        <v>11340</v>
      </c>
      <c r="P22" s="575">
        <v>11770</v>
      </c>
      <c r="Q22" s="575">
        <v>12140</v>
      </c>
      <c r="R22" s="575">
        <v>12520</v>
      </c>
      <c r="S22" s="575">
        <v>13050</v>
      </c>
      <c r="T22" s="575">
        <v>14110</v>
      </c>
      <c r="U22" s="575">
        <v>16710</v>
      </c>
      <c r="V22" s="575">
        <v>18020</v>
      </c>
      <c r="W22" s="575">
        <v>18240</v>
      </c>
      <c r="X22" s="575">
        <v>18810</v>
      </c>
      <c r="Y22" s="575">
        <v>19470</v>
      </c>
      <c r="Z22" s="575">
        <v>20090</v>
      </c>
      <c r="AA22" s="575">
        <v>20700</v>
      </c>
      <c r="AB22" s="575">
        <v>21320</v>
      </c>
      <c r="AC22" s="191">
        <v>22130</v>
      </c>
      <c r="AD22" s="191">
        <v>22500</v>
      </c>
      <c r="AE22" s="191">
        <v>22500</v>
      </c>
    </row>
    <row r="23" spans="1:31" ht="43.5" customHeight="1">
      <c r="A23" s="827" t="s">
        <v>986</v>
      </c>
      <c r="B23" s="827"/>
      <c r="C23" s="827"/>
      <c r="D23" s="827"/>
      <c r="E23" s="827"/>
      <c r="F23" s="827"/>
      <c r="G23" s="827"/>
      <c r="H23" s="827"/>
      <c r="I23" s="827"/>
      <c r="J23" s="827"/>
      <c r="K23" s="827"/>
      <c r="L23" s="827"/>
      <c r="M23" s="827"/>
      <c r="N23" s="827"/>
      <c r="O23" s="827"/>
      <c r="P23" s="827"/>
      <c r="Q23" s="827"/>
      <c r="R23" s="827"/>
      <c r="S23" s="827"/>
      <c r="T23" s="827"/>
      <c r="U23" s="827"/>
      <c r="V23" s="827"/>
    </row>
    <row r="24" spans="1:31" ht="17" customHeight="1">
      <c r="A24" s="280" t="s">
        <v>576</v>
      </c>
      <c r="B24" s="280"/>
      <c r="C24" s="280"/>
      <c r="D24" s="280"/>
      <c r="E24" s="280"/>
      <c r="F24" s="280"/>
      <c r="G24" s="280"/>
      <c r="H24" s="280"/>
      <c r="I24" s="280"/>
      <c r="J24" s="280"/>
      <c r="K24" s="280"/>
      <c r="L24" s="280"/>
      <c r="M24" s="280"/>
      <c r="N24" s="280"/>
      <c r="O24" s="280"/>
      <c r="P24" s="280"/>
      <c r="Q24" s="280"/>
      <c r="R24" s="280"/>
      <c r="S24" s="295"/>
      <c r="T24" s="295"/>
      <c r="U24" s="280"/>
      <c r="V24" s="280"/>
    </row>
    <row r="25" spans="1:31" ht="22.5" customHeight="1">
      <c r="A25" s="280" t="s">
        <v>166</v>
      </c>
      <c r="B25" s="280"/>
      <c r="C25" s="280"/>
      <c r="D25" s="280"/>
      <c r="E25" s="280"/>
      <c r="F25" s="280"/>
      <c r="G25" s="280"/>
      <c r="H25" s="280"/>
      <c r="I25" s="280"/>
      <c r="J25" s="280"/>
      <c r="K25" s="280"/>
      <c r="L25" s="280"/>
      <c r="M25" s="280"/>
      <c r="N25" s="280"/>
      <c r="O25" s="280"/>
      <c r="P25" s="280"/>
      <c r="Q25" s="280"/>
      <c r="R25" s="280"/>
      <c r="S25" s="295"/>
      <c r="T25" s="295"/>
      <c r="U25" s="280"/>
      <c r="V25" s="280"/>
    </row>
    <row r="27" spans="1:31">
      <c r="B27" s="773"/>
      <c r="C27" s="773"/>
      <c r="D27" s="773"/>
      <c r="E27" s="773"/>
      <c r="F27" s="773"/>
      <c r="G27" s="773"/>
      <c r="H27" s="773"/>
      <c r="I27" s="773"/>
      <c r="J27" s="773"/>
    </row>
    <row r="28" spans="1:31">
      <c r="B28" s="773"/>
      <c r="C28" s="773"/>
      <c r="D28" s="773"/>
      <c r="E28" s="773"/>
      <c r="F28" s="773"/>
      <c r="G28" s="773"/>
      <c r="H28" s="773"/>
      <c r="I28" s="773"/>
      <c r="J28" s="773"/>
    </row>
  </sheetData>
  <mergeCells count="2">
    <mergeCell ref="A1:AC1"/>
    <mergeCell ref="A23:V2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53</vt:i4>
      </vt:variant>
    </vt:vector>
  </HeadingPairs>
  <TitlesOfParts>
    <vt:vector size="53" baseType="lpstr">
      <vt:lpstr>2019 Figures and Tables</vt:lpstr>
      <vt:lpstr>Table 1</vt:lpstr>
      <vt:lpstr>Table 2</vt:lpstr>
      <vt:lpstr>Table 2_PDF</vt:lpstr>
      <vt:lpstr>Table 3</vt:lpstr>
      <vt:lpstr>Table 4</vt:lpstr>
      <vt:lpstr>Table 5</vt:lpstr>
      <vt:lpstr>Table 6</vt:lpstr>
      <vt:lpstr>Table 7</vt:lpstr>
      <vt:lpstr>Table A1</vt:lpstr>
      <vt:lpstr>Fig1</vt:lpstr>
      <vt:lpstr>Fig2</vt:lpstr>
      <vt:lpstr>Fig3</vt:lpstr>
      <vt:lpstr>Fig4A</vt:lpstr>
      <vt:lpstr>Fig4B</vt:lpstr>
      <vt:lpstr>Fig5</vt:lpstr>
      <vt:lpstr>Fig6</vt:lpstr>
      <vt:lpstr>Fig7</vt:lpstr>
      <vt:lpstr>Figs 8,9,10</vt:lpstr>
      <vt:lpstr>Fig11</vt:lpstr>
      <vt:lpstr>Fig12</vt:lpstr>
      <vt:lpstr>Fig13</vt:lpstr>
      <vt:lpstr>Fig14</vt:lpstr>
      <vt:lpstr>Fig15A</vt:lpstr>
      <vt:lpstr>Fig15B</vt:lpstr>
      <vt:lpstr>Fig16</vt:lpstr>
      <vt:lpstr>Fig17</vt:lpstr>
      <vt:lpstr>Fig18</vt:lpstr>
      <vt:lpstr>Fig19</vt:lpstr>
      <vt:lpstr>Fig20A</vt:lpstr>
      <vt:lpstr>Fig20B</vt:lpstr>
      <vt:lpstr>Fig21</vt:lpstr>
      <vt:lpstr>Fig22A</vt:lpstr>
      <vt:lpstr>Fig22B</vt:lpstr>
      <vt:lpstr>Figs23AB</vt:lpstr>
      <vt:lpstr>Figs24AB</vt:lpstr>
      <vt:lpstr>Fig 2018_11</vt:lpstr>
      <vt:lpstr>Fig 2018_12</vt:lpstr>
      <vt:lpstr>Fig 2017_11</vt:lpstr>
      <vt:lpstr>Fig 2017_20A</vt:lpstr>
      <vt:lpstr>Fig 2017_20B</vt:lpstr>
      <vt:lpstr>Fig 2016_12</vt:lpstr>
      <vt:lpstr>Fig 2016_13</vt:lpstr>
      <vt:lpstr>Fig 2016_22</vt:lpstr>
      <vt:lpstr>Fig 2016_23A</vt:lpstr>
      <vt:lpstr>Fig 2015_14</vt:lpstr>
      <vt:lpstr>Fig 2015_15</vt:lpstr>
      <vt:lpstr>Fig 2015_30B</vt:lpstr>
      <vt:lpstr>Fig 2014_14A</vt:lpstr>
      <vt:lpstr>Fig 2014_14B</vt:lpstr>
      <vt:lpstr>Fig 2014_15A</vt:lpstr>
      <vt:lpstr>Fig 2014_15B</vt:lpstr>
      <vt:lpstr>Fig 2014_30B</vt:lpstr>
    </vt:vector>
  </TitlesOfParts>
  <Company>The College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Microsoft Office User</cp:lastModifiedBy>
  <dcterms:created xsi:type="dcterms:W3CDTF">2017-10-18T04:19:33Z</dcterms:created>
  <dcterms:modified xsi:type="dcterms:W3CDTF">2019-11-11T08:55:57Z</dcterms:modified>
</cp:coreProperties>
</file>