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学习\交易\"/>
    </mc:Choice>
  </mc:AlternateContent>
  <xr:revisionPtr revIDLastSave="0" documentId="13_ncr:1_{B9E02307-819B-4774-8607-9913927D247F}" xr6:coauthVersionLast="47" xr6:coauthVersionMax="47" xr10:uidLastSave="{00000000-0000-0000-0000-000000000000}"/>
  <bookViews>
    <workbookView xWindow="19090" yWindow="-110" windowWidth="19420" windowHeight="10420" firstSheet="9" activeTab="14" xr2:uid="{00000000-000D-0000-FFFF-FFFF00000000}"/>
  </bookViews>
  <sheets>
    <sheet name="多仓 (11-03)" sheetId="2" r:id="rId1"/>
    <sheet name="空仓 (11-03)" sheetId="3" r:id="rId2"/>
    <sheet name="多仓 (11-04)" sheetId="4" r:id="rId3"/>
    <sheet name="空仓 (11-04)" sheetId="5" r:id="rId4"/>
    <sheet name="多仓 (11-06)" sheetId="6" r:id="rId5"/>
    <sheet name="空仓 (11-06)" sheetId="7" r:id="rId6"/>
    <sheet name="多仓 (11-08)" sheetId="8" r:id="rId7"/>
    <sheet name="空仓 (11-08)" sheetId="9" r:id="rId8"/>
    <sheet name="多仓 (11-09)" sheetId="10" r:id="rId9"/>
    <sheet name="空仓 (11-09)" sheetId="11" r:id="rId10"/>
    <sheet name="多仓 (11-10)" sheetId="12" r:id="rId11"/>
    <sheet name="空仓 (11-10)" sheetId="13" r:id="rId12"/>
    <sheet name="多仓（11-11）" sheetId="14" r:id="rId13"/>
    <sheet name="空仓（11-11）" sheetId="15" r:id="rId14"/>
    <sheet name="多仓（11-12）" sheetId="16" r:id="rId15"/>
    <sheet name="空仓（11-12）" sheetId="17" r:id="rId16"/>
  </sheets>
  <externalReferences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7" l="1"/>
  <c r="F42" i="17"/>
  <c r="G41" i="17"/>
  <c r="F41" i="17"/>
  <c r="G40" i="17"/>
  <c r="F40" i="17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G44" i="17" s="1"/>
  <c r="F32" i="17"/>
  <c r="U23" i="17"/>
  <c r="D23" i="17"/>
  <c r="V21" i="17"/>
  <c r="T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A21" i="17"/>
  <c r="V20" i="17"/>
  <c r="T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A20" i="17"/>
  <c r="V19" i="17"/>
  <c r="T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A19" i="17"/>
  <c r="V18" i="17"/>
  <c r="T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A18" i="17"/>
  <c r="V17" i="17"/>
  <c r="T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A17" i="17"/>
  <c r="V16" i="17"/>
  <c r="T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A16" i="17"/>
  <c r="V15" i="17"/>
  <c r="T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A15" i="17"/>
  <c r="V14" i="17"/>
  <c r="T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A14" i="17"/>
  <c r="V13" i="17"/>
  <c r="T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A13" i="17"/>
  <c r="V12" i="17"/>
  <c r="T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A12" i="17"/>
  <c r="V11" i="17"/>
  <c r="T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A11" i="17"/>
  <c r="V10" i="17"/>
  <c r="T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A10" i="17"/>
  <c r="V9" i="17"/>
  <c r="T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A9" i="17"/>
  <c r="V8" i="17"/>
  <c r="T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A8" i="17"/>
  <c r="V7" i="17"/>
  <c r="T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A7" i="17"/>
  <c r="V6" i="17"/>
  <c r="T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A6" i="17"/>
  <c r="V5" i="17"/>
  <c r="T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A5" i="17"/>
  <c r="V4" i="17"/>
  <c r="V23" i="17" s="1"/>
  <c r="T4" i="17"/>
  <c r="T23" i="17" s="1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E23" i="17" s="1"/>
  <c r="D24" i="17" s="1"/>
  <c r="A4" i="17"/>
  <c r="G40" i="16"/>
  <c r="F40" i="16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G42" i="16" s="1"/>
  <c r="F25" i="16"/>
  <c r="U16" i="16"/>
  <c r="D16" i="16"/>
  <c r="V14" i="16"/>
  <c r="T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A14" i="16"/>
  <c r="V13" i="16"/>
  <c r="T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A13" i="16"/>
  <c r="V12" i="16"/>
  <c r="T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A12" i="16"/>
  <c r="V11" i="16"/>
  <c r="T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A11" i="16"/>
  <c r="V10" i="16"/>
  <c r="T10" i="16"/>
  <c r="T16" i="16" s="1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A10" i="16"/>
  <c r="V9" i="16"/>
  <c r="T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A9" i="16"/>
  <c r="V8" i="16"/>
  <c r="T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A8" i="16"/>
  <c r="V7" i="16"/>
  <c r="T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A7" i="16"/>
  <c r="V6" i="16"/>
  <c r="T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A6" i="16"/>
  <c r="V5" i="16"/>
  <c r="T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A5" i="16"/>
  <c r="V4" i="16"/>
  <c r="V16" i="16" s="1"/>
  <c r="T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E16" i="16" s="1"/>
  <c r="D17" i="16" s="1"/>
  <c r="A4" i="16"/>
  <c r="G44" i="15"/>
  <c r="F44" i="15"/>
  <c r="G43" i="15"/>
  <c r="F43" i="15"/>
  <c r="G42" i="15"/>
  <c r="F42" i="15"/>
  <c r="G41" i="15"/>
  <c r="F41" i="15"/>
  <c r="G40" i="15"/>
  <c r="F40" i="15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G46" i="15" s="1"/>
  <c r="F32" i="15"/>
  <c r="U23" i="15"/>
  <c r="D23" i="15"/>
  <c r="V21" i="15"/>
  <c r="T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A21" i="15"/>
  <c r="V20" i="15"/>
  <c r="T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A20" i="15"/>
  <c r="V19" i="15"/>
  <c r="T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A19" i="15"/>
  <c r="V18" i="15"/>
  <c r="T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A18" i="15"/>
  <c r="V17" i="15"/>
  <c r="T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A17" i="15"/>
  <c r="V16" i="15"/>
  <c r="T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A16" i="15"/>
  <c r="V15" i="15"/>
  <c r="T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A15" i="15"/>
  <c r="V14" i="15"/>
  <c r="T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A14" i="15"/>
  <c r="V13" i="15"/>
  <c r="T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A13" i="15"/>
  <c r="V12" i="15"/>
  <c r="T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A12" i="15"/>
  <c r="V11" i="15"/>
  <c r="T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A11" i="15"/>
  <c r="V10" i="15"/>
  <c r="T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A10" i="15"/>
  <c r="V9" i="15"/>
  <c r="T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A9" i="15"/>
  <c r="V8" i="15"/>
  <c r="T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A8" i="15"/>
  <c r="V7" i="15"/>
  <c r="T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A7" i="15"/>
  <c r="V6" i="15"/>
  <c r="T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E23" i="15" s="1"/>
  <c r="D24" i="15" s="1"/>
  <c r="A6" i="15"/>
  <c r="V5" i="15"/>
  <c r="T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A5" i="15"/>
  <c r="V4" i="15"/>
  <c r="V23" i="15" s="1"/>
  <c r="T4" i="15"/>
  <c r="T23" i="15" s="1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A4" i="15"/>
  <c r="G43" i="14"/>
  <c r="F43" i="14"/>
  <c r="G42" i="14"/>
  <c r="F42" i="14"/>
  <c r="G41" i="14"/>
  <c r="F41" i="14"/>
  <c r="G40" i="14"/>
  <c r="F40" i="14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G45" i="14" s="1"/>
  <c r="F28" i="14"/>
  <c r="U19" i="14"/>
  <c r="D19" i="14"/>
  <c r="V17" i="14"/>
  <c r="T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A17" i="14"/>
  <c r="V16" i="14"/>
  <c r="T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A16" i="14"/>
  <c r="V15" i="14"/>
  <c r="T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A15" i="14"/>
  <c r="V14" i="14"/>
  <c r="T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A14" i="14"/>
  <c r="V13" i="14"/>
  <c r="T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A13" i="14"/>
  <c r="V12" i="14"/>
  <c r="T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A12" i="14"/>
  <c r="V11" i="14"/>
  <c r="T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A11" i="14"/>
  <c r="V10" i="14"/>
  <c r="T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10" i="14"/>
  <c r="V9" i="14"/>
  <c r="T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A9" i="14"/>
  <c r="V8" i="14"/>
  <c r="T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A8" i="14"/>
  <c r="V7" i="14"/>
  <c r="T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A7" i="14"/>
  <c r="V6" i="14"/>
  <c r="V19" i="14" s="1"/>
  <c r="T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6" i="14"/>
  <c r="V5" i="14"/>
  <c r="T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A5" i="14"/>
  <c r="V4" i="14"/>
  <c r="T4" i="14"/>
  <c r="T19" i="14" s="1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E19" i="14" s="1"/>
  <c r="D20" i="14" s="1"/>
  <c r="A4" i="14"/>
  <c r="A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T4" i="13"/>
  <c r="V4" i="13"/>
  <c r="A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T5" i="13"/>
  <c r="V5" i="13"/>
  <c r="A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T6" i="13"/>
  <c r="V6" i="13"/>
  <c r="A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T7" i="13"/>
  <c r="V7" i="13"/>
  <c r="A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T8" i="13"/>
  <c r="V8" i="13"/>
  <c r="A9" i="13"/>
  <c r="E9" i="13"/>
  <c r="E23" i="13" s="1"/>
  <c r="D24" i="13" s="1"/>
  <c r="F9" i="13"/>
  <c r="G9" i="13"/>
  <c r="H9" i="13"/>
  <c r="I9" i="13"/>
  <c r="J9" i="13"/>
  <c r="K9" i="13"/>
  <c r="L9" i="13"/>
  <c r="M9" i="13"/>
  <c r="N9" i="13"/>
  <c r="O9" i="13"/>
  <c r="P9" i="13"/>
  <c r="Q9" i="13"/>
  <c r="T9" i="13"/>
  <c r="V9" i="13"/>
  <c r="A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T10" i="13"/>
  <c r="V10" i="13"/>
  <c r="A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T11" i="13"/>
  <c r="T23" i="13" s="1"/>
  <c r="V11" i="13"/>
  <c r="A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T12" i="13"/>
  <c r="V12" i="13"/>
  <c r="A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T13" i="13"/>
  <c r="V13" i="13"/>
  <c r="A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T14" i="13"/>
  <c r="V14" i="13"/>
  <c r="A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T15" i="13"/>
  <c r="V15" i="13"/>
  <c r="A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T16" i="13"/>
  <c r="V16" i="13"/>
  <c r="A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T17" i="13"/>
  <c r="V17" i="13"/>
  <c r="A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T18" i="13"/>
  <c r="V18" i="13"/>
  <c r="A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T19" i="13"/>
  <c r="V19" i="13"/>
  <c r="A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T20" i="13"/>
  <c r="V20" i="13"/>
  <c r="A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T21" i="13"/>
  <c r="V21" i="13"/>
  <c r="D23" i="13"/>
  <c r="U23" i="13"/>
  <c r="V23" i="13"/>
  <c r="F32" i="13"/>
  <c r="G32" i="13"/>
  <c r="F33" i="13"/>
  <c r="G33" i="13"/>
  <c r="F34" i="13"/>
  <c r="G34" i="13"/>
  <c r="F35" i="13"/>
  <c r="G35" i="13"/>
  <c r="F36" i="13"/>
  <c r="G36" i="13"/>
  <c r="F37" i="13"/>
  <c r="G37" i="13"/>
  <c r="F38" i="13"/>
  <c r="G38" i="13"/>
  <c r="F39" i="13"/>
  <c r="G39" i="13"/>
  <c r="F40" i="13"/>
  <c r="G40" i="13"/>
  <c r="F41" i="13"/>
  <c r="G41" i="13"/>
  <c r="F42" i="13"/>
  <c r="G42" i="13"/>
  <c r="F43" i="13"/>
  <c r="G43" i="13"/>
  <c r="F44" i="13"/>
  <c r="G44" i="13"/>
  <c r="F45" i="13"/>
  <c r="G45" i="13"/>
  <c r="G47" i="13"/>
  <c r="A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T4" i="12"/>
  <c r="V4" i="12"/>
  <c r="A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T5" i="12"/>
  <c r="V5" i="12"/>
  <c r="A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T6" i="12"/>
  <c r="V6" i="12"/>
  <c r="A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T7" i="12"/>
  <c r="V7" i="12"/>
  <c r="A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T8" i="12"/>
  <c r="V8" i="12"/>
  <c r="A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T9" i="12"/>
  <c r="V9" i="12"/>
  <c r="A10" i="12"/>
  <c r="E10" i="12"/>
  <c r="E22" i="12" s="1"/>
  <c r="D23" i="12" s="1"/>
  <c r="F10" i="12"/>
  <c r="G10" i="12"/>
  <c r="H10" i="12"/>
  <c r="I10" i="12"/>
  <c r="J10" i="12"/>
  <c r="K10" i="12"/>
  <c r="L10" i="12"/>
  <c r="M10" i="12"/>
  <c r="N10" i="12"/>
  <c r="O10" i="12"/>
  <c r="P10" i="12"/>
  <c r="Q10" i="12"/>
  <c r="T10" i="12"/>
  <c r="V10" i="12"/>
  <c r="A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T11" i="12"/>
  <c r="T22" i="12" s="1"/>
  <c r="V11" i="12"/>
  <c r="V22" i="12" s="1"/>
  <c r="A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T12" i="12"/>
  <c r="V12" i="12"/>
  <c r="A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T13" i="12"/>
  <c r="V13" i="12"/>
  <c r="A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T14" i="12"/>
  <c r="V14" i="12"/>
  <c r="A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T15" i="12"/>
  <c r="V15" i="12"/>
  <c r="A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T16" i="12"/>
  <c r="V16" i="12"/>
  <c r="A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T17" i="12"/>
  <c r="V17" i="12"/>
  <c r="A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T18" i="12"/>
  <c r="V18" i="12"/>
  <c r="A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T19" i="12"/>
  <c r="V19" i="12"/>
  <c r="A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T20" i="12"/>
  <c r="V20" i="12"/>
  <c r="D22" i="12"/>
  <c r="U22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F45" i="12"/>
  <c r="G45" i="12"/>
  <c r="F46" i="12"/>
  <c r="G46" i="12"/>
  <c r="G48" i="12"/>
  <c r="A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T4" i="11"/>
  <c r="V4" i="11"/>
  <c r="A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T5" i="11"/>
  <c r="V5" i="11"/>
  <c r="A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T6" i="11"/>
  <c r="V6" i="11"/>
  <c r="A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T7" i="11"/>
  <c r="V7" i="11"/>
  <c r="A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T8" i="11"/>
  <c r="V8" i="11"/>
  <c r="A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T9" i="11"/>
  <c r="V9" i="11"/>
  <c r="A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T10" i="11"/>
  <c r="V10" i="11"/>
  <c r="A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T11" i="11"/>
  <c r="V11" i="11"/>
  <c r="A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T12" i="11"/>
  <c r="V12" i="11"/>
  <c r="A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T13" i="11"/>
  <c r="V13" i="11"/>
  <c r="A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T14" i="11"/>
  <c r="V14" i="11"/>
  <c r="A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T15" i="11"/>
  <c r="V15" i="11"/>
  <c r="A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T16" i="11"/>
  <c r="V16" i="11"/>
  <c r="A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T17" i="11"/>
  <c r="V17" i="11"/>
  <c r="A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T18" i="11"/>
  <c r="V18" i="11"/>
  <c r="A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T19" i="11"/>
  <c r="V19" i="11"/>
  <c r="A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T20" i="11"/>
  <c r="V20" i="11"/>
  <c r="A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T21" i="11"/>
  <c r="V21" i="11"/>
  <c r="A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T22" i="11"/>
  <c r="V22" i="11"/>
  <c r="A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T23" i="11"/>
  <c r="V23" i="11"/>
  <c r="A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T24" i="11"/>
  <c r="V24" i="11"/>
  <c r="A25" i="11"/>
  <c r="E25" i="11"/>
  <c r="E28" i="11" s="1"/>
  <c r="D29" i="11" s="1"/>
  <c r="F25" i="11"/>
  <c r="G25" i="11"/>
  <c r="H25" i="11"/>
  <c r="I25" i="11"/>
  <c r="J25" i="11"/>
  <c r="K25" i="11"/>
  <c r="L25" i="11"/>
  <c r="M25" i="11"/>
  <c r="N25" i="11"/>
  <c r="O25" i="11"/>
  <c r="P25" i="11"/>
  <c r="Q25" i="11"/>
  <c r="T25" i="11"/>
  <c r="V25" i="11"/>
  <c r="A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T26" i="11"/>
  <c r="V26" i="11"/>
  <c r="V28" i="11" s="1"/>
  <c r="D28" i="11"/>
  <c r="T28" i="11"/>
  <c r="U28" i="11"/>
  <c r="F37" i="11"/>
  <c r="G37" i="11"/>
  <c r="F38" i="11"/>
  <c r="G38" i="11"/>
  <c r="F39" i="11"/>
  <c r="G39" i="11"/>
  <c r="F40" i="11"/>
  <c r="G40" i="11"/>
  <c r="G52" i="11" s="1"/>
  <c r="F41" i="11"/>
  <c r="G41" i="11"/>
  <c r="F42" i="11"/>
  <c r="G42" i="11"/>
  <c r="F43" i="11"/>
  <c r="G43" i="11"/>
  <c r="F44" i="11"/>
  <c r="G44" i="11"/>
  <c r="F45" i="11"/>
  <c r="G45" i="11"/>
  <c r="F46" i="11"/>
  <c r="G46" i="11"/>
  <c r="F47" i="11"/>
  <c r="G47" i="11"/>
  <c r="F48" i="11"/>
  <c r="G48" i="11"/>
  <c r="F49" i="11"/>
  <c r="G49" i="11"/>
  <c r="F50" i="11"/>
  <c r="G50" i="11"/>
  <c r="A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T4" i="10"/>
  <c r="V4" i="10"/>
  <c r="A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T5" i="10"/>
  <c r="V5" i="10"/>
  <c r="A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T6" i="10"/>
  <c r="V6" i="10"/>
  <c r="A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T7" i="10"/>
  <c r="V7" i="10"/>
  <c r="A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T8" i="10"/>
  <c r="V8" i="10"/>
  <c r="A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T9" i="10"/>
  <c r="V9" i="10"/>
  <c r="A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T10" i="10"/>
  <c r="V10" i="10"/>
  <c r="A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T11" i="10"/>
  <c r="V11" i="10"/>
  <c r="V19" i="10" s="1"/>
  <c r="A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T12" i="10"/>
  <c r="V12" i="10"/>
  <c r="A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T13" i="10"/>
  <c r="V13" i="10"/>
  <c r="A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T14" i="10"/>
  <c r="V14" i="10"/>
  <c r="A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T15" i="10"/>
  <c r="V15" i="10"/>
  <c r="A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T16" i="10"/>
  <c r="V16" i="10"/>
  <c r="A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T17" i="10"/>
  <c r="V17" i="10"/>
  <c r="D19" i="10"/>
  <c r="E19" i="10"/>
  <c r="U19" i="10"/>
  <c r="F28" i="10"/>
  <c r="G28" i="10"/>
  <c r="F29" i="10"/>
  <c r="G29" i="10"/>
  <c r="F30" i="10"/>
  <c r="G30" i="10"/>
  <c r="F31" i="10"/>
  <c r="G31" i="10"/>
  <c r="F32" i="10"/>
  <c r="G32" i="10"/>
  <c r="F33" i="10"/>
  <c r="G33" i="10"/>
  <c r="G39" i="10" s="1"/>
  <c r="F34" i="10"/>
  <c r="G34" i="10"/>
  <c r="F35" i="10"/>
  <c r="G35" i="10"/>
  <c r="F36" i="10"/>
  <c r="G36" i="10"/>
  <c r="F37" i="10"/>
  <c r="G37" i="10"/>
  <c r="A4" i="9"/>
  <c r="E4" i="9"/>
  <c r="F4" i="9"/>
  <c r="G4" i="9"/>
  <c r="H4" i="9"/>
  <c r="I4" i="9"/>
  <c r="J4" i="9"/>
  <c r="K4" i="9"/>
  <c r="L4" i="9"/>
  <c r="M4" i="9"/>
  <c r="N4" i="9"/>
  <c r="O4" i="9"/>
  <c r="P4" i="9"/>
  <c r="Q4" i="9"/>
  <c r="T4" i="9"/>
  <c r="T20" i="9" s="1"/>
  <c r="V4" i="9"/>
  <c r="A5" i="9"/>
  <c r="E5" i="9"/>
  <c r="F5" i="9"/>
  <c r="G5" i="9"/>
  <c r="H5" i="9"/>
  <c r="I5" i="9"/>
  <c r="J5" i="9"/>
  <c r="K5" i="9"/>
  <c r="L5" i="9"/>
  <c r="M5" i="9"/>
  <c r="N5" i="9"/>
  <c r="O5" i="9"/>
  <c r="P5" i="9"/>
  <c r="Q5" i="9"/>
  <c r="T5" i="9"/>
  <c r="V5" i="9"/>
  <c r="A6" i="9"/>
  <c r="E6" i="9"/>
  <c r="F6" i="9"/>
  <c r="G6" i="9"/>
  <c r="H6" i="9"/>
  <c r="I6" i="9"/>
  <c r="J6" i="9"/>
  <c r="K6" i="9"/>
  <c r="L6" i="9"/>
  <c r="M6" i="9"/>
  <c r="N6" i="9"/>
  <c r="O6" i="9"/>
  <c r="P6" i="9"/>
  <c r="Q6" i="9"/>
  <c r="T6" i="9"/>
  <c r="V6" i="9"/>
  <c r="A7" i="9"/>
  <c r="E7" i="9"/>
  <c r="E20" i="9" s="1"/>
  <c r="D21" i="9" s="1"/>
  <c r="F7" i="9"/>
  <c r="G7" i="9"/>
  <c r="H7" i="9"/>
  <c r="I7" i="9"/>
  <c r="J7" i="9"/>
  <c r="K7" i="9"/>
  <c r="L7" i="9"/>
  <c r="M7" i="9"/>
  <c r="N7" i="9"/>
  <c r="O7" i="9"/>
  <c r="P7" i="9"/>
  <c r="Q7" i="9"/>
  <c r="T7" i="9"/>
  <c r="V7" i="9"/>
  <c r="A8" i="9"/>
  <c r="E8" i="9"/>
  <c r="F8" i="9"/>
  <c r="G8" i="9"/>
  <c r="H8" i="9"/>
  <c r="I8" i="9"/>
  <c r="J8" i="9"/>
  <c r="K8" i="9"/>
  <c r="L8" i="9"/>
  <c r="M8" i="9"/>
  <c r="N8" i="9"/>
  <c r="O8" i="9"/>
  <c r="P8" i="9"/>
  <c r="Q8" i="9"/>
  <c r="T8" i="9"/>
  <c r="V8" i="9"/>
  <c r="V20" i="9" s="1"/>
  <c r="A9" i="9"/>
  <c r="E9" i="9"/>
  <c r="F9" i="9"/>
  <c r="G9" i="9"/>
  <c r="H9" i="9"/>
  <c r="I9" i="9"/>
  <c r="J9" i="9"/>
  <c r="K9" i="9"/>
  <c r="L9" i="9"/>
  <c r="M9" i="9"/>
  <c r="N9" i="9"/>
  <c r="O9" i="9"/>
  <c r="P9" i="9"/>
  <c r="Q9" i="9"/>
  <c r="T9" i="9"/>
  <c r="V9" i="9"/>
  <c r="A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T10" i="9"/>
  <c r="V10" i="9"/>
  <c r="A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T11" i="9"/>
  <c r="V11" i="9"/>
  <c r="A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T12" i="9"/>
  <c r="V12" i="9"/>
  <c r="A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T13" i="9"/>
  <c r="V13" i="9"/>
  <c r="A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T14" i="9"/>
  <c r="V14" i="9"/>
  <c r="A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T15" i="9"/>
  <c r="V15" i="9"/>
  <c r="A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T16" i="9"/>
  <c r="V16" i="9"/>
  <c r="A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T17" i="9"/>
  <c r="V17" i="9"/>
  <c r="A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T18" i="9"/>
  <c r="V18" i="9"/>
  <c r="D20" i="9"/>
  <c r="U20" i="9"/>
  <c r="F29" i="9"/>
  <c r="G29" i="9"/>
  <c r="F30" i="9"/>
  <c r="G30" i="9"/>
  <c r="F31" i="9"/>
  <c r="G31" i="9"/>
  <c r="G44" i="9" s="1"/>
  <c r="F32" i="9"/>
  <c r="G32" i="9"/>
  <c r="F33" i="9"/>
  <c r="G33" i="9"/>
  <c r="F34" i="9"/>
  <c r="G34" i="9"/>
  <c r="F35" i="9"/>
  <c r="G35" i="9"/>
  <c r="F36" i="9"/>
  <c r="G36" i="9"/>
  <c r="F37" i="9"/>
  <c r="G37" i="9"/>
  <c r="F38" i="9"/>
  <c r="G38" i="9"/>
  <c r="F39" i="9"/>
  <c r="G39" i="9"/>
  <c r="F40" i="9"/>
  <c r="G40" i="9"/>
  <c r="F41" i="9"/>
  <c r="G41" i="9"/>
  <c r="F42" i="9"/>
  <c r="G42" i="9"/>
  <c r="A4" i="8"/>
  <c r="E4" i="8"/>
  <c r="F4" i="8"/>
  <c r="G4" i="8"/>
  <c r="H4" i="8"/>
  <c r="I4" i="8"/>
  <c r="J4" i="8"/>
  <c r="K4" i="8"/>
  <c r="L4" i="8"/>
  <c r="M4" i="8"/>
  <c r="N4" i="8"/>
  <c r="O4" i="8"/>
  <c r="P4" i="8"/>
  <c r="Q4" i="8"/>
  <c r="T4" i="8"/>
  <c r="V4" i="8"/>
  <c r="V14" i="8" s="1"/>
  <c r="A5" i="8"/>
  <c r="E5" i="8"/>
  <c r="F5" i="8"/>
  <c r="G5" i="8"/>
  <c r="H5" i="8"/>
  <c r="I5" i="8"/>
  <c r="J5" i="8"/>
  <c r="K5" i="8"/>
  <c r="L5" i="8"/>
  <c r="M5" i="8"/>
  <c r="N5" i="8"/>
  <c r="O5" i="8"/>
  <c r="P5" i="8"/>
  <c r="Q5" i="8"/>
  <c r="T5" i="8"/>
  <c r="V5" i="8"/>
  <c r="A6" i="8"/>
  <c r="E6" i="8"/>
  <c r="E14" i="8" s="1"/>
  <c r="D15" i="8" s="1"/>
  <c r="F6" i="8"/>
  <c r="G6" i="8"/>
  <c r="H6" i="8"/>
  <c r="I6" i="8"/>
  <c r="J6" i="8"/>
  <c r="K6" i="8"/>
  <c r="L6" i="8"/>
  <c r="M6" i="8"/>
  <c r="N6" i="8"/>
  <c r="O6" i="8"/>
  <c r="P6" i="8"/>
  <c r="Q6" i="8"/>
  <c r="T6" i="8"/>
  <c r="V6" i="8"/>
  <c r="A7" i="8"/>
  <c r="E7" i="8"/>
  <c r="F7" i="8"/>
  <c r="G7" i="8"/>
  <c r="H7" i="8"/>
  <c r="I7" i="8"/>
  <c r="J7" i="8"/>
  <c r="K7" i="8"/>
  <c r="L7" i="8"/>
  <c r="M7" i="8"/>
  <c r="N7" i="8"/>
  <c r="O7" i="8"/>
  <c r="P7" i="8"/>
  <c r="Q7" i="8"/>
  <c r="T7" i="8"/>
  <c r="V7" i="8"/>
  <c r="A8" i="8"/>
  <c r="E8" i="8"/>
  <c r="F8" i="8"/>
  <c r="G8" i="8"/>
  <c r="H8" i="8"/>
  <c r="I8" i="8"/>
  <c r="J8" i="8"/>
  <c r="K8" i="8"/>
  <c r="L8" i="8"/>
  <c r="M8" i="8"/>
  <c r="N8" i="8"/>
  <c r="O8" i="8"/>
  <c r="P8" i="8"/>
  <c r="Q8" i="8"/>
  <c r="T8" i="8"/>
  <c r="V8" i="8"/>
  <c r="A9" i="8"/>
  <c r="E9" i="8"/>
  <c r="F9" i="8"/>
  <c r="G9" i="8"/>
  <c r="H9" i="8"/>
  <c r="I9" i="8"/>
  <c r="J9" i="8"/>
  <c r="K9" i="8"/>
  <c r="L9" i="8"/>
  <c r="M9" i="8"/>
  <c r="N9" i="8"/>
  <c r="O9" i="8"/>
  <c r="P9" i="8"/>
  <c r="Q9" i="8"/>
  <c r="T9" i="8"/>
  <c r="V9" i="8"/>
  <c r="A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T10" i="8"/>
  <c r="V10" i="8"/>
  <c r="A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T11" i="8"/>
  <c r="V11" i="8"/>
  <c r="A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T12" i="8"/>
  <c r="V12" i="8"/>
  <c r="D14" i="8"/>
  <c r="T14" i="8"/>
  <c r="U14" i="8"/>
  <c r="F23" i="8"/>
  <c r="G23" i="8"/>
  <c r="G38" i="8" s="1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A4" i="7"/>
  <c r="E4" i="7"/>
  <c r="F4" i="7"/>
  <c r="G4" i="7"/>
  <c r="H4" i="7"/>
  <c r="I4" i="7"/>
  <c r="J4" i="7"/>
  <c r="K4" i="7"/>
  <c r="L4" i="7"/>
  <c r="M4" i="7"/>
  <c r="N4" i="7"/>
  <c r="O4" i="7"/>
  <c r="P4" i="7"/>
  <c r="Q4" i="7"/>
  <c r="T4" i="7"/>
  <c r="T17" i="7" s="1"/>
  <c r="V4" i="7"/>
  <c r="A5" i="7"/>
  <c r="E5" i="7"/>
  <c r="F5" i="7"/>
  <c r="G5" i="7"/>
  <c r="H5" i="7"/>
  <c r="I5" i="7"/>
  <c r="J5" i="7"/>
  <c r="K5" i="7"/>
  <c r="L5" i="7"/>
  <c r="M5" i="7"/>
  <c r="N5" i="7"/>
  <c r="O5" i="7"/>
  <c r="P5" i="7"/>
  <c r="Q5" i="7"/>
  <c r="T5" i="7"/>
  <c r="V5" i="7"/>
  <c r="A6" i="7"/>
  <c r="E6" i="7"/>
  <c r="F6" i="7"/>
  <c r="G6" i="7"/>
  <c r="H6" i="7"/>
  <c r="I6" i="7"/>
  <c r="J6" i="7"/>
  <c r="K6" i="7"/>
  <c r="L6" i="7"/>
  <c r="M6" i="7"/>
  <c r="N6" i="7"/>
  <c r="O6" i="7"/>
  <c r="P6" i="7"/>
  <c r="Q6" i="7"/>
  <c r="T6" i="7"/>
  <c r="V6" i="7"/>
  <c r="A7" i="7"/>
  <c r="E7" i="7"/>
  <c r="E17" i="7" s="1"/>
  <c r="D18" i="7" s="1"/>
  <c r="F7" i="7"/>
  <c r="G7" i="7"/>
  <c r="H7" i="7"/>
  <c r="I7" i="7"/>
  <c r="J7" i="7"/>
  <c r="K7" i="7"/>
  <c r="L7" i="7"/>
  <c r="M7" i="7"/>
  <c r="N7" i="7"/>
  <c r="O7" i="7"/>
  <c r="P7" i="7"/>
  <c r="Q7" i="7"/>
  <c r="T7" i="7"/>
  <c r="V7" i="7"/>
  <c r="A8" i="7"/>
  <c r="E8" i="7"/>
  <c r="F8" i="7"/>
  <c r="G8" i="7"/>
  <c r="H8" i="7"/>
  <c r="I8" i="7"/>
  <c r="J8" i="7"/>
  <c r="K8" i="7"/>
  <c r="L8" i="7"/>
  <c r="M8" i="7"/>
  <c r="N8" i="7"/>
  <c r="O8" i="7"/>
  <c r="P8" i="7"/>
  <c r="Q8" i="7"/>
  <c r="T8" i="7"/>
  <c r="V8" i="7"/>
  <c r="V17" i="7" s="1"/>
  <c r="A9" i="7"/>
  <c r="E9" i="7"/>
  <c r="F9" i="7"/>
  <c r="G9" i="7"/>
  <c r="H9" i="7"/>
  <c r="I9" i="7"/>
  <c r="J9" i="7"/>
  <c r="K9" i="7"/>
  <c r="L9" i="7"/>
  <c r="M9" i="7"/>
  <c r="N9" i="7"/>
  <c r="O9" i="7"/>
  <c r="P9" i="7"/>
  <c r="Q9" i="7"/>
  <c r="T9" i="7"/>
  <c r="V9" i="7"/>
  <c r="A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T10" i="7"/>
  <c r="V10" i="7"/>
  <c r="A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T11" i="7"/>
  <c r="V11" i="7"/>
  <c r="A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T12" i="7"/>
  <c r="V12" i="7"/>
  <c r="A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T13" i="7"/>
  <c r="V13" i="7"/>
  <c r="A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T14" i="7"/>
  <c r="V14" i="7"/>
  <c r="A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T15" i="7"/>
  <c r="V15" i="7"/>
  <c r="D17" i="7"/>
  <c r="U17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G43" i="7"/>
  <c r="A4" i="6"/>
  <c r="E4" i="6"/>
  <c r="F4" i="6"/>
  <c r="G4" i="6"/>
  <c r="H4" i="6"/>
  <c r="I4" i="6"/>
  <c r="J4" i="6"/>
  <c r="K4" i="6"/>
  <c r="L4" i="6"/>
  <c r="M4" i="6"/>
  <c r="N4" i="6"/>
  <c r="O4" i="6"/>
  <c r="P4" i="6"/>
  <c r="Q4" i="6"/>
  <c r="T4" i="6"/>
  <c r="T15" i="6" s="1"/>
  <c r="V4" i="6"/>
  <c r="A5" i="6"/>
  <c r="E5" i="6"/>
  <c r="E15" i="6" s="1"/>
  <c r="D16" i="6" s="1"/>
  <c r="F5" i="6"/>
  <c r="G5" i="6"/>
  <c r="H5" i="6"/>
  <c r="I5" i="6"/>
  <c r="J5" i="6"/>
  <c r="K5" i="6"/>
  <c r="L5" i="6"/>
  <c r="M5" i="6"/>
  <c r="N5" i="6"/>
  <c r="O5" i="6"/>
  <c r="P5" i="6"/>
  <c r="Q5" i="6"/>
  <c r="T5" i="6"/>
  <c r="V5" i="6"/>
  <c r="A6" i="6"/>
  <c r="E6" i="6"/>
  <c r="F6" i="6"/>
  <c r="G6" i="6"/>
  <c r="H6" i="6"/>
  <c r="I6" i="6"/>
  <c r="J6" i="6"/>
  <c r="K6" i="6"/>
  <c r="L6" i="6"/>
  <c r="M6" i="6"/>
  <c r="N6" i="6"/>
  <c r="O6" i="6"/>
  <c r="P6" i="6"/>
  <c r="Q6" i="6"/>
  <c r="T6" i="6"/>
  <c r="V6" i="6"/>
  <c r="V15" i="6" s="1"/>
  <c r="A7" i="6"/>
  <c r="E7" i="6"/>
  <c r="F7" i="6"/>
  <c r="G7" i="6"/>
  <c r="H7" i="6"/>
  <c r="I7" i="6"/>
  <c r="J7" i="6"/>
  <c r="K7" i="6"/>
  <c r="L7" i="6"/>
  <c r="M7" i="6"/>
  <c r="N7" i="6"/>
  <c r="O7" i="6"/>
  <c r="P7" i="6"/>
  <c r="Q7" i="6"/>
  <c r="T7" i="6"/>
  <c r="V7" i="6"/>
  <c r="A8" i="6"/>
  <c r="E8" i="6"/>
  <c r="F8" i="6"/>
  <c r="G8" i="6"/>
  <c r="H8" i="6"/>
  <c r="I8" i="6"/>
  <c r="J8" i="6"/>
  <c r="K8" i="6"/>
  <c r="L8" i="6"/>
  <c r="M8" i="6"/>
  <c r="N8" i="6"/>
  <c r="O8" i="6"/>
  <c r="P8" i="6"/>
  <c r="Q8" i="6"/>
  <c r="T8" i="6"/>
  <c r="V8" i="6"/>
  <c r="A9" i="6"/>
  <c r="E9" i="6"/>
  <c r="F9" i="6"/>
  <c r="G9" i="6"/>
  <c r="H9" i="6"/>
  <c r="I9" i="6"/>
  <c r="J9" i="6"/>
  <c r="K9" i="6"/>
  <c r="L9" i="6"/>
  <c r="M9" i="6"/>
  <c r="N9" i="6"/>
  <c r="O9" i="6"/>
  <c r="P9" i="6"/>
  <c r="Q9" i="6"/>
  <c r="T9" i="6"/>
  <c r="V9" i="6"/>
  <c r="A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T10" i="6"/>
  <c r="V10" i="6"/>
  <c r="A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T11" i="6"/>
  <c r="V11" i="6"/>
  <c r="A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T12" i="6"/>
  <c r="V12" i="6"/>
  <c r="A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T13" i="6"/>
  <c r="V13" i="6"/>
  <c r="D15" i="6"/>
  <c r="U15" i="6"/>
  <c r="F24" i="6"/>
  <c r="G24" i="6"/>
  <c r="F25" i="6"/>
  <c r="G25" i="6"/>
  <c r="F26" i="6"/>
  <c r="G26" i="6"/>
  <c r="G50" i="6" s="1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A4" i="5"/>
  <c r="E4" i="5"/>
  <c r="F4" i="5"/>
  <c r="G4" i="5"/>
  <c r="H4" i="5"/>
  <c r="I4" i="5"/>
  <c r="J4" i="5"/>
  <c r="K4" i="5"/>
  <c r="L4" i="5"/>
  <c r="M4" i="5"/>
  <c r="N4" i="5"/>
  <c r="O4" i="5"/>
  <c r="A5" i="5"/>
  <c r="E5" i="5"/>
  <c r="E18" i="5" s="1"/>
  <c r="D19" i="5" s="1"/>
  <c r="F5" i="5"/>
  <c r="G5" i="5"/>
  <c r="H5" i="5"/>
  <c r="I5" i="5"/>
  <c r="J5" i="5"/>
  <c r="K5" i="5"/>
  <c r="L5" i="5"/>
  <c r="M5" i="5"/>
  <c r="N5" i="5"/>
  <c r="O5" i="5"/>
  <c r="A6" i="5"/>
  <c r="E6" i="5"/>
  <c r="F6" i="5"/>
  <c r="G6" i="5"/>
  <c r="H6" i="5"/>
  <c r="I6" i="5"/>
  <c r="J6" i="5"/>
  <c r="K6" i="5"/>
  <c r="L6" i="5"/>
  <c r="M6" i="5"/>
  <c r="N6" i="5"/>
  <c r="O6" i="5"/>
  <c r="A7" i="5"/>
  <c r="E7" i="5"/>
  <c r="F7" i="5"/>
  <c r="G7" i="5"/>
  <c r="H7" i="5"/>
  <c r="I7" i="5"/>
  <c r="J7" i="5"/>
  <c r="K7" i="5"/>
  <c r="L7" i="5"/>
  <c r="M7" i="5"/>
  <c r="N7" i="5"/>
  <c r="O7" i="5"/>
  <c r="A8" i="5"/>
  <c r="E8" i="5"/>
  <c r="F8" i="5"/>
  <c r="G8" i="5"/>
  <c r="H8" i="5"/>
  <c r="I8" i="5"/>
  <c r="J8" i="5"/>
  <c r="K8" i="5"/>
  <c r="L8" i="5"/>
  <c r="M8" i="5"/>
  <c r="N8" i="5"/>
  <c r="O8" i="5"/>
  <c r="A9" i="5"/>
  <c r="E9" i="5"/>
  <c r="F9" i="5"/>
  <c r="G9" i="5"/>
  <c r="H9" i="5"/>
  <c r="I9" i="5"/>
  <c r="J9" i="5"/>
  <c r="K9" i="5"/>
  <c r="L9" i="5"/>
  <c r="M9" i="5"/>
  <c r="N9" i="5"/>
  <c r="O9" i="5"/>
  <c r="A10" i="5"/>
  <c r="E10" i="5"/>
  <c r="F10" i="5"/>
  <c r="G10" i="5"/>
  <c r="H10" i="5"/>
  <c r="I10" i="5"/>
  <c r="J10" i="5"/>
  <c r="K10" i="5"/>
  <c r="L10" i="5"/>
  <c r="M10" i="5"/>
  <c r="N10" i="5"/>
  <c r="O10" i="5"/>
  <c r="A11" i="5"/>
  <c r="E11" i="5"/>
  <c r="F11" i="5"/>
  <c r="G11" i="5"/>
  <c r="H11" i="5"/>
  <c r="I11" i="5"/>
  <c r="J11" i="5"/>
  <c r="K11" i="5"/>
  <c r="L11" i="5"/>
  <c r="M11" i="5"/>
  <c r="N11" i="5"/>
  <c r="O11" i="5"/>
  <c r="A12" i="5"/>
  <c r="E12" i="5"/>
  <c r="F12" i="5"/>
  <c r="G12" i="5"/>
  <c r="H12" i="5"/>
  <c r="I12" i="5"/>
  <c r="J12" i="5"/>
  <c r="K12" i="5"/>
  <c r="L12" i="5"/>
  <c r="M12" i="5"/>
  <c r="N12" i="5"/>
  <c r="O12" i="5"/>
  <c r="A13" i="5"/>
  <c r="E13" i="5"/>
  <c r="F13" i="5"/>
  <c r="G13" i="5"/>
  <c r="H13" i="5"/>
  <c r="I13" i="5"/>
  <c r="J13" i="5"/>
  <c r="K13" i="5"/>
  <c r="L13" i="5"/>
  <c r="M13" i="5"/>
  <c r="N13" i="5"/>
  <c r="O13" i="5"/>
  <c r="A14" i="5"/>
  <c r="E14" i="5"/>
  <c r="F14" i="5"/>
  <c r="G14" i="5"/>
  <c r="H14" i="5"/>
  <c r="I14" i="5"/>
  <c r="J14" i="5"/>
  <c r="K14" i="5"/>
  <c r="L14" i="5"/>
  <c r="M14" i="5"/>
  <c r="N14" i="5"/>
  <c r="O14" i="5"/>
  <c r="A15" i="5"/>
  <c r="E15" i="5"/>
  <c r="F15" i="5"/>
  <c r="G15" i="5"/>
  <c r="H15" i="5"/>
  <c r="I15" i="5"/>
  <c r="J15" i="5"/>
  <c r="K15" i="5"/>
  <c r="L15" i="5"/>
  <c r="M15" i="5"/>
  <c r="N15" i="5"/>
  <c r="O15" i="5"/>
  <c r="A16" i="5"/>
  <c r="E16" i="5"/>
  <c r="F16" i="5"/>
  <c r="G16" i="5"/>
  <c r="H16" i="5"/>
  <c r="I16" i="5"/>
  <c r="J16" i="5"/>
  <c r="K16" i="5"/>
  <c r="L16" i="5"/>
  <c r="M16" i="5"/>
  <c r="N16" i="5"/>
  <c r="O16" i="5"/>
  <c r="D18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G44" i="5"/>
  <c r="A4" i="4"/>
  <c r="E4" i="4"/>
  <c r="F4" i="4"/>
  <c r="G4" i="4"/>
  <c r="H4" i="4"/>
  <c r="I4" i="4"/>
  <c r="J4" i="4"/>
  <c r="K4" i="4"/>
  <c r="L4" i="4"/>
  <c r="M4" i="4"/>
  <c r="N4" i="4"/>
  <c r="O4" i="4"/>
  <c r="R4" i="4"/>
  <c r="A5" i="4"/>
  <c r="E5" i="4"/>
  <c r="E27" i="4" s="1"/>
  <c r="D28" i="4" s="1"/>
  <c r="F5" i="4"/>
  <c r="G5" i="4"/>
  <c r="H5" i="4"/>
  <c r="I5" i="4"/>
  <c r="J5" i="4"/>
  <c r="K5" i="4"/>
  <c r="L5" i="4"/>
  <c r="M5" i="4"/>
  <c r="N5" i="4"/>
  <c r="O5" i="4"/>
  <c r="R5" i="4"/>
  <c r="A6" i="4"/>
  <c r="E6" i="4"/>
  <c r="F6" i="4"/>
  <c r="G6" i="4"/>
  <c r="H6" i="4"/>
  <c r="I6" i="4"/>
  <c r="J6" i="4"/>
  <c r="K6" i="4"/>
  <c r="L6" i="4"/>
  <c r="M6" i="4"/>
  <c r="N6" i="4"/>
  <c r="O6" i="4"/>
  <c r="R6" i="4"/>
  <c r="A7" i="4"/>
  <c r="E7" i="4"/>
  <c r="F7" i="4"/>
  <c r="G7" i="4"/>
  <c r="H7" i="4"/>
  <c r="I7" i="4"/>
  <c r="J7" i="4"/>
  <c r="K7" i="4"/>
  <c r="L7" i="4"/>
  <c r="M7" i="4"/>
  <c r="N7" i="4"/>
  <c r="O7" i="4"/>
  <c r="R7" i="4"/>
  <c r="R27" i="4" s="1"/>
  <c r="A8" i="4"/>
  <c r="E8" i="4"/>
  <c r="F8" i="4"/>
  <c r="G8" i="4"/>
  <c r="H8" i="4"/>
  <c r="I8" i="4"/>
  <c r="J8" i="4"/>
  <c r="K8" i="4"/>
  <c r="L8" i="4"/>
  <c r="M8" i="4"/>
  <c r="N8" i="4"/>
  <c r="O8" i="4"/>
  <c r="R8" i="4"/>
  <c r="A9" i="4"/>
  <c r="E9" i="4"/>
  <c r="F9" i="4"/>
  <c r="G9" i="4"/>
  <c r="H9" i="4"/>
  <c r="I9" i="4"/>
  <c r="J9" i="4"/>
  <c r="K9" i="4"/>
  <c r="L9" i="4"/>
  <c r="M9" i="4"/>
  <c r="N9" i="4"/>
  <c r="O9" i="4"/>
  <c r="R9" i="4"/>
  <c r="A10" i="4"/>
  <c r="E10" i="4"/>
  <c r="F10" i="4"/>
  <c r="G10" i="4"/>
  <c r="H10" i="4"/>
  <c r="I10" i="4"/>
  <c r="J10" i="4"/>
  <c r="K10" i="4"/>
  <c r="L10" i="4"/>
  <c r="M10" i="4"/>
  <c r="N10" i="4"/>
  <c r="O10" i="4"/>
  <c r="R10" i="4"/>
  <c r="A11" i="4"/>
  <c r="E11" i="4"/>
  <c r="F11" i="4"/>
  <c r="G11" i="4"/>
  <c r="H11" i="4"/>
  <c r="I11" i="4"/>
  <c r="J11" i="4"/>
  <c r="K11" i="4"/>
  <c r="L11" i="4"/>
  <c r="M11" i="4"/>
  <c r="N11" i="4"/>
  <c r="O11" i="4"/>
  <c r="R11" i="4"/>
  <c r="A12" i="4"/>
  <c r="E12" i="4"/>
  <c r="F12" i="4"/>
  <c r="G12" i="4"/>
  <c r="H12" i="4"/>
  <c r="I12" i="4"/>
  <c r="J12" i="4"/>
  <c r="K12" i="4"/>
  <c r="L12" i="4"/>
  <c r="M12" i="4"/>
  <c r="N12" i="4"/>
  <c r="O12" i="4"/>
  <c r="R12" i="4"/>
  <c r="A13" i="4"/>
  <c r="E13" i="4"/>
  <c r="F13" i="4"/>
  <c r="G13" i="4"/>
  <c r="H13" i="4"/>
  <c r="I13" i="4"/>
  <c r="J13" i="4"/>
  <c r="K13" i="4"/>
  <c r="L13" i="4"/>
  <c r="M13" i="4"/>
  <c r="N13" i="4"/>
  <c r="O13" i="4"/>
  <c r="R13" i="4"/>
  <c r="A14" i="4"/>
  <c r="E14" i="4"/>
  <c r="F14" i="4"/>
  <c r="G14" i="4"/>
  <c r="H14" i="4"/>
  <c r="I14" i="4"/>
  <c r="J14" i="4"/>
  <c r="K14" i="4"/>
  <c r="L14" i="4"/>
  <c r="M14" i="4"/>
  <c r="N14" i="4"/>
  <c r="O14" i="4"/>
  <c r="R14" i="4"/>
  <c r="A15" i="4"/>
  <c r="E15" i="4"/>
  <c r="F15" i="4"/>
  <c r="G15" i="4"/>
  <c r="H15" i="4"/>
  <c r="I15" i="4"/>
  <c r="J15" i="4"/>
  <c r="K15" i="4"/>
  <c r="L15" i="4"/>
  <c r="M15" i="4"/>
  <c r="N15" i="4"/>
  <c r="O15" i="4"/>
  <c r="R15" i="4"/>
  <c r="A16" i="4"/>
  <c r="E16" i="4"/>
  <c r="F16" i="4"/>
  <c r="G16" i="4"/>
  <c r="H16" i="4"/>
  <c r="I16" i="4"/>
  <c r="J16" i="4"/>
  <c r="K16" i="4"/>
  <c r="L16" i="4"/>
  <c r="M16" i="4"/>
  <c r="N16" i="4"/>
  <c r="O16" i="4"/>
  <c r="R16" i="4"/>
  <c r="A17" i="4"/>
  <c r="E17" i="4"/>
  <c r="F17" i="4"/>
  <c r="G17" i="4"/>
  <c r="H17" i="4"/>
  <c r="I17" i="4"/>
  <c r="J17" i="4"/>
  <c r="K17" i="4"/>
  <c r="L17" i="4"/>
  <c r="M17" i="4"/>
  <c r="N17" i="4"/>
  <c r="O17" i="4"/>
  <c r="R17" i="4"/>
  <c r="A18" i="4"/>
  <c r="E18" i="4"/>
  <c r="F18" i="4"/>
  <c r="G18" i="4"/>
  <c r="H18" i="4"/>
  <c r="I18" i="4"/>
  <c r="J18" i="4"/>
  <c r="K18" i="4"/>
  <c r="L18" i="4"/>
  <c r="M18" i="4"/>
  <c r="N18" i="4"/>
  <c r="O18" i="4"/>
  <c r="R18" i="4"/>
  <c r="A19" i="4"/>
  <c r="E19" i="4"/>
  <c r="F19" i="4"/>
  <c r="G19" i="4"/>
  <c r="H19" i="4"/>
  <c r="I19" i="4"/>
  <c r="J19" i="4"/>
  <c r="K19" i="4"/>
  <c r="L19" i="4"/>
  <c r="M19" i="4"/>
  <c r="N19" i="4"/>
  <c r="O19" i="4"/>
  <c r="R19" i="4"/>
  <c r="A20" i="4"/>
  <c r="E20" i="4"/>
  <c r="F20" i="4"/>
  <c r="G20" i="4"/>
  <c r="H20" i="4"/>
  <c r="I20" i="4"/>
  <c r="J20" i="4"/>
  <c r="K20" i="4"/>
  <c r="L20" i="4"/>
  <c r="M20" i="4"/>
  <c r="N20" i="4"/>
  <c r="O20" i="4"/>
  <c r="R20" i="4"/>
  <c r="A21" i="4"/>
  <c r="E21" i="4"/>
  <c r="F21" i="4"/>
  <c r="G21" i="4"/>
  <c r="H21" i="4"/>
  <c r="I21" i="4"/>
  <c r="J21" i="4"/>
  <c r="K21" i="4"/>
  <c r="L21" i="4"/>
  <c r="M21" i="4"/>
  <c r="N21" i="4"/>
  <c r="O21" i="4"/>
  <c r="R21" i="4"/>
  <c r="A22" i="4"/>
  <c r="E22" i="4"/>
  <c r="F22" i="4"/>
  <c r="G22" i="4"/>
  <c r="H22" i="4"/>
  <c r="I22" i="4"/>
  <c r="J22" i="4"/>
  <c r="K22" i="4"/>
  <c r="L22" i="4"/>
  <c r="M22" i="4"/>
  <c r="N22" i="4"/>
  <c r="O22" i="4"/>
  <c r="R22" i="4"/>
  <c r="A23" i="4"/>
  <c r="E23" i="4"/>
  <c r="F23" i="4"/>
  <c r="G23" i="4"/>
  <c r="H23" i="4"/>
  <c r="I23" i="4"/>
  <c r="J23" i="4"/>
  <c r="K23" i="4"/>
  <c r="L23" i="4"/>
  <c r="M23" i="4"/>
  <c r="N23" i="4"/>
  <c r="O23" i="4"/>
  <c r="R23" i="4"/>
  <c r="A24" i="4"/>
  <c r="E24" i="4"/>
  <c r="F24" i="4"/>
  <c r="G24" i="4"/>
  <c r="H24" i="4"/>
  <c r="I24" i="4"/>
  <c r="J24" i="4"/>
  <c r="K24" i="4"/>
  <c r="L24" i="4"/>
  <c r="M24" i="4"/>
  <c r="N24" i="4"/>
  <c r="O24" i="4"/>
  <c r="R24" i="4"/>
  <c r="A25" i="4"/>
  <c r="E25" i="4"/>
  <c r="F25" i="4"/>
  <c r="G25" i="4"/>
  <c r="H25" i="4"/>
  <c r="I25" i="4"/>
  <c r="J25" i="4"/>
  <c r="K25" i="4"/>
  <c r="L25" i="4"/>
  <c r="M25" i="4"/>
  <c r="N25" i="4"/>
  <c r="O25" i="4"/>
  <c r="R25" i="4"/>
  <c r="D27" i="4"/>
  <c r="F36" i="4"/>
  <c r="G36" i="4"/>
  <c r="F37" i="4"/>
  <c r="G37" i="4"/>
  <c r="F38" i="4"/>
  <c r="G38" i="4"/>
  <c r="G50" i="4" s="1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A4" i="3"/>
  <c r="E4" i="3"/>
  <c r="E16" i="3" s="1"/>
  <c r="D17" i="3" s="1"/>
  <c r="F4" i="3"/>
  <c r="G4" i="3"/>
  <c r="H4" i="3"/>
  <c r="I4" i="3"/>
  <c r="J4" i="3"/>
  <c r="K4" i="3"/>
  <c r="L4" i="3"/>
  <c r="M4" i="3"/>
  <c r="N4" i="3"/>
  <c r="O4" i="3"/>
  <c r="A5" i="3"/>
  <c r="E5" i="3"/>
  <c r="F5" i="3"/>
  <c r="G5" i="3"/>
  <c r="H5" i="3"/>
  <c r="I5" i="3"/>
  <c r="J5" i="3"/>
  <c r="K5" i="3"/>
  <c r="L5" i="3"/>
  <c r="M5" i="3"/>
  <c r="N5" i="3"/>
  <c r="O5" i="3"/>
  <c r="A6" i="3"/>
  <c r="E6" i="3"/>
  <c r="F6" i="3"/>
  <c r="G6" i="3"/>
  <c r="H6" i="3"/>
  <c r="I6" i="3"/>
  <c r="J6" i="3"/>
  <c r="K6" i="3"/>
  <c r="L6" i="3"/>
  <c r="M6" i="3"/>
  <c r="N6" i="3"/>
  <c r="O6" i="3"/>
  <c r="A7" i="3"/>
  <c r="E7" i="3"/>
  <c r="F7" i="3"/>
  <c r="G7" i="3"/>
  <c r="H7" i="3"/>
  <c r="I7" i="3"/>
  <c r="J7" i="3"/>
  <c r="K7" i="3"/>
  <c r="L7" i="3"/>
  <c r="M7" i="3"/>
  <c r="N7" i="3"/>
  <c r="O7" i="3"/>
  <c r="A8" i="3"/>
  <c r="E8" i="3"/>
  <c r="F8" i="3"/>
  <c r="G8" i="3"/>
  <c r="H8" i="3"/>
  <c r="I8" i="3"/>
  <c r="J8" i="3"/>
  <c r="K8" i="3"/>
  <c r="L8" i="3"/>
  <c r="M8" i="3"/>
  <c r="N8" i="3"/>
  <c r="O8" i="3"/>
  <c r="A9" i="3"/>
  <c r="E9" i="3"/>
  <c r="F9" i="3"/>
  <c r="G9" i="3"/>
  <c r="H9" i="3"/>
  <c r="I9" i="3"/>
  <c r="J9" i="3"/>
  <c r="K9" i="3"/>
  <c r="L9" i="3"/>
  <c r="M9" i="3"/>
  <c r="N9" i="3"/>
  <c r="O9" i="3"/>
  <c r="A10" i="3"/>
  <c r="E10" i="3"/>
  <c r="F10" i="3"/>
  <c r="G10" i="3"/>
  <c r="H10" i="3"/>
  <c r="I10" i="3"/>
  <c r="J10" i="3"/>
  <c r="K10" i="3"/>
  <c r="L10" i="3"/>
  <c r="M10" i="3"/>
  <c r="N10" i="3"/>
  <c r="O10" i="3"/>
  <c r="A11" i="3"/>
  <c r="E11" i="3"/>
  <c r="F11" i="3"/>
  <c r="G11" i="3"/>
  <c r="H11" i="3"/>
  <c r="I11" i="3"/>
  <c r="J11" i="3"/>
  <c r="K11" i="3"/>
  <c r="L11" i="3"/>
  <c r="M11" i="3"/>
  <c r="N11" i="3"/>
  <c r="O11" i="3"/>
  <c r="A12" i="3"/>
  <c r="E12" i="3"/>
  <c r="F12" i="3"/>
  <c r="G12" i="3"/>
  <c r="H12" i="3"/>
  <c r="I12" i="3"/>
  <c r="J12" i="3"/>
  <c r="K12" i="3"/>
  <c r="L12" i="3"/>
  <c r="M12" i="3"/>
  <c r="N12" i="3"/>
  <c r="O12" i="3"/>
  <c r="A13" i="3"/>
  <c r="E13" i="3"/>
  <c r="F13" i="3"/>
  <c r="G13" i="3"/>
  <c r="H13" i="3"/>
  <c r="I13" i="3"/>
  <c r="J13" i="3"/>
  <c r="K13" i="3"/>
  <c r="L13" i="3"/>
  <c r="M13" i="3"/>
  <c r="N13" i="3"/>
  <c r="O13" i="3"/>
  <c r="A14" i="3"/>
  <c r="E14" i="3"/>
  <c r="F14" i="3"/>
  <c r="G14" i="3"/>
  <c r="H14" i="3"/>
  <c r="I14" i="3"/>
  <c r="J14" i="3"/>
  <c r="K14" i="3"/>
  <c r="L14" i="3"/>
  <c r="M14" i="3"/>
  <c r="N14" i="3"/>
  <c r="O14" i="3"/>
  <c r="D16" i="3"/>
  <c r="F25" i="3"/>
  <c r="G25" i="3"/>
  <c r="F26" i="3"/>
  <c r="G26" i="3"/>
  <c r="F27" i="3"/>
  <c r="G27" i="3"/>
  <c r="G48" i="3" s="1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A4" i="2"/>
  <c r="E4" i="2"/>
  <c r="F4" i="2"/>
  <c r="G4" i="2"/>
  <c r="H4" i="2"/>
  <c r="I4" i="2"/>
  <c r="J4" i="2"/>
  <c r="K4" i="2"/>
  <c r="L4" i="2"/>
  <c r="M4" i="2"/>
  <c r="N4" i="2"/>
  <c r="O4" i="2"/>
  <c r="A5" i="2"/>
  <c r="E5" i="2"/>
  <c r="F5" i="2"/>
  <c r="G5" i="2"/>
  <c r="H5" i="2"/>
  <c r="I5" i="2"/>
  <c r="J5" i="2"/>
  <c r="K5" i="2"/>
  <c r="L5" i="2"/>
  <c r="M5" i="2"/>
  <c r="N5" i="2"/>
  <c r="O5" i="2"/>
  <c r="A6" i="2"/>
  <c r="E6" i="2"/>
  <c r="F6" i="2"/>
  <c r="G6" i="2"/>
  <c r="H6" i="2"/>
  <c r="I6" i="2"/>
  <c r="J6" i="2"/>
  <c r="K6" i="2"/>
  <c r="L6" i="2"/>
  <c r="M6" i="2"/>
  <c r="N6" i="2"/>
  <c r="O6" i="2"/>
  <c r="A7" i="2"/>
  <c r="E7" i="2"/>
  <c r="E30" i="2" s="1"/>
  <c r="D31" i="2" s="1"/>
  <c r="F7" i="2"/>
  <c r="G7" i="2"/>
  <c r="H7" i="2"/>
  <c r="I7" i="2"/>
  <c r="J7" i="2"/>
  <c r="K7" i="2"/>
  <c r="L7" i="2"/>
  <c r="M7" i="2"/>
  <c r="N7" i="2"/>
  <c r="O7" i="2"/>
  <c r="A8" i="2"/>
  <c r="E8" i="2"/>
  <c r="F8" i="2"/>
  <c r="G8" i="2"/>
  <c r="H8" i="2"/>
  <c r="I8" i="2"/>
  <c r="J8" i="2"/>
  <c r="K8" i="2"/>
  <c r="L8" i="2"/>
  <c r="M8" i="2"/>
  <c r="N8" i="2"/>
  <c r="O8" i="2"/>
  <c r="A9" i="2"/>
  <c r="E9" i="2"/>
  <c r="F9" i="2"/>
  <c r="G9" i="2"/>
  <c r="H9" i="2"/>
  <c r="I9" i="2"/>
  <c r="J9" i="2"/>
  <c r="K9" i="2"/>
  <c r="L9" i="2"/>
  <c r="M9" i="2"/>
  <c r="N9" i="2"/>
  <c r="O9" i="2"/>
  <c r="A10" i="2"/>
  <c r="E10" i="2"/>
  <c r="F10" i="2"/>
  <c r="G10" i="2"/>
  <c r="H10" i="2"/>
  <c r="I10" i="2"/>
  <c r="J10" i="2"/>
  <c r="K10" i="2"/>
  <c r="L10" i="2"/>
  <c r="M10" i="2"/>
  <c r="N10" i="2"/>
  <c r="O10" i="2"/>
  <c r="A11" i="2"/>
  <c r="E11" i="2"/>
  <c r="F11" i="2"/>
  <c r="G11" i="2"/>
  <c r="H11" i="2"/>
  <c r="I11" i="2"/>
  <c r="J11" i="2"/>
  <c r="K11" i="2"/>
  <c r="L11" i="2"/>
  <c r="M11" i="2"/>
  <c r="N11" i="2"/>
  <c r="O11" i="2"/>
  <c r="A12" i="2"/>
  <c r="E12" i="2"/>
  <c r="F12" i="2"/>
  <c r="G12" i="2"/>
  <c r="H12" i="2"/>
  <c r="I12" i="2"/>
  <c r="J12" i="2"/>
  <c r="K12" i="2"/>
  <c r="L12" i="2"/>
  <c r="M12" i="2"/>
  <c r="N12" i="2"/>
  <c r="O12" i="2"/>
  <c r="A13" i="2"/>
  <c r="E13" i="2"/>
  <c r="F13" i="2"/>
  <c r="G13" i="2"/>
  <c r="H13" i="2"/>
  <c r="I13" i="2"/>
  <c r="J13" i="2"/>
  <c r="K13" i="2"/>
  <c r="L13" i="2"/>
  <c r="M13" i="2"/>
  <c r="N13" i="2"/>
  <c r="O13" i="2"/>
  <c r="A14" i="2"/>
  <c r="E14" i="2"/>
  <c r="F14" i="2"/>
  <c r="G14" i="2"/>
  <c r="H14" i="2"/>
  <c r="I14" i="2"/>
  <c r="J14" i="2"/>
  <c r="K14" i="2"/>
  <c r="L14" i="2"/>
  <c r="M14" i="2"/>
  <c r="N14" i="2"/>
  <c r="O14" i="2"/>
  <c r="A15" i="2"/>
  <c r="E15" i="2"/>
  <c r="F15" i="2"/>
  <c r="G15" i="2"/>
  <c r="H15" i="2"/>
  <c r="I15" i="2"/>
  <c r="J15" i="2"/>
  <c r="K15" i="2"/>
  <c r="L15" i="2"/>
  <c r="M15" i="2"/>
  <c r="N15" i="2"/>
  <c r="O15" i="2"/>
  <c r="A16" i="2"/>
  <c r="E16" i="2"/>
  <c r="F16" i="2"/>
  <c r="G16" i="2"/>
  <c r="H16" i="2"/>
  <c r="I16" i="2"/>
  <c r="J16" i="2"/>
  <c r="K16" i="2"/>
  <c r="L16" i="2"/>
  <c r="M16" i="2"/>
  <c r="N16" i="2"/>
  <c r="O16" i="2"/>
  <c r="A17" i="2"/>
  <c r="E17" i="2"/>
  <c r="F17" i="2"/>
  <c r="G17" i="2"/>
  <c r="H17" i="2"/>
  <c r="I17" i="2"/>
  <c r="J17" i="2"/>
  <c r="K17" i="2"/>
  <c r="L17" i="2"/>
  <c r="M17" i="2"/>
  <c r="N17" i="2"/>
  <c r="O17" i="2"/>
  <c r="A18" i="2"/>
  <c r="E18" i="2"/>
  <c r="F18" i="2"/>
  <c r="G18" i="2"/>
  <c r="H18" i="2"/>
  <c r="I18" i="2"/>
  <c r="J18" i="2"/>
  <c r="K18" i="2"/>
  <c r="L18" i="2"/>
  <c r="M18" i="2"/>
  <c r="N18" i="2"/>
  <c r="O18" i="2"/>
  <c r="A19" i="2"/>
  <c r="E19" i="2"/>
  <c r="F19" i="2"/>
  <c r="G19" i="2"/>
  <c r="H19" i="2"/>
  <c r="I19" i="2"/>
  <c r="J19" i="2"/>
  <c r="K19" i="2"/>
  <c r="L19" i="2"/>
  <c r="M19" i="2"/>
  <c r="N19" i="2"/>
  <c r="O19" i="2"/>
  <c r="A20" i="2"/>
  <c r="E20" i="2"/>
  <c r="F20" i="2"/>
  <c r="G20" i="2"/>
  <c r="H20" i="2"/>
  <c r="I20" i="2"/>
  <c r="J20" i="2"/>
  <c r="K20" i="2"/>
  <c r="L20" i="2"/>
  <c r="M20" i="2"/>
  <c r="N20" i="2"/>
  <c r="O20" i="2"/>
  <c r="A21" i="2"/>
  <c r="E21" i="2"/>
  <c r="F21" i="2"/>
  <c r="G21" i="2"/>
  <c r="H21" i="2"/>
  <c r="I21" i="2"/>
  <c r="J21" i="2"/>
  <c r="K21" i="2"/>
  <c r="L21" i="2"/>
  <c r="M21" i="2"/>
  <c r="N21" i="2"/>
  <c r="O21" i="2"/>
  <c r="A22" i="2"/>
  <c r="E22" i="2"/>
  <c r="F22" i="2"/>
  <c r="G22" i="2"/>
  <c r="H22" i="2"/>
  <c r="I22" i="2"/>
  <c r="J22" i="2"/>
  <c r="K22" i="2"/>
  <c r="L22" i="2"/>
  <c r="M22" i="2"/>
  <c r="N22" i="2"/>
  <c r="O22" i="2"/>
  <c r="A23" i="2"/>
  <c r="E23" i="2"/>
  <c r="F23" i="2"/>
  <c r="G23" i="2"/>
  <c r="H23" i="2"/>
  <c r="I23" i="2"/>
  <c r="J23" i="2"/>
  <c r="K23" i="2"/>
  <c r="L23" i="2"/>
  <c r="M23" i="2"/>
  <c r="N23" i="2"/>
  <c r="O23" i="2"/>
  <c r="A24" i="2"/>
  <c r="E24" i="2"/>
  <c r="F24" i="2"/>
  <c r="G24" i="2"/>
  <c r="H24" i="2"/>
  <c r="I24" i="2"/>
  <c r="J24" i="2"/>
  <c r="K24" i="2"/>
  <c r="L24" i="2"/>
  <c r="M24" i="2"/>
  <c r="N24" i="2"/>
  <c r="O24" i="2"/>
  <c r="A25" i="2"/>
  <c r="E25" i="2"/>
  <c r="F25" i="2"/>
  <c r="G25" i="2"/>
  <c r="H25" i="2"/>
  <c r="I25" i="2"/>
  <c r="J25" i="2"/>
  <c r="K25" i="2"/>
  <c r="L25" i="2"/>
  <c r="M25" i="2"/>
  <c r="N25" i="2"/>
  <c r="O25" i="2"/>
  <c r="A26" i="2"/>
  <c r="E26" i="2"/>
  <c r="F26" i="2"/>
  <c r="G26" i="2"/>
  <c r="H26" i="2"/>
  <c r="I26" i="2"/>
  <c r="J26" i="2"/>
  <c r="K26" i="2"/>
  <c r="L26" i="2"/>
  <c r="M26" i="2"/>
  <c r="N26" i="2"/>
  <c r="O26" i="2"/>
  <c r="A27" i="2"/>
  <c r="E27" i="2"/>
  <c r="F27" i="2"/>
  <c r="G27" i="2"/>
  <c r="H27" i="2"/>
  <c r="I27" i="2"/>
  <c r="J27" i="2"/>
  <c r="K27" i="2"/>
  <c r="L27" i="2"/>
  <c r="M27" i="2"/>
  <c r="N27" i="2"/>
  <c r="O27" i="2"/>
  <c r="A28" i="2"/>
  <c r="E28" i="2"/>
  <c r="F28" i="2"/>
  <c r="G28" i="2"/>
  <c r="H28" i="2"/>
  <c r="I28" i="2"/>
  <c r="J28" i="2"/>
  <c r="K28" i="2"/>
  <c r="L28" i="2"/>
  <c r="M28" i="2"/>
  <c r="N28" i="2"/>
  <c r="O28" i="2"/>
  <c r="D30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G51" i="2"/>
  <c r="D20" i="10" l="1"/>
  <c r="T19" i="10"/>
  <c r="R16" i="17" l="1"/>
  <c r="R10" i="17"/>
  <c r="D18" i="16"/>
  <c r="D19" i="16" s="1"/>
  <c r="R9" i="16"/>
  <c r="R4" i="14"/>
  <c r="R18" i="9"/>
  <c r="P8" i="5"/>
  <c r="P5" i="2"/>
  <c r="R13" i="7"/>
  <c r="D25" i="15"/>
  <c r="D26" i="15" s="1"/>
  <c r="R4" i="8"/>
  <c r="P16" i="5"/>
  <c r="P13" i="2"/>
  <c r="R17" i="12"/>
  <c r="R15" i="14"/>
  <c r="R21" i="13"/>
  <c r="R10" i="11"/>
  <c r="R5" i="10"/>
  <c r="R16" i="10"/>
  <c r="R14" i="13"/>
  <c r="R8" i="11"/>
  <c r="R6" i="6"/>
  <c r="P15" i="5"/>
  <c r="D30" i="11"/>
  <c r="D31" i="11" s="1"/>
  <c r="R9" i="9"/>
  <c r="R12" i="7"/>
  <c r="R8" i="9"/>
  <c r="R19" i="15"/>
  <c r="R19" i="11"/>
  <c r="P20" i="2"/>
  <c r="P4" i="5"/>
  <c r="R4" i="10"/>
  <c r="R19" i="12"/>
  <c r="D29" i="4"/>
  <c r="D30" i="4" s="1"/>
  <c r="R4" i="12"/>
  <c r="P10" i="5"/>
  <c r="D24" i="12"/>
  <c r="D25" i="12" s="1"/>
  <c r="R10" i="10"/>
  <c r="P7" i="4"/>
  <c r="R7" i="14"/>
  <c r="P12" i="2"/>
  <c r="R12" i="6"/>
  <c r="R8" i="17"/>
  <c r="R14" i="17"/>
  <c r="R11" i="16"/>
  <c r="R18" i="17"/>
  <c r="R16" i="15"/>
  <c r="P9" i="4"/>
  <c r="P4" i="3"/>
  <c r="P15" i="2"/>
  <c r="R11" i="11"/>
  <c r="R8" i="15"/>
  <c r="P13" i="4"/>
  <c r="P12" i="3"/>
  <c r="R4" i="13"/>
  <c r="R9" i="15"/>
  <c r="R6" i="13"/>
  <c r="R13" i="12"/>
  <c r="R14" i="7"/>
  <c r="P7" i="5"/>
  <c r="R4" i="6"/>
  <c r="D21" i="10"/>
  <c r="D22" i="10" s="1"/>
  <c r="R4" i="7"/>
  <c r="R18" i="12"/>
  <c r="R17" i="15"/>
  <c r="P20" i="4"/>
  <c r="P13" i="3"/>
  <c r="P22" i="2"/>
  <c r="R16" i="12"/>
  <c r="R7" i="13"/>
  <c r="D22" i="9"/>
  <c r="D23" i="9" s="1"/>
  <c r="R25" i="11"/>
  <c r="P10" i="3"/>
  <c r="D20" i="5"/>
  <c r="D21" i="5" s="1"/>
  <c r="P22" i="4"/>
  <c r="R20" i="12"/>
  <c r="D16" i="8"/>
  <c r="D17" i="8" s="1"/>
  <c r="R5" i="11"/>
  <c r="P5" i="5"/>
  <c r="P6" i="4"/>
  <c r="R14" i="16"/>
  <c r="R6" i="17"/>
  <c r="R20" i="17"/>
  <c r="R8" i="16"/>
  <c r="R14" i="15"/>
  <c r="P25" i="2"/>
  <c r="R7" i="12"/>
  <c r="R12" i="11"/>
  <c r="R11" i="15"/>
  <c r="R6" i="15"/>
  <c r="P27" i="2"/>
  <c r="R15" i="12"/>
  <c r="R20" i="11"/>
  <c r="P8" i="3"/>
  <c r="R15" i="10"/>
  <c r="R5" i="8"/>
  <c r="P24" i="2"/>
  <c r="P7" i="2"/>
  <c r="R10" i="13"/>
  <c r="P5" i="3"/>
  <c r="P14" i="2"/>
  <c r="R8" i="12"/>
  <c r="P4" i="2"/>
  <c r="R7" i="6"/>
  <c r="P12" i="5"/>
  <c r="R14" i="12"/>
  <c r="R7" i="7"/>
  <c r="D32" i="2"/>
  <c r="D33" i="2" s="1"/>
  <c r="R12" i="14"/>
  <c r="R10" i="9"/>
  <c r="R13" i="6"/>
  <c r="P14" i="3"/>
  <c r="P16" i="4"/>
  <c r="R10" i="8"/>
  <c r="R5" i="17"/>
  <c r="P11" i="2"/>
  <c r="R16" i="11"/>
  <c r="R10" i="12"/>
  <c r="R6" i="16"/>
  <c r="R12" i="16"/>
  <c r="R12" i="17"/>
  <c r="R17" i="17"/>
  <c r="R14" i="14"/>
  <c r="R16" i="13"/>
  <c r="R7" i="8"/>
  <c r="R8" i="7"/>
  <c r="P9" i="2"/>
  <c r="R6" i="14"/>
  <c r="R5" i="12"/>
  <c r="R6" i="7"/>
  <c r="R17" i="9"/>
  <c r="R5" i="9"/>
  <c r="P9" i="5"/>
  <c r="P6" i="2"/>
  <c r="D25" i="13"/>
  <c r="D26" i="13" s="1"/>
  <c r="R7" i="15"/>
  <c r="P6" i="3"/>
  <c r="R9" i="6"/>
  <c r="R6" i="12"/>
  <c r="R8" i="8"/>
  <c r="D19" i="7"/>
  <c r="D20" i="7" s="1"/>
  <c r="R5" i="14"/>
  <c r="R23" i="11"/>
  <c r="R5" i="7"/>
  <c r="P19" i="4"/>
  <c r="R11" i="10"/>
  <c r="R10" i="14"/>
  <c r="P5" i="4"/>
  <c r="P24" i="4"/>
  <c r="P23" i="4"/>
  <c r="R12" i="12"/>
  <c r="R17" i="14"/>
  <c r="R13" i="10"/>
  <c r="R10" i="7"/>
  <c r="R15" i="17"/>
  <c r="R4" i="16"/>
  <c r="R4" i="17"/>
  <c r="R9" i="17"/>
  <c r="R22" i="11"/>
  <c r="R17" i="10"/>
  <c r="P8" i="2"/>
  <c r="R14" i="10"/>
  <c r="R5" i="6"/>
  <c r="R7" i="10"/>
  <c r="R11" i="9"/>
  <c r="P16" i="2"/>
  <c r="R8" i="10"/>
  <c r="P18" i="2"/>
  <c r="R6" i="10"/>
  <c r="R17" i="13"/>
  <c r="R14" i="9"/>
  <c r="P6" i="5"/>
  <c r="R13" i="14"/>
  <c r="R15" i="11"/>
  <c r="R6" i="8"/>
  <c r="P15" i="4"/>
  <c r="P13" i="5"/>
  <c r="R11" i="14"/>
  <c r="R11" i="6"/>
  <c r="P12" i="4"/>
  <c r="R13" i="11"/>
  <c r="R21" i="11"/>
  <c r="R8" i="14"/>
  <c r="P17" i="2"/>
  <c r="R18" i="13"/>
  <c r="R4" i="11"/>
  <c r="P10" i="2"/>
  <c r="D21" i="14"/>
  <c r="D22" i="14" s="1"/>
  <c r="R13" i="9"/>
  <c r="R11" i="17"/>
  <c r="R16" i="14"/>
  <c r="R11" i="12"/>
  <c r="D18" i="3"/>
  <c r="D19" i="3" s="1"/>
  <c r="R7" i="17"/>
  <c r="R21" i="17"/>
  <c r="R10" i="16"/>
  <c r="R7" i="16"/>
  <c r="R10" i="6"/>
  <c r="P11" i="5"/>
  <c r="R11" i="13"/>
  <c r="R8" i="6"/>
  <c r="P18" i="4"/>
  <c r="D17" i="6"/>
  <c r="D18" i="6" s="1"/>
  <c r="P7" i="3"/>
  <c r="R19" i="13"/>
  <c r="R24" i="11"/>
  <c r="R4" i="15"/>
  <c r="R7" i="11"/>
  <c r="R12" i="9"/>
  <c r="P11" i="4"/>
  <c r="R9" i="11"/>
  <c r="R10" i="15"/>
  <c r="R11" i="7"/>
  <c r="P8" i="4"/>
  <c r="R13" i="13"/>
  <c r="R15" i="9"/>
  <c r="R15" i="15"/>
  <c r="P25" i="4"/>
  <c r="R9" i="7"/>
  <c r="R9" i="12"/>
  <c r="R6" i="11"/>
  <c r="R8" i="13"/>
  <c r="R9" i="8"/>
  <c r="R5" i="15"/>
  <c r="R20" i="15"/>
  <c r="R12" i="15"/>
  <c r="R4" i="9"/>
  <c r="P17" i="4"/>
  <c r="R18" i="11"/>
  <c r="P11" i="3"/>
  <c r="R13" i="16"/>
  <c r="R13" i="17"/>
  <c r="R19" i="17"/>
  <c r="D25" i="17"/>
  <c r="D26" i="17" s="1"/>
  <c r="P28" i="2"/>
  <c r="P10" i="4"/>
  <c r="R12" i="10"/>
  <c r="R13" i="15"/>
  <c r="R16" i="9"/>
  <c r="R5" i="13"/>
  <c r="R9" i="13"/>
  <c r="R6" i="9"/>
  <c r="P23" i="2"/>
  <c r="R18" i="15"/>
  <c r="R12" i="8"/>
  <c r="P4" i="4"/>
  <c r="P21" i="2"/>
  <c r="R15" i="7"/>
  <c r="R9" i="14"/>
  <c r="P21" i="4"/>
  <c r="P19" i="2"/>
  <c r="R20" i="13"/>
  <c r="R11" i="8"/>
  <c r="R21" i="15"/>
  <c r="P14" i="4"/>
  <c r="R26" i="11"/>
  <c r="R7" i="9"/>
  <c r="P14" i="5"/>
  <c r="R14" i="11"/>
  <c r="R9" i="10"/>
  <c r="P9" i="3"/>
  <c r="P26" i="2"/>
  <c r="R15" i="13"/>
  <c r="R5" i="16"/>
  <c r="R12" i="13"/>
  <c r="R17" i="11"/>
</calcChain>
</file>

<file path=xl/sharedStrings.xml><?xml version="1.0" encoding="utf-8"?>
<sst xmlns="http://schemas.openxmlformats.org/spreadsheetml/2006/main" count="582" uniqueCount="111">
  <si>
    <t>今日多仓利润</t>
    <phoneticPr fontId="1" type="noConversion"/>
  </si>
  <si>
    <t>实际利润</t>
    <phoneticPr fontId="1" type="noConversion"/>
  </si>
  <si>
    <t>收回保证金</t>
    <phoneticPr fontId="1" type="noConversion"/>
  </si>
  <si>
    <t>平多价格</t>
    <phoneticPr fontId="1" type="noConversion"/>
  </si>
  <si>
    <t>数量</t>
    <phoneticPr fontId="1" type="noConversion"/>
  </si>
  <si>
    <t>开多价格</t>
    <phoneticPr fontId="1" type="noConversion"/>
  </si>
  <si>
    <t>平多时间</t>
    <phoneticPr fontId="1" type="noConversion"/>
  </si>
  <si>
    <t>编号</t>
    <phoneticPr fontId="1" type="noConversion"/>
  </si>
  <si>
    <t>平多</t>
    <phoneticPr fontId="1" type="noConversion"/>
  </si>
  <si>
    <t>盈亏</t>
    <phoneticPr fontId="1" type="noConversion"/>
  </si>
  <si>
    <t>当前价</t>
    <phoneticPr fontId="1" type="noConversion"/>
  </si>
  <si>
    <t>实际均价</t>
    <phoneticPr fontId="1" type="noConversion"/>
  </si>
  <si>
    <t>总量</t>
    <phoneticPr fontId="1" type="noConversion"/>
  </si>
  <si>
    <t>初始103
2.1%平53</t>
    <phoneticPr fontId="1" type="noConversion"/>
  </si>
  <si>
    <t>拉低价格
初始19</t>
    <phoneticPr fontId="1" type="noConversion"/>
  </si>
  <si>
    <t>初始74
1.1%平19</t>
    <phoneticPr fontId="1" type="noConversion"/>
  </si>
  <si>
    <t>拉低价格
初始24</t>
    <phoneticPr fontId="1" type="noConversion"/>
  </si>
  <si>
    <t>初始98
0.5%平12
1.1%平12
2.1%平24</t>
    <phoneticPr fontId="1" type="noConversion"/>
  </si>
  <si>
    <t>初始71</t>
    <phoneticPr fontId="1" type="noConversion"/>
  </si>
  <si>
    <t>初始60</t>
    <phoneticPr fontId="1" type="noConversion"/>
  </si>
  <si>
    <t>初始60
已平30</t>
    <phoneticPr fontId="1" type="noConversion"/>
  </si>
  <si>
    <t>初始40</t>
    <phoneticPr fontId="1" type="noConversion"/>
  </si>
  <si>
    <t>初始84.5
1.6%已平24.5
2.1%已平20</t>
    <phoneticPr fontId="1" type="noConversion"/>
  </si>
  <si>
    <t>初始82</t>
    <phoneticPr fontId="1" type="noConversion"/>
  </si>
  <si>
    <t>合并60
2.1%已平过</t>
    <phoneticPr fontId="1" type="noConversion"/>
  </si>
  <si>
    <t>合并</t>
    <phoneticPr fontId="1" type="noConversion"/>
  </si>
  <si>
    <t>初始80</t>
    <phoneticPr fontId="1" type="noConversion"/>
  </si>
  <si>
    <t>备注</t>
    <phoneticPr fontId="1" type="noConversion"/>
  </si>
  <si>
    <t>补仓</t>
    <phoneticPr fontId="1" type="noConversion"/>
  </si>
  <si>
    <t>止盈</t>
    <phoneticPr fontId="1" type="noConversion"/>
  </si>
  <si>
    <t>成交额</t>
    <phoneticPr fontId="1" type="noConversion"/>
  </si>
  <si>
    <t>开多时间</t>
    <phoneticPr fontId="1" type="noConversion"/>
  </si>
  <si>
    <t>多仓</t>
    <phoneticPr fontId="1" type="noConversion"/>
  </si>
  <si>
    <t>今日空仓利润</t>
    <phoneticPr fontId="1" type="noConversion"/>
  </si>
  <si>
    <t>平空价格</t>
  </si>
  <si>
    <t>开空价格</t>
  </si>
  <si>
    <t>平空时间</t>
  </si>
  <si>
    <t>平空</t>
  </si>
  <si>
    <t>初始74
2.1%平37
5.1%平20</t>
    <phoneticPr fontId="1" type="noConversion"/>
  </si>
  <si>
    <t>初始100</t>
    <phoneticPr fontId="1" type="noConversion"/>
  </si>
  <si>
    <t>初始100
2.1%平50
5.1%平30</t>
    <phoneticPr fontId="1" type="noConversion"/>
  </si>
  <si>
    <t>初始105</t>
    <phoneticPr fontId="1" type="noConversion"/>
  </si>
  <si>
    <t>开空价格</t>
    <phoneticPr fontId="1" type="noConversion"/>
  </si>
  <si>
    <t>开空时间</t>
    <phoneticPr fontId="1" type="noConversion"/>
  </si>
  <si>
    <t>空仓</t>
    <phoneticPr fontId="1" type="noConversion"/>
  </si>
  <si>
    <t>初始111</t>
    <phoneticPr fontId="1" type="noConversion"/>
  </si>
  <si>
    <t>合并96</t>
    <phoneticPr fontId="1" type="noConversion"/>
  </si>
  <si>
    <t>拉低合并100</t>
    <phoneticPr fontId="1" type="noConversion"/>
  </si>
  <si>
    <t>拉低合并</t>
    <phoneticPr fontId="1" type="noConversion"/>
  </si>
  <si>
    <t>拉低合并74</t>
    <phoneticPr fontId="1" type="noConversion"/>
  </si>
  <si>
    <t>最初2.5605
60个
低位合并</t>
    <phoneticPr fontId="1" type="noConversion"/>
  </si>
  <si>
    <t>2024/10/31  11:32:25
低位合并</t>
    <phoneticPr fontId="1" type="noConversion"/>
  </si>
  <si>
    <t>合并70</t>
    <phoneticPr fontId="1" type="noConversion"/>
  </si>
  <si>
    <t>平仓一般半</t>
    <phoneticPr fontId="1" type="noConversion"/>
  </si>
  <si>
    <t>合并100
2%平50
5%平30</t>
    <phoneticPr fontId="1" type="noConversion"/>
  </si>
  <si>
    <t>拉升合并100
2%平33
5%平33</t>
    <phoneticPr fontId="1" type="noConversion"/>
  </si>
  <si>
    <t>拉升合并</t>
    <phoneticPr fontId="1" type="noConversion"/>
  </si>
  <si>
    <t>初始105
3%平35
5%平35</t>
    <phoneticPr fontId="1" type="noConversion"/>
  </si>
  <si>
    <t>清仓</t>
    <phoneticPr fontId="1" type="noConversion"/>
  </si>
  <si>
    <t>找齐</t>
    <phoneticPr fontId="1" type="noConversion"/>
  </si>
  <si>
    <t>解套</t>
    <phoneticPr fontId="1" type="noConversion"/>
  </si>
  <si>
    <t>初始72
2%平24
5%平24</t>
    <phoneticPr fontId="1" type="noConversion"/>
  </si>
  <si>
    <t>合并69
3%平23</t>
    <phoneticPr fontId="1" type="noConversion"/>
  </si>
  <si>
    <t>合并</t>
    <phoneticPr fontId="1" type="noConversion"/>
  </si>
  <si>
    <t>剩余</t>
    <phoneticPr fontId="1" type="noConversion"/>
  </si>
  <si>
    <t>实际清仓</t>
    <phoneticPr fontId="1" type="noConversion"/>
  </si>
  <si>
    <t>清仓比例</t>
    <phoneticPr fontId="1" type="noConversion"/>
  </si>
  <si>
    <t>拉升合并183</t>
    <phoneticPr fontId="1" type="noConversion"/>
  </si>
  <si>
    <t>拉升合并</t>
    <phoneticPr fontId="1" type="noConversion"/>
  </si>
  <si>
    <t>初始100</t>
    <phoneticPr fontId="1" type="noConversion"/>
  </si>
  <si>
    <t>拉升合并100</t>
    <phoneticPr fontId="1" type="noConversion"/>
  </si>
  <si>
    <t>初始105</t>
    <phoneticPr fontId="1" type="noConversion"/>
  </si>
  <si>
    <t>拉升合并105</t>
    <phoneticPr fontId="1" type="noConversion"/>
  </si>
  <si>
    <t>初始99
3%平33
4%平33</t>
    <phoneticPr fontId="1" type="noConversion"/>
  </si>
  <si>
    <t>初始72</t>
    <phoneticPr fontId="1" type="noConversion"/>
  </si>
  <si>
    <t>拉低合并71</t>
    <phoneticPr fontId="1" type="noConversion"/>
  </si>
  <si>
    <t>拉低合并</t>
    <phoneticPr fontId="1" type="noConversion"/>
  </si>
  <si>
    <t>初始66</t>
    <phoneticPr fontId="1" type="noConversion"/>
  </si>
  <si>
    <t>初始132
3%平22
5%平44
10%平44</t>
    <phoneticPr fontId="1" type="noConversion"/>
  </si>
  <si>
    <t>拉升合并184
2%平30
5%平61</t>
    <phoneticPr fontId="1" type="noConversion"/>
  </si>
  <si>
    <t>拉升合并</t>
    <phoneticPr fontId="1" type="noConversion"/>
  </si>
  <si>
    <t>初始93
3%平31</t>
    <phoneticPr fontId="1" type="noConversion"/>
  </si>
  <si>
    <t>拉升合并101</t>
    <phoneticPr fontId="1" type="noConversion"/>
  </si>
  <si>
    <t>初始72
4%平24
8%平24</t>
    <phoneticPr fontId="1" type="noConversion"/>
  </si>
  <si>
    <t>拉低合并71
2%平24
5%平24</t>
    <phoneticPr fontId="1" type="noConversion"/>
  </si>
  <si>
    <t>拉升合并141</t>
    <phoneticPr fontId="1" type="noConversion"/>
  </si>
  <si>
    <t>拉升合并
2024-11-09 16:29:51</t>
    <phoneticPr fontId="1" type="noConversion"/>
  </si>
  <si>
    <t>拉升合并99</t>
    <phoneticPr fontId="1" type="noConversion"/>
  </si>
  <si>
    <t>拉升合并
2024-11-09 16:08:22</t>
    <phoneticPr fontId="1" type="noConversion"/>
  </si>
  <si>
    <t>初始66
5%平22
10%平22</t>
    <phoneticPr fontId="1" type="noConversion"/>
  </si>
  <si>
    <t>初始68
5%平23
10%平23</t>
    <phoneticPr fontId="1" type="noConversion"/>
  </si>
  <si>
    <t>拉低合并66</t>
    <phoneticPr fontId="1" type="noConversion"/>
  </si>
  <si>
    <t>拉低合并</t>
    <phoneticPr fontId="1" type="noConversion"/>
  </si>
  <si>
    <t>初始43</t>
    <phoneticPr fontId="1" type="noConversion"/>
  </si>
  <si>
    <t>初始42</t>
    <phoneticPr fontId="1" type="noConversion"/>
  </si>
  <si>
    <t>初始164
5%平20</t>
    <phoneticPr fontId="1" type="noConversion"/>
  </si>
  <si>
    <t>初始132</t>
    <phoneticPr fontId="1" type="noConversion"/>
  </si>
  <si>
    <t>拉升合并138</t>
    <phoneticPr fontId="1" type="noConversion"/>
  </si>
  <si>
    <t>初始37</t>
    <phoneticPr fontId="1" type="noConversion"/>
  </si>
  <si>
    <t>初始38</t>
    <phoneticPr fontId="1" type="noConversion"/>
  </si>
  <si>
    <t>初始39</t>
    <phoneticPr fontId="1" type="noConversion"/>
  </si>
  <si>
    <t>初始40
7%平13</t>
    <phoneticPr fontId="1" type="noConversion"/>
  </si>
  <si>
    <t>初始42
7%已平</t>
    <phoneticPr fontId="1" type="noConversion"/>
  </si>
  <si>
    <t>初始43
7%平14</t>
    <phoneticPr fontId="1" type="noConversion"/>
  </si>
  <si>
    <t>初始149
3%平50
5%平49</t>
    <phoneticPr fontId="1" type="noConversion"/>
  </si>
  <si>
    <t>初始36</t>
    <phoneticPr fontId="1" type="noConversion"/>
  </si>
  <si>
    <t>拉低合并41</t>
    <phoneticPr fontId="1" type="noConversion"/>
  </si>
  <si>
    <t>二低合并</t>
    <phoneticPr fontId="1" type="noConversion"/>
  </si>
  <si>
    <t>二低合并57
7%平19
20%平13</t>
    <phoneticPr fontId="1" type="noConversion"/>
  </si>
  <si>
    <t>初始164
5%平20
0.5%平19</t>
    <phoneticPr fontId="1" type="noConversion"/>
  </si>
  <si>
    <t>初始149
3%平50
5%平49
4%全平50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</si>
</sst>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0_ "/>
    <numFmt numFmtId="178" formatCode="yyyy\-mm\-dd\ hh:mm"/>
    <numFmt numFmtId="179" formatCode="0.0000_ "/>
    <numFmt numFmtId="180" formatCode="0.0%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179" fontId="0" fillId="6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9" fontId="0" fillId="3" borderId="11" xfId="0" applyNumberFormat="1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6" xfId="0" applyNumberFormat="1" applyBorder="1" applyAlignment="1">
      <alignment horizontal="center" vertical="center"/>
    </xf>
    <xf numFmtId="179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23398;&#20064;\&#20132;&#26131;\&#21152;&#23494;&#36135;&#24065;&#20132;&#26131;&#35745;&#31639;.xlsx" TargetMode="External"/><Relationship Id="rId1" Type="http://schemas.openxmlformats.org/officeDocument/2006/relationships/externalLinkPath" Target="&#21152;&#23494;&#36135;&#24065;&#20132;&#26131;&#35745;&#316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汇总"/>
      <sheetName val="多仓"/>
      <sheetName val="空仓"/>
      <sheetName val="合并计算"/>
      <sheetName val="计算器"/>
      <sheetName val="变化计算"/>
      <sheetName val="2024-11"/>
      <sheetName val="2024年"/>
      <sheetName val="期望值"/>
      <sheetName val="API"/>
    </sheetNames>
    <sheetDataSet>
      <sheetData sheetId="0">
        <row r="11">
          <cell r="H11">
            <v>2.9910000000000001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695E5-3B71-4E75-BF3B-88DE2F8689CA}">
  <dimension ref="A1:Q51"/>
  <sheetViews>
    <sheetView zoomScale="110" zoomScaleNormal="110" workbookViewId="0">
      <pane xSplit="1" ySplit="3" topLeftCell="B40" activePane="bottomRight" state="frozen"/>
      <selection activeCell="J45" sqref="J45"/>
      <selection pane="topRight" activeCell="J45" sqref="J45"/>
      <selection pane="bottomLeft" activeCell="J45" sqref="J45"/>
      <selection pane="bottomRight" activeCell="F46" sqref="F46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8" width="7.08203125" style="1" bestFit="1" customWidth="1"/>
    <col min="9" max="9" width="7.08203125" style="1" customWidth="1"/>
    <col min="10" max="10" width="7.08203125" style="1" bestFit="1" customWidth="1"/>
    <col min="11" max="11" width="7.08203125" style="1" customWidth="1"/>
    <col min="12" max="13" width="7.08203125" style="1" bestFit="1" customWidth="1"/>
    <col min="14" max="14" width="7.08203125" style="1" customWidth="1"/>
    <col min="15" max="15" width="7.08203125" style="1" bestFit="1" customWidth="1"/>
    <col min="16" max="16" width="7.1640625" style="1" bestFit="1" customWidth="1"/>
    <col min="17" max="17" width="11.75" style="1" bestFit="1" customWidth="1"/>
    <col min="18" max="16384" width="8.6640625" style="1"/>
  </cols>
  <sheetData>
    <row r="1" spans="1:17" x14ac:dyDescent="0.3">
      <c r="A1" s="30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7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5"/>
      <c r="M2" s="36" t="s">
        <v>28</v>
      </c>
      <c r="N2" s="36"/>
      <c r="O2" s="36"/>
      <c r="P2" s="5" t="s">
        <v>9</v>
      </c>
      <c r="Q2" s="5" t="s">
        <v>27</v>
      </c>
    </row>
    <row r="3" spans="1:17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6.0000000000000001E-3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5">
        <v>2.1999999999999999E-2</v>
      </c>
      <c r="N3" s="15">
        <v>-0.01</v>
      </c>
      <c r="O3" s="15">
        <v>-0.05</v>
      </c>
      <c r="P3" s="3"/>
      <c r="Q3" s="3"/>
    </row>
    <row r="4" spans="1:17" x14ac:dyDescent="0.3">
      <c r="A4" s="5">
        <f t="shared" ref="A4:A28" si="0">ROW()-3</f>
        <v>1</v>
      </c>
      <c r="B4" s="6">
        <v>45596.480844907404</v>
      </c>
      <c r="C4" s="7">
        <v>2.5605000000000002</v>
      </c>
      <c r="D4" s="5">
        <v>60</v>
      </c>
      <c r="E4" s="5">
        <f t="shared" ref="E4:E28" si="1">C4*D4</f>
        <v>153.63000000000002</v>
      </c>
      <c r="F4" s="13">
        <f t="shared" ref="F4:O13" si="2">$C4*(1+F$3)</f>
        <v>2.575863</v>
      </c>
      <c r="G4" s="12">
        <f t="shared" si="2"/>
        <v>2.5886654999999998</v>
      </c>
      <c r="H4" s="13">
        <f t="shared" si="2"/>
        <v>2.6014680000000001</v>
      </c>
      <c r="I4" s="12">
        <f t="shared" si="2"/>
        <v>2.6142704999999999</v>
      </c>
      <c r="J4" s="13">
        <f t="shared" si="2"/>
        <v>2.6398755</v>
      </c>
      <c r="K4" s="12">
        <f t="shared" si="2"/>
        <v>2.6910855000000002</v>
      </c>
      <c r="L4" s="13">
        <f t="shared" si="2"/>
        <v>2.8191105000000003</v>
      </c>
      <c r="M4" s="11">
        <f t="shared" si="2"/>
        <v>2.6168310000000004</v>
      </c>
      <c r="N4" s="12">
        <f t="shared" si="2"/>
        <v>2.5348950000000001</v>
      </c>
      <c r="O4" s="11">
        <f t="shared" si="2"/>
        <v>2.4324750000000002</v>
      </c>
      <c r="P4" s="10">
        <f>([1]汇总!$H$11-C4)/C4</f>
        <v>0.16813122437024014</v>
      </c>
      <c r="Q4" s="5" t="s">
        <v>19</v>
      </c>
    </row>
    <row r="5" spans="1:17" x14ac:dyDescent="0.3">
      <c r="A5" s="5">
        <f t="shared" si="0"/>
        <v>2</v>
      </c>
      <c r="B5" s="6">
        <v>45596.891944444447</v>
      </c>
      <c r="C5" s="7">
        <v>2.5497000000000001</v>
      </c>
      <c r="D5" s="5">
        <v>80</v>
      </c>
      <c r="E5" s="5">
        <f t="shared" si="1"/>
        <v>203.976</v>
      </c>
      <c r="F5" s="13">
        <f t="shared" si="2"/>
        <v>2.5649982000000002</v>
      </c>
      <c r="G5" s="12">
        <f t="shared" si="2"/>
        <v>2.5777466999999996</v>
      </c>
      <c r="H5" s="13">
        <f t="shared" si="2"/>
        <v>2.5904952000000003</v>
      </c>
      <c r="I5" s="12">
        <f t="shared" si="2"/>
        <v>2.6032436999999997</v>
      </c>
      <c r="J5" s="13">
        <f t="shared" si="2"/>
        <v>2.6287406999999998</v>
      </c>
      <c r="K5" s="12">
        <f t="shared" si="2"/>
        <v>2.6797347</v>
      </c>
      <c r="L5" s="13">
        <f t="shared" si="2"/>
        <v>2.8072197000000001</v>
      </c>
      <c r="M5" s="11">
        <f t="shared" si="2"/>
        <v>2.6057934</v>
      </c>
      <c r="N5" s="12">
        <f t="shared" si="2"/>
        <v>2.524203</v>
      </c>
      <c r="O5" s="11">
        <f t="shared" si="2"/>
        <v>2.422215</v>
      </c>
      <c r="P5" s="10">
        <f>([1]汇总!$H$11-C5)/C5</f>
        <v>0.17307918578656312</v>
      </c>
      <c r="Q5" s="5" t="s">
        <v>26</v>
      </c>
    </row>
    <row r="6" spans="1:17" ht="28" x14ac:dyDescent="0.3">
      <c r="A6" s="5">
        <f t="shared" si="0"/>
        <v>3</v>
      </c>
      <c r="B6" s="6" t="s">
        <v>25</v>
      </c>
      <c r="C6" s="7">
        <v>2.5485000000000002</v>
      </c>
      <c r="D6" s="5">
        <v>60</v>
      </c>
      <c r="E6" s="5">
        <f t="shared" si="1"/>
        <v>152.91000000000003</v>
      </c>
      <c r="F6" s="13">
        <f t="shared" si="2"/>
        <v>2.5637910000000002</v>
      </c>
      <c r="G6" s="12">
        <f t="shared" si="2"/>
        <v>2.5765335</v>
      </c>
      <c r="H6" s="13">
        <f t="shared" si="2"/>
        <v>2.5892760000000004</v>
      </c>
      <c r="I6" s="12">
        <f t="shared" si="2"/>
        <v>2.6020184999999998</v>
      </c>
      <c r="J6" s="13">
        <f t="shared" si="2"/>
        <v>2.6275035</v>
      </c>
      <c r="K6" s="12">
        <f t="shared" si="2"/>
        <v>2.6784735</v>
      </c>
      <c r="L6" s="13">
        <f t="shared" si="2"/>
        <v>2.8058985000000001</v>
      </c>
      <c r="M6" s="11">
        <f t="shared" si="2"/>
        <v>2.6045670000000003</v>
      </c>
      <c r="N6" s="12">
        <f t="shared" si="2"/>
        <v>2.523015</v>
      </c>
      <c r="O6" s="11">
        <f t="shared" si="2"/>
        <v>2.4210750000000001</v>
      </c>
      <c r="P6" s="10">
        <f>([1]汇总!$H$11-C6)/C6</f>
        <v>0.1736315479693937</v>
      </c>
      <c r="Q6" s="14" t="s">
        <v>24</v>
      </c>
    </row>
    <row r="7" spans="1:17" x14ac:dyDescent="0.3">
      <c r="A7" s="5">
        <f t="shared" si="0"/>
        <v>4</v>
      </c>
      <c r="B7" s="6">
        <v>45596.919687499998</v>
      </c>
      <c r="C7" s="7">
        <v>2.5116999999999998</v>
      </c>
      <c r="D7" s="5">
        <v>60</v>
      </c>
      <c r="E7" s="5">
        <f t="shared" si="1"/>
        <v>150.702</v>
      </c>
      <c r="F7" s="13">
        <f t="shared" si="2"/>
        <v>2.5267701999999996</v>
      </c>
      <c r="G7" s="12">
        <f t="shared" si="2"/>
        <v>2.5393286999999996</v>
      </c>
      <c r="H7" s="13">
        <f t="shared" si="2"/>
        <v>2.5518871999999999</v>
      </c>
      <c r="I7" s="12">
        <f t="shared" si="2"/>
        <v>2.5644456999999994</v>
      </c>
      <c r="J7" s="13">
        <f t="shared" si="2"/>
        <v>2.5895626999999997</v>
      </c>
      <c r="K7" s="12">
        <f t="shared" si="2"/>
        <v>2.6397966999999998</v>
      </c>
      <c r="L7" s="13">
        <f t="shared" si="2"/>
        <v>2.7653816999999998</v>
      </c>
      <c r="M7" s="11">
        <f t="shared" si="2"/>
        <v>2.5669573999999997</v>
      </c>
      <c r="N7" s="12">
        <f t="shared" si="2"/>
        <v>2.486583</v>
      </c>
      <c r="O7" s="11">
        <f t="shared" si="2"/>
        <v>2.3861149999999998</v>
      </c>
      <c r="P7" s="10">
        <f>([1]汇总!$H$11-C7)/C7</f>
        <v>0.19082692996775105</v>
      </c>
      <c r="Q7" s="14" t="s">
        <v>19</v>
      </c>
    </row>
    <row r="8" spans="1:17" x14ac:dyDescent="0.3">
      <c r="A8" s="5">
        <f t="shared" si="0"/>
        <v>5</v>
      </c>
      <c r="B8" s="6">
        <v>45597.069953703707</v>
      </c>
      <c r="C8" s="7">
        <v>2.4382999999999999</v>
      </c>
      <c r="D8" s="5">
        <v>82</v>
      </c>
      <c r="E8" s="5">
        <f t="shared" si="1"/>
        <v>199.94059999999999</v>
      </c>
      <c r="F8" s="13">
        <f t="shared" si="2"/>
        <v>2.4529297999999997</v>
      </c>
      <c r="G8" s="12">
        <f t="shared" si="2"/>
        <v>2.4651212999999998</v>
      </c>
      <c r="H8" s="13">
        <f t="shared" si="2"/>
        <v>2.4773128</v>
      </c>
      <c r="I8" s="12">
        <f t="shared" si="2"/>
        <v>2.4895042999999997</v>
      </c>
      <c r="J8" s="13">
        <f t="shared" si="2"/>
        <v>2.5138872999999995</v>
      </c>
      <c r="K8" s="12">
        <f t="shared" si="2"/>
        <v>2.5626532999999996</v>
      </c>
      <c r="L8" s="13">
        <f t="shared" si="2"/>
        <v>2.6845683</v>
      </c>
      <c r="M8" s="11">
        <f t="shared" si="2"/>
        <v>2.4919425999999998</v>
      </c>
      <c r="N8" s="12">
        <f t="shared" si="2"/>
        <v>2.4139170000000001</v>
      </c>
      <c r="O8" s="11">
        <f t="shared" si="2"/>
        <v>2.3163849999999999</v>
      </c>
      <c r="P8" s="10">
        <f>([1]汇总!$H$11-C8)/C8</f>
        <v>0.22667432227371537</v>
      </c>
      <c r="Q8" s="5" t="s">
        <v>23</v>
      </c>
    </row>
    <row r="9" spans="1:17" x14ac:dyDescent="0.3">
      <c r="A9" s="5">
        <f t="shared" si="0"/>
        <v>6</v>
      </c>
      <c r="B9" s="6">
        <v>45597.940335648149</v>
      </c>
      <c r="C9" s="7">
        <v>2.4108000000000001</v>
      </c>
      <c r="D9" s="5">
        <v>40</v>
      </c>
      <c r="E9" s="5">
        <f t="shared" si="1"/>
        <v>96.432000000000002</v>
      </c>
      <c r="F9" s="13">
        <f t="shared" si="2"/>
        <v>2.4252647999999999</v>
      </c>
      <c r="G9" s="12">
        <f t="shared" si="2"/>
        <v>2.4373187999999999</v>
      </c>
      <c r="H9" s="13">
        <f t="shared" si="2"/>
        <v>2.4493727999999999</v>
      </c>
      <c r="I9" s="12">
        <f t="shared" si="2"/>
        <v>2.4614267999999999</v>
      </c>
      <c r="J9" s="13">
        <f t="shared" si="2"/>
        <v>2.4855347999999999</v>
      </c>
      <c r="K9" s="12">
        <f t="shared" si="2"/>
        <v>2.5337508</v>
      </c>
      <c r="L9" s="13">
        <f t="shared" si="2"/>
        <v>2.6542908000000001</v>
      </c>
      <c r="M9" s="11">
        <f t="shared" si="2"/>
        <v>2.4638376000000002</v>
      </c>
      <c r="N9" s="12">
        <f t="shared" si="2"/>
        <v>2.386692</v>
      </c>
      <c r="O9" s="11">
        <f t="shared" si="2"/>
        <v>2.29026</v>
      </c>
      <c r="P9" s="10">
        <f>([1]汇总!$H$11-C9)/C9</f>
        <v>0.24066699850671977</v>
      </c>
      <c r="Q9" s="5" t="s">
        <v>21</v>
      </c>
    </row>
    <row r="10" spans="1:17" ht="42" x14ac:dyDescent="0.3">
      <c r="A10" s="5">
        <f t="shared" si="0"/>
        <v>7</v>
      </c>
      <c r="B10" s="6">
        <v>45597.16510416667</v>
      </c>
      <c r="C10" s="7">
        <v>2.3694999999999999</v>
      </c>
      <c r="D10" s="5">
        <v>40</v>
      </c>
      <c r="E10" s="5">
        <f t="shared" si="1"/>
        <v>94.78</v>
      </c>
      <c r="F10" s="13">
        <f t="shared" si="2"/>
        <v>2.3837169999999999</v>
      </c>
      <c r="G10" s="12">
        <f t="shared" si="2"/>
        <v>2.3955644999999999</v>
      </c>
      <c r="H10" s="13">
        <f t="shared" si="2"/>
        <v>2.4074119999999999</v>
      </c>
      <c r="I10" s="12">
        <f t="shared" si="2"/>
        <v>2.4192594999999999</v>
      </c>
      <c r="J10" s="13">
        <f t="shared" si="2"/>
        <v>2.4429544999999999</v>
      </c>
      <c r="K10" s="12">
        <f t="shared" si="2"/>
        <v>2.4903445</v>
      </c>
      <c r="L10" s="13">
        <f t="shared" si="2"/>
        <v>2.6088195000000001</v>
      </c>
      <c r="M10" s="11">
        <f t="shared" si="2"/>
        <v>2.4216289999999998</v>
      </c>
      <c r="N10" s="12">
        <f t="shared" si="2"/>
        <v>2.3458049999999999</v>
      </c>
      <c r="O10" s="11">
        <f t="shared" si="2"/>
        <v>2.2510249999999998</v>
      </c>
      <c r="P10" s="10">
        <f>([1]汇总!$H$11-C10)/C10</f>
        <v>0.26229162270521217</v>
      </c>
      <c r="Q10" s="14" t="s">
        <v>22</v>
      </c>
    </row>
    <row r="11" spans="1:17" x14ac:dyDescent="0.3">
      <c r="A11" s="5">
        <f t="shared" si="0"/>
        <v>8</v>
      </c>
      <c r="B11" s="6">
        <v>45597.970648148148</v>
      </c>
      <c r="C11" s="7">
        <v>2.3534000000000002</v>
      </c>
      <c r="D11" s="5">
        <v>40</v>
      </c>
      <c r="E11" s="5">
        <f t="shared" si="1"/>
        <v>94.13600000000001</v>
      </c>
      <c r="F11" s="13">
        <f t="shared" si="2"/>
        <v>2.3675204000000001</v>
      </c>
      <c r="G11" s="12">
        <f t="shared" si="2"/>
        <v>2.3792873999999999</v>
      </c>
      <c r="H11" s="13">
        <f t="shared" si="2"/>
        <v>2.3910544000000002</v>
      </c>
      <c r="I11" s="12">
        <f t="shared" si="2"/>
        <v>2.4028214000000001</v>
      </c>
      <c r="J11" s="13">
        <f t="shared" si="2"/>
        <v>2.4263553999999998</v>
      </c>
      <c r="K11" s="12">
        <f t="shared" si="2"/>
        <v>2.4734234000000002</v>
      </c>
      <c r="L11" s="13">
        <f t="shared" si="2"/>
        <v>2.5910934000000001</v>
      </c>
      <c r="M11" s="11">
        <f t="shared" si="2"/>
        <v>2.4051748000000002</v>
      </c>
      <c r="N11" s="12">
        <f t="shared" si="2"/>
        <v>2.329866</v>
      </c>
      <c r="O11" s="11">
        <f t="shared" si="2"/>
        <v>2.2357300000000002</v>
      </c>
      <c r="P11" s="10">
        <f>([1]汇总!$H$11-C11)/C11</f>
        <v>0.27092716920200555</v>
      </c>
      <c r="Q11" s="5" t="s">
        <v>21</v>
      </c>
    </row>
    <row r="12" spans="1:17" ht="28" x14ac:dyDescent="0.3">
      <c r="A12" s="5">
        <f t="shared" si="0"/>
        <v>9</v>
      </c>
      <c r="B12" s="6">
        <v>45597.88795138889</v>
      </c>
      <c r="C12" s="7">
        <v>2.3426999999999998</v>
      </c>
      <c r="D12" s="5">
        <v>30</v>
      </c>
      <c r="E12" s="5">
        <f t="shared" si="1"/>
        <v>70.280999999999992</v>
      </c>
      <c r="F12" s="13">
        <f t="shared" si="2"/>
        <v>2.3567562</v>
      </c>
      <c r="G12" s="12">
        <f t="shared" si="2"/>
        <v>2.3684696999999995</v>
      </c>
      <c r="H12" s="13">
        <f t="shared" si="2"/>
        <v>2.3801831999999998</v>
      </c>
      <c r="I12" s="12">
        <f t="shared" si="2"/>
        <v>2.3918966999999998</v>
      </c>
      <c r="J12" s="13">
        <f t="shared" si="2"/>
        <v>2.4153236999999996</v>
      </c>
      <c r="K12" s="12">
        <f t="shared" si="2"/>
        <v>2.4621776999999998</v>
      </c>
      <c r="L12" s="13">
        <f t="shared" si="2"/>
        <v>2.5793126999999996</v>
      </c>
      <c r="M12" s="11">
        <f t="shared" si="2"/>
        <v>2.3942394</v>
      </c>
      <c r="N12" s="12">
        <f t="shared" si="2"/>
        <v>2.3192729999999999</v>
      </c>
      <c r="O12" s="11">
        <f t="shared" si="2"/>
        <v>2.2255649999999996</v>
      </c>
      <c r="P12" s="10">
        <f>([1]汇总!$H$11-C12)/C12</f>
        <v>0.27673197592521465</v>
      </c>
      <c r="Q12" s="14" t="s">
        <v>20</v>
      </c>
    </row>
    <row r="13" spans="1:17" x14ac:dyDescent="0.3">
      <c r="A13" s="5">
        <f t="shared" si="0"/>
        <v>10</v>
      </c>
      <c r="B13" s="6">
        <v>45597.989861111113</v>
      </c>
      <c r="C13" s="7">
        <v>2.2892000000000001</v>
      </c>
      <c r="D13" s="5">
        <v>60</v>
      </c>
      <c r="E13" s="5">
        <f t="shared" si="1"/>
        <v>137.352</v>
      </c>
      <c r="F13" s="13">
        <f t="shared" si="2"/>
        <v>2.3029352000000003</v>
      </c>
      <c r="G13" s="12">
        <f t="shared" si="2"/>
        <v>2.3143811999999997</v>
      </c>
      <c r="H13" s="13">
        <f t="shared" si="2"/>
        <v>2.3258272</v>
      </c>
      <c r="I13" s="12">
        <f t="shared" si="2"/>
        <v>2.3372731999999998</v>
      </c>
      <c r="J13" s="13">
        <f t="shared" si="2"/>
        <v>2.3601652</v>
      </c>
      <c r="K13" s="12">
        <f t="shared" si="2"/>
        <v>2.4059491999999998</v>
      </c>
      <c r="L13" s="13">
        <f t="shared" si="2"/>
        <v>2.5204092</v>
      </c>
      <c r="M13" s="11">
        <f t="shared" si="2"/>
        <v>2.3395624000000002</v>
      </c>
      <c r="N13" s="12">
        <f t="shared" si="2"/>
        <v>2.266308</v>
      </c>
      <c r="O13" s="11">
        <f t="shared" si="2"/>
        <v>2.1747399999999999</v>
      </c>
      <c r="P13" s="10">
        <f>([1]汇总!$H$11-C13)/C13</f>
        <v>0.30656998077931152</v>
      </c>
      <c r="Q13" s="5" t="s">
        <v>19</v>
      </c>
    </row>
    <row r="14" spans="1:17" x14ac:dyDescent="0.3">
      <c r="A14" s="5">
        <f t="shared" si="0"/>
        <v>11</v>
      </c>
      <c r="B14" s="6">
        <v>45598.60491898148</v>
      </c>
      <c r="C14" s="7">
        <v>2.2048000000000001</v>
      </c>
      <c r="D14" s="5">
        <v>71</v>
      </c>
      <c r="E14" s="5">
        <f t="shared" si="1"/>
        <v>156.54080000000002</v>
      </c>
      <c r="F14" s="13">
        <f t="shared" ref="F14:O28" si="3">$C14*(1+F$3)</f>
        <v>2.2180287999999999</v>
      </c>
      <c r="G14" s="12">
        <f t="shared" si="3"/>
        <v>2.2290527999999998</v>
      </c>
      <c r="H14" s="13">
        <f t="shared" si="3"/>
        <v>2.2400768000000002</v>
      </c>
      <c r="I14" s="12">
        <f t="shared" si="3"/>
        <v>2.2511007999999997</v>
      </c>
      <c r="J14" s="13">
        <f t="shared" si="3"/>
        <v>2.2731488</v>
      </c>
      <c r="K14" s="12">
        <f t="shared" si="3"/>
        <v>2.3172448000000001</v>
      </c>
      <c r="L14" s="13">
        <f t="shared" si="3"/>
        <v>2.4274848000000002</v>
      </c>
      <c r="M14" s="11">
        <f t="shared" si="3"/>
        <v>2.2533056</v>
      </c>
      <c r="N14" s="12">
        <f t="shared" si="3"/>
        <v>2.1827520000000002</v>
      </c>
      <c r="O14" s="11">
        <f t="shared" si="3"/>
        <v>2.09456</v>
      </c>
      <c r="P14" s="10">
        <f>([1]汇总!$H$11-C14)/C14</f>
        <v>0.35658563134978227</v>
      </c>
      <c r="Q14" s="5" t="s">
        <v>18</v>
      </c>
    </row>
    <row r="15" spans="1:17" ht="56" x14ac:dyDescent="0.3">
      <c r="A15" s="5">
        <f t="shared" si="0"/>
        <v>12</v>
      </c>
      <c r="B15" s="6">
        <v>45599.002824074072</v>
      </c>
      <c r="C15" s="7">
        <v>2.1425999999999998</v>
      </c>
      <c r="D15" s="5">
        <v>50</v>
      </c>
      <c r="E15" s="5">
        <f t="shared" si="1"/>
        <v>107.13</v>
      </c>
      <c r="F15" s="13">
        <f t="shared" si="3"/>
        <v>2.1554555999999998</v>
      </c>
      <c r="G15" s="12">
        <f t="shared" si="3"/>
        <v>2.1661685999999998</v>
      </c>
      <c r="H15" s="13">
        <f t="shared" si="3"/>
        <v>2.1768815999999998</v>
      </c>
      <c r="I15" s="12">
        <f t="shared" si="3"/>
        <v>2.1875945999999997</v>
      </c>
      <c r="J15" s="13">
        <f t="shared" si="3"/>
        <v>2.2090205999999997</v>
      </c>
      <c r="K15" s="12">
        <f t="shared" si="3"/>
        <v>2.2518725999999996</v>
      </c>
      <c r="L15" s="13">
        <f t="shared" si="3"/>
        <v>2.3590025999999997</v>
      </c>
      <c r="M15" s="11">
        <f t="shared" si="3"/>
        <v>2.1897371999999997</v>
      </c>
      <c r="N15" s="12">
        <f t="shared" si="3"/>
        <v>2.1211739999999999</v>
      </c>
      <c r="O15" s="11">
        <f t="shared" si="3"/>
        <v>2.0354699999999997</v>
      </c>
      <c r="P15" s="10">
        <f>([1]汇总!$H$11-C15)/C15</f>
        <v>0.39596751610193237</v>
      </c>
      <c r="Q15" s="14" t="s">
        <v>17</v>
      </c>
    </row>
    <row r="16" spans="1:17" ht="28" x14ac:dyDescent="0.3">
      <c r="A16" s="5">
        <f t="shared" si="0"/>
        <v>13</v>
      </c>
      <c r="B16" s="6">
        <v>45599.424768518518</v>
      </c>
      <c r="C16" s="7">
        <v>2.1223999999999998</v>
      </c>
      <c r="D16" s="5">
        <v>24</v>
      </c>
      <c r="E16" s="5">
        <f t="shared" si="1"/>
        <v>50.937599999999996</v>
      </c>
      <c r="F16" s="13">
        <f t="shared" si="3"/>
        <v>2.1351343999999997</v>
      </c>
      <c r="G16" s="12">
        <f t="shared" si="3"/>
        <v>2.1457463999999997</v>
      </c>
      <c r="H16" s="13">
        <f t="shared" si="3"/>
        <v>2.1563583999999998</v>
      </c>
      <c r="I16" s="12">
        <f t="shared" si="3"/>
        <v>2.1669703999999999</v>
      </c>
      <c r="J16" s="13">
        <f t="shared" si="3"/>
        <v>2.1881943999999995</v>
      </c>
      <c r="K16" s="12">
        <f t="shared" si="3"/>
        <v>2.2306423999999998</v>
      </c>
      <c r="L16" s="13">
        <f t="shared" si="3"/>
        <v>2.3367623999999996</v>
      </c>
      <c r="M16" s="11">
        <f t="shared" si="3"/>
        <v>2.1690928</v>
      </c>
      <c r="N16" s="12">
        <f t="shared" si="3"/>
        <v>2.1011759999999997</v>
      </c>
      <c r="O16" s="11">
        <f t="shared" si="3"/>
        <v>2.0162799999999996</v>
      </c>
      <c r="P16" s="10">
        <f>([1]汇总!$H$11-C16)/C16</f>
        <v>0.40925367508480981</v>
      </c>
      <c r="Q16" s="14" t="s">
        <v>16</v>
      </c>
    </row>
    <row r="17" spans="1:17" ht="28" x14ac:dyDescent="0.3">
      <c r="A17" s="5">
        <f t="shared" si="0"/>
        <v>14</v>
      </c>
      <c r="B17" s="6">
        <v>45599.539120370369</v>
      </c>
      <c r="C17" s="7">
        <v>2.0972</v>
      </c>
      <c r="D17" s="5">
        <v>55</v>
      </c>
      <c r="E17" s="5">
        <f t="shared" si="1"/>
        <v>115.346</v>
      </c>
      <c r="F17" s="13">
        <f t="shared" si="3"/>
        <v>2.1097831999999999</v>
      </c>
      <c r="G17" s="12">
        <f t="shared" si="3"/>
        <v>2.1202691999999996</v>
      </c>
      <c r="H17" s="13">
        <f t="shared" si="3"/>
        <v>2.1307551999999998</v>
      </c>
      <c r="I17" s="12">
        <f t="shared" si="3"/>
        <v>2.1412411999999996</v>
      </c>
      <c r="J17" s="13">
        <f t="shared" si="3"/>
        <v>2.1622131999999996</v>
      </c>
      <c r="K17" s="12">
        <f t="shared" si="3"/>
        <v>2.2041571999999996</v>
      </c>
      <c r="L17" s="13">
        <f t="shared" si="3"/>
        <v>2.3090172</v>
      </c>
      <c r="M17" s="11">
        <f t="shared" si="3"/>
        <v>2.1433384000000002</v>
      </c>
      <c r="N17" s="12">
        <f t="shared" si="3"/>
        <v>2.076228</v>
      </c>
      <c r="O17" s="11">
        <f t="shared" si="3"/>
        <v>1.9923399999999998</v>
      </c>
      <c r="P17" s="10">
        <f>([1]汇总!$H$11-C17)/C17</f>
        <v>0.42618729734884614</v>
      </c>
      <c r="Q17" s="14" t="s">
        <v>15</v>
      </c>
    </row>
    <row r="18" spans="1:17" ht="28" x14ac:dyDescent="0.3">
      <c r="A18" s="5">
        <f t="shared" si="0"/>
        <v>15</v>
      </c>
      <c r="B18" s="6">
        <v>45599.813275462962</v>
      </c>
      <c r="C18" s="7">
        <v>2.0760000000000001</v>
      </c>
      <c r="D18" s="5">
        <v>19</v>
      </c>
      <c r="E18" s="5">
        <f t="shared" si="1"/>
        <v>39.444000000000003</v>
      </c>
      <c r="F18" s="13">
        <f t="shared" si="3"/>
        <v>2.0884559999999999</v>
      </c>
      <c r="G18" s="12">
        <f t="shared" si="3"/>
        <v>2.0988359999999999</v>
      </c>
      <c r="H18" s="13">
        <f t="shared" si="3"/>
        <v>2.109216</v>
      </c>
      <c r="I18" s="12">
        <f t="shared" si="3"/>
        <v>2.119596</v>
      </c>
      <c r="J18" s="13">
        <f t="shared" si="3"/>
        <v>2.1403559999999997</v>
      </c>
      <c r="K18" s="12">
        <f t="shared" si="3"/>
        <v>2.1818759999999999</v>
      </c>
      <c r="L18" s="13">
        <f t="shared" si="3"/>
        <v>2.285676</v>
      </c>
      <c r="M18" s="11">
        <f t="shared" si="3"/>
        <v>2.1216720000000002</v>
      </c>
      <c r="N18" s="12">
        <f t="shared" si="3"/>
        <v>2.05524</v>
      </c>
      <c r="O18" s="11">
        <f t="shared" si="3"/>
        <v>1.9722</v>
      </c>
      <c r="P18" s="10">
        <f>([1]汇总!$H$11-C18)/C18</f>
        <v>0.44075144508670522</v>
      </c>
      <c r="Q18" s="14" t="s">
        <v>14</v>
      </c>
    </row>
    <row r="19" spans="1:17" ht="28" x14ac:dyDescent="0.3">
      <c r="A19" s="5">
        <f t="shared" si="0"/>
        <v>16</v>
      </c>
      <c r="B19" s="6">
        <v>45599.909143518518</v>
      </c>
      <c r="C19" s="7">
        <v>2.0253999999999999</v>
      </c>
      <c r="D19" s="5">
        <v>50</v>
      </c>
      <c r="E19" s="5">
        <f t="shared" si="1"/>
        <v>101.27</v>
      </c>
      <c r="F19" s="13">
        <f t="shared" si="3"/>
        <v>2.0375524</v>
      </c>
      <c r="G19" s="12">
        <f t="shared" si="3"/>
        <v>2.0476793999999998</v>
      </c>
      <c r="H19" s="13">
        <f t="shared" si="3"/>
        <v>2.0578064</v>
      </c>
      <c r="I19" s="12">
        <f t="shared" si="3"/>
        <v>2.0679333999999998</v>
      </c>
      <c r="J19" s="13">
        <f t="shared" si="3"/>
        <v>2.0881873999999998</v>
      </c>
      <c r="K19" s="12">
        <f t="shared" si="3"/>
        <v>2.1286953999999998</v>
      </c>
      <c r="L19" s="13">
        <f t="shared" si="3"/>
        <v>2.2299653999999998</v>
      </c>
      <c r="M19" s="11">
        <f t="shared" si="3"/>
        <v>2.0699587999999998</v>
      </c>
      <c r="N19" s="12">
        <f t="shared" si="3"/>
        <v>2.0051459999999999</v>
      </c>
      <c r="O19" s="11">
        <f t="shared" si="3"/>
        <v>1.9241299999999997</v>
      </c>
      <c r="P19" s="10">
        <f>([1]汇总!$H$11-C19)/C19</f>
        <v>0.47674533425496213</v>
      </c>
      <c r="Q19" s="14" t="s">
        <v>13</v>
      </c>
    </row>
    <row r="20" spans="1:17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1"/>
        <v>0</v>
      </c>
      <c r="F20" s="13">
        <f t="shared" si="3"/>
        <v>0</v>
      </c>
      <c r="G20" s="12">
        <f t="shared" si="3"/>
        <v>0</v>
      </c>
      <c r="H20" s="13">
        <f t="shared" si="3"/>
        <v>0</v>
      </c>
      <c r="I20" s="12">
        <f t="shared" si="3"/>
        <v>0</v>
      </c>
      <c r="J20" s="13">
        <f t="shared" si="3"/>
        <v>0</v>
      </c>
      <c r="K20" s="12">
        <f t="shared" si="3"/>
        <v>0</v>
      </c>
      <c r="L20" s="13">
        <f t="shared" si="3"/>
        <v>0</v>
      </c>
      <c r="M20" s="11">
        <f t="shared" si="3"/>
        <v>0</v>
      </c>
      <c r="N20" s="12">
        <f t="shared" si="3"/>
        <v>0</v>
      </c>
      <c r="O20" s="11">
        <f t="shared" si="3"/>
        <v>0</v>
      </c>
      <c r="P20" s="10" t="e">
        <f>([1]汇总!$H$11-C20)/C20</f>
        <v>#DIV/0!</v>
      </c>
      <c r="Q20" s="5"/>
    </row>
    <row r="21" spans="1:17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1"/>
        <v>0</v>
      </c>
      <c r="F21" s="13">
        <f t="shared" si="3"/>
        <v>0</v>
      </c>
      <c r="G21" s="12">
        <f t="shared" si="3"/>
        <v>0</v>
      </c>
      <c r="H21" s="13">
        <f t="shared" si="3"/>
        <v>0</v>
      </c>
      <c r="I21" s="12">
        <f t="shared" si="3"/>
        <v>0</v>
      </c>
      <c r="J21" s="13">
        <f t="shared" si="3"/>
        <v>0</v>
      </c>
      <c r="K21" s="12">
        <f t="shared" si="3"/>
        <v>0</v>
      </c>
      <c r="L21" s="13">
        <f t="shared" si="3"/>
        <v>0</v>
      </c>
      <c r="M21" s="11">
        <f t="shared" si="3"/>
        <v>0</v>
      </c>
      <c r="N21" s="12">
        <f t="shared" si="3"/>
        <v>0</v>
      </c>
      <c r="O21" s="11">
        <f t="shared" si="3"/>
        <v>0</v>
      </c>
      <c r="P21" s="10" t="e">
        <f>([1]汇总!$H$11-C21)/C21</f>
        <v>#DIV/0!</v>
      </c>
      <c r="Q21" s="5"/>
    </row>
    <row r="22" spans="1:17" x14ac:dyDescent="0.3">
      <c r="A22" s="5">
        <f t="shared" si="0"/>
        <v>19</v>
      </c>
      <c r="B22" s="6"/>
      <c r="C22" s="7">
        <v>0</v>
      </c>
      <c r="D22" s="5">
        <v>0</v>
      </c>
      <c r="E22" s="5">
        <f t="shared" si="1"/>
        <v>0</v>
      </c>
      <c r="F22" s="13">
        <f t="shared" si="3"/>
        <v>0</v>
      </c>
      <c r="G22" s="12">
        <f t="shared" si="3"/>
        <v>0</v>
      </c>
      <c r="H22" s="13">
        <f t="shared" si="3"/>
        <v>0</v>
      </c>
      <c r="I22" s="12">
        <f t="shared" si="3"/>
        <v>0</v>
      </c>
      <c r="J22" s="13">
        <f t="shared" si="3"/>
        <v>0</v>
      </c>
      <c r="K22" s="12">
        <f t="shared" si="3"/>
        <v>0</v>
      </c>
      <c r="L22" s="13">
        <f t="shared" si="3"/>
        <v>0</v>
      </c>
      <c r="M22" s="11">
        <f t="shared" si="3"/>
        <v>0</v>
      </c>
      <c r="N22" s="12">
        <f t="shared" si="3"/>
        <v>0</v>
      </c>
      <c r="O22" s="11">
        <f t="shared" si="3"/>
        <v>0</v>
      </c>
      <c r="P22" s="10" t="e">
        <f>([1]汇总!$H$11-C22)/C22</f>
        <v>#DIV/0!</v>
      </c>
      <c r="Q22" s="5"/>
    </row>
    <row r="23" spans="1:17" x14ac:dyDescent="0.3">
      <c r="A23" s="5">
        <f t="shared" si="0"/>
        <v>20</v>
      </c>
      <c r="B23" s="6"/>
      <c r="C23" s="7">
        <v>0</v>
      </c>
      <c r="D23" s="5">
        <v>0</v>
      </c>
      <c r="E23" s="5">
        <f t="shared" si="1"/>
        <v>0</v>
      </c>
      <c r="F23" s="13">
        <f t="shared" si="3"/>
        <v>0</v>
      </c>
      <c r="G23" s="12">
        <f t="shared" si="3"/>
        <v>0</v>
      </c>
      <c r="H23" s="13">
        <f t="shared" si="3"/>
        <v>0</v>
      </c>
      <c r="I23" s="12">
        <f t="shared" si="3"/>
        <v>0</v>
      </c>
      <c r="J23" s="13">
        <f t="shared" si="3"/>
        <v>0</v>
      </c>
      <c r="K23" s="12">
        <f t="shared" si="3"/>
        <v>0</v>
      </c>
      <c r="L23" s="13">
        <f t="shared" si="3"/>
        <v>0</v>
      </c>
      <c r="M23" s="11">
        <f t="shared" si="3"/>
        <v>0</v>
      </c>
      <c r="N23" s="12">
        <f t="shared" si="3"/>
        <v>0</v>
      </c>
      <c r="O23" s="11">
        <f t="shared" si="3"/>
        <v>0</v>
      </c>
      <c r="P23" s="10" t="e">
        <f>([1]汇总!$H$11-C23)/C23</f>
        <v>#DIV/0!</v>
      </c>
      <c r="Q23" s="5"/>
    </row>
    <row r="24" spans="1:17" x14ac:dyDescent="0.3">
      <c r="A24" s="5">
        <f t="shared" si="0"/>
        <v>21</v>
      </c>
      <c r="B24" s="6"/>
      <c r="C24" s="7">
        <v>0</v>
      </c>
      <c r="D24" s="5">
        <v>0</v>
      </c>
      <c r="E24" s="5">
        <f t="shared" si="1"/>
        <v>0</v>
      </c>
      <c r="F24" s="13">
        <f t="shared" si="3"/>
        <v>0</v>
      </c>
      <c r="G24" s="12">
        <f t="shared" si="3"/>
        <v>0</v>
      </c>
      <c r="H24" s="13">
        <f t="shared" si="3"/>
        <v>0</v>
      </c>
      <c r="I24" s="12">
        <f t="shared" si="3"/>
        <v>0</v>
      </c>
      <c r="J24" s="13">
        <f t="shared" si="3"/>
        <v>0</v>
      </c>
      <c r="K24" s="12">
        <f t="shared" si="3"/>
        <v>0</v>
      </c>
      <c r="L24" s="13">
        <f t="shared" si="3"/>
        <v>0</v>
      </c>
      <c r="M24" s="11">
        <f t="shared" si="3"/>
        <v>0</v>
      </c>
      <c r="N24" s="12">
        <f t="shared" si="3"/>
        <v>0</v>
      </c>
      <c r="O24" s="11">
        <f t="shared" si="3"/>
        <v>0</v>
      </c>
      <c r="P24" s="10" t="e">
        <f>([1]汇总!$H$11-C24)/C24</f>
        <v>#DIV/0!</v>
      </c>
      <c r="Q24" s="5"/>
    </row>
    <row r="25" spans="1:17" x14ac:dyDescent="0.3">
      <c r="A25" s="5">
        <f t="shared" si="0"/>
        <v>22</v>
      </c>
      <c r="B25" s="6"/>
      <c r="C25" s="7">
        <v>0</v>
      </c>
      <c r="D25" s="5">
        <v>0</v>
      </c>
      <c r="E25" s="5">
        <f t="shared" si="1"/>
        <v>0</v>
      </c>
      <c r="F25" s="13">
        <f t="shared" si="3"/>
        <v>0</v>
      </c>
      <c r="G25" s="12">
        <f t="shared" si="3"/>
        <v>0</v>
      </c>
      <c r="H25" s="13">
        <f t="shared" si="3"/>
        <v>0</v>
      </c>
      <c r="I25" s="12">
        <f t="shared" si="3"/>
        <v>0</v>
      </c>
      <c r="J25" s="13">
        <f t="shared" si="3"/>
        <v>0</v>
      </c>
      <c r="K25" s="12">
        <f t="shared" si="3"/>
        <v>0</v>
      </c>
      <c r="L25" s="13">
        <f t="shared" si="3"/>
        <v>0</v>
      </c>
      <c r="M25" s="11">
        <f t="shared" si="3"/>
        <v>0</v>
      </c>
      <c r="N25" s="12">
        <f t="shared" si="3"/>
        <v>0</v>
      </c>
      <c r="O25" s="11">
        <f t="shared" si="3"/>
        <v>0</v>
      </c>
      <c r="P25" s="10" t="e">
        <f>([1]汇总!$H$11-C25)/C25</f>
        <v>#DIV/0!</v>
      </c>
      <c r="Q25" s="5"/>
    </row>
    <row r="26" spans="1:17" x14ac:dyDescent="0.3">
      <c r="A26" s="5">
        <f t="shared" si="0"/>
        <v>23</v>
      </c>
      <c r="B26" s="6"/>
      <c r="C26" s="7">
        <v>0</v>
      </c>
      <c r="D26" s="5">
        <v>0</v>
      </c>
      <c r="E26" s="5">
        <f t="shared" si="1"/>
        <v>0</v>
      </c>
      <c r="F26" s="13">
        <f t="shared" si="3"/>
        <v>0</v>
      </c>
      <c r="G26" s="12">
        <f t="shared" si="3"/>
        <v>0</v>
      </c>
      <c r="H26" s="13">
        <f t="shared" si="3"/>
        <v>0</v>
      </c>
      <c r="I26" s="12">
        <f t="shared" si="3"/>
        <v>0</v>
      </c>
      <c r="J26" s="13">
        <f t="shared" si="3"/>
        <v>0</v>
      </c>
      <c r="K26" s="12">
        <f t="shared" si="3"/>
        <v>0</v>
      </c>
      <c r="L26" s="13">
        <f t="shared" si="3"/>
        <v>0</v>
      </c>
      <c r="M26" s="11">
        <f t="shared" si="3"/>
        <v>0</v>
      </c>
      <c r="N26" s="12">
        <f t="shared" si="3"/>
        <v>0</v>
      </c>
      <c r="O26" s="11">
        <f t="shared" si="3"/>
        <v>0</v>
      </c>
      <c r="P26" s="10" t="e">
        <f>([1]汇总!$H$11-C26)/C26</f>
        <v>#DIV/0!</v>
      </c>
      <c r="Q26" s="5"/>
    </row>
    <row r="27" spans="1:17" x14ac:dyDescent="0.3">
      <c r="A27" s="5">
        <f t="shared" si="0"/>
        <v>24</v>
      </c>
      <c r="B27" s="6"/>
      <c r="C27" s="7">
        <v>0</v>
      </c>
      <c r="D27" s="5">
        <v>0</v>
      </c>
      <c r="E27" s="5">
        <f t="shared" si="1"/>
        <v>0</v>
      </c>
      <c r="F27" s="13">
        <f t="shared" si="3"/>
        <v>0</v>
      </c>
      <c r="G27" s="12">
        <f t="shared" si="3"/>
        <v>0</v>
      </c>
      <c r="H27" s="13">
        <f t="shared" si="3"/>
        <v>0</v>
      </c>
      <c r="I27" s="12">
        <f t="shared" si="3"/>
        <v>0</v>
      </c>
      <c r="J27" s="13">
        <f t="shared" si="3"/>
        <v>0</v>
      </c>
      <c r="K27" s="12">
        <f t="shared" si="3"/>
        <v>0</v>
      </c>
      <c r="L27" s="13">
        <f t="shared" si="3"/>
        <v>0</v>
      </c>
      <c r="M27" s="11">
        <f t="shared" si="3"/>
        <v>0</v>
      </c>
      <c r="N27" s="12">
        <f t="shared" si="3"/>
        <v>0</v>
      </c>
      <c r="O27" s="11">
        <f t="shared" si="3"/>
        <v>0</v>
      </c>
      <c r="P27" s="10" t="e">
        <f>([1]汇总!$H$11-C27)/C27</f>
        <v>#DIV/0!</v>
      </c>
      <c r="Q27" s="5"/>
    </row>
    <row r="28" spans="1:17" x14ac:dyDescent="0.3">
      <c r="A28" s="5">
        <f t="shared" si="0"/>
        <v>25</v>
      </c>
      <c r="B28" s="6"/>
      <c r="C28" s="7">
        <v>0</v>
      </c>
      <c r="D28" s="5">
        <v>0</v>
      </c>
      <c r="E28" s="5">
        <f t="shared" si="1"/>
        <v>0</v>
      </c>
      <c r="F28" s="13">
        <f t="shared" si="3"/>
        <v>0</v>
      </c>
      <c r="G28" s="12">
        <f t="shared" si="3"/>
        <v>0</v>
      </c>
      <c r="H28" s="13">
        <f t="shared" si="3"/>
        <v>0</v>
      </c>
      <c r="I28" s="12">
        <f t="shared" si="3"/>
        <v>0</v>
      </c>
      <c r="J28" s="13">
        <f t="shared" si="3"/>
        <v>0</v>
      </c>
      <c r="K28" s="12">
        <f t="shared" si="3"/>
        <v>0</v>
      </c>
      <c r="L28" s="13">
        <f t="shared" si="3"/>
        <v>0</v>
      </c>
      <c r="M28" s="11">
        <f t="shared" si="3"/>
        <v>0</v>
      </c>
      <c r="N28" s="12">
        <f t="shared" si="3"/>
        <v>0</v>
      </c>
      <c r="O28" s="11">
        <f t="shared" si="3"/>
        <v>0</v>
      </c>
      <c r="P28" s="10" t="e">
        <f>([1]汇总!$H$11-C28)/C28</f>
        <v>#DIV/0!</v>
      </c>
      <c r="Q28" s="5"/>
    </row>
    <row r="29" spans="1:17" x14ac:dyDescent="0.3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 x14ac:dyDescent="0.3">
      <c r="A30" s="37" t="s">
        <v>12</v>
      </c>
      <c r="B30" s="37"/>
      <c r="C30" s="37"/>
      <c r="D30" s="5">
        <f>SUM(D3:D29)</f>
        <v>821</v>
      </c>
      <c r="E30" s="5">
        <f>SUM(E3:E29)</f>
        <v>1924.8080000000002</v>
      </c>
      <c r="G30" s="1">
        <v>623</v>
      </c>
    </row>
    <row r="31" spans="1:17" x14ac:dyDescent="0.3">
      <c r="A31" s="37" t="s">
        <v>11</v>
      </c>
      <c r="B31" s="37"/>
      <c r="C31" s="37"/>
      <c r="D31" s="38">
        <f>E30/D30</f>
        <v>2.3444677222898909</v>
      </c>
      <c r="E31" s="39"/>
      <c r="G31" s="1">
        <v>2.4247999999999998</v>
      </c>
    </row>
    <row r="32" spans="1:17" x14ac:dyDescent="0.3">
      <c r="A32" s="37" t="s">
        <v>10</v>
      </c>
      <c r="B32" s="37"/>
      <c r="C32" s="37"/>
      <c r="D32" s="38">
        <f>[1]汇总!H11</f>
        <v>2.9910000000000001</v>
      </c>
      <c r="E32" s="39"/>
    </row>
    <row r="33" spans="1:7" x14ac:dyDescent="0.3">
      <c r="A33" s="37" t="s">
        <v>9</v>
      </c>
      <c r="B33" s="37"/>
      <c r="C33" s="37"/>
      <c r="D33" s="24">
        <f>(D32-D31)/D31</f>
        <v>0.27576932348577082</v>
      </c>
      <c r="E33" s="25"/>
    </row>
    <row r="36" spans="1:7" customFormat="1" x14ac:dyDescent="0.3">
      <c r="A36" s="26" t="s">
        <v>8</v>
      </c>
      <c r="B36" s="26"/>
      <c r="C36" s="26"/>
      <c r="D36" s="26"/>
      <c r="E36" s="26"/>
      <c r="F36" s="26"/>
      <c r="G36" s="27"/>
    </row>
    <row r="37" spans="1:7" customFormat="1" x14ac:dyDescent="0.3">
      <c r="A37" s="1" t="s">
        <v>7</v>
      </c>
      <c r="B37" s="5" t="s">
        <v>6</v>
      </c>
      <c r="C37" s="5" t="s">
        <v>5</v>
      </c>
      <c r="D37" s="5" t="s">
        <v>4</v>
      </c>
      <c r="E37" s="5" t="s">
        <v>3</v>
      </c>
      <c r="F37" s="5" t="s">
        <v>2</v>
      </c>
      <c r="G37" s="5" t="s">
        <v>1</v>
      </c>
    </row>
    <row r="38" spans="1:7" customFormat="1" x14ac:dyDescent="0.3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9">
        <v>0</v>
      </c>
      <c r="G38" s="8">
        <v>0</v>
      </c>
    </row>
    <row r="39" spans="1:7" customFormat="1" x14ac:dyDescent="0.3">
      <c r="A39" s="1"/>
      <c r="B39" s="6">
        <v>45599.616469907407</v>
      </c>
      <c r="C39" s="5">
        <v>2.0972</v>
      </c>
      <c r="D39" s="5">
        <v>19</v>
      </c>
      <c r="E39" s="5">
        <v>2.1202000000000001</v>
      </c>
      <c r="F39" s="4">
        <f t="shared" ref="F39:F49" si="4">E39*D39/5</f>
        <v>8.0567600000000006</v>
      </c>
      <c r="G39" s="2">
        <f t="shared" ref="G39:G49" si="5">E39*D39 - C39*D39 - (C39*D39 + E39*D39)*0.05%</f>
        <v>0.39693469999999764</v>
      </c>
    </row>
    <row r="40" spans="1:7" customFormat="1" x14ac:dyDescent="0.3">
      <c r="A40" s="1"/>
      <c r="B40" s="6">
        <v>45599.994687500002</v>
      </c>
      <c r="C40" s="7">
        <v>1.9722999999999999</v>
      </c>
      <c r="D40" s="5">
        <v>56</v>
      </c>
      <c r="E40" s="5">
        <v>1.9930000000000001</v>
      </c>
      <c r="F40" s="4">
        <f t="shared" si="4"/>
        <v>22.3216</v>
      </c>
      <c r="G40" s="2">
        <f t="shared" si="5"/>
        <v>1.0481716000000127</v>
      </c>
    </row>
    <row r="41" spans="1:7" customFormat="1" x14ac:dyDescent="0.3">
      <c r="A41" s="1"/>
      <c r="B41" s="6">
        <v>45600.021585648145</v>
      </c>
      <c r="C41" s="7">
        <v>1.9722999999999999</v>
      </c>
      <c r="D41" s="5">
        <v>50</v>
      </c>
      <c r="E41" s="5">
        <v>2.0023</v>
      </c>
      <c r="F41" s="4">
        <f t="shared" si="4"/>
        <v>20.023</v>
      </c>
      <c r="G41" s="2">
        <f t="shared" si="5"/>
        <v>1.4006350000000001</v>
      </c>
    </row>
    <row r="42" spans="1:7" customFormat="1" x14ac:dyDescent="0.3">
      <c r="A42" s="1"/>
      <c r="B42" s="6">
        <v>45600.191296296296</v>
      </c>
      <c r="C42" s="7">
        <v>2.0253999999999999</v>
      </c>
      <c r="D42" s="5">
        <v>53</v>
      </c>
      <c r="E42" s="5">
        <v>2.0661999999999998</v>
      </c>
      <c r="F42" s="4">
        <f t="shared" si="4"/>
        <v>21.901719999999997</v>
      </c>
      <c r="G42" s="2">
        <f t="shared" si="5"/>
        <v>2.0539725999999909</v>
      </c>
    </row>
    <row r="43" spans="1:7" customFormat="1" x14ac:dyDescent="0.3">
      <c r="A43" s="1"/>
      <c r="B43" s="6"/>
      <c r="C43" s="5"/>
      <c r="D43" s="5"/>
      <c r="E43" s="5"/>
      <c r="F43" s="4">
        <f t="shared" si="4"/>
        <v>0</v>
      </c>
      <c r="G43" s="2">
        <f t="shared" si="5"/>
        <v>0</v>
      </c>
    </row>
    <row r="44" spans="1:7" customFormat="1" x14ac:dyDescent="0.3">
      <c r="A44" s="1"/>
      <c r="B44" s="6"/>
      <c r="C44" s="5"/>
      <c r="D44" s="5"/>
      <c r="E44" s="5"/>
      <c r="F44" s="4">
        <f t="shared" si="4"/>
        <v>0</v>
      </c>
      <c r="G44" s="2">
        <f t="shared" si="5"/>
        <v>0</v>
      </c>
    </row>
    <row r="45" spans="1:7" customFormat="1" x14ac:dyDescent="0.3">
      <c r="A45" s="1"/>
      <c r="B45" s="6"/>
      <c r="C45" s="5"/>
      <c r="D45" s="5"/>
      <c r="E45" s="5"/>
      <c r="F45" s="4">
        <f t="shared" si="4"/>
        <v>0</v>
      </c>
      <c r="G45" s="2">
        <f t="shared" si="5"/>
        <v>0</v>
      </c>
    </row>
    <row r="46" spans="1:7" customFormat="1" x14ac:dyDescent="0.3">
      <c r="A46" s="1"/>
      <c r="B46" s="6"/>
      <c r="C46" s="5"/>
      <c r="D46" s="5"/>
      <c r="E46" s="5"/>
      <c r="F46" s="4">
        <f t="shared" si="4"/>
        <v>0</v>
      </c>
      <c r="G46" s="2">
        <f t="shared" si="5"/>
        <v>0</v>
      </c>
    </row>
    <row r="47" spans="1:7" customFormat="1" x14ac:dyDescent="0.3">
      <c r="A47" s="1"/>
      <c r="B47" s="6"/>
      <c r="C47" s="5"/>
      <c r="D47" s="5"/>
      <c r="E47" s="5"/>
      <c r="F47" s="4">
        <f t="shared" si="4"/>
        <v>0</v>
      </c>
      <c r="G47" s="2">
        <f t="shared" si="5"/>
        <v>0</v>
      </c>
    </row>
    <row r="48" spans="1:7" customFormat="1" x14ac:dyDescent="0.3">
      <c r="A48" s="1"/>
      <c r="B48" s="6"/>
      <c r="C48" s="5"/>
      <c r="D48" s="5"/>
      <c r="E48" s="5"/>
      <c r="F48" s="4">
        <f t="shared" si="4"/>
        <v>0</v>
      </c>
      <c r="G48" s="2">
        <f t="shared" si="5"/>
        <v>0</v>
      </c>
    </row>
    <row r="49" spans="1:7" customFormat="1" x14ac:dyDescent="0.3">
      <c r="A49" s="1"/>
      <c r="B49" s="6"/>
      <c r="C49" s="5"/>
      <c r="D49" s="5"/>
      <c r="E49" s="5"/>
      <c r="F49" s="4">
        <f t="shared" si="4"/>
        <v>0</v>
      </c>
      <c r="G49" s="2">
        <f t="shared" si="5"/>
        <v>0</v>
      </c>
    </row>
    <row r="50" spans="1:7" customFormat="1" x14ac:dyDescent="0.3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</row>
    <row r="51" spans="1:7" customFormat="1" x14ac:dyDescent="0.3">
      <c r="A51" s="28" t="s">
        <v>0</v>
      </c>
      <c r="B51" s="28"/>
      <c r="C51" s="28"/>
      <c r="D51" s="28"/>
      <c r="E51" s="28"/>
      <c r="F51" s="29"/>
      <c r="G51" s="2">
        <f>SUM(G38:G50)</f>
        <v>4.8997139000000018</v>
      </c>
    </row>
  </sheetData>
  <mergeCells count="12">
    <mergeCell ref="D33:E33"/>
    <mergeCell ref="A36:G36"/>
    <mergeCell ref="A51:F51"/>
    <mergeCell ref="A1:Q1"/>
    <mergeCell ref="F2:L2"/>
    <mergeCell ref="M2:O2"/>
    <mergeCell ref="A30:C30"/>
    <mergeCell ref="A31:C31"/>
    <mergeCell ref="D31:E31"/>
    <mergeCell ref="A32:C32"/>
    <mergeCell ref="D32:E32"/>
    <mergeCell ref="A33:C3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8EC3F-07F3-4ECD-8D89-4C0D0AC8D6E2}">
  <dimension ref="A1:V56"/>
  <sheetViews>
    <sheetView zoomScaleNormal="100" workbookViewId="0">
      <pane xSplit="1" ySplit="3" topLeftCell="B40" activePane="bottomRight" state="frozen"/>
      <selection activeCell="K29" sqref="K29"/>
      <selection pane="topRight" activeCell="K29" sqref="K29"/>
      <selection pane="bottomLeft" activeCell="K29" sqref="K29"/>
      <selection pane="bottomRight" activeCell="I12" sqref="I12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-0.111</v>
      </c>
      <c r="M3" s="16">
        <v>-8.1000000000000003E-2</v>
      </c>
      <c r="N3" s="16">
        <v>-2.1999999999999999E-2</v>
      </c>
      <c r="O3" s="16">
        <v>0.03</v>
      </c>
      <c r="P3" s="16">
        <v>0.02</v>
      </c>
      <c r="Q3" s="16">
        <v>0.06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26" si="0">ROW()-3</f>
        <v>1</v>
      </c>
      <c r="B4" s="6">
        <v>45601.236921296295</v>
      </c>
      <c r="C4" s="7">
        <v>1.9319999999999999</v>
      </c>
      <c r="D4" s="5">
        <v>111</v>
      </c>
      <c r="E4" s="5">
        <f t="shared" ref="E4:E26" si="1">C4*D4</f>
        <v>214.452</v>
      </c>
      <c r="F4" s="13">
        <f t="shared" ref="F4:Q13" si="2">$C4*(1+F$3)</f>
        <v>1.9204079999999999</v>
      </c>
      <c r="G4" s="12">
        <f t="shared" si="2"/>
        <v>1.9107479999999999</v>
      </c>
      <c r="H4" s="13">
        <f t="shared" si="2"/>
        <v>1.9010879999999999</v>
      </c>
      <c r="I4" s="12">
        <f t="shared" si="2"/>
        <v>1.8914279999999999</v>
      </c>
      <c r="J4" s="13">
        <f t="shared" si="2"/>
        <v>1.8721079999999999</v>
      </c>
      <c r="K4" s="12">
        <f t="shared" si="2"/>
        <v>1.8334679999999999</v>
      </c>
      <c r="L4" s="13">
        <f t="shared" si="2"/>
        <v>1.7175480000000001</v>
      </c>
      <c r="M4" s="12">
        <f t="shared" si="2"/>
        <v>1.7755080000000001</v>
      </c>
      <c r="N4" s="11">
        <f t="shared" si="2"/>
        <v>1.8894959999999998</v>
      </c>
      <c r="O4" s="12">
        <f t="shared" si="2"/>
        <v>1.98996</v>
      </c>
      <c r="P4" s="12">
        <f t="shared" si="2"/>
        <v>1.9706399999999999</v>
      </c>
      <c r="Q4" s="11">
        <f t="shared" si="2"/>
        <v>2.04792</v>
      </c>
      <c r="R4" s="10">
        <f>(C4-[1]汇总!$H$11)/C4</f>
        <v>-0.54813664596273304</v>
      </c>
      <c r="S4" s="5" t="s">
        <v>45</v>
      </c>
      <c r="T4" s="5">
        <f t="shared" ref="T4:T26" si="3">D4/2</f>
        <v>55.5</v>
      </c>
      <c r="U4" s="5">
        <v>55</v>
      </c>
      <c r="V4" s="5">
        <f t="shared" ref="V4:V26" si="4">D4-U4</f>
        <v>56</v>
      </c>
    </row>
    <row r="5" spans="1:22" x14ac:dyDescent="0.3">
      <c r="A5" s="5">
        <f t="shared" si="0"/>
        <v>2</v>
      </c>
      <c r="B5" s="6" t="s">
        <v>56</v>
      </c>
      <c r="C5" s="7">
        <v>1.9964000000000002</v>
      </c>
      <c r="D5" s="5">
        <v>105</v>
      </c>
      <c r="E5" s="5">
        <f t="shared" si="1"/>
        <v>209.62200000000001</v>
      </c>
      <c r="F5" s="13">
        <f t="shared" si="2"/>
        <v>1.9844216000000001</v>
      </c>
      <c r="G5" s="12">
        <f t="shared" si="2"/>
        <v>1.9744396000000002</v>
      </c>
      <c r="H5" s="13">
        <f t="shared" si="2"/>
        <v>1.9644576000000002</v>
      </c>
      <c r="I5" s="12">
        <f t="shared" si="2"/>
        <v>1.9544756000000001</v>
      </c>
      <c r="J5" s="13">
        <f t="shared" si="2"/>
        <v>1.9345116000000002</v>
      </c>
      <c r="K5" s="12">
        <f t="shared" si="2"/>
        <v>1.8945836</v>
      </c>
      <c r="L5" s="13">
        <f t="shared" si="2"/>
        <v>1.7747996000000001</v>
      </c>
      <c r="M5" s="12">
        <f t="shared" si="2"/>
        <v>1.8346916000000002</v>
      </c>
      <c r="N5" s="11">
        <f t="shared" si="2"/>
        <v>1.9524792000000002</v>
      </c>
      <c r="O5" s="12">
        <f t="shared" si="2"/>
        <v>2.0562920000000005</v>
      </c>
      <c r="P5" s="12">
        <f t="shared" si="2"/>
        <v>2.0363280000000001</v>
      </c>
      <c r="Q5" s="11">
        <f t="shared" si="2"/>
        <v>2.1161840000000005</v>
      </c>
      <c r="R5" s="10">
        <f>(C5-[1]汇总!$H$11)/C5</f>
        <v>-0.49819675415748338</v>
      </c>
      <c r="S5" s="5" t="s">
        <v>72</v>
      </c>
      <c r="T5" s="5">
        <f t="shared" si="3"/>
        <v>52.5</v>
      </c>
      <c r="U5" s="5">
        <v>52</v>
      </c>
      <c r="V5" s="5">
        <f t="shared" si="4"/>
        <v>53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 t="shared" si="1"/>
        <v>214.10549999999998</v>
      </c>
      <c r="F6" s="13">
        <f t="shared" si="2"/>
        <v>2.0268653999999997</v>
      </c>
      <c r="G6" s="12">
        <f t="shared" si="2"/>
        <v>2.0166698999999997</v>
      </c>
      <c r="H6" s="13">
        <f t="shared" si="2"/>
        <v>2.0064744000000001</v>
      </c>
      <c r="I6" s="12">
        <f t="shared" si="2"/>
        <v>1.9962788999999999</v>
      </c>
      <c r="J6" s="13">
        <f t="shared" si="2"/>
        <v>1.9758878999999998</v>
      </c>
      <c r="K6" s="12">
        <f t="shared" si="2"/>
        <v>1.9351058999999999</v>
      </c>
      <c r="L6" s="13">
        <f t="shared" si="2"/>
        <v>1.8127598999999999</v>
      </c>
      <c r="M6" s="12">
        <f t="shared" si="2"/>
        <v>1.8739329</v>
      </c>
      <c r="N6" s="11">
        <f t="shared" si="2"/>
        <v>1.9942397999999999</v>
      </c>
      <c r="O6" s="12">
        <f t="shared" si="2"/>
        <v>2.1002730000000001</v>
      </c>
      <c r="P6" s="12">
        <f t="shared" si="2"/>
        <v>2.079882</v>
      </c>
      <c r="Q6" s="11">
        <f t="shared" si="2"/>
        <v>2.1614460000000002</v>
      </c>
      <c r="R6" s="10">
        <f>(C6-[1]汇总!$H$11)/C6</f>
        <v>-0.46682359864646178</v>
      </c>
      <c r="S6" s="5" t="s">
        <v>41</v>
      </c>
      <c r="T6" s="5">
        <f t="shared" si="3"/>
        <v>52.5</v>
      </c>
      <c r="U6" s="5">
        <v>52</v>
      </c>
      <c r="V6" s="5">
        <f t="shared" si="4"/>
        <v>53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si="1"/>
        <v>207.11659999999998</v>
      </c>
      <c r="F7" s="13">
        <f t="shared" si="2"/>
        <v>2.058739004</v>
      </c>
      <c r="G7" s="12">
        <f t="shared" si="2"/>
        <v>2.048383174</v>
      </c>
      <c r="H7" s="13">
        <f t="shared" si="2"/>
        <v>2.0380273439999996</v>
      </c>
      <c r="I7" s="12">
        <f t="shared" si="2"/>
        <v>2.0276715139999997</v>
      </c>
      <c r="J7" s="13">
        <f t="shared" si="2"/>
        <v>2.0069598539999998</v>
      </c>
      <c r="K7" s="12">
        <f t="shared" si="2"/>
        <v>1.9655365339999997</v>
      </c>
      <c r="L7" s="13">
        <f t="shared" si="2"/>
        <v>1.8412665739999998</v>
      </c>
      <c r="M7" s="12">
        <f t="shared" si="2"/>
        <v>1.903401554</v>
      </c>
      <c r="N7" s="11">
        <f t="shared" si="2"/>
        <v>2.0256003479999998</v>
      </c>
      <c r="O7" s="12">
        <f t="shared" si="2"/>
        <v>2.13330098</v>
      </c>
      <c r="P7" s="12">
        <f t="shared" si="2"/>
        <v>2.1125893199999997</v>
      </c>
      <c r="Q7" s="11">
        <f t="shared" si="2"/>
        <v>2.1954359599999997</v>
      </c>
      <c r="R7" s="10">
        <f>(C7-[1]汇总!$H$11)/C7</f>
        <v>-0.44411408839272193</v>
      </c>
      <c r="S7" s="5" t="s">
        <v>70</v>
      </c>
      <c r="T7" s="5">
        <f t="shared" si="3"/>
        <v>50</v>
      </c>
      <c r="U7" s="5">
        <v>50</v>
      </c>
      <c r="V7" s="5">
        <f t="shared" si="4"/>
        <v>50</v>
      </c>
    </row>
    <row r="8" spans="1:22" x14ac:dyDescent="0.3">
      <c r="A8" s="5">
        <f t="shared" si="0"/>
        <v>5</v>
      </c>
      <c r="B8" s="6" t="s">
        <v>56</v>
      </c>
      <c r="C8" s="7">
        <v>2.1686000000000001</v>
      </c>
      <c r="D8" s="5">
        <v>100</v>
      </c>
      <c r="E8" s="5">
        <f t="shared" si="1"/>
        <v>216.86</v>
      </c>
      <c r="F8" s="13">
        <f t="shared" si="2"/>
        <v>2.1555884000000001</v>
      </c>
      <c r="G8" s="12">
        <f t="shared" si="2"/>
        <v>2.1447454000000001</v>
      </c>
      <c r="H8" s="13">
        <f t="shared" si="2"/>
        <v>2.1339024000000002</v>
      </c>
      <c r="I8" s="12">
        <f t="shared" si="2"/>
        <v>2.1230593999999998</v>
      </c>
      <c r="J8" s="13">
        <f t="shared" si="2"/>
        <v>2.1013733999999999</v>
      </c>
      <c r="K8" s="12">
        <f t="shared" si="2"/>
        <v>2.0580014000000002</v>
      </c>
      <c r="L8" s="13">
        <f t="shared" si="2"/>
        <v>1.9278854000000001</v>
      </c>
      <c r="M8" s="12">
        <f t="shared" si="2"/>
        <v>1.9929434000000001</v>
      </c>
      <c r="N8" s="11">
        <f t="shared" si="2"/>
        <v>2.1208908000000002</v>
      </c>
      <c r="O8" s="12">
        <f t="shared" si="2"/>
        <v>2.2336580000000001</v>
      </c>
      <c r="P8" s="12">
        <f t="shared" si="2"/>
        <v>2.2119720000000003</v>
      </c>
      <c r="Q8" s="11">
        <f t="shared" si="2"/>
        <v>2.2987160000000002</v>
      </c>
      <c r="R8" s="10">
        <f>(C8-[1]汇总!$H$11)/C8</f>
        <v>-0.37923084017338377</v>
      </c>
      <c r="S8" s="5" t="s">
        <v>70</v>
      </c>
      <c r="T8" s="5">
        <f t="shared" si="3"/>
        <v>50</v>
      </c>
      <c r="U8" s="5">
        <v>50</v>
      </c>
      <c r="V8" s="5">
        <f t="shared" si="4"/>
        <v>50</v>
      </c>
    </row>
    <row r="9" spans="1:22" x14ac:dyDescent="0.3">
      <c r="A9" s="5">
        <f t="shared" si="0"/>
        <v>6</v>
      </c>
      <c r="B9" s="6" t="s">
        <v>56</v>
      </c>
      <c r="C9" s="7">
        <v>2.2917465346534653</v>
      </c>
      <c r="D9" s="5">
        <v>101</v>
      </c>
      <c r="E9" s="5">
        <f t="shared" si="1"/>
        <v>231.46639999999999</v>
      </c>
      <c r="F9" s="13">
        <f t="shared" si="2"/>
        <v>2.2779960554455445</v>
      </c>
      <c r="G9" s="12">
        <f t="shared" si="2"/>
        <v>2.2665373227722774</v>
      </c>
      <c r="H9" s="13">
        <f t="shared" si="2"/>
        <v>2.2550785900990098</v>
      </c>
      <c r="I9" s="12">
        <f t="shared" si="2"/>
        <v>2.2436198574257427</v>
      </c>
      <c r="J9" s="13">
        <f t="shared" si="2"/>
        <v>2.2207023920792079</v>
      </c>
      <c r="K9" s="12">
        <f t="shared" si="2"/>
        <v>2.1748674613861385</v>
      </c>
      <c r="L9" s="13">
        <f t="shared" si="2"/>
        <v>2.0373626693069307</v>
      </c>
      <c r="M9" s="12">
        <f t="shared" si="2"/>
        <v>2.1061150653465348</v>
      </c>
      <c r="N9" s="11">
        <f t="shared" si="2"/>
        <v>2.241328110891089</v>
      </c>
      <c r="O9" s="12">
        <f t="shared" si="2"/>
        <v>2.3604989306930695</v>
      </c>
      <c r="P9" s="12">
        <f t="shared" si="2"/>
        <v>2.3375814653465348</v>
      </c>
      <c r="Q9" s="11">
        <f t="shared" si="2"/>
        <v>2.4292513267326732</v>
      </c>
      <c r="R9" s="10">
        <f>(C9-[1]汇总!$H$11)/C9</f>
        <v>-0.30511815105777779</v>
      </c>
      <c r="S9" s="5" t="s">
        <v>82</v>
      </c>
      <c r="T9" s="5">
        <f t="shared" si="3"/>
        <v>50.5</v>
      </c>
      <c r="U9" s="5"/>
      <c r="V9" s="5">
        <f t="shared" si="4"/>
        <v>101</v>
      </c>
    </row>
    <row r="10" spans="1:22" ht="28" x14ac:dyDescent="0.3">
      <c r="A10" s="5">
        <f t="shared" si="0"/>
        <v>7</v>
      </c>
      <c r="B10" s="6">
        <v>45603.666655092595</v>
      </c>
      <c r="C10" s="7">
        <v>2.3260999999999998</v>
      </c>
      <c r="D10" s="5">
        <v>0</v>
      </c>
      <c r="E10" s="5">
        <f t="shared" si="1"/>
        <v>0</v>
      </c>
      <c r="F10" s="13">
        <f t="shared" si="2"/>
        <v>2.3121433999999996</v>
      </c>
      <c r="G10" s="12">
        <f t="shared" si="2"/>
        <v>2.3005128999999997</v>
      </c>
      <c r="H10" s="13">
        <f t="shared" si="2"/>
        <v>2.2888823999999999</v>
      </c>
      <c r="I10" s="12">
        <f t="shared" si="2"/>
        <v>2.2772519</v>
      </c>
      <c r="J10" s="13">
        <f t="shared" si="2"/>
        <v>2.2539908999999998</v>
      </c>
      <c r="K10" s="12">
        <f t="shared" si="2"/>
        <v>2.2074688999999998</v>
      </c>
      <c r="L10" s="13">
        <f t="shared" si="2"/>
        <v>2.0679029</v>
      </c>
      <c r="M10" s="12">
        <f t="shared" si="2"/>
        <v>2.1376859000000001</v>
      </c>
      <c r="N10" s="11">
        <f t="shared" si="2"/>
        <v>2.2749257999999997</v>
      </c>
      <c r="O10" s="12">
        <f t="shared" si="2"/>
        <v>2.395883</v>
      </c>
      <c r="P10" s="12">
        <f t="shared" si="2"/>
        <v>2.3726219999999998</v>
      </c>
      <c r="Q10" s="11">
        <f t="shared" si="2"/>
        <v>2.4656660000000001</v>
      </c>
      <c r="R10" s="10">
        <f>(C10-[1]汇总!$H$11)/C10</f>
        <v>-0.28584325695369944</v>
      </c>
      <c r="S10" s="14" t="s">
        <v>81</v>
      </c>
      <c r="T10" s="5">
        <f t="shared" si="3"/>
        <v>0</v>
      </c>
      <c r="U10" s="5">
        <v>31</v>
      </c>
      <c r="V10" s="5">
        <f t="shared" si="4"/>
        <v>-31</v>
      </c>
    </row>
    <row r="11" spans="1:22" x14ac:dyDescent="0.3">
      <c r="A11" s="5">
        <f t="shared" si="0"/>
        <v>8</v>
      </c>
      <c r="B11" s="6"/>
      <c r="C11" s="7">
        <v>2.3746</v>
      </c>
      <c r="D11" s="5">
        <v>0</v>
      </c>
      <c r="E11" s="5">
        <f t="shared" si="1"/>
        <v>0</v>
      </c>
      <c r="F11" s="13">
        <f t="shared" si="2"/>
        <v>2.3603524</v>
      </c>
      <c r="G11" s="12">
        <f t="shared" si="2"/>
        <v>2.3484794</v>
      </c>
      <c r="H11" s="13">
        <f t="shared" si="2"/>
        <v>2.3366064</v>
      </c>
      <c r="I11" s="12">
        <f t="shared" si="2"/>
        <v>2.3247333999999999</v>
      </c>
      <c r="J11" s="13">
        <f t="shared" si="2"/>
        <v>2.3009873999999999</v>
      </c>
      <c r="K11" s="12">
        <f t="shared" si="2"/>
        <v>2.2534953999999998</v>
      </c>
      <c r="L11" s="13">
        <f t="shared" si="2"/>
        <v>2.1110194</v>
      </c>
      <c r="M11" s="12">
        <f t="shared" si="2"/>
        <v>2.1822574000000001</v>
      </c>
      <c r="N11" s="11">
        <f t="shared" si="2"/>
        <v>2.3223587999999999</v>
      </c>
      <c r="O11" s="12">
        <f t="shared" si="2"/>
        <v>2.4458380000000002</v>
      </c>
      <c r="P11" s="12">
        <f t="shared" si="2"/>
        <v>2.4220920000000001</v>
      </c>
      <c r="Q11" s="11">
        <f t="shared" si="2"/>
        <v>2.5170760000000003</v>
      </c>
      <c r="R11" s="10">
        <f>(C11-[1]汇总!$H$11)/C11</f>
        <v>-0.25958056093657883</v>
      </c>
      <c r="S11" s="5"/>
      <c r="T11" s="5">
        <f t="shared" si="3"/>
        <v>0</v>
      </c>
      <c r="U11" s="5"/>
      <c r="V11" s="5">
        <f t="shared" si="4"/>
        <v>0</v>
      </c>
    </row>
    <row r="12" spans="1:22" ht="42" x14ac:dyDescent="0.3">
      <c r="A12" s="5">
        <f t="shared" si="0"/>
        <v>9</v>
      </c>
      <c r="B12" s="19" t="s">
        <v>88</v>
      </c>
      <c r="C12" s="7">
        <v>2.3442262626262624</v>
      </c>
      <c r="D12" s="5">
        <v>99</v>
      </c>
      <c r="E12" s="5">
        <f t="shared" si="1"/>
        <v>232.07839999999999</v>
      </c>
      <c r="F12" s="13">
        <f t="shared" si="2"/>
        <v>2.330160905050505</v>
      </c>
      <c r="G12" s="12">
        <f t="shared" si="2"/>
        <v>2.3184397737373734</v>
      </c>
      <c r="H12" s="13">
        <f t="shared" si="2"/>
        <v>2.3067186424242423</v>
      </c>
      <c r="I12" s="12">
        <f t="shared" si="2"/>
        <v>2.2949975111111107</v>
      </c>
      <c r="J12" s="13">
        <f t="shared" si="2"/>
        <v>2.271555248484848</v>
      </c>
      <c r="K12" s="12">
        <f t="shared" si="2"/>
        <v>2.2246707232323231</v>
      </c>
      <c r="L12" s="13">
        <f t="shared" si="2"/>
        <v>2.0840171474747473</v>
      </c>
      <c r="M12" s="12">
        <f t="shared" si="2"/>
        <v>2.1543439353535354</v>
      </c>
      <c r="N12" s="11">
        <f t="shared" si="2"/>
        <v>2.2926532848484844</v>
      </c>
      <c r="O12" s="12">
        <f t="shared" si="2"/>
        <v>2.4145530505050505</v>
      </c>
      <c r="P12" s="12">
        <f t="shared" si="2"/>
        <v>2.3911107878787878</v>
      </c>
      <c r="Q12" s="11">
        <f t="shared" si="2"/>
        <v>2.4848798383838382</v>
      </c>
      <c r="R12" s="10">
        <f>(C12-[1]汇总!$H$11)/C12</f>
        <v>-0.27590073009810495</v>
      </c>
      <c r="S12" s="5" t="s">
        <v>87</v>
      </c>
      <c r="T12" s="5">
        <f t="shared" si="3"/>
        <v>49.5</v>
      </c>
      <c r="U12" s="5"/>
      <c r="V12" s="5">
        <f t="shared" si="4"/>
        <v>99</v>
      </c>
    </row>
    <row r="13" spans="1:22" ht="42" x14ac:dyDescent="0.3">
      <c r="A13" s="5">
        <f t="shared" si="0"/>
        <v>10</v>
      </c>
      <c r="B13" s="19" t="s">
        <v>86</v>
      </c>
      <c r="C13" s="7">
        <v>2.4144433857539314</v>
      </c>
      <c r="D13" s="5">
        <v>141</v>
      </c>
      <c r="E13" s="5">
        <f t="shared" si="1"/>
        <v>340.43651739130433</v>
      </c>
      <c r="F13" s="13">
        <f t="shared" si="2"/>
        <v>2.3999567254394076</v>
      </c>
      <c r="G13" s="12">
        <f t="shared" si="2"/>
        <v>2.3878845085106382</v>
      </c>
      <c r="H13" s="13">
        <f t="shared" si="2"/>
        <v>2.3758122915818682</v>
      </c>
      <c r="I13" s="12">
        <f t="shared" si="2"/>
        <v>2.3637400746530988</v>
      </c>
      <c r="J13" s="13">
        <f t="shared" si="2"/>
        <v>2.3395956407955594</v>
      </c>
      <c r="K13" s="12">
        <f t="shared" si="2"/>
        <v>2.2913067730804806</v>
      </c>
      <c r="L13" s="13">
        <f t="shared" si="2"/>
        <v>2.1464401699352451</v>
      </c>
      <c r="M13" s="12">
        <f t="shared" si="2"/>
        <v>2.2188734715078628</v>
      </c>
      <c r="N13" s="11">
        <f t="shared" si="2"/>
        <v>2.361325631267345</v>
      </c>
      <c r="O13" s="12">
        <f t="shared" si="2"/>
        <v>2.4868766873265495</v>
      </c>
      <c r="P13" s="12">
        <f t="shared" si="2"/>
        <v>2.4627322534690101</v>
      </c>
      <c r="Q13" s="11">
        <f t="shared" si="2"/>
        <v>2.5593099888991673</v>
      </c>
      <c r="R13" s="10">
        <f>(C13-[1]汇总!$H$11)/C13</f>
        <v>-0.23879483679259425</v>
      </c>
      <c r="S13" s="5" t="s">
        <v>85</v>
      </c>
      <c r="T13" s="5">
        <f t="shared" si="3"/>
        <v>70.5</v>
      </c>
      <c r="U13" s="5"/>
      <c r="V13" s="5">
        <f t="shared" si="4"/>
        <v>141</v>
      </c>
    </row>
    <row r="14" spans="1:22" ht="56" x14ac:dyDescent="0.3">
      <c r="A14" s="5">
        <f t="shared" si="0"/>
        <v>11</v>
      </c>
      <c r="B14" s="6">
        <v>45604.364652777775</v>
      </c>
      <c r="C14" s="7">
        <v>2.4964</v>
      </c>
      <c r="D14" s="5">
        <v>22</v>
      </c>
      <c r="E14" s="5">
        <f t="shared" si="1"/>
        <v>54.9208</v>
      </c>
      <c r="F14" s="13">
        <f t="shared" ref="F14:Q26" si="5">$C14*(1+F$3)</f>
        <v>2.4814216</v>
      </c>
      <c r="G14" s="12">
        <f t="shared" si="5"/>
        <v>2.4689396000000001</v>
      </c>
      <c r="H14" s="13">
        <f t="shared" si="5"/>
        <v>2.4564575999999998</v>
      </c>
      <c r="I14" s="12">
        <f t="shared" si="5"/>
        <v>2.4439755999999999</v>
      </c>
      <c r="J14" s="13">
        <f t="shared" si="5"/>
        <v>2.4190115999999997</v>
      </c>
      <c r="K14" s="12">
        <f t="shared" si="5"/>
        <v>2.3690835999999997</v>
      </c>
      <c r="L14" s="13">
        <f t="shared" si="5"/>
        <v>2.2192995999999998</v>
      </c>
      <c r="M14" s="12">
        <f t="shared" si="5"/>
        <v>2.2941916</v>
      </c>
      <c r="N14" s="11">
        <f t="shared" si="5"/>
        <v>2.4414791999999998</v>
      </c>
      <c r="O14" s="12">
        <f t="shared" si="5"/>
        <v>2.5712920000000001</v>
      </c>
      <c r="P14" s="12">
        <f t="shared" si="5"/>
        <v>2.5463279999999999</v>
      </c>
      <c r="Q14" s="11">
        <f t="shared" si="5"/>
        <v>2.6461839999999999</v>
      </c>
      <c r="R14" s="10">
        <f>(C14-[1]汇总!$H$11)/C14</f>
        <v>-0.19812530043262305</v>
      </c>
      <c r="S14" s="14" t="s">
        <v>78</v>
      </c>
      <c r="T14" s="5">
        <f t="shared" si="3"/>
        <v>11</v>
      </c>
      <c r="U14" s="5">
        <v>11</v>
      </c>
      <c r="V14" s="5">
        <f t="shared" si="4"/>
        <v>11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5"/>
        <v>0</v>
      </c>
      <c r="G15" s="12">
        <f t="shared" si="5"/>
        <v>0</v>
      </c>
      <c r="H15" s="13">
        <f t="shared" si="5"/>
        <v>0</v>
      </c>
      <c r="I15" s="12">
        <f t="shared" si="5"/>
        <v>0</v>
      </c>
      <c r="J15" s="13">
        <f t="shared" si="5"/>
        <v>0</v>
      </c>
      <c r="K15" s="12">
        <f t="shared" si="5"/>
        <v>0</v>
      </c>
      <c r="L15" s="13">
        <f t="shared" si="5"/>
        <v>0</v>
      </c>
      <c r="M15" s="12">
        <f t="shared" si="5"/>
        <v>0</v>
      </c>
      <c r="N15" s="11">
        <f t="shared" si="5"/>
        <v>0</v>
      </c>
      <c r="O15" s="12">
        <f t="shared" si="5"/>
        <v>0</v>
      </c>
      <c r="P15" s="12">
        <f t="shared" si="5"/>
        <v>0</v>
      </c>
      <c r="Q15" s="11">
        <f t="shared" si="5"/>
        <v>0</v>
      </c>
      <c r="R15" s="10" t="e">
        <f>(C15-[1]汇总!$H$11)/C15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5"/>
        <v>0</v>
      </c>
      <c r="G16" s="12">
        <f t="shared" si="5"/>
        <v>0</v>
      </c>
      <c r="H16" s="13">
        <f t="shared" si="5"/>
        <v>0</v>
      </c>
      <c r="I16" s="12">
        <f t="shared" si="5"/>
        <v>0</v>
      </c>
      <c r="J16" s="13">
        <f t="shared" si="5"/>
        <v>0</v>
      </c>
      <c r="K16" s="12">
        <f t="shared" si="5"/>
        <v>0</v>
      </c>
      <c r="L16" s="13">
        <f t="shared" si="5"/>
        <v>0</v>
      </c>
      <c r="M16" s="12">
        <f t="shared" si="5"/>
        <v>0</v>
      </c>
      <c r="N16" s="11">
        <f t="shared" si="5"/>
        <v>0</v>
      </c>
      <c r="O16" s="12">
        <f t="shared" si="5"/>
        <v>0</v>
      </c>
      <c r="P16" s="12">
        <f t="shared" si="5"/>
        <v>0</v>
      </c>
      <c r="Q16" s="11">
        <f t="shared" si="5"/>
        <v>0</v>
      </c>
      <c r="R16" s="10" t="e">
        <f>(C16-[1]汇总!$H$11)/C16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5"/>
        <v>0</v>
      </c>
      <c r="G17" s="12">
        <f t="shared" si="5"/>
        <v>0</v>
      </c>
      <c r="H17" s="13">
        <f t="shared" si="5"/>
        <v>0</v>
      </c>
      <c r="I17" s="12">
        <f t="shared" si="5"/>
        <v>0</v>
      </c>
      <c r="J17" s="13">
        <f t="shared" si="5"/>
        <v>0</v>
      </c>
      <c r="K17" s="12">
        <f t="shared" si="5"/>
        <v>0</v>
      </c>
      <c r="L17" s="13">
        <f t="shared" si="5"/>
        <v>0</v>
      </c>
      <c r="M17" s="12">
        <f t="shared" si="5"/>
        <v>0</v>
      </c>
      <c r="N17" s="11">
        <f t="shared" si="5"/>
        <v>0</v>
      </c>
      <c r="O17" s="12">
        <f t="shared" si="5"/>
        <v>0</v>
      </c>
      <c r="P17" s="12">
        <f t="shared" si="5"/>
        <v>0</v>
      </c>
      <c r="Q17" s="11">
        <f t="shared" si="5"/>
        <v>0</v>
      </c>
      <c r="R17" s="10" t="e">
        <f>(C17-[1]汇总!$H$11)/C17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1"/>
        <v>0</v>
      </c>
      <c r="F18" s="13">
        <f t="shared" si="5"/>
        <v>0</v>
      </c>
      <c r="G18" s="12">
        <f t="shared" si="5"/>
        <v>0</v>
      </c>
      <c r="H18" s="13">
        <f t="shared" si="5"/>
        <v>0</v>
      </c>
      <c r="I18" s="12">
        <f t="shared" si="5"/>
        <v>0</v>
      </c>
      <c r="J18" s="13">
        <f t="shared" si="5"/>
        <v>0</v>
      </c>
      <c r="K18" s="12">
        <f t="shared" si="5"/>
        <v>0</v>
      </c>
      <c r="L18" s="13">
        <f t="shared" si="5"/>
        <v>0</v>
      </c>
      <c r="M18" s="12">
        <f t="shared" si="5"/>
        <v>0</v>
      </c>
      <c r="N18" s="11">
        <f t="shared" si="5"/>
        <v>0</v>
      </c>
      <c r="O18" s="12">
        <f t="shared" si="5"/>
        <v>0</v>
      </c>
      <c r="P18" s="12">
        <f t="shared" si="5"/>
        <v>0</v>
      </c>
      <c r="Q18" s="11">
        <f t="shared" si="5"/>
        <v>0</v>
      </c>
      <c r="R18" s="10" t="e">
        <f>(C18-[1]汇总!$H$11)/C18</f>
        <v>#DIV/0!</v>
      </c>
      <c r="S18" s="5"/>
      <c r="T18" s="5">
        <f t="shared" si="3"/>
        <v>0</v>
      </c>
      <c r="U18" s="5"/>
      <c r="V18" s="5">
        <f t="shared" si="4"/>
        <v>0</v>
      </c>
    </row>
    <row r="19" spans="1:22" x14ac:dyDescent="0.3">
      <c r="A19" s="5">
        <f t="shared" si="0"/>
        <v>16</v>
      </c>
      <c r="B19" s="6"/>
      <c r="C19" s="7">
        <v>0</v>
      </c>
      <c r="D19" s="5">
        <v>0</v>
      </c>
      <c r="E19" s="5">
        <f t="shared" si="1"/>
        <v>0</v>
      </c>
      <c r="F19" s="13">
        <f t="shared" si="5"/>
        <v>0</v>
      </c>
      <c r="G19" s="12">
        <f t="shared" si="5"/>
        <v>0</v>
      </c>
      <c r="H19" s="13">
        <f t="shared" si="5"/>
        <v>0</v>
      </c>
      <c r="I19" s="12">
        <f t="shared" si="5"/>
        <v>0</v>
      </c>
      <c r="J19" s="13">
        <f t="shared" si="5"/>
        <v>0</v>
      </c>
      <c r="K19" s="12">
        <f t="shared" si="5"/>
        <v>0</v>
      </c>
      <c r="L19" s="13">
        <f t="shared" si="5"/>
        <v>0</v>
      </c>
      <c r="M19" s="12">
        <f t="shared" si="5"/>
        <v>0</v>
      </c>
      <c r="N19" s="11">
        <f t="shared" si="5"/>
        <v>0</v>
      </c>
      <c r="O19" s="12">
        <f t="shared" si="5"/>
        <v>0</v>
      </c>
      <c r="P19" s="12">
        <f t="shared" si="5"/>
        <v>0</v>
      </c>
      <c r="Q19" s="11">
        <f t="shared" si="5"/>
        <v>0</v>
      </c>
      <c r="R19" s="10" t="e">
        <f>(C19-[1]汇总!$H$11)/C19</f>
        <v>#DIV/0!</v>
      </c>
      <c r="S19" s="5"/>
      <c r="T19" s="5">
        <f t="shared" si="3"/>
        <v>0</v>
      </c>
      <c r="U19" s="5"/>
      <c r="V19" s="5">
        <f t="shared" si="4"/>
        <v>0</v>
      </c>
    </row>
    <row r="20" spans="1:22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1"/>
        <v>0</v>
      </c>
      <c r="F20" s="13">
        <f t="shared" si="5"/>
        <v>0</v>
      </c>
      <c r="G20" s="12">
        <f t="shared" si="5"/>
        <v>0</v>
      </c>
      <c r="H20" s="13">
        <f t="shared" si="5"/>
        <v>0</v>
      </c>
      <c r="I20" s="12">
        <f t="shared" si="5"/>
        <v>0</v>
      </c>
      <c r="J20" s="13">
        <f t="shared" si="5"/>
        <v>0</v>
      </c>
      <c r="K20" s="12">
        <f t="shared" si="5"/>
        <v>0</v>
      </c>
      <c r="L20" s="13">
        <f t="shared" si="5"/>
        <v>0</v>
      </c>
      <c r="M20" s="12">
        <f t="shared" si="5"/>
        <v>0</v>
      </c>
      <c r="N20" s="11">
        <f t="shared" si="5"/>
        <v>0</v>
      </c>
      <c r="O20" s="12">
        <f t="shared" si="5"/>
        <v>0</v>
      </c>
      <c r="P20" s="12">
        <f t="shared" si="5"/>
        <v>0</v>
      </c>
      <c r="Q20" s="11">
        <f t="shared" si="5"/>
        <v>0</v>
      </c>
      <c r="R20" s="10" t="e">
        <f>(C20-[1]汇总!$H$11)/C20</f>
        <v>#DIV/0!</v>
      </c>
      <c r="S20" s="5"/>
      <c r="T20" s="5">
        <f t="shared" si="3"/>
        <v>0</v>
      </c>
      <c r="U20" s="5"/>
      <c r="V20" s="5">
        <f t="shared" si="4"/>
        <v>0</v>
      </c>
    </row>
    <row r="21" spans="1:22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1"/>
        <v>0</v>
      </c>
      <c r="F21" s="13">
        <f t="shared" si="5"/>
        <v>0</v>
      </c>
      <c r="G21" s="12">
        <f t="shared" si="5"/>
        <v>0</v>
      </c>
      <c r="H21" s="13">
        <f t="shared" si="5"/>
        <v>0</v>
      </c>
      <c r="I21" s="12">
        <f t="shared" si="5"/>
        <v>0</v>
      </c>
      <c r="J21" s="13">
        <f t="shared" si="5"/>
        <v>0</v>
      </c>
      <c r="K21" s="12">
        <f t="shared" si="5"/>
        <v>0</v>
      </c>
      <c r="L21" s="13">
        <f t="shared" si="5"/>
        <v>0</v>
      </c>
      <c r="M21" s="12">
        <f t="shared" si="5"/>
        <v>0</v>
      </c>
      <c r="N21" s="11">
        <f t="shared" si="5"/>
        <v>0</v>
      </c>
      <c r="O21" s="12">
        <f t="shared" si="5"/>
        <v>0</v>
      </c>
      <c r="P21" s="12">
        <f t="shared" si="5"/>
        <v>0</v>
      </c>
      <c r="Q21" s="11">
        <f t="shared" si="5"/>
        <v>0</v>
      </c>
      <c r="R21" s="10" t="e">
        <f>(C21-[1]汇总!$H$11)/C21</f>
        <v>#DIV/0!</v>
      </c>
      <c r="S21" s="5"/>
      <c r="T21" s="5">
        <f t="shared" si="3"/>
        <v>0</v>
      </c>
      <c r="U21" s="5"/>
      <c r="V21" s="5">
        <f t="shared" si="4"/>
        <v>0</v>
      </c>
    </row>
    <row r="22" spans="1:22" x14ac:dyDescent="0.3">
      <c r="A22" s="5">
        <f t="shared" si="0"/>
        <v>19</v>
      </c>
      <c r="B22" s="6"/>
      <c r="C22" s="7">
        <v>0</v>
      </c>
      <c r="D22" s="5">
        <v>0</v>
      </c>
      <c r="E22" s="5">
        <f t="shared" si="1"/>
        <v>0</v>
      </c>
      <c r="F22" s="13">
        <f t="shared" si="5"/>
        <v>0</v>
      </c>
      <c r="G22" s="12">
        <f t="shared" si="5"/>
        <v>0</v>
      </c>
      <c r="H22" s="13">
        <f t="shared" si="5"/>
        <v>0</v>
      </c>
      <c r="I22" s="12">
        <f t="shared" si="5"/>
        <v>0</v>
      </c>
      <c r="J22" s="13">
        <f t="shared" si="5"/>
        <v>0</v>
      </c>
      <c r="K22" s="12">
        <f t="shared" si="5"/>
        <v>0</v>
      </c>
      <c r="L22" s="13">
        <f t="shared" si="5"/>
        <v>0</v>
      </c>
      <c r="M22" s="12">
        <f t="shared" si="5"/>
        <v>0</v>
      </c>
      <c r="N22" s="11">
        <f t="shared" si="5"/>
        <v>0</v>
      </c>
      <c r="O22" s="12">
        <f t="shared" si="5"/>
        <v>0</v>
      </c>
      <c r="P22" s="12">
        <f t="shared" si="5"/>
        <v>0</v>
      </c>
      <c r="Q22" s="11">
        <f t="shared" si="5"/>
        <v>0</v>
      </c>
      <c r="R22" s="10" t="e">
        <f>(C22-[1]汇总!$H$11)/C22</f>
        <v>#DIV/0!</v>
      </c>
      <c r="S22" s="5"/>
      <c r="T22" s="5">
        <f t="shared" si="3"/>
        <v>0</v>
      </c>
      <c r="U22" s="5"/>
      <c r="V22" s="5">
        <f t="shared" si="4"/>
        <v>0</v>
      </c>
    </row>
    <row r="23" spans="1:22" x14ac:dyDescent="0.3">
      <c r="A23" s="5">
        <f t="shared" si="0"/>
        <v>20</v>
      </c>
      <c r="B23" s="6"/>
      <c r="C23" s="7">
        <v>0</v>
      </c>
      <c r="D23" s="5">
        <v>0</v>
      </c>
      <c r="E23" s="5">
        <f t="shared" si="1"/>
        <v>0</v>
      </c>
      <c r="F23" s="13">
        <f t="shared" si="5"/>
        <v>0</v>
      </c>
      <c r="G23" s="12">
        <f t="shared" si="5"/>
        <v>0</v>
      </c>
      <c r="H23" s="13">
        <f t="shared" si="5"/>
        <v>0</v>
      </c>
      <c r="I23" s="12">
        <f t="shared" si="5"/>
        <v>0</v>
      </c>
      <c r="J23" s="13">
        <f t="shared" si="5"/>
        <v>0</v>
      </c>
      <c r="K23" s="12">
        <f t="shared" si="5"/>
        <v>0</v>
      </c>
      <c r="L23" s="13">
        <f t="shared" si="5"/>
        <v>0</v>
      </c>
      <c r="M23" s="12">
        <f t="shared" si="5"/>
        <v>0</v>
      </c>
      <c r="N23" s="11">
        <f t="shared" si="5"/>
        <v>0</v>
      </c>
      <c r="O23" s="12">
        <f t="shared" si="5"/>
        <v>0</v>
      </c>
      <c r="P23" s="12">
        <f t="shared" si="5"/>
        <v>0</v>
      </c>
      <c r="Q23" s="11">
        <f t="shared" si="5"/>
        <v>0</v>
      </c>
      <c r="R23" s="10" t="e">
        <f>(C23-[1]汇总!$H$11)/C23</f>
        <v>#DIV/0!</v>
      </c>
      <c r="S23" s="5"/>
      <c r="T23" s="5">
        <f t="shared" si="3"/>
        <v>0</v>
      </c>
      <c r="U23" s="5"/>
      <c r="V23" s="5">
        <f t="shared" si="4"/>
        <v>0</v>
      </c>
    </row>
    <row r="24" spans="1:22" x14ac:dyDescent="0.3">
      <c r="A24" s="5">
        <f t="shared" si="0"/>
        <v>21</v>
      </c>
      <c r="B24" s="6"/>
      <c r="C24" s="7">
        <v>0</v>
      </c>
      <c r="D24" s="5">
        <v>0</v>
      </c>
      <c r="E24" s="5">
        <f t="shared" si="1"/>
        <v>0</v>
      </c>
      <c r="F24" s="13">
        <f t="shared" si="5"/>
        <v>0</v>
      </c>
      <c r="G24" s="12">
        <f t="shared" si="5"/>
        <v>0</v>
      </c>
      <c r="H24" s="13">
        <f t="shared" si="5"/>
        <v>0</v>
      </c>
      <c r="I24" s="12">
        <f t="shared" si="5"/>
        <v>0</v>
      </c>
      <c r="J24" s="13">
        <f t="shared" si="5"/>
        <v>0</v>
      </c>
      <c r="K24" s="12">
        <f t="shared" si="5"/>
        <v>0</v>
      </c>
      <c r="L24" s="13">
        <f t="shared" si="5"/>
        <v>0</v>
      </c>
      <c r="M24" s="12">
        <f t="shared" si="5"/>
        <v>0</v>
      </c>
      <c r="N24" s="11">
        <f t="shared" si="5"/>
        <v>0</v>
      </c>
      <c r="O24" s="12">
        <f t="shared" si="5"/>
        <v>0</v>
      </c>
      <c r="P24" s="12">
        <f t="shared" si="5"/>
        <v>0</v>
      </c>
      <c r="Q24" s="11">
        <f t="shared" si="5"/>
        <v>0</v>
      </c>
      <c r="R24" s="10" t="e">
        <f>(C24-[1]汇总!$H$11)/C24</f>
        <v>#DIV/0!</v>
      </c>
      <c r="S24" s="5"/>
      <c r="T24" s="5">
        <f t="shared" si="3"/>
        <v>0</v>
      </c>
      <c r="U24" s="5"/>
      <c r="V24" s="5">
        <f t="shared" si="4"/>
        <v>0</v>
      </c>
    </row>
    <row r="25" spans="1:22" x14ac:dyDescent="0.3">
      <c r="A25" s="5">
        <f t="shared" si="0"/>
        <v>22</v>
      </c>
      <c r="B25" s="6"/>
      <c r="C25" s="7">
        <v>0</v>
      </c>
      <c r="D25" s="5">
        <v>0</v>
      </c>
      <c r="E25" s="5">
        <f t="shared" si="1"/>
        <v>0</v>
      </c>
      <c r="F25" s="13">
        <f t="shared" si="5"/>
        <v>0</v>
      </c>
      <c r="G25" s="12">
        <f t="shared" si="5"/>
        <v>0</v>
      </c>
      <c r="H25" s="13">
        <f t="shared" si="5"/>
        <v>0</v>
      </c>
      <c r="I25" s="12">
        <f t="shared" si="5"/>
        <v>0</v>
      </c>
      <c r="J25" s="13">
        <f t="shared" si="5"/>
        <v>0</v>
      </c>
      <c r="K25" s="12">
        <f t="shared" si="5"/>
        <v>0</v>
      </c>
      <c r="L25" s="13">
        <f t="shared" si="5"/>
        <v>0</v>
      </c>
      <c r="M25" s="12">
        <f t="shared" si="5"/>
        <v>0</v>
      </c>
      <c r="N25" s="11">
        <f t="shared" si="5"/>
        <v>0</v>
      </c>
      <c r="O25" s="12">
        <f t="shared" si="5"/>
        <v>0</v>
      </c>
      <c r="P25" s="12">
        <f t="shared" si="5"/>
        <v>0</v>
      </c>
      <c r="Q25" s="11">
        <f t="shared" si="5"/>
        <v>0</v>
      </c>
      <c r="R25" s="10" t="e">
        <f>(C25-[1]汇总!$H$11)/C25</f>
        <v>#DIV/0!</v>
      </c>
      <c r="S25" s="5"/>
      <c r="T25" s="5">
        <f t="shared" si="3"/>
        <v>0</v>
      </c>
      <c r="U25" s="5"/>
      <c r="V25" s="5">
        <f t="shared" si="4"/>
        <v>0</v>
      </c>
    </row>
    <row r="26" spans="1:22" x14ac:dyDescent="0.3">
      <c r="A26" s="5">
        <f t="shared" si="0"/>
        <v>23</v>
      </c>
      <c r="B26" s="6"/>
      <c r="C26" s="7">
        <v>0</v>
      </c>
      <c r="D26" s="5">
        <v>0</v>
      </c>
      <c r="E26" s="5">
        <f t="shared" si="1"/>
        <v>0</v>
      </c>
      <c r="F26" s="13">
        <f t="shared" si="5"/>
        <v>0</v>
      </c>
      <c r="G26" s="12">
        <f t="shared" si="5"/>
        <v>0</v>
      </c>
      <c r="H26" s="13">
        <f t="shared" si="5"/>
        <v>0</v>
      </c>
      <c r="I26" s="12">
        <f t="shared" si="5"/>
        <v>0</v>
      </c>
      <c r="J26" s="13">
        <f t="shared" si="5"/>
        <v>0</v>
      </c>
      <c r="K26" s="12">
        <f t="shared" si="5"/>
        <v>0</v>
      </c>
      <c r="L26" s="13">
        <f t="shared" si="5"/>
        <v>0</v>
      </c>
      <c r="M26" s="12">
        <f t="shared" si="5"/>
        <v>0</v>
      </c>
      <c r="N26" s="11">
        <f t="shared" si="5"/>
        <v>0</v>
      </c>
      <c r="O26" s="12">
        <f t="shared" si="5"/>
        <v>0</v>
      </c>
      <c r="P26" s="12">
        <f t="shared" si="5"/>
        <v>0</v>
      </c>
      <c r="Q26" s="11">
        <f t="shared" si="5"/>
        <v>0</v>
      </c>
      <c r="R26" s="10" t="e">
        <f>(C26-[1]汇总!$H$11)/C26</f>
        <v>#DIV/0!</v>
      </c>
      <c r="S26" s="5"/>
      <c r="T26" s="5">
        <f t="shared" si="3"/>
        <v>0</v>
      </c>
      <c r="U26" s="5"/>
      <c r="V26" s="5">
        <f t="shared" si="4"/>
        <v>0</v>
      </c>
    </row>
    <row r="27" spans="1:22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3">
      <c r="A28" s="45" t="s">
        <v>12</v>
      </c>
      <c r="B28" s="46"/>
      <c r="C28" s="47"/>
      <c r="D28" s="5">
        <f>SUM(D3:D27)</f>
        <v>884</v>
      </c>
      <c r="E28" s="5">
        <f>SUM(E3:E27)</f>
        <v>1921.0582173913042</v>
      </c>
      <c r="G28" s="1">
        <v>884</v>
      </c>
      <c r="T28" s="1">
        <f>SUM(T4:T27)</f>
        <v>442</v>
      </c>
      <c r="U28" s="1">
        <f>SUM(U3:U27)</f>
        <v>301</v>
      </c>
      <c r="V28" s="1">
        <f>SUM(V3:V27)</f>
        <v>583</v>
      </c>
    </row>
    <row r="29" spans="1:22" x14ac:dyDescent="0.3">
      <c r="A29" s="45" t="s">
        <v>11</v>
      </c>
      <c r="B29" s="46"/>
      <c r="C29" s="47"/>
      <c r="D29" s="49">
        <f>E28/D28</f>
        <v>2.1731427798544165</v>
      </c>
      <c r="E29" s="49"/>
      <c r="G29" s="1">
        <v>2.1730999999999998</v>
      </c>
      <c r="T29"/>
      <c r="U29"/>
      <c r="V29"/>
    </row>
    <row r="30" spans="1:22" x14ac:dyDescent="0.3">
      <c r="A30" s="45" t="s">
        <v>10</v>
      </c>
      <c r="B30" s="46"/>
      <c r="C30" s="47"/>
      <c r="D30" s="49">
        <f>[1]汇总!H11</f>
        <v>2.9910000000000001</v>
      </c>
      <c r="E30" s="49"/>
      <c r="T30"/>
      <c r="U30"/>
      <c r="V30"/>
    </row>
    <row r="31" spans="1:22" x14ac:dyDescent="0.3">
      <c r="A31" s="45" t="s">
        <v>9</v>
      </c>
      <c r="B31" s="46"/>
      <c r="C31" s="47"/>
      <c r="D31" s="40">
        <f>(D29-D30)/D29</f>
        <v>-0.37634766924995772</v>
      </c>
      <c r="E31" s="40"/>
      <c r="T31"/>
      <c r="U31"/>
      <c r="V31"/>
    </row>
    <row r="32" spans="1:22" x14ac:dyDescent="0.3">
      <c r="T32"/>
      <c r="U32"/>
      <c r="V32"/>
    </row>
    <row r="33" spans="1:22" x14ac:dyDescent="0.3">
      <c r="T33"/>
      <c r="U33"/>
      <c r="V33"/>
    </row>
    <row r="34" spans="1:22" customFormat="1" x14ac:dyDescent="0.3">
      <c r="A34" s="41" t="s">
        <v>37</v>
      </c>
      <c r="B34" s="41"/>
      <c r="C34" s="41"/>
      <c r="D34" s="41"/>
      <c r="E34" s="41"/>
      <c r="F34" s="41"/>
      <c r="G34" s="42"/>
    </row>
    <row r="35" spans="1:22" customFormat="1" x14ac:dyDescent="0.3">
      <c r="A35" s="5" t="s">
        <v>7</v>
      </c>
      <c r="B35" s="5" t="s">
        <v>36</v>
      </c>
      <c r="C35" s="5" t="s">
        <v>35</v>
      </c>
      <c r="D35" s="5" t="s">
        <v>4</v>
      </c>
      <c r="E35" s="5" t="s">
        <v>34</v>
      </c>
      <c r="F35" s="5" t="s">
        <v>2</v>
      </c>
      <c r="G35" s="5" t="s">
        <v>1</v>
      </c>
    </row>
    <row r="36" spans="1:22" customFormat="1" x14ac:dyDescent="0.3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9">
        <v>0</v>
      </c>
      <c r="G36" s="9"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ref="F37:F50" si="6">E37*D37/5</f>
        <v>0</v>
      </c>
      <c r="G37" s="2">
        <f t="shared" ref="G37:G50" si="7">C37*D37 - E37*D37 - (C37*D37 + E37*D37)*0.05%</f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6"/>
        <v>0</v>
      </c>
      <c r="G38" s="2">
        <f t="shared" si="7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6"/>
        <v>0</v>
      </c>
      <c r="G39" s="2">
        <f t="shared" si="7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6"/>
        <v>0</v>
      </c>
      <c r="G40" s="2">
        <f t="shared" si="7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6"/>
        <v>0</v>
      </c>
      <c r="G41" s="2">
        <f t="shared" si="7"/>
        <v>0</v>
      </c>
    </row>
    <row r="42" spans="1:22" customFormat="1" x14ac:dyDescent="0.3">
      <c r="A42" s="18"/>
      <c r="B42" s="6"/>
      <c r="C42" s="5"/>
      <c r="D42" s="5"/>
      <c r="E42" s="5"/>
      <c r="F42" s="4">
        <f t="shared" si="6"/>
        <v>0</v>
      </c>
      <c r="G42" s="2">
        <f t="shared" si="7"/>
        <v>0</v>
      </c>
    </row>
    <row r="43" spans="1:22" customFormat="1" x14ac:dyDescent="0.3">
      <c r="A43" s="18"/>
      <c r="B43" s="6"/>
      <c r="C43" s="5"/>
      <c r="D43" s="5"/>
      <c r="E43" s="5"/>
      <c r="F43" s="4">
        <f t="shared" si="6"/>
        <v>0</v>
      </c>
      <c r="G43" s="2">
        <f t="shared" si="7"/>
        <v>0</v>
      </c>
    </row>
    <row r="44" spans="1:22" customFormat="1" x14ac:dyDescent="0.3">
      <c r="A44" s="18"/>
      <c r="B44" s="6"/>
      <c r="C44" s="5"/>
      <c r="D44" s="5"/>
      <c r="E44" s="5"/>
      <c r="F44" s="4">
        <f t="shared" si="6"/>
        <v>0</v>
      </c>
      <c r="G44" s="2">
        <f t="shared" si="7"/>
        <v>0</v>
      </c>
    </row>
    <row r="45" spans="1:22" customFormat="1" x14ac:dyDescent="0.3">
      <c r="A45" s="18"/>
      <c r="B45" s="6"/>
      <c r="C45" s="5"/>
      <c r="D45" s="5"/>
      <c r="E45" s="5"/>
      <c r="F45" s="4">
        <f t="shared" si="6"/>
        <v>0</v>
      </c>
      <c r="G45" s="2">
        <f t="shared" si="7"/>
        <v>0</v>
      </c>
    </row>
    <row r="46" spans="1:22" customFormat="1" x14ac:dyDescent="0.3">
      <c r="A46" s="18"/>
      <c r="B46" s="6"/>
      <c r="C46" s="5"/>
      <c r="D46" s="5"/>
      <c r="E46" s="5"/>
      <c r="F46" s="4">
        <f t="shared" si="6"/>
        <v>0</v>
      </c>
      <c r="G46" s="2">
        <f t="shared" si="7"/>
        <v>0</v>
      </c>
    </row>
    <row r="47" spans="1:22" customFormat="1" x14ac:dyDescent="0.3">
      <c r="A47" s="18"/>
      <c r="B47" s="6"/>
      <c r="C47" s="5"/>
      <c r="D47" s="5"/>
      <c r="E47" s="5"/>
      <c r="F47" s="4">
        <f t="shared" si="6"/>
        <v>0</v>
      </c>
      <c r="G47" s="2">
        <f t="shared" si="7"/>
        <v>0</v>
      </c>
    </row>
    <row r="48" spans="1:22" customFormat="1" x14ac:dyDescent="0.3">
      <c r="A48" s="18"/>
      <c r="B48" s="6"/>
      <c r="C48" s="5"/>
      <c r="D48" s="5"/>
      <c r="E48" s="5"/>
      <c r="F48" s="4">
        <f t="shared" si="6"/>
        <v>0</v>
      </c>
      <c r="G48" s="2">
        <f t="shared" si="7"/>
        <v>0</v>
      </c>
    </row>
    <row r="49" spans="1:22" customFormat="1" x14ac:dyDescent="0.3">
      <c r="A49" s="18"/>
      <c r="B49" s="6"/>
      <c r="C49" s="5"/>
      <c r="D49" s="5"/>
      <c r="E49" s="5"/>
      <c r="F49" s="4">
        <f t="shared" si="6"/>
        <v>0</v>
      </c>
      <c r="G49" s="2">
        <f t="shared" si="7"/>
        <v>0</v>
      </c>
    </row>
    <row r="50" spans="1:22" customFormat="1" x14ac:dyDescent="0.3">
      <c r="A50" s="18"/>
      <c r="B50" s="6"/>
      <c r="C50" s="5"/>
      <c r="D50" s="5"/>
      <c r="E50" s="5"/>
      <c r="F50" s="4">
        <f t="shared" si="6"/>
        <v>0</v>
      </c>
      <c r="G50" s="2">
        <f t="shared" si="7"/>
        <v>0</v>
      </c>
    </row>
    <row r="51" spans="1:22" customFormat="1" x14ac:dyDescent="0.3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</row>
    <row r="52" spans="1:22" customFormat="1" x14ac:dyDescent="0.3">
      <c r="A52" s="43" t="s">
        <v>33</v>
      </c>
      <c r="B52" s="43"/>
      <c r="C52" s="43"/>
      <c r="D52" s="43"/>
      <c r="E52" s="43"/>
      <c r="F52" s="44"/>
      <c r="G52" s="2">
        <f>SUM(G36:G51)</f>
        <v>0</v>
      </c>
    </row>
    <row r="53" spans="1:22" x14ac:dyDescent="0.3">
      <c r="T53"/>
      <c r="U53"/>
      <c r="V53"/>
    </row>
    <row r="54" spans="1:22" x14ac:dyDescent="0.3">
      <c r="T54"/>
      <c r="U54"/>
      <c r="V54"/>
    </row>
    <row r="55" spans="1:22" x14ac:dyDescent="0.3">
      <c r="T55"/>
      <c r="U55"/>
      <c r="V55"/>
    </row>
    <row r="56" spans="1:22" x14ac:dyDescent="0.3">
      <c r="T56"/>
      <c r="U56"/>
      <c r="V56"/>
    </row>
  </sheetData>
  <mergeCells count="12">
    <mergeCell ref="A52:F52"/>
    <mergeCell ref="A30:C30"/>
    <mergeCell ref="D30:E30"/>
    <mergeCell ref="A31:C31"/>
    <mergeCell ref="D31:E31"/>
    <mergeCell ref="A34:G34"/>
    <mergeCell ref="A1:V1"/>
    <mergeCell ref="F2:M2"/>
    <mergeCell ref="N2:Q2"/>
    <mergeCell ref="A28:C28"/>
    <mergeCell ref="A29:C29"/>
    <mergeCell ref="D29:E2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D225-CED7-4B65-BF67-B131FBEDF08D}">
  <dimension ref="A1:V48"/>
  <sheetViews>
    <sheetView zoomScaleNormal="100" workbookViewId="0">
      <pane xSplit="1" ySplit="3" topLeftCell="B31" activePane="bottomRight" state="frozen"/>
      <selection activeCell="C5" sqref="C5"/>
      <selection pane="topRight" activeCell="C5" sqref="C5"/>
      <selection pane="bottomLeft" activeCell="C5" sqref="C5"/>
      <selection pane="bottomRight" activeCell="I43" sqref="I43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1" width="7.08203125" style="1" bestFit="1" customWidth="1"/>
    <col min="12" max="12" width="8.08203125" style="1" bestFit="1" customWidth="1"/>
    <col min="13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7.0999999999999994E-2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0.151</v>
      </c>
      <c r="N3" s="15">
        <v>0.04</v>
      </c>
      <c r="O3" s="15">
        <v>-0.02</v>
      </c>
      <c r="P3" s="15">
        <v>-0.03</v>
      </c>
      <c r="Q3" s="15">
        <v>-0.05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20" si="0">ROW()-3</f>
        <v>1</v>
      </c>
      <c r="B4" s="6">
        <v>45606.934965277775</v>
      </c>
      <c r="C4" s="7">
        <v>2.7778</v>
      </c>
      <c r="D4" s="5">
        <v>42</v>
      </c>
      <c r="E4" s="5">
        <f t="shared" ref="E4:E20" si="1">C4*D4</f>
        <v>116.66760000000001</v>
      </c>
      <c r="F4" s="13">
        <f t="shared" ref="F4:Q13" si="2">$C4*(1+F$3)</f>
        <v>2.9750237999999998</v>
      </c>
      <c r="G4" s="12">
        <f t="shared" si="2"/>
        <v>2.8083557999999997</v>
      </c>
      <c r="H4" s="13">
        <f t="shared" si="2"/>
        <v>2.8222448</v>
      </c>
      <c r="I4" s="12">
        <f t="shared" si="2"/>
        <v>2.8361337999999998</v>
      </c>
      <c r="J4" s="13">
        <f t="shared" si="2"/>
        <v>2.8639117999999999</v>
      </c>
      <c r="K4" s="12">
        <f t="shared" si="2"/>
        <v>2.9194678000000001</v>
      </c>
      <c r="L4" s="13">
        <f t="shared" si="2"/>
        <v>3.0583578</v>
      </c>
      <c r="M4" s="12">
        <f t="shared" si="2"/>
        <v>3.1972478</v>
      </c>
      <c r="N4" s="11">
        <f t="shared" si="2"/>
        <v>2.8889120000000004</v>
      </c>
      <c r="O4" s="12">
        <f t="shared" si="2"/>
        <v>2.7222439999999999</v>
      </c>
      <c r="P4" s="12">
        <f t="shared" si="2"/>
        <v>2.6944659999999998</v>
      </c>
      <c r="Q4" s="11">
        <f t="shared" si="2"/>
        <v>2.6389100000000001</v>
      </c>
      <c r="R4" s="10">
        <f>([1]汇总!$H$11-C4)/C4</f>
        <v>7.675138598891211E-2</v>
      </c>
      <c r="S4" s="5" t="s">
        <v>94</v>
      </c>
      <c r="T4" s="5">
        <f t="shared" ref="T4:T20" si="3">D4/2</f>
        <v>21</v>
      </c>
      <c r="U4" s="5"/>
      <c r="V4" s="5">
        <f t="shared" ref="V4:V20" si="4">D4-U4</f>
        <v>42</v>
      </c>
    </row>
    <row r="5" spans="1:22" x14ac:dyDescent="0.3">
      <c r="A5" s="5">
        <f t="shared" si="0"/>
        <v>2</v>
      </c>
      <c r="B5" s="6">
        <v>45606.914594907408</v>
      </c>
      <c r="C5" s="7">
        <v>2.6966999999999999</v>
      </c>
      <c r="D5" s="5">
        <v>43</v>
      </c>
      <c r="E5" s="5">
        <f t="shared" si="1"/>
        <v>115.9581</v>
      </c>
      <c r="F5" s="13">
        <f t="shared" si="2"/>
        <v>2.8881656999999996</v>
      </c>
      <c r="G5" s="12">
        <f t="shared" si="2"/>
        <v>2.7263636999999994</v>
      </c>
      <c r="H5" s="13">
        <f t="shared" si="2"/>
        <v>2.7398471999999998</v>
      </c>
      <c r="I5" s="12">
        <f t="shared" si="2"/>
        <v>2.7533306999999998</v>
      </c>
      <c r="J5" s="13">
        <f t="shared" si="2"/>
        <v>2.7802976999999998</v>
      </c>
      <c r="K5" s="12">
        <f t="shared" si="2"/>
        <v>2.8342316999999997</v>
      </c>
      <c r="L5" s="13">
        <f t="shared" si="2"/>
        <v>2.9690666999999999</v>
      </c>
      <c r="M5" s="12">
        <f t="shared" si="2"/>
        <v>3.1039016999999998</v>
      </c>
      <c r="N5" s="11">
        <f t="shared" si="2"/>
        <v>2.8045680000000002</v>
      </c>
      <c r="O5" s="12">
        <f t="shared" si="2"/>
        <v>2.6427659999999999</v>
      </c>
      <c r="P5" s="12">
        <f t="shared" si="2"/>
        <v>2.615799</v>
      </c>
      <c r="Q5" s="11">
        <f t="shared" si="2"/>
        <v>2.5618649999999996</v>
      </c>
      <c r="R5" s="10">
        <f>([1]汇总!$H$11-C5)/C5</f>
        <v>0.10913338524863732</v>
      </c>
      <c r="S5" s="5" t="s">
        <v>93</v>
      </c>
      <c r="T5" s="5">
        <f t="shared" si="3"/>
        <v>21.5</v>
      </c>
      <c r="U5" s="5"/>
      <c r="V5" s="5">
        <f t="shared" si="4"/>
        <v>43</v>
      </c>
    </row>
    <row r="6" spans="1:22" x14ac:dyDescent="0.3">
      <c r="A6" s="5">
        <f t="shared" si="0"/>
        <v>3</v>
      </c>
      <c r="B6" s="6" t="s">
        <v>92</v>
      </c>
      <c r="C6" s="7">
        <v>2.6095000000000002</v>
      </c>
      <c r="D6" s="5">
        <v>66</v>
      </c>
      <c r="E6" s="5">
        <f t="shared" si="1"/>
        <v>172.227</v>
      </c>
      <c r="F6" s="13">
        <f t="shared" si="2"/>
        <v>2.7947744999999999</v>
      </c>
      <c r="G6" s="12">
        <f t="shared" si="2"/>
        <v>2.6382045000000001</v>
      </c>
      <c r="H6" s="13">
        <f t="shared" si="2"/>
        <v>2.6512520000000004</v>
      </c>
      <c r="I6" s="12">
        <f t="shared" si="2"/>
        <v>2.6642994999999998</v>
      </c>
      <c r="J6" s="13">
        <f t="shared" si="2"/>
        <v>2.6903945</v>
      </c>
      <c r="K6" s="12">
        <f t="shared" si="2"/>
        <v>2.7425845</v>
      </c>
      <c r="L6" s="13">
        <f t="shared" si="2"/>
        <v>2.8730595000000001</v>
      </c>
      <c r="M6" s="12">
        <f t="shared" si="2"/>
        <v>3.0035345000000002</v>
      </c>
      <c r="N6" s="11">
        <f t="shared" si="2"/>
        <v>2.7138800000000001</v>
      </c>
      <c r="O6" s="12">
        <f t="shared" si="2"/>
        <v>2.5573100000000002</v>
      </c>
      <c r="P6" s="12">
        <f t="shared" si="2"/>
        <v>2.531215</v>
      </c>
      <c r="Q6" s="11">
        <f t="shared" si="2"/>
        <v>2.479025</v>
      </c>
      <c r="R6" s="10">
        <f>([1]汇总!$H$11-C6)/C6</f>
        <v>0.14619658938493962</v>
      </c>
      <c r="S6" s="5" t="s">
        <v>91</v>
      </c>
      <c r="T6" s="5">
        <f t="shared" si="3"/>
        <v>33</v>
      </c>
      <c r="U6" s="5"/>
      <c r="V6" s="5">
        <f t="shared" si="4"/>
        <v>66</v>
      </c>
    </row>
    <row r="7" spans="1:22" ht="42" x14ac:dyDescent="0.3">
      <c r="A7" s="5">
        <f t="shared" si="0"/>
        <v>4</v>
      </c>
      <c r="B7" s="6">
        <v>45606.529386574075</v>
      </c>
      <c r="C7" s="7">
        <v>2.548</v>
      </c>
      <c r="D7" s="5">
        <v>22</v>
      </c>
      <c r="E7" s="5">
        <f t="shared" si="1"/>
        <v>56.055999999999997</v>
      </c>
      <c r="F7" s="13">
        <f t="shared" si="2"/>
        <v>2.7289080000000001</v>
      </c>
      <c r="G7" s="12">
        <f t="shared" si="2"/>
        <v>2.576028</v>
      </c>
      <c r="H7" s="13">
        <f t="shared" si="2"/>
        <v>2.588768</v>
      </c>
      <c r="I7" s="12">
        <f t="shared" si="2"/>
        <v>2.6015079999999999</v>
      </c>
      <c r="J7" s="13">
        <f t="shared" si="2"/>
        <v>2.6269879999999999</v>
      </c>
      <c r="K7" s="12">
        <f t="shared" si="2"/>
        <v>2.6779479999999998</v>
      </c>
      <c r="L7" s="13">
        <f t="shared" si="2"/>
        <v>2.805348</v>
      </c>
      <c r="M7" s="12">
        <f t="shared" si="2"/>
        <v>2.9327480000000001</v>
      </c>
      <c r="N7" s="11">
        <f t="shared" si="2"/>
        <v>2.6499200000000003</v>
      </c>
      <c r="O7" s="12">
        <f t="shared" si="2"/>
        <v>2.4970400000000001</v>
      </c>
      <c r="P7" s="12">
        <f t="shared" si="2"/>
        <v>2.4715599999999998</v>
      </c>
      <c r="Q7" s="11">
        <f t="shared" si="2"/>
        <v>2.4205999999999999</v>
      </c>
      <c r="R7" s="10">
        <f>([1]汇总!$H$11-C7)/C7</f>
        <v>0.17386185243328103</v>
      </c>
      <c r="S7" s="14" t="s">
        <v>90</v>
      </c>
      <c r="T7" s="5">
        <f t="shared" si="3"/>
        <v>11</v>
      </c>
      <c r="U7" s="5"/>
      <c r="V7" s="5">
        <f t="shared" si="4"/>
        <v>22</v>
      </c>
    </row>
    <row r="8" spans="1:22" ht="42" x14ac:dyDescent="0.3">
      <c r="A8" s="5">
        <f t="shared" si="0"/>
        <v>5</v>
      </c>
      <c r="B8" s="6">
        <v>45604.34746527778</v>
      </c>
      <c r="C8" s="7">
        <v>2.4742999999999999</v>
      </c>
      <c r="D8" s="5">
        <v>22</v>
      </c>
      <c r="E8" s="5">
        <f t="shared" si="1"/>
        <v>54.434599999999996</v>
      </c>
      <c r="F8" s="13">
        <f t="shared" si="2"/>
        <v>2.6499752999999999</v>
      </c>
      <c r="G8" s="12">
        <f t="shared" si="2"/>
        <v>2.5015172999999997</v>
      </c>
      <c r="H8" s="13">
        <f t="shared" si="2"/>
        <v>2.5138888000000001</v>
      </c>
      <c r="I8" s="12">
        <f t="shared" si="2"/>
        <v>2.5262602999999997</v>
      </c>
      <c r="J8" s="13">
        <f t="shared" si="2"/>
        <v>2.5510032999999996</v>
      </c>
      <c r="K8" s="12">
        <f t="shared" si="2"/>
        <v>2.6004892999999996</v>
      </c>
      <c r="L8" s="13">
        <f t="shared" si="2"/>
        <v>2.7242042999999998</v>
      </c>
      <c r="M8" s="12">
        <f t="shared" si="2"/>
        <v>2.8479193</v>
      </c>
      <c r="N8" s="11">
        <f t="shared" si="2"/>
        <v>2.5732720000000002</v>
      </c>
      <c r="O8" s="12">
        <f t="shared" si="2"/>
        <v>2.424814</v>
      </c>
      <c r="P8" s="12">
        <f t="shared" si="2"/>
        <v>2.4000710000000001</v>
      </c>
      <c r="Q8" s="11">
        <f t="shared" si="2"/>
        <v>2.3505849999999997</v>
      </c>
      <c r="R8" s="10">
        <f>([1]汇总!$H$11-C8)/C8</f>
        <v>0.20882673887564165</v>
      </c>
      <c r="S8" s="14" t="s">
        <v>89</v>
      </c>
      <c r="T8" s="5">
        <f t="shared" si="3"/>
        <v>11</v>
      </c>
      <c r="U8" s="5"/>
      <c r="V8" s="5">
        <f t="shared" si="4"/>
        <v>22</v>
      </c>
    </row>
    <row r="9" spans="1:22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2">
        <f t="shared" si="2"/>
        <v>0</v>
      </c>
      <c r="N9" s="11">
        <f t="shared" si="2"/>
        <v>0</v>
      </c>
      <c r="O9" s="12">
        <f t="shared" si="2"/>
        <v>0</v>
      </c>
      <c r="P9" s="12">
        <f t="shared" si="2"/>
        <v>0</v>
      </c>
      <c r="Q9" s="11">
        <f t="shared" si="2"/>
        <v>0</v>
      </c>
      <c r="R9" s="10" t="e">
        <f>([1]汇总!$H$11-C9)/C9</f>
        <v>#DIV/0!</v>
      </c>
      <c r="S9" s="5"/>
      <c r="T9" s="5">
        <f t="shared" si="3"/>
        <v>0</v>
      </c>
      <c r="U9" s="5"/>
      <c r="V9" s="5">
        <f t="shared" si="4"/>
        <v>0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2">
        <f t="shared" si="2"/>
        <v>0</v>
      </c>
      <c r="N10" s="11">
        <f t="shared" si="2"/>
        <v>0</v>
      </c>
      <c r="O10" s="12">
        <f t="shared" si="2"/>
        <v>0</v>
      </c>
      <c r="P10" s="12">
        <f t="shared" si="2"/>
        <v>0</v>
      </c>
      <c r="Q10" s="11">
        <f t="shared" si="2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([1]汇总!$H$11-C13)/C13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ref="F14:Q20" si="5">$C14*(1+F$3)</f>
        <v>0</v>
      </c>
      <c r="G14" s="12">
        <f t="shared" si="5"/>
        <v>0</v>
      </c>
      <c r="H14" s="13">
        <f t="shared" si="5"/>
        <v>0</v>
      </c>
      <c r="I14" s="12">
        <f t="shared" si="5"/>
        <v>0</v>
      </c>
      <c r="J14" s="13">
        <f t="shared" si="5"/>
        <v>0</v>
      </c>
      <c r="K14" s="12">
        <f t="shared" si="5"/>
        <v>0</v>
      </c>
      <c r="L14" s="13">
        <f t="shared" si="5"/>
        <v>0</v>
      </c>
      <c r="M14" s="12">
        <f t="shared" si="5"/>
        <v>0</v>
      </c>
      <c r="N14" s="11">
        <f t="shared" si="5"/>
        <v>0</v>
      </c>
      <c r="O14" s="12">
        <f t="shared" si="5"/>
        <v>0</v>
      </c>
      <c r="P14" s="12">
        <f t="shared" si="5"/>
        <v>0</v>
      </c>
      <c r="Q14" s="11">
        <f t="shared" si="5"/>
        <v>0</v>
      </c>
      <c r="R14" s="10" t="e">
        <f>([1]汇总!$H$11-C14)/C14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5"/>
        <v>0</v>
      </c>
      <c r="G15" s="12">
        <f t="shared" si="5"/>
        <v>0</v>
      </c>
      <c r="H15" s="13">
        <f t="shared" si="5"/>
        <v>0</v>
      </c>
      <c r="I15" s="12">
        <f t="shared" si="5"/>
        <v>0</v>
      </c>
      <c r="J15" s="13">
        <f t="shared" si="5"/>
        <v>0</v>
      </c>
      <c r="K15" s="12">
        <f t="shared" si="5"/>
        <v>0</v>
      </c>
      <c r="L15" s="13">
        <f t="shared" si="5"/>
        <v>0</v>
      </c>
      <c r="M15" s="12">
        <f t="shared" si="5"/>
        <v>0</v>
      </c>
      <c r="N15" s="11">
        <f t="shared" si="5"/>
        <v>0</v>
      </c>
      <c r="O15" s="12">
        <f t="shared" si="5"/>
        <v>0</v>
      </c>
      <c r="P15" s="12">
        <f t="shared" si="5"/>
        <v>0</v>
      </c>
      <c r="Q15" s="11">
        <f t="shared" si="5"/>
        <v>0</v>
      </c>
      <c r="R15" s="10" t="e">
        <f>([1]汇总!$H$11-C15)/C15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5"/>
        <v>0</v>
      </c>
      <c r="G16" s="12">
        <f t="shared" si="5"/>
        <v>0</v>
      </c>
      <c r="H16" s="13">
        <f t="shared" si="5"/>
        <v>0</v>
      </c>
      <c r="I16" s="12">
        <f t="shared" si="5"/>
        <v>0</v>
      </c>
      <c r="J16" s="13">
        <f t="shared" si="5"/>
        <v>0</v>
      </c>
      <c r="K16" s="12">
        <f t="shared" si="5"/>
        <v>0</v>
      </c>
      <c r="L16" s="13">
        <f t="shared" si="5"/>
        <v>0</v>
      </c>
      <c r="M16" s="12">
        <f t="shared" si="5"/>
        <v>0</v>
      </c>
      <c r="N16" s="11">
        <f t="shared" si="5"/>
        <v>0</v>
      </c>
      <c r="O16" s="12">
        <f t="shared" si="5"/>
        <v>0</v>
      </c>
      <c r="P16" s="12">
        <f t="shared" si="5"/>
        <v>0</v>
      </c>
      <c r="Q16" s="11">
        <f t="shared" si="5"/>
        <v>0</v>
      </c>
      <c r="R16" s="10" t="e">
        <f>([1]汇总!$H$11-C16)/C16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5"/>
        <v>0</v>
      </c>
      <c r="G17" s="12">
        <f t="shared" si="5"/>
        <v>0</v>
      </c>
      <c r="H17" s="13">
        <f t="shared" si="5"/>
        <v>0</v>
      </c>
      <c r="I17" s="12">
        <f t="shared" si="5"/>
        <v>0</v>
      </c>
      <c r="J17" s="13">
        <f t="shared" si="5"/>
        <v>0</v>
      </c>
      <c r="K17" s="12">
        <f t="shared" si="5"/>
        <v>0</v>
      </c>
      <c r="L17" s="13">
        <f t="shared" si="5"/>
        <v>0</v>
      </c>
      <c r="M17" s="12">
        <f t="shared" si="5"/>
        <v>0</v>
      </c>
      <c r="N17" s="11">
        <f t="shared" si="5"/>
        <v>0</v>
      </c>
      <c r="O17" s="12">
        <f t="shared" si="5"/>
        <v>0</v>
      </c>
      <c r="P17" s="12">
        <f t="shared" si="5"/>
        <v>0</v>
      </c>
      <c r="Q17" s="11">
        <f t="shared" si="5"/>
        <v>0</v>
      </c>
      <c r="R17" s="10" t="e">
        <f>([1]汇总!$H$11-C17)/C17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1"/>
        <v>0</v>
      </c>
      <c r="F18" s="13">
        <f t="shared" si="5"/>
        <v>0</v>
      </c>
      <c r="G18" s="12">
        <f t="shared" si="5"/>
        <v>0</v>
      </c>
      <c r="H18" s="13">
        <f t="shared" si="5"/>
        <v>0</v>
      </c>
      <c r="I18" s="12">
        <f t="shared" si="5"/>
        <v>0</v>
      </c>
      <c r="J18" s="13">
        <f t="shared" si="5"/>
        <v>0</v>
      </c>
      <c r="K18" s="12">
        <f t="shared" si="5"/>
        <v>0</v>
      </c>
      <c r="L18" s="13">
        <f t="shared" si="5"/>
        <v>0</v>
      </c>
      <c r="M18" s="12">
        <f t="shared" si="5"/>
        <v>0</v>
      </c>
      <c r="N18" s="11">
        <f t="shared" si="5"/>
        <v>0</v>
      </c>
      <c r="O18" s="12">
        <f t="shared" si="5"/>
        <v>0</v>
      </c>
      <c r="P18" s="12">
        <f t="shared" si="5"/>
        <v>0</v>
      </c>
      <c r="Q18" s="11">
        <f t="shared" si="5"/>
        <v>0</v>
      </c>
      <c r="R18" s="10" t="e">
        <f>([1]汇总!$H$11-C18)/C18</f>
        <v>#DIV/0!</v>
      </c>
      <c r="S18" s="5"/>
      <c r="T18" s="5">
        <f t="shared" si="3"/>
        <v>0</v>
      </c>
      <c r="U18" s="5"/>
      <c r="V18" s="5">
        <f t="shared" si="4"/>
        <v>0</v>
      </c>
    </row>
    <row r="19" spans="1:22" x14ac:dyDescent="0.3">
      <c r="A19" s="5">
        <f t="shared" si="0"/>
        <v>16</v>
      </c>
      <c r="B19" s="6"/>
      <c r="C19" s="7">
        <v>0</v>
      </c>
      <c r="D19" s="5">
        <v>0</v>
      </c>
      <c r="E19" s="5">
        <f t="shared" si="1"/>
        <v>0</v>
      </c>
      <c r="F19" s="13">
        <f t="shared" si="5"/>
        <v>0</v>
      </c>
      <c r="G19" s="12">
        <f t="shared" si="5"/>
        <v>0</v>
      </c>
      <c r="H19" s="13">
        <f t="shared" si="5"/>
        <v>0</v>
      </c>
      <c r="I19" s="12">
        <f t="shared" si="5"/>
        <v>0</v>
      </c>
      <c r="J19" s="13">
        <f t="shared" si="5"/>
        <v>0</v>
      </c>
      <c r="K19" s="12">
        <f t="shared" si="5"/>
        <v>0</v>
      </c>
      <c r="L19" s="13">
        <f t="shared" si="5"/>
        <v>0</v>
      </c>
      <c r="M19" s="12">
        <f t="shared" si="5"/>
        <v>0</v>
      </c>
      <c r="N19" s="11">
        <f t="shared" si="5"/>
        <v>0</v>
      </c>
      <c r="O19" s="12">
        <f t="shared" si="5"/>
        <v>0</v>
      </c>
      <c r="P19" s="12">
        <f t="shared" si="5"/>
        <v>0</v>
      </c>
      <c r="Q19" s="11">
        <f t="shared" si="5"/>
        <v>0</v>
      </c>
      <c r="R19" s="10" t="e">
        <f>([1]汇总!$H$11-C19)/C19</f>
        <v>#DIV/0!</v>
      </c>
      <c r="S19" s="5"/>
      <c r="T19" s="5">
        <f t="shared" si="3"/>
        <v>0</v>
      </c>
      <c r="U19" s="5"/>
      <c r="V19" s="5">
        <f t="shared" si="4"/>
        <v>0</v>
      </c>
    </row>
    <row r="20" spans="1:22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1"/>
        <v>0</v>
      </c>
      <c r="F20" s="13">
        <f t="shared" si="5"/>
        <v>0</v>
      </c>
      <c r="G20" s="12">
        <f t="shared" si="5"/>
        <v>0</v>
      </c>
      <c r="H20" s="13">
        <f t="shared" si="5"/>
        <v>0</v>
      </c>
      <c r="I20" s="12">
        <f t="shared" si="5"/>
        <v>0</v>
      </c>
      <c r="J20" s="13">
        <f t="shared" si="5"/>
        <v>0</v>
      </c>
      <c r="K20" s="12">
        <f t="shared" si="5"/>
        <v>0</v>
      </c>
      <c r="L20" s="13">
        <f t="shared" si="5"/>
        <v>0</v>
      </c>
      <c r="M20" s="12">
        <f t="shared" si="5"/>
        <v>0</v>
      </c>
      <c r="N20" s="11">
        <f t="shared" si="5"/>
        <v>0</v>
      </c>
      <c r="O20" s="12">
        <f t="shared" si="5"/>
        <v>0</v>
      </c>
      <c r="P20" s="12">
        <f t="shared" si="5"/>
        <v>0</v>
      </c>
      <c r="Q20" s="11">
        <f t="shared" si="5"/>
        <v>0</v>
      </c>
      <c r="R20" s="10" t="e">
        <f>([1]汇总!$H$11-C20)/C20</f>
        <v>#DIV/0!</v>
      </c>
      <c r="S20" s="5"/>
      <c r="T20" s="5">
        <f t="shared" si="3"/>
        <v>0</v>
      </c>
      <c r="U20" s="5"/>
      <c r="V20" s="5">
        <f t="shared" si="4"/>
        <v>0</v>
      </c>
    </row>
    <row r="21" spans="1:22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x14ac:dyDescent="0.3">
      <c r="A22" s="37" t="s">
        <v>12</v>
      </c>
      <c r="B22" s="37"/>
      <c r="C22" s="37"/>
      <c r="D22" s="5">
        <f>SUM(D3:D21)</f>
        <v>195</v>
      </c>
      <c r="E22" s="5">
        <f>SUM(E3:E21)</f>
        <v>515.3433</v>
      </c>
      <c r="G22" s="1">
        <v>195</v>
      </c>
      <c r="T22" s="1">
        <f>SUM(T8:T21)</f>
        <v>11</v>
      </c>
      <c r="U22" s="1">
        <f>SUM(U3:U21)</f>
        <v>0</v>
      </c>
      <c r="V22" s="1">
        <f>SUM(V3:V21)</f>
        <v>195</v>
      </c>
    </row>
    <row r="23" spans="1:22" x14ac:dyDescent="0.3">
      <c r="A23" s="37" t="s">
        <v>11</v>
      </c>
      <c r="B23" s="37"/>
      <c r="C23" s="37"/>
      <c r="D23" s="38">
        <f>E22/D22</f>
        <v>2.6427861538461537</v>
      </c>
      <c r="E23" s="39"/>
      <c r="G23" s="1">
        <v>2.6427999999999998</v>
      </c>
    </row>
    <row r="24" spans="1:22" x14ac:dyDescent="0.3">
      <c r="A24" s="37" t="s">
        <v>10</v>
      </c>
      <c r="B24" s="37"/>
      <c r="C24" s="37"/>
      <c r="D24" s="38">
        <f>[1]汇总!H11</f>
        <v>2.9910000000000001</v>
      </c>
      <c r="E24" s="39"/>
    </row>
    <row r="25" spans="1:22" x14ac:dyDescent="0.3">
      <c r="A25" s="37" t="s">
        <v>9</v>
      </c>
      <c r="B25" s="37"/>
      <c r="C25" s="37"/>
      <c r="D25" s="24">
        <f>(D24-D23)/D23</f>
        <v>0.13176012960680786</v>
      </c>
      <c r="E25" s="25"/>
    </row>
    <row r="28" spans="1:22" customFormat="1" x14ac:dyDescent="0.3">
      <c r="A28" s="26" t="s">
        <v>8</v>
      </c>
      <c r="B28" s="26"/>
      <c r="C28" s="26"/>
      <c r="D28" s="26"/>
      <c r="E28" s="26"/>
      <c r="F28" s="26"/>
      <c r="G28" s="27"/>
    </row>
    <row r="29" spans="1:22" customFormat="1" x14ac:dyDescent="0.3">
      <c r="A29" s="1" t="s">
        <v>7</v>
      </c>
      <c r="B29" s="5" t="s">
        <v>6</v>
      </c>
      <c r="C29" s="5" t="s">
        <v>5</v>
      </c>
      <c r="D29" s="5" t="s">
        <v>4</v>
      </c>
      <c r="E29" s="5" t="s">
        <v>3</v>
      </c>
      <c r="F29" s="5" t="s">
        <v>2</v>
      </c>
      <c r="G29" s="5" t="s">
        <v>1</v>
      </c>
    </row>
    <row r="30" spans="1:22" customFormat="1" x14ac:dyDescent="0.3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9">
        <v>0</v>
      </c>
      <c r="G30" s="8">
        <v>0</v>
      </c>
    </row>
    <row r="31" spans="1:22" customFormat="1" x14ac:dyDescent="0.3">
      <c r="A31" s="1"/>
      <c r="B31" s="6">
        <v>45606.440069444441</v>
      </c>
      <c r="C31" s="7">
        <v>2.2294999999999998</v>
      </c>
      <c r="D31" s="5">
        <v>33</v>
      </c>
      <c r="E31" s="5">
        <v>2.4948999999999999</v>
      </c>
      <c r="F31" s="4">
        <f t="shared" ref="F31:F46" si="6">E31*D31/5</f>
        <v>16.466339999999999</v>
      </c>
      <c r="G31" s="2">
        <f t="shared" ref="G31:G46" si="7">E31*D31 - C31*D31 - (C31*D31 + E31*D31)*0.05%</f>
        <v>8.6802474000000025</v>
      </c>
    </row>
    <row r="32" spans="1:22" customFormat="1" x14ac:dyDescent="0.3">
      <c r="A32" s="1"/>
      <c r="B32" s="6">
        <v>45606.456145833334</v>
      </c>
      <c r="C32" s="7">
        <v>2.2974000000000001</v>
      </c>
      <c r="D32" s="5">
        <v>24</v>
      </c>
      <c r="E32" s="5">
        <v>2.5301999999999998</v>
      </c>
      <c r="F32" s="4">
        <f t="shared" si="6"/>
        <v>12.144959999999999</v>
      </c>
      <c r="G32" s="2">
        <f t="shared" si="7"/>
        <v>5.529268799999989</v>
      </c>
    </row>
    <row r="33" spans="1:7" customFormat="1" x14ac:dyDescent="0.3">
      <c r="A33" s="1"/>
      <c r="B33" s="6">
        <v>45606.871435185189</v>
      </c>
      <c r="C33" s="7">
        <v>2.4742999999999999</v>
      </c>
      <c r="D33" s="5">
        <v>22</v>
      </c>
      <c r="E33" s="5">
        <v>2.6011000000000002</v>
      </c>
      <c r="F33" s="4">
        <f t="shared" si="6"/>
        <v>11.444840000000001</v>
      </c>
      <c r="G33" s="2">
        <f t="shared" si="7"/>
        <v>2.7337706000000073</v>
      </c>
    </row>
    <row r="34" spans="1:7" customFormat="1" x14ac:dyDescent="0.3">
      <c r="A34" s="1"/>
      <c r="B34" s="6">
        <v>45606.87222222222</v>
      </c>
      <c r="C34" s="7">
        <v>2.3623666398390339</v>
      </c>
      <c r="D34" s="5">
        <v>23</v>
      </c>
      <c r="E34" s="5">
        <v>2.6478999999999999</v>
      </c>
      <c r="F34" s="4">
        <f t="shared" si="6"/>
        <v>12.180339999999999</v>
      </c>
      <c r="G34" s="2">
        <f t="shared" si="7"/>
        <v>6.5096492173440659</v>
      </c>
    </row>
    <row r="35" spans="1:7" customFormat="1" x14ac:dyDescent="0.3">
      <c r="A35" s="1"/>
      <c r="B35" s="6">
        <v>45606.906111111108</v>
      </c>
      <c r="C35" s="7">
        <v>2.548</v>
      </c>
      <c r="D35" s="5">
        <v>23</v>
      </c>
      <c r="E35" s="5">
        <v>2.6762999999999999</v>
      </c>
      <c r="F35" s="4">
        <f t="shared" si="6"/>
        <v>12.310979999999999</v>
      </c>
      <c r="G35" s="2">
        <f t="shared" si="7"/>
        <v>2.8908205499999973</v>
      </c>
    </row>
    <row r="36" spans="1:7" customFormat="1" x14ac:dyDescent="0.3">
      <c r="A36" s="1"/>
      <c r="B36" s="6">
        <v>45606.930104166669</v>
      </c>
      <c r="C36" s="7">
        <v>2.4742999999999999</v>
      </c>
      <c r="D36" s="5">
        <v>22</v>
      </c>
      <c r="E36" s="5">
        <v>2.7223999999999999</v>
      </c>
      <c r="F36" s="4">
        <f t="shared" si="6"/>
        <v>11.97856</v>
      </c>
      <c r="G36" s="2">
        <f t="shared" si="7"/>
        <v>5.4010363000000048</v>
      </c>
    </row>
    <row r="37" spans="1:7" customFormat="1" x14ac:dyDescent="0.3">
      <c r="A37" s="1"/>
      <c r="B37" s="6">
        <v>45606.932233796295</v>
      </c>
      <c r="C37" s="7">
        <v>2.6251000000000002</v>
      </c>
      <c r="D37" s="5">
        <v>22</v>
      </c>
      <c r="E37" s="5">
        <v>2.758</v>
      </c>
      <c r="F37" s="4">
        <f t="shared" si="6"/>
        <v>12.135200000000001</v>
      </c>
      <c r="G37" s="2">
        <f t="shared" si="7"/>
        <v>2.8645858999999998</v>
      </c>
    </row>
    <row r="38" spans="1:7" customFormat="1" x14ac:dyDescent="0.3">
      <c r="A38" s="1"/>
      <c r="B38" s="6">
        <v>45606.934965277775</v>
      </c>
      <c r="C38" s="7">
        <v>2.548</v>
      </c>
      <c r="D38" s="5">
        <v>23</v>
      </c>
      <c r="E38" s="5">
        <v>2.7778</v>
      </c>
      <c r="F38" s="4">
        <f t="shared" si="6"/>
        <v>12.77788</v>
      </c>
      <c r="G38" s="2">
        <f t="shared" si="7"/>
        <v>5.2241533000000029</v>
      </c>
    </row>
    <row r="39" spans="1:7" customFormat="1" x14ac:dyDescent="0.3">
      <c r="A39" s="1"/>
      <c r="B39" s="6"/>
      <c r="C39" s="5"/>
      <c r="D39" s="5"/>
      <c r="E39" s="5"/>
      <c r="F39" s="4">
        <f t="shared" si="6"/>
        <v>0</v>
      </c>
      <c r="G39" s="2">
        <f t="shared" si="7"/>
        <v>0</v>
      </c>
    </row>
    <row r="40" spans="1:7" customFormat="1" x14ac:dyDescent="0.3">
      <c r="A40" s="1"/>
      <c r="B40" s="6"/>
      <c r="C40" s="5"/>
      <c r="D40" s="5"/>
      <c r="E40" s="5"/>
      <c r="F40" s="4">
        <f t="shared" si="6"/>
        <v>0</v>
      </c>
      <c r="G40" s="2">
        <f t="shared" si="7"/>
        <v>0</v>
      </c>
    </row>
    <row r="41" spans="1:7" customFormat="1" x14ac:dyDescent="0.3">
      <c r="A41" s="1"/>
      <c r="B41" s="6"/>
      <c r="C41" s="5"/>
      <c r="D41" s="5"/>
      <c r="E41" s="5"/>
      <c r="F41" s="4">
        <f t="shared" si="6"/>
        <v>0</v>
      </c>
      <c r="G41" s="2">
        <f t="shared" si="7"/>
        <v>0</v>
      </c>
    </row>
    <row r="42" spans="1:7" customFormat="1" x14ac:dyDescent="0.3">
      <c r="A42" s="1"/>
      <c r="B42" s="6"/>
      <c r="C42" s="5"/>
      <c r="D42" s="5"/>
      <c r="E42" s="5"/>
      <c r="F42" s="4">
        <f t="shared" si="6"/>
        <v>0</v>
      </c>
      <c r="G42" s="2">
        <f t="shared" si="7"/>
        <v>0</v>
      </c>
    </row>
    <row r="43" spans="1:7" customFormat="1" x14ac:dyDescent="0.3">
      <c r="A43" s="1"/>
      <c r="B43" s="6"/>
      <c r="C43" s="5"/>
      <c r="D43" s="5"/>
      <c r="E43" s="5"/>
      <c r="F43" s="4">
        <f t="shared" si="6"/>
        <v>0</v>
      </c>
      <c r="G43" s="2">
        <f t="shared" si="7"/>
        <v>0</v>
      </c>
    </row>
    <row r="44" spans="1:7" customFormat="1" x14ac:dyDescent="0.3">
      <c r="A44" s="1"/>
      <c r="B44" s="6"/>
      <c r="C44" s="5"/>
      <c r="D44" s="5"/>
      <c r="E44" s="5"/>
      <c r="F44" s="4">
        <f t="shared" si="6"/>
        <v>0</v>
      </c>
      <c r="G44" s="2">
        <f t="shared" si="7"/>
        <v>0</v>
      </c>
    </row>
    <row r="45" spans="1:7" customFormat="1" x14ac:dyDescent="0.3">
      <c r="A45" s="1"/>
      <c r="B45" s="6"/>
      <c r="C45" s="5"/>
      <c r="D45" s="5"/>
      <c r="E45" s="5"/>
      <c r="F45" s="4">
        <f t="shared" si="6"/>
        <v>0</v>
      </c>
      <c r="G45" s="2">
        <f t="shared" si="7"/>
        <v>0</v>
      </c>
    </row>
    <row r="46" spans="1:7" customFormat="1" x14ac:dyDescent="0.3">
      <c r="A46" s="1"/>
      <c r="B46" s="6"/>
      <c r="C46" s="5"/>
      <c r="D46" s="5"/>
      <c r="E46" s="5"/>
      <c r="F46" s="4">
        <f t="shared" si="6"/>
        <v>0</v>
      </c>
      <c r="G46" s="2">
        <f t="shared" si="7"/>
        <v>0</v>
      </c>
    </row>
    <row r="47" spans="1:7" customFormat="1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customFormat="1" x14ac:dyDescent="0.3">
      <c r="A48" s="28" t="s">
        <v>0</v>
      </c>
      <c r="B48" s="28"/>
      <c r="C48" s="28"/>
      <c r="D48" s="28"/>
      <c r="E48" s="28"/>
      <c r="F48" s="29"/>
      <c r="G48" s="2">
        <f>SUM(G30:G47)</f>
        <v>39.833532067344073</v>
      </c>
    </row>
  </sheetData>
  <mergeCells count="12">
    <mergeCell ref="A1:V1"/>
    <mergeCell ref="F2:M2"/>
    <mergeCell ref="N2:Q2"/>
    <mergeCell ref="A22:C22"/>
    <mergeCell ref="A23:C23"/>
    <mergeCell ref="D23:E23"/>
    <mergeCell ref="A48:F48"/>
    <mergeCell ref="A24:C24"/>
    <mergeCell ref="D24:E24"/>
    <mergeCell ref="A25:C25"/>
    <mergeCell ref="D25:E25"/>
    <mergeCell ref="A28:G2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CE10-9801-4D6F-B4BA-34A1C21B8064}">
  <dimension ref="A1:V51"/>
  <sheetViews>
    <sheetView zoomScaleNormal="100" workbookViewId="0">
      <pane xSplit="1" ySplit="3" topLeftCell="B31" activePane="bottomRight" state="frozen"/>
      <selection activeCell="C5" sqref="C5"/>
      <selection pane="topRight" activeCell="C5" sqref="C5"/>
      <selection pane="bottomLeft" activeCell="C5" sqref="C5"/>
      <selection pane="bottomRight" activeCell="B17" sqref="B17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-0.111</v>
      </c>
      <c r="M3" s="16">
        <v>-0.14099999999999999</v>
      </c>
      <c r="N3" s="16">
        <v>-2.1999999999999999E-2</v>
      </c>
      <c r="O3" s="16">
        <v>7.0000000000000007E-2</v>
      </c>
      <c r="P3" s="16">
        <v>0.02</v>
      </c>
      <c r="Q3" s="16">
        <v>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21" si="0">ROW()-3</f>
        <v>1</v>
      </c>
      <c r="B4" s="6">
        <v>45601.236921296295</v>
      </c>
      <c r="C4" s="7">
        <v>1.9319999999999999</v>
      </c>
      <c r="D4" s="5">
        <v>111</v>
      </c>
      <c r="E4" s="5">
        <f t="shared" ref="E4:E21" si="1">C4*D4</f>
        <v>214.452</v>
      </c>
      <c r="F4" s="13">
        <f t="shared" ref="F4:Q13" si="2">$C4*(1+F$3)</f>
        <v>1.9204079999999999</v>
      </c>
      <c r="G4" s="12">
        <f t="shared" si="2"/>
        <v>1.9107479999999999</v>
      </c>
      <c r="H4" s="13">
        <f t="shared" si="2"/>
        <v>1.9010879999999999</v>
      </c>
      <c r="I4" s="12">
        <f t="shared" si="2"/>
        <v>1.8914279999999999</v>
      </c>
      <c r="J4" s="13">
        <f t="shared" si="2"/>
        <v>1.8721079999999999</v>
      </c>
      <c r="K4" s="12">
        <f t="shared" si="2"/>
        <v>1.8334679999999999</v>
      </c>
      <c r="L4" s="13">
        <f t="shared" si="2"/>
        <v>1.7175480000000001</v>
      </c>
      <c r="M4" s="12">
        <f t="shared" si="2"/>
        <v>1.6595879999999998</v>
      </c>
      <c r="N4" s="11">
        <f t="shared" si="2"/>
        <v>1.8894959999999998</v>
      </c>
      <c r="O4" s="12">
        <f t="shared" si="2"/>
        <v>2.06724</v>
      </c>
      <c r="P4" s="12">
        <f t="shared" si="2"/>
        <v>1.9706399999999999</v>
      </c>
      <c r="Q4" s="11">
        <f t="shared" si="2"/>
        <v>2.0286</v>
      </c>
      <c r="R4" s="10">
        <f>(C4-[1]汇总!$H$11)/C4</f>
        <v>-0.54813664596273304</v>
      </c>
      <c r="S4" s="5" t="s">
        <v>45</v>
      </c>
      <c r="T4" s="5">
        <f t="shared" ref="T4:T21" si="3">D4/2</f>
        <v>55.5</v>
      </c>
      <c r="U4" s="5">
        <v>55</v>
      </c>
      <c r="V4" s="5">
        <f t="shared" ref="V4:V21" si="4">D4-U4</f>
        <v>56</v>
      </c>
    </row>
    <row r="5" spans="1:22" x14ac:dyDescent="0.3">
      <c r="A5" s="5">
        <f t="shared" si="0"/>
        <v>2</v>
      </c>
      <c r="B5" s="6" t="s">
        <v>56</v>
      </c>
      <c r="C5" s="7">
        <v>1.9964000000000002</v>
      </c>
      <c r="D5" s="5">
        <v>105</v>
      </c>
      <c r="E5" s="5">
        <f t="shared" si="1"/>
        <v>209.62200000000001</v>
      </c>
      <c r="F5" s="13">
        <f t="shared" si="2"/>
        <v>1.9844216000000001</v>
      </c>
      <c r="G5" s="12">
        <f t="shared" si="2"/>
        <v>1.9744396000000002</v>
      </c>
      <c r="H5" s="13">
        <f t="shared" si="2"/>
        <v>1.9644576000000002</v>
      </c>
      <c r="I5" s="12">
        <f t="shared" si="2"/>
        <v>1.9544756000000001</v>
      </c>
      <c r="J5" s="13">
        <f t="shared" si="2"/>
        <v>1.9345116000000002</v>
      </c>
      <c r="K5" s="12">
        <f t="shared" si="2"/>
        <v>1.8945836</v>
      </c>
      <c r="L5" s="13">
        <f t="shared" si="2"/>
        <v>1.7747996000000001</v>
      </c>
      <c r="M5" s="12">
        <f t="shared" si="2"/>
        <v>1.7149076000000001</v>
      </c>
      <c r="N5" s="11">
        <f t="shared" si="2"/>
        <v>1.9524792000000002</v>
      </c>
      <c r="O5" s="12">
        <f t="shared" si="2"/>
        <v>2.1361480000000004</v>
      </c>
      <c r="P5" s="12">
        <f t="shared" si="2"/>
        <v>2.0363280000000001</v>
      </c>
      <c r="Q5" s="11">
        <f t="shared" si="2"/>
        <v>2.0962200000000002</v>
      </c>
      <c r="R5" s="10">
        <f>(C5-[1]汇总!$H$11)/C5</f>
        <v>-0.49819675415748338</v>
      </c>
      <c r="S5" s="5" t="s">
        <v>72</v>
      </c>
      <c r="T5" s="5">
        <f t="shared" si="3"/>
        <v>52.5</v>
      </c>
      <c r="U5" s="5">
        <v>52</v>
      </c>
      <c r="V5" s="5">
        <f t="shared" si="4"/>
        <v>53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 t="shared" si="1"/>
        <v>214.10549999999998</v>
      </c>
      <c r="F6" s="13">
        <f t="shared" si="2"/>
        <v>2.0268653999999997</v>
      </c>
      <c r="G6" s="12">
        <f t="shared" si="2"/>
        <v>2.0166698999999997</v>
      </c>
      <c r="H6" s="13">
        <f t="shared" si="2"/>
        <v>2.0064744000000001</v>
      </c>
      <c r="I6" s="12">
        <f t="shared" si="2"/>
        <v>1.9962788999999999</v>
      </c>
      <c r="J6" s="13">
        <f t="shared" si="2"/>
        <v>1.9758878999999998</v>
      </c>
      <c r="K6" s="12">
        <f t="shared" si="2"/>
        <v>1.9351058999999999</v>
      </c>
      <c r="L6" s="13">
        <f t="shared" si="2"/>
        <v>1.8127598999999999</v>
      </c>
      <c r="M6" s="12">
        <f t="shared" si="2"/>
        <v>1.7515868999999999</v>
      </c>
      <c r="N6" s="11">
        <f t="shared" si="2"/>
        <v>1.9942397999999999</v>
      </c>
      <c r="O6" s="12">
        <f t="shared" si="2"/>
        <v>2.1818370000000002</v>
      </c>
      <c r="P6" s="12">
        <f t="shared" si="2"/>
        <v>2.079882</v>
      </c>
      <c r="Q6" s="11">
        <f t="shared" si="2"/>
        <v>2.1410550000000002</v>
      </c>
      <c r="R6" s="10">
        <f>(C6-[1]汇总!$H$11)/C6</f>
        <v>-0.46682359864646178</v>
      </c>
      <c r="S6" s="5" t="s">
        <v>41</v>
      </c>
      <c r="T6" s="5">
        <f t="shared" si="3"/>
        <v>52.5</v>
      </c>
      <c r="U6" s="5">
        <v>52</v>
      </c>
      <c r="V6" s="5">
        <f t="shared" si="4"/>
        <v>53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si="1"/>
        <v>207.11659999999998</v>
      </c>
      <c r="F7" s="13">
        <f t="shared" si="2"/>
        <v>2.058739004</v>
      </c>
      <c r="G7" s="12">
        <f t="shared" si="2"/>
        <v>2.048383174</v>
      </c>
      <c r="H7" s="13">
        <f t="shared" si="2"/>
        <v>2.0380273439999996</v>
      </c>
      <c r="I7" s="12">
        <f t="shared" si="2"/>
        <v>2.0276715139999997</v>
      </c>
      <c r="J7" s="13">
        <f t="shared" si="2"/>
        <v>2.0069598539999998</v>
      </c>
      <c r="K7" s="12">
        <f t="shared" si="2"/>
        <v>1.9655365339999997</v>
      </c>
      <c r="L7" s="13">
        <f t="shared" si="2"/>
        <v>1.8412665739999998</v>
      </c>
      <c r="M7" s="12">
        <f t="shared" si="2"/>
        <v>1.7791315939999999</v>
      </c>
      <c r="N7" s="11">
        <f t="shared" si="2"/>
        <v>2.0256003479999998</v>
      </c>
      <c r="O7" s="12">
        <f t="shared" si="2"/>
        <v>2.2161476200000001</v>
      </c>
      <c r="P7" s="12">
        <f t="shared" si="2"/>
        <v>2.1125893199999997</v>
      </c>
      <c r="Q7" s="11">
        <f t="shared" si="2"/>
        <v>2.1747242999999998</v>
      </c>
      <c r="R7" s="10">
        <f>(C7-[1]汇总!$H$11)/C7</f>
        <v>-0.44411408839272193</v>
      </c>
      <c r="S7" s="5" t="s">
        <v>70</v>
      </c>
      <c r="T7" s="5">
        <f t="shared" si="3"/>
        <v>50</v>
      </c>
      <c r="U7" s="5">
        <v>50</v>
      </c>
      <c r="V7" s="5">
        <f t="shared" si="4"/>
        <v>50</v>
      </c>
    </row>
    <row r="8" spans="1:22" x14ac:dyDescent="0.3">
      <c r="A8" s="5">
        <f t="shared" si="0"/>
        <v>5</v>
      </c>
      <c r="B8" s="6" t="s">
        <v>56</v>
      </c>
      <c r="C8" s="7">
        <v>2.1686000000000001</v>
      </c>
      <c r="D8" s="5">
        <v>100</v>
      </c>
      <c r="E8" s="5">
        <f t="shared" si="1"/>
        <v>216.86</v>
      </c>
      <c r="F8" s="13">
        <f t="shared" si="2"/>
        <v>2.1555884000000001</v>
      </c>
      <c r="G8" s="12">
        <f t="shared" si="2"/>
        <v>2.1447454000000001</v>
      </c>
      <c r="H8" s="13">
        <f t="shared" si="2"/>
        <v>2.1339024000000002</v>
      </c>
      <c r="I8" s="12">
        <f t="shared" si="2"/>
        <v>2.1230593999999998</v>
      </c>
      <c r="J8" s="13">
        <f t="shared" si="2"/>
        <v>2.1013733999999999</v>
      </c>
      <c r="K8" s="12">
        <f t="shared" si="2"/>
        <v>2.0580014000000002</v>
      </c>
      <c r="L8" s="13">
        <f t="shared" si="2"/>
        <v>1.9278854000000001</v>
      </c>
      <c r="M8" s="12">
        <f t="shared" si="2"/>
        <v>1.8628274</v>
      </c>
      <c r="N8" s="11">
        <f t="shared" si="2"/>
        <v>2.1208908000000002</v>
      </c>
      <c r="O8" s="12">
        <f t="shared" si="2"/>
        <v>2.3204020000000001</v>
      </c>
      <c r="P8" s="12">
        <f t="shared" si="2"/>
        <v>2.2119720000000003</v>
      </c>
      <c r="Q8" s="11">
        <f t="shared" si="2"/>
        <v>2.2770300000000003</v>
      </c>
      <c r="R8" s="10">
        <f>(C8-[1]汇总!$H$11)/C8</f>
        <v>-0.37923084017338377</v>
      </c>
      <c r="S8" s="5" t="s">
        <v>70</v>
      </c>
      <c r="T8" s="5">
        <f t="shared" si="3"/>
        <v>50</v>
      </c>
      <c r="U8" s="5">
        <v>50</v>
      </c>
      <c r="V8" s="5">
        <f t="shared" si="4"/>
        <v>50</v>
      </c>
    </row>
    <row r="9" spans="1:22" x14ac:dyDescent="0.3">
      <c r="A9" s="5">
        <f t="shared" si="0"/>
        <v>6</v>
      </c>
      <c r="B9" s="6" t="s">
        <v>56</v>
      </c>
      <c r="C9" s="7">
        <v>2.2917465346534653</v>
      </c>
      <c r="D9" s="5">
        <v>101</v>
      </c>
      <c r="E9" s="5">
        <f t="shared" si="1"/>
        <v>231.46639999999999</v>
      </c>
      <c r="F9" s="13">
        <f t="shared" si="2"/>
        <v>2.2779960554455445</v>
      </c>
      <c r="G9" s="12">
        <f t="shared" si="2"/>
        <v>2.2665373227722774</v>
      </c>
      <c r="H9" s="13">
        <f t="shared" si="2"/>
        <v>2.2550785900990098</v>
      </c>
      <c r="I9" s="12">
        <f t="shared" si="2"/>
        <v>2.2436198574257427</v>
      </c>
      <c r="J9" s="13">
        <f t="shared" si="2"/>
        <v>2.2207023920792079</v>
      </c>
      <c r="K9" s="12">
        <f t="shared" si="2"/>
        <v>2.1748674613861385</v>
      </c>
      <c r="L9" s="13">
        <f t="shared" si="2"/>
        <v>2.0373626693069307</v>
      </c>
      <c r="M9" s="12">
        <f t="shared" si="2"/>
        <v>1.9686102732673267</v>
      </c>
      <c r="N9" s="11">
        <f t="shared" si="2"/>
        <v>2.241328110891089</v>
      </c>
      <c r="O9" s="12">
        <f t="shared" si="2"/>
        <v>2.4521687920792079</v>
      </c>
      <c r="P9" s="12">
        <f t="shared" si="2"/>
        <v>2.3375814653465348</v>
      </c>
      <c r="Q9" s="11">
        <f t="shared" si="2"/>
        <v>2.4063338613861389</v>
      </c>
      <c r="R9" s="10">
        <f>(C9-[1]汇总!$H$11)/C9</f>
        <v>-0.30511815105777779</v>
      </c>
      <c r="S9" s="5" t="s">
        <v>82</v>
      </c>
      <c r="T9" s="5">
        <f t="shared" si="3"/>
        <v>50.5</v>
      </c>
      <c r="U9" s="5"/>
      <c r="V9" s="5">
        <f t="shared" si="4"/>
        <v>101</v>
      </c>
    </row>
    <row r="10" spans="1:22" ht="42" x14ac:dyDescent="0.3">
      <c r="A10" s="5">
        <f t="shared" si="0"/>
        <v>7</v>
      </c>
      <c r="B10" s="19" t="s">
        <v>88</v>
      </c>
      <c r="C10" s="7">
        <v>2.3442262626262624</v>
      </c>
      <c r="D10" s="5">
        <v>99</v>
      </c>
      <c r="E10" s="5">
        <f t="shared" si="1"/>
        <v>232.07839999999999</v>
      </c>
      <c r="F10" s="13">
        <f t="shared" si="2"/>
        <v>2.330160905050505</v>
      </c>
      <c r="G10" s="12">
        <f t="shared" si="2"/>
        <v>2.3184397737373734</v>
      </c>
      <c r="H10" s="13">
        <f t="shared" si="2"/>
        <v>2.3067186424242423</v>
      </c>
      <c r="I10" s="12">
        <f t="shared" si="2"/>
        <v>2.2949975111111107</v>
      </c>
      <c r="J10" s="13">
        <f t="shared" si="2"/>
        <v>2.271555248484848</v>
      </c>
      <c r="K10" s="12">
        <f t="shared" si="2"/>
        <v>2.2246707232323231</v>
      </c>
      <c r="L10" s="13">
        <f t="shared" si="2"/>
        <v>2.0840171474747473</v>
      </c>
      <c r="M10" s="12">
        <f t="shared" si="2"/>
        <v>2.0136903595959592</v>
      </c>
      <c r="N10" s="11">
        <f t="shared" si="2"/>
        <v>2.2926532848484844</v>
      </c>
      <c r="O10" s="12">
        <f t="shared" si="2"/>
        <v>2.5083221010101009</v>
      </c>
      <c r="P10" s="12">
        <f t="shared" si="2"/>
        <v>2.3911107878787878</v>
      </c>
      <c r="Q10" s="11">
        <f t="shared" si="2"/>
        <v>2.4614375757575755</v>
      </c>
      <c r="R10" s="10">
        <f>(C10-[1]汇总!$H$11)/C10</f>
        <v>-0.27590073009810495</v>
      </c>
      <c r="S10" s="5" t="s">
        <v>87</v>
      </c>
      <c r="T10" s="5">
        <f t="shared" si="3"/>
        <v>49.5</v>
      </c>
      <c r="U10" s="5"/>
      <c r="V10" s="5">
        <f t="shared" si="4"/>
        <v>99</v>
      </c>
    </row>
    <row r="11" spans="1:22" ht="42" x14ac:dyDescent="0.3">
      <c r="A11" s="5">
        <f t="shared" si="0"/>
        <v>8</v>
      </c>
      <c r="B11" s="19" t="s">
        <v>86</v>
      </c>
      <c r="C11" s="7">
        <v>2.4144433857539314</v>
      </c>
      <c r="D11" s="5">
        <v>141</v>
      </c>
      <c r="E11" s="5">
        <f t="shared" si="1"/>
        <v>340.43651739130433</v>
      </c>
      <c r="F11" s="13">
        <f t="shared" si="2"/>
        <v>2.3999567254394076</v>
      </c>
      <c r="G11" s="12">
        <f t="shared" si="2"/>
        <v>2.3878845085106382</v>
      </c>
      <c r="H11" s="13">
        <f t="shared" si="2"/>
        <v>2.3758122915818682</v>
      </c>
      <c r="I11" s="12">
        <f t="shared" si="2"/>
        <v>2.3637400746530988</v>
      </c>
      <c r="J11" s="13">
        <f t="shared" si="2"/>
        <v>2.3395956407955594</v>
      </c>
      <c r="K11" s="12">
        <f t="shared" si="2"/>
        <v>2.2913067730804806</v>
      </c>
      <c r="L11" s="13">
        <f t="shared" si="2"/>
        <v>2.1464401699352451</v>
      </c>
      <c r="M11" s="12">
        <f t="shared" si="2"/>
        <v>2.0740068683626269</v>
      </c>
      <c r="N11" s="11">
        <f t="shared" si="2"/>
        <v>2.361325631267345</v>
      </c>
      <c r="O11" s="12">
        <f t="shared" si="2"/>
        <v>2.5834544227567067</v>
      </c>
      <c r="P11" s="12">
        <f t="shared" si="2"/>
        <v>2.4627322534690101</v>
      </c>
      <c r="Q11" s="11">
        <f t="shared" si="2"/>
        <v>2.5351655550416279</v>
      </c>
      <c r="R11" s="10">
        <f>(C11-[1]汇总!$H$11)/C11</f>
        <v>-0.23879483679259425</v>
      </c>
      <c r="S11" s="5" t="s">
        <v>85</v>
      </c>
      <c r="T11" s="5">
        <f t="shared" si="3"/>
        <v>70.5</v>
      </c>
      <c r="U11" s="5"/>
      <c r="V11" s="5">
        <f t="shared" si="4"/>
        <v>141</v>
      </c>
    </row>
    <row r="12" spans="1:22" x14ac:dyDescent="0.3">
      <c r="A12" s="5">
        <f t="shared" si="0"/>
        <v>9</v>
      </c>
      <c r="B12" s="6" t="s">
        <v>56</v>
      </c>
      <c r="C12" s="7">
        <v>2.5380927536231885</v>
      </c>
      <c r="D12" s="5">
        <v>138</v>
      </c>
      <c r="E12" s="5">
        <f t="shared" si="1"/>
        <v>350.2568</v>
      </c>
      <c r="F12" s="13">
        <f t="shared" si="2"/>
        <v>2.5228641971014496</v>
      </c>
      <c r="G12" s="12">
        <f t="shared" si="2"/>
        <v>2.5101737333333336</v>
      </c>
      <c r="H12" s="13">
        <f t="shared" si="2"/>
        <v>2.4974832695652176</v>
      </c>
      <c r="I12" s="12">
        <f t="shared" si="2"/>
        <v>2.4847928057971016</v>
      </c>
      <c r="J12" s="13">
        <f t="shared" si="2"/>
        <v>2.4594118782608696</v>
      </c>
      <c r="K12" s="12">
        <f t="shared" si="2"/>
        <v>2.4086500231884056</v>
      </c>
      <c r="L12" s="13">
        <f t="shared" si="2"/>
        <v>2.2563644579710145</v>
      </c>
      <c r="M12" s="12">
        <f t="shared" si="2"/>
        <v>2.1802216753623189</v>
      </c>
      <c r="N12" s="11">
        <f t="shared" si="2"/>
        <v>2.4822547130434782</v>
      </c>
      <c r="O12" s="12">
        <f t="shared" si="2"/>
        <v>2.7157592463768121</v>
      </c>
      <c r="P12" s="12">
        <f t="shared" si="2"/>
        <v>2.5888546086956525</v>
      </c>
      <c r="Q12" s="11">
        <f t="shared" si="2"/>
        <v>2.6649973913043481</v>
      </c>
      <c r="R12" s="10">
        <f>(C12-[1]汇总!$H$11)/C12</f>
        <v>-0.17844393028201022</v>
      </c>
      <c r="S12" s="5" t="s">
        <v>97</v>
      </c>
      <c r="T12" s="5">
        <f t="shared" si="3"/>
        <v>69</v>
      </c>
      <c r="U12" s="5"/>
      <c r="V12" s="5">
        <f t="shared" si="4"/>
        <v>138</v>
      </c>
    </row>
    <row r="13" spans="1:22" x14ac:dyDescent="0.3">
      <c r="A13" s="5">
        <f t="shared" si="0"/>
        <v>10</v>
      </c>
      <c r="B13" s="19">
        <v>45606.872442129628</v>
      </c>
      <c r="C13" s="7">
        <v>2.6648999999999998</v>
      </c>
      <c r="D13" s="5">
        <v>132</v>
      </c>
      <c r="E13" s="5">
        <f t="shared" si="1"/>
        <v>351.76679999999999</v>
      </c>
      <c r="F13" s="13">
        <f t="shared" si="2"/>
        <v>2.6489105999999998</v>
      </c>
      <c r="G13" s="12">
        <f t="shared" si="2"/>
        <v>2.6355860999999998</v>
      </c>
      <c r="H13" s="13">
        <f t="shared" si="2"/>
        <v>2.6222615999999999</v>
      </c>
      <c r="I13" s="12">
        <f t="shared" si="2"/>
        <v>2.6089370999999999</v>
      </c>
      <c r="J13" s="13">
        <f t="shared" si="2"/>
        <v>2.5822881</v>
      </c>
      <c r="K13" s="12">
        <f t="shared" si="2"/>
        <v>2.5289900999999997</v>
      </c>
      <c r="L13" s="13">
        <f t="shared" si="2"/>
        <v>2.3690960999999997</v>
      </c>
      <c r="M13" s="12">
        <f t="shared" si="2"/>
        <v>2.2891490999999999</v>
      </c>
      <c r="N13" s="11">
        <f t="shared" si="2"/>
        <v>2.6062721999999998</v>
      </c>
      <c r="O13" s="12">
        <f t="shared" si="2"/>
        <v>2.8514430000000002</v>
      </c>
      <c r="P13" s="12">
        <f t="shared" si="2"/>
        <v>2.7181979999999997</v>
      </c>
      <c r="Q13" s="11">
        <f t="shared" si="2"/>
        <v>2.7981449999999999</v>
      </c>
      <c r="R13" s="10">
        <f>(C13-[1]汇总!$H$11)/C13</f>
        <v>-0.12236856917707993</v>
      </c>
      <c r="S13" s="5" t="s">
        <v>96</v>
      </c>
      <c r="T13" s="5">
        <f t="shared" si="3"/>
        <v>66</v>
      </c>
      <c r="U13" s="5"/>
      <c r="V13" s="5">
        <f t="shared" si="4"/>
        <v>132</v>
      </c>
    </row>
    <row r="14" spans="1:22" ht="28" x14ac:dyDescent="0.3">
      <c r="A14" s="5">
        <f t="shared" si="0"/>
        <v>11</v>
      </c>
      <c r="B14" s="6">
        <v>45607.117118055554</v>
      </c>
      <c r="C14" s="7">
        <v>2.8542000000000001</v>
      </c>
      <c r="D14" s="5">
        <v>144</v>
      </c>
      <c r="E14" s="5">
        <f t="shared" si="1"/>
        <v>411.00479999999999</v>
      </c>
      <c r="F14" s="13">
        <f t="shared" ref="F14:Q21" si="5">$C14*(1+F$3)</f>
        <v>2.8370747999999999</v>
      </c>
      <c r="G14" s="12">
        <f t="shared" si="5"/>
        <v>2.8228038</v>
      </c>
      <c r="H14" s="13">
        <f t="shared" si="5"/>
        <v>2.8085328000000001</v>
      </c>
      <c r="I14" s="12">
        <f t="shared" si="5"/>
        <v>2.7942618000000001</v>
      </c>
      <c r="J14" s="13">
        <f t="shared" si="5"/>
        <v>2.7657197999999998</v>
      </c>
      <c r="K14" s="12">
        <f t="shared" si="5"/>
        <v>2.7086358000000001</v>
      </c>
      <c r="L14" s="13">
        <f t="shared" si="5"/>
        <v>2.5373838000000002</v>
      </c>
      <c r="M14" s="12">
        <f t="shared" si="5"/>
        <v>2.4517578000000002</v>
      </c>
      <c r="N14" s="11">
        <f t="shared" si="5"/>
        <v>2.7914075999999999</v>
      </c>
      <c r="O14" s="12">
        <f t="shared" si="5"/>
        <v>3.0539940000000003</v>
      </c>
      <c r="P14" s="12">
        <f t="shared" si="5"/>
        <v>2.9112840000000002</v>
      </c>
      <c r="Q14" s="11">
        <f t="shared" si="5"/>
        <v>2.9969100000000002</v>
      </c>
      <c r="R14" s="10">
        <f>(C14-[1]汇总!$H$11)/C14</f>
        <v>-4.7929367248265721E-2</v>
      </c>
      <c r="S14" s="14" t="s">
        <v>95</v>
      </c>
      <c r="T14" s="5">
        <f t="shared" si="3"/>
        <v>72</v>
      </c>
      <c r="U14" s="5"/>
      <c r="V14" s="5">
        <f t="shared" si="4"/>
        <v>144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5"/>
        <v>0</v>
      </c>
      <c r="G15" s="12">
        <f t="shared" si="5"/>
        <v>0</v>
      </c>
      <c r="H15" s="13">
        <f t="shared" si="5"/>
        <v>0</v>
      </c>
      <c r="I15" s="12">
        <f t="shared" si="5"/>
        <v>0</v>
      </c>
      <c r="J15" s="13">
        <f t="shared" si="5"/>
        <v>0</v>
      </c>
      <c r="K15" s="12">
        <f t="shared" si="5"/>
        <v>0</v>
      </c>
      <c r="L15" s="13">
        <f t="shared" si="5"/>
        <v>0</v>
      </c>
      <c r="M15" s="12">
        <f t="shared" si="5"/>
        <v>0</v>
      </c>
      <c r="N15" s="11">
        <f t="shared" si="5"/>
        <v>0</v>
      </c>
      <c r="O15" s="12">
        <f t="shared" si="5"/>
        <v>0</v>
      </c>
      <c r="P15" s="12">
        <f t="shared" si="5"/>
        <v>0</v>
      </c>
      <c r="Q15" s="11">
        <f t="shared" si="5"/>
        <v>0</v>
      </c>
      <c r="R15" s="10" t="e">
        <f>(C15-[1]汇总!$H$11)/C15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5"/>
        <v>0</v>
      </c>
      <c r="G16" s="12">
        <f t="shared" si="5"/>
        <v>0</v>
      </c>
      <c r="H16" s="13">
        <f t="shared" si="5"/>
        <v>0</v>
      </c>
      <c r="I16" s="12">
        <f t="shared" si="5"/>
        <v>0</v>
      </c>
      <c r="J16" s="13">
        <f t="shared" si="5"/>
        <v>0</v>
      </c>
      <c r="K16" s="12">
        <f t="shared" si="5"/>
        <v>0</v>
      </c>
      <c r="L16" s="13">
        <f t="shared" si="5"/>
        <v>0</v>
      </c>
      <c r="M16" s="12">
        <f t="shared" si="5"/>
        <v>0</v>
      </c>
      <c r="N16" s="11">
        <f t="shared" si="5"/>
        <v>0</v>
      </c>
      <c r="O16" s="12">
        <f t="shared" si="5"/>
        <v>0</v>
      </c>
      <c r="P16" s="12">
        <f t="shared" si="5"/>
        <v>0</v>
      </c>
      <c r="Q16" s="11">
        <f t="shared" si="5"/>
        <v>0</v>
      </c>
      <c r="R16" s="10" t="e">
        <f>(C16-[1]汇总!$H$11)/C16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5"/>
        <v>0</v>
      </c>
      <c r="G17" s="12">
        <f t="shared" si="5"/>
        <v>0</v>
      </c>
      <c r="H17" s="13">
        <f t="shared" si="5"/>
        <v>0</v>
      </c>
      <c r="I17" s="12">
        <f t="shared" si="5"/>
        <v>0</v>
      </c>
      <c r="J17" s="13">
        <f t="shared" si="5"/>
        <v>0</v>
      </c>
      <c r="K17" s="12">
        <f t="shared" si="5"/>
        <v>0</v>
      </c>
      <c r="L17" s="13">
        <f t="shared" si="5"/>
        <v>0</v>
      </c>
      <c r="M17" s="12">
        <f t="shared" si="5"/>
        <v>0</v>
      </c>
      <c r="N17" s="11">
        <f t="shared" si="5"/>
        <v>0</v>
      </c>
      <c r="O17" s="12">
        <f t="shared" si="5"/>
        <v>0</v>
      </c>
      <c r="P17" s="12">
        <f t="shared" si="5"/>
        <v>0</v>
      </c>
      <c r="Q17" s="11">
        <f t="shared" si="5"/>
        <v>0</v>
      </c>
      <c r="R17" s="10" t="e">
        <f>(C17-[1]汇总!$H$11)/C17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1"/>
        <v>0</v>
      </c>
      <c r="F18" s="13">
        <f t="shared" si="5"/>
        <v>0</v>
      </c>
      <c r="G18" s="12">
        <f t="shared" si="5"/>
        <v>0</v>
      </c>
      <c r="H18" s="13">
        <f t="shared" si="5"/>
        <v>0</v>
      </c>
      <c r="I18" s="12">
        <f t="shared" si="5"/>
        <v>0</v>
      </c>
      <c r="J18" s="13">
        <f t="shared" si="5"/>
        <v>0</v>
      </c>
      <c r="K18" s="12">
        <f t="shared" si="5"/>
        <v>0</v>
      </c>
      <c r="L18" s="13">
        <f t="shared" si="5"/>
        <v>0</v>
      </c>
      <c r="M18" s="12">
        <f t="shared" si="5"/>
        <v>0</v>
      </c>
      <c r="N18" s="11">
        <f t="shared" si="5"/>
        <v>0</v>
      </c>
      <c r="O18" s="12">
        <f t="shared" si="5"/>
        <v>0</v>
      </c>
      <c r="P18" s="12">
        <f t="shared" si="5"/>
        <v>0</v>
      </c>
      <c r="Q18" s="11">
        <f t="shared" si="5"/>
        <v>0</v>
      </c>
      <c r="R18" s="10" t="e">
        <f>(C18-[1]汇总!$H$11)/C18</f>
        <v>#DIV/0!</v>
      </c>
      <c r="S18" s="5"/>
      <c r="T18" s="5">
        <f t="shared" si="3"/>
        <v>0</v>
      </c>
      <c r="U18" s="5"/>
      <c r="V18" s="5">
        <f t="shared" si="4"/>
        <v>0</v>
      </c>
    </row>
    <row r="19" spans="1:22" x14ac:dyDescent="0.3">
      <c r="A19" s="5">
        <f t="shared" si="0"/>
        <v>16</v>
      </c>
      <c r="B19" s="6"/>
      <c r="C19" s="7">
        <v>0</v>
      </c>
      <c r="D19" s="5">
        <v>0</v>
      </c>
      <c r="E19" s="5">
        <f t="shared" si="1"/>
        <v>0</v>
      </c>
      <c r="F19" s="13">
        <f t="shared" si="5"/>
        <v>0</v>
      </c>
      <c r="G19" s="12">
        <f t="shared" si="5"/>
        <v>0</v>
      </c>
      <c r="H19" s="13">
        <f t="shared" si="5"/>
        <v>0</v>
      </c>
      <c r="I19" s="12">
        <f t="shared" si="5"/>
        <v>0</v>
      </c>
      <c r="J19" s="13">
        <f t="shared" si="5"/>
        <v>0</v>
      </c>
      <c r="K19" s="12">
        <f t="shared" si="5"/>
        <v>0</v>
      </c>
      <c r="L19" s="13">
        <f t="shared" si="5"/>
        <v>0</v>
      </c>
      <c r="M19" s="12">
        <f t="shared" si="5"/>
        <v>0</v>
      </c>
      <c r="N19" s="11">
        <f t="shared" si="5"/>
        <v>0</v>
      </c>
      <c r="O19" s="12">
        <f t="shared" si="5"/>
        <v>0</v>
      </c>
      <c r="P19" s="12">
        <f t="shared" si="5"/>
        <v>0</v>
      </c>
      <c r="Q19" s="11">
        <f t="shared" si="5"/>
        <v>0</v>
      </c>
      <c r="R19" s="10" t="e">
        <f>(C19-[1]汇总!$H$11)/C19</f>
        <v>#DIV/0!</v>
      </c>
      <c r="S19" s="5"/>
      <c r="T19" s="5">
        <f t="shared" si="3"/>
        <v>0</v>
      </c>
      <c r="U19" s="5"/>
      <c r="V19" s="5">
        <f t="shared" si="4"/>
        <v>0</v>
      </c>
    </row>
    <row r="20" spans="1:22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1"/>
        <v>0</v>
      </c>
      <c r="F20" s="13">
        <f t="shared" si="5"/>
        <v>0</v>
      </c>
      <c r="G20" s="12">
        <f t="shared" si="5"/>
        <v>0</v>
      </c>
      <c r="H20" s="13">
        <f t="shared" si="5"/>
        <v>0</v>
      </c>
      <c r="I20" s="12">
        <f t="shared" si="5"/>
        <v>0</v>
      </c>
      <c r="J20" s="13">
        <f t="shared" si="5"/>
        <v>0</v>
      </c>
      <c r="K20" s="12">
        <f t="shared" si="5"/>
        <v>0</v>
      </c>
      <c r="L20" s="13">
        <f t="shared" si="5"/>
        <v>0</v>
      </c>
      <c r="M20" s="12">
        <f t="shared" si="5"/>
        <v>0</v>
      </c>
      <c r="N20" s="11">
        <f t="shared" si="5"/>
        <v>0</v>
      </c>
      <c r="O20" s="12">
        <f t="shared" si="5"/>
        <v>0</v>
      </c>
      <c r="P20" s="12">
        <f t="shared" si="5"/>
        <v>0</v>
      </c>
      <c r="Q20" s="11">
        <f t="shared" si="5"/>
        <v>0</v>
      </c>
      <c r="R20" s="10" t="e">
        <f>(C20-[1]汇总!$H$11)/C20</f>
        <v>#DIV/0!</v>
      </c>
      <c r="S20" s="5"/>
      <c r="T20" s="5">
        <f t="shared" si="3"/>
        <v>0</v>
      </c>
      <c r="U20" s="5"/>
      <c r="V20" s="5">
        <f t="shared" si="4"/>
        <v>0</v>
      </c>
    </row>
    <row r="21" spans="1:22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1"/>
        <v>0</v>
      </c>
      <c r="F21" s="13">
        <f t="shared" si="5"/>
        <v>0</v>
      </c>
      <c r="G21" s="12">
        <f t="shared" si="5"/>
        <v>0</v>
      </c>
      <c r="H21" s="13">
        <f t="shared" si="5"/>
        <v>0</v>
      </c>
      <c r="I21" s="12">
        <f t="shared" si="5"/>
        <v>0</v>
      </c>
      <c r="J21" s="13">
        <f t="shared" si="5"/>
        <v>0</v>
      </c>
      <c r="K21" s="12">
        <f t="shared" si="5"/>
        <v>0</v>
      </c>
      <c r="L21" s="13">
        <f t="shared" si="5"/>
        <v>0</v>
      </c>
      <c r="M21" s="12">
        <f t="shared" si="5"/>
        <v>0</v>
      </c>
      <c r="N21" s="11">
        <f t="shared" si="5"/>
        <v>0</v>
      </c>
      <c r="O21" s="12">
        <f t="shared" si="5"/>
        <v>0</v>
      </c>
      <c r="P21" s="12">
        <f t="shared" si="5"/>
        <v>0</v>
      </c>
      <c r="Q21" s="11">
        <f t="shared" si="5"/>
        <v>0</v>
      </c>
      <c r="R21" s="10" t="e">
        <f>(C21-[1]汇总!$H$11)/C21</f>
        <v>#DIV/0!</v>
      </c>
      <c r="S21" s="5"/>
      <c r="T21" s="5">
        <f t="shared" si="3"/>
        <v>0</v>
      </c>
      <c r="U21" s="5"/>
      <c r="V21" s="5">
        <f t="shared" si="4"/>
        <v>0</v>
      </c>
    </row>
    <row r="22" spans="1:22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3">
      <c r="A23" s="45" t="s">
        <v>12</v>
      </c>
      <c r="B23" s="46"/>
      <c r="C23" s="47"/>
      <c r="D23" s="5">
        <f>SUM(D3:D22)</f>
        <v>1276</v>
      </c>
      <c r="E23" s="5">
        <f>SUM(E3:E22)</f>
        <v>2979.1658173913042</v>
      </c>
      <c r="G23" s="1">
        <v>1000</v>
      </c>
      <c r="T23" s="1">
        <f>SUM(T4:T22)</f>
        <v>638</v>
      </c>
      <c r="U23" s="1">
        <f>SUM(U3:U22)</f>
        <v>259</v>
      </c>
      <c r="V23" s="1">
        <f>SUM(V3:V22)</f>
        <v>1017</v>
      </c>
    </row>
    <row r="24" spans="1:22" x14ac:dyDescent="0.3">
      <c r="A24" s="45" t="s">
        <v>11</v>
      </c>
      <c r="B24" s="46"/>
      <c r="C24" s="47"/>
      <c r="D24" s="49">
        <f>E23/D23</f>
        <v>2.3347694493662261</v>
      </c>
      <c r="E24" s="49"/>
      <c r="G24" s="1">
        <v>2.2164000000000001</v>
      </c>
      <c r="T24"/>
      <c r="U24"/>
      <c r="V24"/>
    </row>
    <row r="25" spans="1:22" x14ac:dyDescent="0.3">
      <c r="A25" s="45" t="s">
        <v>10</v>
      </c>
      <c r="B25" s="46"/>
      <c r="C25" s="47"/>
      <c r="D25" s="49">
        <f>[1]汇总!H11</f>
        <v>2.9910000000000001</v>
      </c>
      <c r="E25" s="49"/>
      <c r="T25"/>
      <c r="U25"/>
      <c r="V25"/>
    </row>
    <row r="26" spans="1:22" x14ac:dyDescent="0.3">
      <c r="A26" s="45" t="s">
        <v>9</v>
      </c>
      <c r="B26" s="46"/>
      <c r="C26" s="47"/>
      <c r="D26" s="40">
        <f>(D24-D25)/D24</f>
        <v>-0.28106867288841214</v>
      </c>
      <c r="E26" s="40"/>
      <c r="T26"/>
      <c r="U26"/>
      <c r="V26"/>
    </row>
    <row r="27" spans="1:22" x14ac:dyDescent="0.3">
      <c r="T27"/>
      <c r="U27"/>
      <c r="V27"/>
    </row>
    <row r="28" spans="1:22" x14ac:dyDescent="0.3">
      <c r="T28"/>
      <c r="U28"/>
      <c r="V28"/>
    </row>
    <row r="29" spans="1:22" customFormat="1" x14ac:dyDescent="0.3">
      <c r="A29" s="41" t="s">
        <v>37</v>
      </c>
      <c r="B29" s="41"/>
      <c r="C29" s="41"/>
      <c r="D29" s="41"/>
      <c r="E29" s="41"/>
      <c r="F29" s="41"/>
      <c r="G29" s="42"/>
    </row>
    <row r="30" spans="1:22" customFormat="1" x14ac:dyDescent="0.3">
      <c r="A30" s="5" t="s">
        <v>7</v>
      </c>
      <c r="B30" s="5" t="s">
        <v>36</v>
      </c>
      <c r="C30" s="5" t="s">
        <v>35</v>
      </c>
      <c r="D30" s="5" t="s">
        <v>4</v>
      </c>
      <c r="E30" s="5" t="s">
        <v>34</v>
      </c>
      <c r="F30" s="5" t="s">
        <v>2</v>
      </c>
      <c r="G30" s="5" t="s">
        <v>1</v>
      </c>
    </row>
    <row r="31" spans="1:22" customFormat="1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9">
        <v>0</v>
      </c>
      <c r="G31" s="9">
        <v>0</v>
      </c>
    </row>
    <row r="32" spans="1:22" customFormat="1" x14ac:dyDescent="0.3">
      <c r="A32" s="18"/>
      <c r="B32" s="6">
        <v>45607.138055555559</v>
      </c>
      <c r="C32" s="7">
        <v>2.8542000000000001</v>
      </c>
      <c r="D32" s="5">
        <v>20</v>
      </c>
      <c r="E32" s="5">
        <v>2.7275999999999998</v>
      </c>
      <c r="F32" s="4">
        <f t="shared" ref="F32:F45" si="6">E32*D32/5</f>
        <v>10.910399999999999</v>
      </c>
      <c r="G32" s="2">
        <f t="shared" ref="G32:G45" si="7">C32*D32 - E32*D32 - (C32*D32 + E32*D32)*0.05%</f>
        <v>2.4761820000000108</v>
      </c>
    </row>
    <row r="33" spans="1:22" customFormat="1" x14ac:dyDescent="0.3">
      <c r="A33" s="18"/>
      <c r="B33" s="6"/>
      <c r="C33" s="5"/>
      <c r="D33" s="5"/>
      <c r="E33" s="5"/>
      <c r="F33" s="4">
        <f t="shared" si="6"/>
        <v>0</v>
      </c>
      <c r="G33" s="2">
        <f t="shared" si="7"/>
        <v>0</v>
      </c>
    </row>
    <row r="34" spans="1:22" customFormat="1" x14ac:dyDescent="0.3">
      <c r="A34" s="18"/>
      <c r="B34" s="6"/>
      <c r="C34" s="5"/>
      <c r="D34" s="5"/>
      <c r="E34" s="5"/>
      <c r="F34" s="4">
        <f t="shared" si="6"/>
        <v>0</v>
      </c>
      <c r="G34" s="2">
        <f t="shared" si="7"/>
        <v>0</v>
      </c>
    </row>
    <row r="35" spans="1:22" customFormat="1" x14ac:dyDescent="0.3">
      <c r="A35" s="18"/>
      <c r="B35" s="6"/>
      <c r="C35" s="5"/>
      <c r="D35" s="5"/>
      <c r="E35" s="5"/>
      <c r="F35" s="4">
        <f t="shared" si="6"/>
        <v>0</v>
      </c>
      <c r="G35" s="2">
        <f t="shared" si="7"/>
        <v>0</v>
      </c>
    </row>
    <row r="36" spans="1:22" customFormat="1" x14ac:dyDescent="0.3">
      <c r="A36" s="18"/>
      <c r="B36" s="6"/>
      <c r="C36" s="5"/>
      <c r="D36" s="5"/>
      <c r="E36" s="5"/>
      <c r="F36" s="4">
        <f t="shared" si="6"/>
        <v>0</v>
      </c>
      <c r="G36" s="2">
        <f t="shared" si="7"/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si="6"/>
        <v>0</v>
      </c>
      <c r="G37" s="2">
        <f t="shared" si="7"/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6"/>
        <v>0</v>
      </c>
      <c r="G38" s="2">
        <f t="shared" si="7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6"/>
        <v>0</v>
      </c>
      <c r="G39" s="2">
        <f t="shared" si="7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6"/>
        <v>0</v>
      </c>
      <c r="G40" s="2">
        <f t="shared" si="7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6"/>
        <v>0</v>
      </c>
      <c r="G41" s="2">
        <f t="shared" si="7"/>
        <v>0</v>
      </c>
    </row>
    <row r="42" spans="1:22" customFormat="1" x14ac:dyDescent="0.3">
      <c r="A42" s="18"/>
      <c r="B42" s="6"/>
      <c r="C42" s="5"/>
      <c r="D42" s="5"/>
      <c r="E42" s="5"/>
      <c r="F42" s="4">
        <f t="shared" si="6"/>
        <v>0</v>
      </c>
      <c r="G42" s="2">
        <f t="shared" si="7"/>
        <v>0</v>
      </c>
    </row>
    <row r="43" spans="1:22" customFormat="1" x14ac:dyDescent="0.3">
      <c r="A43" s="18"/>
      <c r="B43" s="6"/>
      <c r="C43" s="5"/>
      <c r="D43" s="5"/>
      <c r="E43" s="5"/>
      <c r="F43" s="4">
        <f t="shared" si="6"/>
        <v>0</v>
      </c>
      <c r="G43" s="2">
        <f t="shared" si="7"/>
        <v>0</v>
      </c>
    </row>
    <row r="44" spans="1:22" customFormat="1" x14ac:dyDescent="0.3">
      <c r="A44" s="18"/>
      <c r="B44" s="6"/>
      <c r="C44" s="5"/>
      <c r="D44" s="5"/>
      <c r="E44" s="5"/>
      <c r="F44" s="4">
        <f t="shared" si="6"/>
        <v>0</v>
      </c>
      <c r="G44" s="2">
        <f t="shared" si="7"/>
        <v>0</v>
      </c>
    </row>
    <row r="45" spans="1:22" customFormat="1" x14ac:dyDescent="0.3">
      <c r="A45" s="18"/>
      <c r="B45" s="6"/>
      <c r="C45" s="5"/>
      <c r="D45" s="5"/>
      <c r="E45" s="5"/>
      <c r="F45" s="4">
        <f t="shared" si="6"/>
        <v>0</v>
      </c>
      <c r="G45" s="2">
        <f t="shared" si="7"/>
        <v>0</v>
      </c>
    </row>
    <row r="46" spans="1:22" customFormat="1" x14ac:dyDescent="0.3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</row>
    <row r="47" spans="1:22" customFormat="1" x14ac:dyDescent="0.3">
      <c r="A47" s="43" t="s">
        <v>33</v>
      </c>
      <c r="B47" s="43"/>
      <c r="C47" s="43"/>
      <c r="D47" s="43"/>
      <c r="E47" s="43"/>
      <c r="F47" s="44"/>
      <c r="G47" s="2">
        <f>SUM(G31:G46)</f>
        <v>2.4761820000000108</v>
      </c>
    </row>
    <row r="48" spans="1:22" x14ac:dyDescent="0.3">
      <c r="T48"/>
      <c r="U48"/>
      <c r="V48"/>
    </row>
    <row r="49" spans="20:22" x14ac:dyDescent="0.3">
      <c r="T49"/>
      <c r="U49"/>
      <c r="V49"/>
    </row>
    <row r="50" spans="20:22" x14ac:dyDescent="0.3">
      <c r="T50"/>
      <c r="U50"/>
      <c r="V50"/>
    </row>
    <row r="51" spans="20:22" x14ac:dyDescent="0.3">
      <c r="T51"/>
      <c r="U51"/>
      <c r="V51"/>
    </row>
  </sheetData>
  <mergeCells count="12">
    <mergeCell ref="A1:V1"/>
    <mergeCell ref="F2:M2"/>
    <mergeCell ref="N2:Q2"/>
    <mergeCell ref="A23:C23"/>
    <mergeCell ref="A24:C24"/>
    <mergeCell ref="D24:E24"/>
    <mergeCell ref="A47:F47"/>
    <mergeCell ref="A25:C25"/>
    <mergeCell ref="D25:E25"/>
    <mergeCell ref="A26:C26"/>
    <mergeCell ref="D26:E26"/>
    <mergeCell ref="A29:G2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3FE0-799A-448E-BE3D-6663A25FD2B6}">
  <dimension ref="A1:V45"/>
  <sheetViews>
    <sheetView zoomScaleNormal="100" workbookViewId="0">
      <pane xSplit="1" ySplit="3" topLeftCell="B31" activePane="bottomRight" state="frozen"/>
      <selection activeCell="M34" sqref="M34"/>
      <selection pane="topRight" activeCell="M34" sqref="M34"/>
      <selection pane="bottomLeft" activeCell="M34" sqref="M34"/>
      <selection pane="bottomRight" activeCell="J39" sqref="J39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1" width="7.08203125" style="1" bestFit="1" customWidth="1"/>
    <col min="12" max="12" width="8.08203125" style="1" bestFit="1" customWidth="1"/>
    <col min="13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0.33</v>
      </c>
      <c r="G3" s="16">
        <v>0.4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0.151</v>
      </c>
      <c r="N3" s="15">
        <v>0.03</v>
      </c>
      <c r="O3" s="15">
        <v>-0.02</v>
      </c>
      <c r="P3" s="15">
        <v>-0.03</v>
      </c>
      <c r="Q3" s="15">
        <v>-0.05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7" si="0">ROW()-3</f>
        <v>1</v>
      </c>
      <c r="B4" s="6">
        <v>45607.491226851853</v>
      </c>
      <c r="C4" s="7">
        <v>3.1766000000000001</v>
      </c>
      <c r="D4" s="5">
        <v>37</v>
      </c>
      <c r="E4" s="5">
        <f t="shared" ref="E4:E17" si="1">C4*D4</f>
        <v>117.5342</v>
      </c>
      <c r="F4" s="13">
        <f t="shared" ref="F4:Q17" si="2">$C4*(1+F$3)</f>
        <v>4.2248780000000004</v>
      </c>
      <c r="G4" s="12">
        <f t="shared" si="2"/>
        <v>4.4472399999999999</v>
      </c>
      <c r="H4" s="13">
        <f t="shared" si="2"/>
        <v>3.2274256000000001</v>
      </c>
      <c r="I4" s="12">
        <f t="shared" si="2"/>
        <v>3.2433085999999998</v>
      </c>
      <c r="J4" s="13">
        <f t="shared" si="2"/>
        <v>3.2750745999999999</v>
      </c>
      <c r="K4" s="12">
        <f t="shared" si="2"/>
        <v>3.3386065999999999</v>
      </c>
      <c r="L4" s="13">
        <f t="shared" si="2"/>
        <v>3.4974365999999999</v>
      </c>
      <c r="M4" s="12">
        <f t="shared" si="2"/>
        <v>3.6562666000000004</v>
      </c>
      <c r="N4" s="11">
        <f t="shared" si="2"/>
        <v>3.2718980000000002</v>
      </c>
      <c r="O4" s="12">
        <f t="shared" si="2"/>
        <v>3.1130680000000002</v>
      </c>
      <c r="P4" s="12">
        <f t="shared" si="2"/>
        <v>3.081302</v>
      </c>
      <c r="Q4" s="11">
        <f t="shared" si="2"/>
        <v>3.0177700000000001</v>
      </c>
      <c r="R4" s="10">
        <f>([1]汇总!$H$11-C4)/C4</f>
        <v>-5.8427249260215322E-2</v>
      </c>
      <c r="S4" s="5" t="s">
        <v>98</v>
      </c>
      <c r="T4" s="5">
        <f t="shared" ref="T4:T17" si="3">D4/2</f>
        <v>18.5</v>
      </c>
      <c r="U4" s="5"/>
      <c r="V4" s="5">
        <f t="shared" ref="V4:V17" si="4">D4-U4</f>
        <v>37</v>
      </c>
    </row>
    <row r="5" spans="1:22" x14ac:dyDescent="0.3">
      <c r="A5" s="5">
        <f t="shared" si="0"/>
        <v>2</v>
      </c>
      <c r="B5" s="6">
        <v>45607.443622685183</v>
      </c>
      <c r="C5" s="7">
        <v>3.0838999999999999</v>
      </c>
      <c r="D5" s="5">
        <v>38</v>
      </c>
      <c r="E5" s="5">
        <f t="shared" si="1"/>
        <v>117.18819999999999</v>
      </c>
      <c r="F5" s="13">
        <f t="shared" si="2"/>
        <v>4.1015870000000003</v>
      </c>
      <c r="G5" s="12">
        <f t="shared" si="2"/>
        <v>4.3174599999999996</v>
      </c>
      <c r="H5" s="13">
        <f t="shared" si="2"/>
        <v>3.1332423999999999</v>
      </c>
      <c r="I5" s="12">
        <f t="shared" si="2"/>
        <v>3.1486618999999996</v>
      </c>
      <c r="J5" s="13">
        <f t="shared" si="2"/>
        <v>3.1795008999999994</v>
      </c>
      <c r="K5" s="12">
        <f t="shared" si="2"/>
        <v>3.2411788999999995</v>
      </c>
      <c r="L5" s="13">
        <f t="shared" si="2"/>
        <v>3.3953738999999996</v>
      </c>
      <c r="M5" s="12">
        <f t="shared" si="2"/>
        <v>3.5495688999999997</v>
      </c>
      <c r="N5" s="11">
        <f t="shared" si="2"/>
        <v>3.1764169999999998</v>
      </c>
      <c r="O5" s="12">
        <f t="shared" si="2"/>
        <v>3.0222219999999997</v>
      </c>
      <c r="P5" s="12">
        <f t="shared" si="2"/>
        <v>2.9913829999999999</v>
      </c>
      <c r="Q5" s="11">
        <f t="shared" si="2"/>
        <v>2.9297049999999998</v>
      </c>
      <c r="R5" s="10">
        <f>([1]汇总!$H$11-C5)/C5</f>
        <v>-3.0124193391484731E-2</v>
      </c>
      <c r="S5" s="5" t="s">
        <v>99</v>
      </c>
      <c r="T5" s="5">
        <f t="shared" si="3"/>
        <v>19</v>
      </c>
      <c r="U5" s="5"/>
      <c r="V5" s="5">
        <f t="shared" si="4"/>
        <v>38</v>
      </c>
    </row>
    <row r="6" spans="1:22" x14ac:dyDescent="0.3">
      <c r="A6" s="5">
        <f t="shared" si="0"/>
        <v>3</v>
      </c>
      <c r="B6" s="6">
        <v>45607.437592592592</v>
      </c>
      <c r="C6" s="7">
        <v>3.0005999999999999</v>
      </c>
      <c r="D6" s="5">
        <v>39</v>
      </c>
      <c r="E6" s="5">
        <f t="shared" si="1"/>
        <v>117.0234</v>
      </c>
      <c r="F6" s="13">
        <f t="shared" si="2"/>
        <v>3.9907980000000003</v>
      </c>
      <c r="G6" s="12">
        <f t="shared" si="2"/>
        <v>4.2008399999999995</v>
      </c>
      <c r="H6" s="13">
        <f t="shared" si="2"/>
        <v>3.0486095999999998</v>
      </c>
      <c r="I6" s="12">
        <f t="shared" si="2"/>
        <v>3.0636125999999995</v>
      </c>
      <c r="J6" s="13">
        <f t="shared" si="2"/>
        <v>3.0936185999999997</v>
      </c>
      <c r="K6" s="12">
        <f t="shared" si="2"/>
        <v>3.1536305999999996</v>
      </c>
      <c r="L6" s="13">
        <f t="shared" si="2"/>
        <v>3.3036605999999997</v>
      </c>
      <c r="M6" s="12">
        <f t="shared" si="2"/>
        <v>3.4536905999999998</v>
      </c>
      <c r="N6" s="11">
        <f t="shared" si="2"/>
        <v>3.0906180000000001</v>
      </c>
      <c r="O6" s="12">
        <f t="shared" si="2"/>
        <v>2.940588</v>
      </c>
      <c r="P6" s="12">
        <f t="shared" si="2"/>
        <v>2.9105819999999998</v>
      </c>
      <c r="Q6" s="11">
        <f t="shared" si="2"/>
        <v>2.8505699999999998</v>
      </c>
      <c r="R6" s="10">
        <f>([1]汇总!$H$11-C6)/C6</f>
        <v>-3.1993601279743486E-3</v>
      </c>
      <c r="S6" s="5" t="s">
        <v>100</v>
      </c>
      <c r="T6" s="5">
        <f t="shared" si="3"/>
        <v>19.5</v>
      </c>
      <c r="U6" s="5"/>
      <c r="V6" s="5">
        <f t="shared" si="4"/>
        <v>39</v>
      </c>
    </row>
    <row r="7" spans="1:22" ht="28" x14ac:dyDescent="0.3">
      <c r="A7" s="5">
        <f t="shared" si="0"/>
        <v>4</v>
      </c>
      <c r="B7" s="6">
        <v>45607.426134259258</v>
      </c>
      <c r="C7" s="7">
        <v>2.8883999999999999</v>
      </c>
      <c r="D7" s="5">
        <v>27</v>
      </c>
      <c r="E7" s="5">
        <f t="shared" si="1"/>
        <v>77.986800000000002</v>
      </c>
      <c r="F7" s="13">
        <f t="shared" si="2"/>
        <v>3.8415720000000002</v>
      </c>
      <c r="G7" s="12">
        <f t="shared" si="2"/>
        <v>4.0437599999999998</v>
      </c>
      <c r="H7" s="13">
        <f t="shared" si="2"/>
        <v>2.9346144000000001</v>
      </c>
      <c r="I7" s="12">
        <f t="shared" si="2"/>
        <v>2.9490563999999995</v>
      </c>
      <c r="J7" s="13">
        <f t="shared" si="2"/>
        <v>2.9779403999999996</v>
      </c>
      <c r="K7" s="12">
        <f t="shared" si="2"/>
        <v>3.0357083999999999</v>
      </c>
      <c r="L7" s="13">
        <f t="shared" si="2"/>
        <v>3.1801283999999996</v>
      </c>
      <c r="M7" s="12">
        <f t="shared" si="2"/>
        <v>3.3245483999999998</v>
      </c>
      <c r="N7" s="11">
        <f t="shared" si="2"/>
        <v>2.9750519999999998</v>
      </c>
      <c r="O7" s="12">
        <f t="shared" si="2"/>
        <v>2.8306319999999996</v>
      </c>
      <c r="P7" s="12">
        <f t="shared" si="2"/>
        <v>2.8017479999999999</v>
      </c>
      <c r="Q7" s="11">
        <f t="shared" si="2"/>
        <v>2.7439799999999996</v>
      </c>
      <c r="R7" s="10">
        <f>([1]汇总!$H$11-C7)/C7</f>
        <v>3.5521395928541838E-2</v>
      </c>
      <c r="S7" s="14" t="s">
        <v>101</v>
      </c>
      <c r="T7" s="5">
        <f t="shared" si="3"/>
        <v>13.5</v>
      </c>
      <c r="U7" s="5"/>
      <c r="V7" s="5">
        <f t="shared" si="4"/>
        <v>27</v>
      </c>
    </row>
    <row r="8" spans="1:22" ht="28" x14ac:dyDescent="0.3">
      <c r="A8" s="5">
        <f t="shared" si="0"/>
        <v>5</v>
      </c>
      <c r="B8" s="6">
        <v>45606.934965277775</v>
      </c>
      <c r="C8" s="7">
        <v>2.7778</v>
      </c>
      <c r="D8" s="5">
        <v>28</v>
      </c>
      <c r="E8" s="5">
        <f t="shared" si="1"/>
        <v>77.778400000000005</v>
      </c>
      <c r="F8" s="13">
        <f t="shared" si="2"/>
        <v>3.6944740000000005</v>
      </c>
      <c r="G8" s="12">
        <f t="shared" si="2"/>
        <v>3.8889199999999997</v>
      </c>
      <c r="H8" s="13">
        <f t="shared" si="2"/>
        <v>2.8222448</v>
      </c>
      <c r="I8" s="12">
        <f t="shared" si="2"/>
        <v>2.8361337999999998</v>
      </c>
      <c r="J8" s="13">
        <f t="shared" si="2"/>
        <v>2.8639117999999999</v>
      </c>
      <c r="K8" s="12">
        <f t="shared" si="2"/>
        <v>2.9194678000000001</v>
      </c>
      <c r="L8" s="13">
        <f t="shared" si="2"/>
        <v>3.0583578</v>
      </c>
      <c r="M8" s="12">
        <f t="shared" si="2"/>
        <v>3.1972478</v>
      </c>
      <c r="N8" s="11">
        <f t="shared" si="2"/>
        <v>2.8611340000000003</v>
      </c>
      <c r="O8" s="12">
        <f t="shared" si="2"/>
        <v>2.7222439999999999</v>
      </c>
      <c r="P8" s="12">
        <f t="shared" si="2"/>
        <v>2.6944659999999998</v>
      </c>
      <c r="Q8" s="11">
        <f t="shared" si="2"/>
        <v>2.6389100000000001</v>
      </c>
      <c r="R8" s="10">
        <f>([1]汇总!$H$11-C8)/C8</f>
        <v>7.675138598891211E-2</v>
      </c>
      <c r="S8" s="14" t="s">
        <v>102</v>
      </c>
      <c r="T8" s="5">
        <f t="shared" si="3"/>
        <v>14</v>
      </c>
      <c r="U8" s="5"/>
      <c r="V8" s="5">
        <f t="shared" si="4"/>
        <v>28</v>
      </c>
    </row>
    <row r="9" spans="1:22" ht="28" x14ac:dyDescent="0.3">
      <c r="A9" s="5">
        <f t="shared" si="0"/>
        <v>6</v>
      </c>
      <c r="B9" s="6">
        <v>45606.914594907408</v>
      </c>
      <c r="C9" s="7">
        <v>2.6966999999999999</v>
      </c>
      <c r="D9" s="5">
        <v>29</v>
      </c>
      <c r="E9" s="5">
        <f t="shared" si="1"/>
        <v>78.204299999999989</v>
      </c>
      <c r="F9" s="13">
        <f t="shared" si="2"/>
        <v>3.586611</v>
      </c>
      <c r="G9" s="12">
        <f t="shared" si="2"/>
        <v>3.7753799999999997</v>
      </c>
      <c r="H9" s="13">
        <f t="shared" si="2"/>
        <v>2.7398471999999998</v>
      </c>
      <c r="I9" s="12">
        <f t="shared" si="2"/>
        <v>2.7533306999999998</v>
      </c>
      <c r="J9" s="13">
        <f t="shared" si="2"/>
        <v>2.7802976999999998</v>
      </c>
      <c r="K9" s="12">
        <f t="shared" si="2"/>
        <v>2.8342316999999997</v>
      </c>
      <c r="L9" s="13">
        <f t="shared" si="2"/>
        <v>2.9690666999999999</v>
      </c>
      <c r="M9" s="12">
        <f t="shared" si="2"/>
        <v>3.1039016999999998</v>
      </c>
      <c r="N9" s="11">
        <f t="shared" si="2"/>
        <v>2.7776009999999998</v>
      </c>
      <c r="O9" s="12">
        <f t="shared" si="2"/>
        <v>2.6427659999999999</v>
      </c>
      <c r="P9" s="12">
        <f t="shared" si="2"/>
        <v>2.615799</v>
      </c>
      <c r="Q9" s="11">
        <f t="shared" si="2"/>
        <v>2.5618649999999996</v>
      </c>
      <c r="R9" s="10">
        <f>([1]汇总!$H$11-C9)/C9</f>
        <v>0.10913338524863732</v>
      </c>
      <c r="S9" s="14" t="s">
        <v>103</v>
      </c>
      <c r="T9" s="5">
        <f t="shared" si="3"/>
        <v>14.5</v>
      </c>
      <c r="U9" s="5"/>
      <c r="V9" s="5">
        <f t="shared" si="4"/>
        <v>29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2">
        <f t="shared" si="2"/>
        <v>0</v>
      </c>
      <c r="N10" s="11">
        <f t="shared" si="2"/>
        <v>0</v>
      </c>
      <c r="O10" s="12">
        <f t="shared" si="2"/>
        <v>0</v>
      </c>
      <c r="P10" s="12">
        <f t="shared" si="2"/>
        <v>0</v>
      </c>
      <c r="Q10" s="11">
        <f t="shared" si="2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([1]汇总!$H$11-C13)/C13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2">
        <f t="shared" si="2"/>
        <v>0</v>
      </c>
      <c r="N14" s="11">
        <f t="shared" si="2"/>
        <v>0</v>
      </c>
      <c r="O14" s="12">
        <f t="shared" si="2"/>
        <v>0</v>
      </c>
      <c r="P14" s="12">
        <f t="shared" si="2"/>
        <v>0</v>
      </c>
      <c r="Q14" s="11">
        <f t="shared" si="2"/>
        <v>0</v>
      </c>
      <c r="R14" s="10" t="e">
        <f>([1]汇总!$H$11-C14)/C14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2"/>
        <v>0</v>
      </c>
      <c r="G15" s="12">
        <f t="shared" si="2"/>
        <v>0</v>
      </c>
      <c r="H15" s="13">
        <f t="shared" si="2"/>
        <v>0</v>
      </c>
      <c r="I15" s="12">
        <f t="shared" si="2"/>
        <v>0</v>
      </c>
      <c r="J15" s="13">
        <f t="shared" si="2"/>
        <v>0</v>
      </c>
      <c r="K15" s="12">
        <f t="shared" si="2"/>
        <v>0</v>
      </c>
      <c r="L15" s="13">
        <f t="shared" si="2"/>
        <v>0</v>
      </c>
      <c r="M15" s="12">
        <f t="shared" si="2"/>
        <v>0</v>
      </c>
      <c r="N15" s="11">
        <f t="shared" si="2"/>
        <v>0</v>
      </c>
      <c r="O15" s="12">
        <f t="shared" si="2"/>
        <v>0</v>
      </c>
      <c r="P15" s="12">
        <f t="shared" si="2"/>
        <v>0</v>
      </c>
      <c r="Q15" s="11">
        <f t="shared" si="2"/>
        <v>0</v>
      </c>
      <c r="R15" s="10" t="e">
        <f>([1]汇总!$H$11-C15)/C15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2"/>
        <v>0</v>
      </c>
      <c r="G16" s="12">
        <f t="shared" si="2"/>
        <v>0</v>
      </c>
      <c r="H16" s="13">
        <f t="shared" si="2"/>
        <v>0</v>
      </c>
      <c r="I16" s="12">
        <f t="shared" si="2"/>
        <v>0</v>
      </c>
      <c r="J16" s="13">
        <f t="shared" si="2"/>
        <v>0</v>
      </c>
      <c r="K16" s="12">
        <f t="shared" si="2"/>
        <v>0</v>
      </c>
      <c r="L16" s="13">
        <f t="shared" si="2"/>
        <v>0</v>
      </c>
      <c r="M16" s="12">
        <f t="shared" si="2"/>
        <v>0</v>
      </c>
      <c r="N16" s="11">
        <f t="shared" si="2"/>
        <v>0</v>
      </c>
      <c r="O16" s="12">
        <f t="shared" si="2"/>
        <v>0</v>
      </c>
      <c r="P16" s="12">
        <f t="shared" si="2"/>
        <v>0</v>
      </c>
      <c r="Q16" s="11">
        <f t="shared" si="2"/>
        <v>0</v>
      </c>
      <c r="R16" s="10" t="e">
        <f>([1]汇总!$H$11-C16)/C16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2"/>
        <v>0</v>
      </c>
      <c r="G17" s="12">
        <f t="shared" si="2"/>
        <v>0</v>
      </c>
      <c r="H17" s="13">
        <f t="shared" si="2"/>
        <v>0</v>
      </c>
      <c r="I17" s="12">
        <f t="shared" si="2"/>
        <v>0</v>
      </c>
      <c r="J17" s="13">
        <f t="shared" si="2"/>
        <v>0</v>
      </c>
      <c r="K17" s="12">
        <f t="shared" si="2"/>
        <v>0</v>
      </c>
      <c r="L17" s="13">
        <f t="shared" si="2"/>
        <v>0</v>
      </c>
      <c r="M17" s="12">
        <f t="shared" si="2"/>
        <v>0</v>
      </c>
      <c r="N17" s="11">
        <f t="shared" si="2"/>
        <v>0</v>
      </c>
      <c r="O17" s="12">
        <f t="shared" si="2"/>
        <v>0</v>
      </c>
      <c r="P17" s="12">
        <f t="shared" si="2"/>
        <v>0</v>
      </c>
      <c r="Q17" s="11">
        <f t="shared" si="2"/>
        <v>0</v>
      </c>
      <c r="R17" s="10" t="e">
        <f>([1]汇总!$H$11-C17)/C17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3">
      <c r="A19" s="37" t="s">
        <v>12</v>
      </c>
      <c r="B19" s="37"/>
      <c r="C19" s="37"/>
      <c r="D19" s="5">
        <f>SUM(D3:D18)</f>
        <v>198</v>
      </c>
      <c r="E19" s="5">
        <f>SUM(E3:E18)</f>
        <v>585.71529999999996</v>
      </c>
      <c r="G19" s="1">
        <v>195</v>
      </c>
      <c r="T19" s="1">
        <f>SUM(T4:T18)</f>
        <v>99</v>
      </c>
      <c r="U19" s="1">
        <f>SUM(U3:U18)</f>
        <v>0</v>
      </c>
      <c r="V19" s="1">
        <f>SUM(V3:V18)</f>
        <v>198</v>
      </c>
    </row>
    <row r="20" spans="1:22" x14ac:dyDescent="0.3">
      <c r="A20" s="37" t="s">
        <v>11</v>
      </c>
      <c r="B20" s="37"/>
      <c r="C20" s="37"/>
      <c r="D20" s="38">
        <f>E19/D19</f>
        <v>2.9581580808080807</v>
      </c>
      <c r="E20" s="39"/>
      <c r="G20" s="1">
        <v>2.6427999999999998</v>
      </c>
    </row>
    <row r="21" spans="1:22" x14ac:dyDescent="0.3">
      <c r="A21" s="37" t="s">
        <v>10</v>
      </c>
      <c r="B21" s="37"/>
      <c r="C21" s="37"/>
      <c r="D21" s="38">
        <f>[1]汇总!H11</f>
        <v>2.9910000000000001</v>
      </c>
      <c r="E21" s="39"/>
    </row>
    <row r="22" spans="1:22" x14ac:dyDescent="0.3">
      <c r="A22" s="37" t="s">
        <v>9</v>
      </c>
      <c r="B22" s="37"/>
      <c r="C22" s="37"/>
      <c r="D22" s="24">
        <f>(D21-D20)/D20</f>
        <v>1.1102151506030378E-2</v>
      </c>
      <c r="E22" s="25"/>
    </row>
    <row r="25" spans="1:22" customFormat="1" x14ac:dyDescent="0.3">
      <c r="A25" s="26" t="s">
        <v>8</v>
      </c>
      <c r="B25" s="26"/>
      <c r="C25" s="26"/>
      <c r="D25" s="26"/>
      <c r="E25" s="26"/>
      <c r="F25" s="26"/>
      <c r="G25" s="27"/>
    </row>
    <row r="26" spans="1:22" customFormat="1" x14ac:dyDescent="0.3">
      <c r="A26" s="1" t="s">
        <v>7</v>
      </c>
      <c r="B26" s="5" t="s">
        <v>6</v>
      </c>
      <c r="C26" s="5" t="s">
        <v>5</v>
      </c>
      <c r="D26" s="5" t="s">
        <v>4</v>
      </c>
      <c r="E26" s="5" t="s">
        <v>3</v>
      </c>
      <c r="F26" s="5" t="s">
        <v>2</v>
      </c>
      <c r="G26" s="5" t="s">
        <v>1</v>
      </c>
    </row>
    <row r="27" spans="1:22" customFormat="1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9">
        <v>0</v>
      </c>
      <c r="G27" s="8">
        <v>0</v>
      </c>
    </row>
    <row r="28" spans="1:22" customFormat="1" x14ac:dyDescent="0.3">
      <c r="A28" s="1"/>
      <c r="B28" s="6">
        <v>45607.362951388888</v>
      </c>
      <c r="C28" s="7">
        <v>2.6095000000000002</v>
      </c>
      <c r="D28" s="5">
        <v>22</v>
      </c>
      <c r="E28" s="5">
        <v>2.7951999999999999</v>
      </c>
      <c r="F28" s="4">
        <f t="shared" ref="F28:F43" si="5">E28*D28/5</f>
        <v>12.29888</v>
      </c>
      <c r="G28" s="2">
        <f t="shared" ref="G28:G43" si="6">E28*D28 - C28*D28 - (C28*D28 + E28*D28)*0.05%</f>
        <v>4.0259482999999925</v>
      </c>
    </row>
    <row r="29" spans="1:22" customFormat="1" x14ac:dyDescent="0.3">
      <c r="A29" s="1"/>
      <c r="B29" s="6">
        <v>45607.402314814812</v>
      </c>
      <c r="C29" s="7">
        <v>2.6966999999999999</v>
      </c>
      <c r="D29" s="5">
        <v>14</v>
      </c>
      <c r="E29" s="5">
        <v>2.8879000000000001</v>
      </c>
      <c r="F29" s="4">
        <f t="shared" si="5"/>
        <v>8.0861199999999993</v>
      </c>
      <c r="G29" s="2">
        <f t="shared" si="6"/>
        <v>2.6377078000000003</v>
      </c>
    </row>
    <row r="30" spans="1:22" customFormat="1" x14ac:dyDescent="0.3">
      <c r="A30" s="1"/>
      <c r="B30" s="6">
        <v>45607.434421296297</v>
      </c>
      <c r="C30" s="7">
        <v>2.4742999999999999</v>
      </c>
      <c r="D30" s="5">
        <v>22</v>
      </c>
      <c r="E30" s="5">
        <v>2.9207999999999998</v>
      </c>
      <c r="F30" s="4">
        <f t="shared" si="5"/>
        <v>12.851519999999999</v>
      </c>
      <c r="G30" s="2">
        <f t="shared" si="6"/>
        <v>9.7636538999999996</v>
      </c>
    </row>
    <row r="31" spans="1:22" customFormat="1" x14ac:dyDescent="0.3">
      <c r="A31" s="1"/>
      <c r="B31" s="6">
        <v>45607.437280092592</v>
      </c>
      <c r="C31" s="7">
        <v>2.7778</v>
      </c>
      <c r="D31" s="5">
        <v>14</v>
      </c>
      <c r="E31" s="5">
        <v>2.9742999999999999</v>
      </c>
      <c r="F31" s="4">
        <f t="shared" si="5"/>
        <v>8.3280399999999997</v>
      </c>
      <c r="G31" s="2">
        <f t="shared" si="6"/>
        <v>2.7107352999999978</v>
      </c>
    </row>
    <row r="32" spans="1:22" customFormat="1" x14ac:dyDescent="0.3">
      <c r="A32" s="1"/>
      <c r="B32" s="6">
        <v>45607.438298611109</v>
      </c>
      <c r="C32" s="7">
        <v>2.548</v>
      </c>
      <c r="D32" s="5">
        <v>22</v>
      </c>
      <c r="E32" s="5">
        <v>3.0337999999999998</v>
      </c>
      <c r="F32" s="4">
        <f t="shared" si="5"/>
        <v>13.34872</v>
      </c>
      <c r="G32" s="2">
        <f t="shared" si="6"/>
        <v>10.626200200000003</v>
      </c>
    </row>
    <row r="33" spans="1:7" customFormat="1" x14ac:dyDescent="0.3">
      <c r="A33" s="1"/>
      <c r="B33" s="6">
        <v>45607.440810185188</v>
      </c>
      <c r="C33" s="7">
        <v>2.8883999999999999</v>
      </c>
      <c r="D33" s="5">
        <v>13</v>
      </c>
      <c r="E33" s="5">
        <v>3.0581999999999998</v>
      </c>
      <c r="F33" s="4">
        <f t="shared" si="5"/>
        <v>7.9513199999999999</v>
      </c>
      <c r="G33" s="2">
        <f t="shared" si="6"/>
        <v>2.1687470999999996</v>
      </c>
    </row>
    <row r="34" spans="1:7" customFormat="1" x14ac:dyDescent="0.3">
      <c r="A34" s="1"/>
      <c r="B34" s="6">
        <v>45607.473495370374</v>
      </c>
      <c r="C34" s="7">
        <v>2.6095000000000002</v>
      </c>
      <c r="D34" s="5">
        <v>22</v>
      </c>
      <c r="E34" s="5">
        <v>3.0916999999999999</v>
      </c>
      <c r="F34" s="4">
        <f t="shared" si="5"/>
        <v>13.603479999999999</v>
      </c>
      <c r="G34" s="2">
        <f t="shared" si="6"/>
        <v>10.54568679999999</v>
      </c>
    </row>
    <row r="35" spans="1:7" customFormat="1" x14ac:dyDescent="0.3">
      <c r="A35" s="1"/>
      <c r="B35" s="6">
        <v>45608.090578703705</v>
      </c>
      <c r="C35" s="7">
        <v>2.6095000000000002</v>
      </c>
      <c r="D35" s="5">
        <v>22</v>
      </c>
      <c r="E35" s="5">
        <v>3.1284000000000001</v>
      </c>
      <c r="F35" s="4">
        <f t="shared" si="5"/>
        <v>13.764959999999999</v>
      </c>
      <c r="G35" s="2">
        <f t="shared" si="6"/>
        <v>11.352683099999989</v>
      </c>
    </row>
    <row r="36" spans="1:7" customFormat="1" x14ac:dyDescent="0.3">
      <c r="A36" s="1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7" customFormat="1" x14ac:dyDescent="0.3">
      <c r="A37" s="1"/>
      <c r="B37" s="6"/>
      <c r="C37" s="5"/>
      <c r="D37" s="5"/>
      <c r="E37" s="5"/>
      <c r="F37" s="4">
        <f t="shared" si="5"/>
        <v>0</v>
      </c>
      <c r="G37" s="2">
        <f t="shared" si="6"/>
        <v>0</v>
      </c>
    </row>
    <row r="38" spans="1:7" customFormat="1" x14ac:dyDescent="0.3">
      <c r="A38" s="1"/>
      <c r="B38" s="6"/>
      <c r="C38" s="5"/>
      <c r="D38" s="5"/>
      <c r="E38" s="5"/>
      <c r="F38" s="4">
        <f t="shared" si="5"/>
        <v>0</v>
      </c>
      <c r="G38" s="2">
        <f t="shared" si="6"/>
        <v>0</v>
      </c>
    </row>
    <row r="39" spans="1:7" customFormat="1" x14ac:dyDescent="0.3">
      <c r="A39" s="1"/>
      <c r="B39" s="6"/>
      <c r="C39" s="5"/>
      <c r="D39" s="5"/>
      <c r="E39" s="5"/>
      <c r="F39" s="4">
        <f t="shared" si="5"/>
        <v>0</v>
      </c>
      <c r="G39" s="2">
        <f t="shared" si="6"/>
        <v>0</v>
      </c>
    </row>
    <row r="40" spans="1:7" customFormat="1" x14ac:dyDescent="0.3">
      <c r="A40" s="1"/>
      <c r="B40" s="6"/>
      <c r="C40" s="5"/>
      <c r="D40" s="5"/>
      <c r="E40" s="5"/>
      <c r="F40" s="4">
        <f t="shared" si="5"/>
        <v>0</v>
      </c>
      <c r="G40" s="2">
        <f t="shared" si="6"/>
        <v>0</v>
      </c>
    </row>
    <row r="41" spans="1:7" customFormat="1" x14ac:dyDescent="0.3">
      <c r="A41" s="1"/>
      <c r="B41" s="6"/>
      <c r="C41" s="5"/>
      <c r="D41" s="5"/>
      <c r="E41" s="5"/>
      <c r="F41" s="4">
        <f t="shared" si="5"/>
        <v>0</v>
      </c>
      <c r="G41" s="2">
        <f t="shared" si="6"/>
        <v>0</v>
      </c>
    </row>
    <row r="42" spans="1:7" customFormat="1" x14ac:dyDescent="0.3">
      <c r="A42" s="1"/>
      <c r="B42" s="6"/>
      <c r="C42" s="5"/>
      <c r="D42" s="5"/>
      <c r="E42" s="5"/>
      <c r="F42" s="4">
        <f t="shared" si="5"/>
        <v>0</v>
      </c>
      <c r="G42" s="2">
        <f t="shared" si="6"/>
        <v>0</v>
      </c>
    </row>
    <row r="43" spans="1:7" customFormat="1" x14ac:dyDescent="0.3">
      <c r="A43" s="1"/>
      <c r="B43" s="6"/>
      <c r="C43" s="5"/>
      <c r="D43" s="5"/>
      <c r="E43" s="5"/>
      <c r="F43" s="4">
        <f t="shared" si="5"/>
        <v>0</v>
      </c>
      <c r="G43" s="2">
        <f t="shared" si="6"/>
        <v>0</v>
      </c>
    </row>
    <row r="44" spans="1:7" customFormat="1" x14ac:dyDescent="0.3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</row>
    <row r="45" spans="1:7" customFormat="1" x14ac:dyDescent="0.3">
      <c r="A45" s="28" t="s">
        <v>0</v>
      </c>
      <c r="B45" s="28"/>
      <c r="C45" s="28"/>
      <c r="D45" s="28"/>
      <c r="E45" s="28"/>
      <c r="F45" s="29"/>
      <c r="G45" s="2">
        <f>SUM(G27:G44)</f>
        <v>53.831362499999969</v>
      </c>
    </row>
  </sheetData>
  <mergeCells count="12">
    <mergeCell ref="A45:F45"/>
    <mergeCell ref="A1:V1"/>
    <mergeCell ref="F2:M2"/>
    <mergeCell ref="N2:Q2"/>
    <mergeCell ref="A19:C19"/>
    <mergeCell ref="A20:C20"/>
    <mergeCell ref="D20:E20"/>
    <mergeCell ref="A21:C21"/>
    <mergeCell ref="D21:E21"/>
    <mergeCell ref="A22:C22"/>
    <mergeCell ref="D22:E22"/>
    <mergeCell ref="A25:G2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69FAA-2874-4584-B89F-94D819DFE0EF}">
  <dimension ref="A1:V50"/>
  <sheetViews>
    <sheetView zoomScaleNormal="100" workbookViewId="0">
      <pane xSplit="1" ySplit="3" topLeftCell="B31" activePane="bottomRight" state="frozen"/>
      <selection activeCell="M34" sqref="M34"/>
      <selection pane="topRight" activeCell="M34" sqref="M34"/>
      <selection pane="bottomLeft" activeCell="M34" sqref="M34"/>
      <selection pane="bottomRight" activeCell="J43" sqref="J43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-6.5000000000000002E-2</v>
      </c>
      <c r="L3" s="16">
        <v>-0.111</v>
      </c>
      <c r="M3" s="16">
        <v>-0.14099999999999999</v>
      </c>
      <c r="N3" s="16">
        <v>-2.1999999999999999E-2</v>
      </c>
      <c r="O3" s="16">
        <v>0.17</v>
      </c>
      <c r="P3" s="16">
        <v>0.02</v>
      </c>
      <c r="Q3" s="16">
        <v>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21" si="0">ROW()-3</f>
        <v>1</v>
      </c>
      <c r="B4" s="6">
        <v>45601.236921296295</v>
      </c>
      <c r="C4" s="7">
        <v>1.9319999999999999</v>
      </c>
      <c r="D4" s="5">
        <v>111</v>
      </c>
      <c r="E4" s="5">
        <f>C4*D4</f>
        <v>214.452</v>
      </c>
      <c r="F4" s="13">
        <f t="shared" ref="F4:Q19" si="1">$C4*(1+F$3)</f>
        <v>1.9204079999999999</v>
      </c>
      <c r="G4" s="12">
        <f t="shared" si="1"/>
        <v>1.9107479999999999</v>
      </c>
      <c r="H4" s="13">
        <f t="shared" si="1"/>
        <v>1.9010879999999999</v>
      </c>
      <c r="I4" s="12">
        <f t="shared" si="1"/>
        <v>1.8914279999999999</v>
      </c>
      <c r="J4" s="13">
        <f t="shared" si="1"/>
        <v>1.8721079999999999</v>
      </c>
      <c r="K4" s="12">
        <f t="shared" si="1"/>
        <v>1.8064200000000001</v>
      </c>
      <c r="L4" s="13">
        <f t="shared" si="1"/>
        <v>1.7175480000000001</v>
      </c>
      <c r="M4" s="12">
        <f t="shared" si="1"/>
        <v>1.6595879999999998</v>
      </c>
      <c r="N4" s="11">
        <f t="shared" si="1"/>
        <v>1.8894959999999998</v>
      </c>
      <c r="O4" s="12">
        <f t="shared" si="1"/>
        <v>2.26044</v>
      </c>
      <c r="P4" s="12">
        <f t="shared" si="1"/>
        <v>1.9706399999999999</v>
      </c>
      <c r="Q4" s="11">
        <f t="shared" si="1"/>
        <v>2.0286</v>
      </c>
      <c r="R4" s="10">
        <f>(C4-[1]汇总!$H$11)/C4</f>
        <v>-0.54813664596273304</v>
      </c>
      <c r="S4" s="5" t="s">
        <v>45</v>
      </c>
      <c r="T4" s="5">
        <f t="shared" ref="T4:T21" si="2">D4/2</f>
        <v>55.5</v>
      </c>
      <c r="U4" s="5">
        <v>55</v>
      </c>
      <c r="V4" s="5">
        <f>D4-U4</f>
        <v>56</v>
      </c>
    </row>
    <row r="5" spans="1:22" x14ac:dyDescent="0.3">
      <c r="A5" s="5">
        <f t="shared" si="0"/>
        <v>2</v>
      </c>
      <c r="B5" s="6" t="s">
        <v>56</v>
      </c>
      <c r="C5" s="7">
        <v>1.9964000000000002</v>
      </c>
      <c r="D5" s="5">
        <v>105</v>
      </c>
      <c r="E5" s="5">
        <f t="shared" ref="E5" si="3">C5*D5</f>
        <v>209.62200000000001</v>
      </c>
      <c r="F5" s="13">
        <f t="shared" si="1"/>
        <v>1.9844216000000001</v>
      </c>
      <c r="G5" s="12">
        <f t="shared" si="1"/>
        <v>1.9744396000000002</v>
      </c>
      <c r="H5" s="13">
        <f t="shared" si="1"/>
        <v>1.9644576000000002</v>
      </c>
      <c r="I5" s="12">
        <f t="shared" si="1"/>
        <v>1.9544756000000001</v>
      </c>
      <c r="J5" s="13">
        <f t="shared" si="1"/>
        <v>1.9345116000000002</v>
      </c>
      <c r="K5" s="12">
        <f t="shared" si="1"/>
        <v>1.8666340000000003</v>
      </c>
      <c r="L5" s="13">
        <f t="shared" si="1"/>
        <v>1.7747996000000001</v>
      </c>
      <c r="M5" s="12">
        <f t="shared" si="1"/>
        <v>1.7149076000000001</v>
      </c>
      <c r="N5" s="11">
        <f t="shared" si="1"/>
        <v>1.9524792000000002</v>
      </c>
      <c r="O5" s="12">
        <f t="shared" si="1"/>
        <v>2.335788</v>
      </c>
      <c r="P5" s="12">
        <f t="shared" si="1"/>
        <v>2.0363280000000001</v>
      </c>
      <c r="Q5" s="11">
        <f t="shared" si="1"/>
        <v>2.0962200000000002</v>
      </c>
      <c r="R5" s="10">
        <f>(C5-[1]汇总!$H$11)/C5</f>
        <v>-0.49819675415748338</v>
      </c>
      <c r="S5" s="5" t="s">
        <v>72</v>
      </c>
      <c r="T5" s="5">
        <f t="shared" si="2"/>
        <v>52.5</v>
      </c>
      <c r="U5" s="5">
        <v>52</v>
      </c>
      <c r="V5" s="5">
        <f t="shared" ref="V5:V21" si="4">D5-U5</f>
        <v>53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>C6*D6</f>
        <v>214.10549999999998</v>
      </c>
      <c r="F6" s="13">
        <f t="shared" si="1"/>
        <v>2.0268653999999997</v>
      </c>
      <c r="G6" s="12">
        <f t="shared" si="1"/>
        <v>2.0166698999999997</v>
      </c>
      <c r="H6" s="13">
        <f t="shared" si="1"/>
        <v>2.0064744000000001</v>
      </c>
      <c r="I6" s="12">
        <f t="shared" si="1"/>
        <v>1.9962788999999999</v>
      </c>
      <c r="J6" s="13">
        <f t="shared" si="1"/>
        <v>1.9758878999999998</v>
      </c>
      <c r="K6" s="12">
        <f t="shared" si="1"/>
        <v>1.9065585</v>
      </c>
      <c r="L6" s="13">
        <f t="shared" si="1"/>
        <v>1.8127598999999999</v>
      </c>
      <c r="M6" s="12">
        <f t="shared" si="1"/>
        <v>1.7515868999999999</v>
      </c>
      <c r="N6" s="11">
        <f t="shared" si="1"/>
        <v>1.9942397999999999</v>
      </c>
      <c r="O6" s="12">
        <f t="shared" si="1"/>
        <v>2.3857469999999998</v>
      </c>
      <c r="P6" s="12">
        <f t="shared" si="1"/>
        <v>2.079882</v>
      </c>
      <c r="Q6" s="11">
        <f t="shared" si="1"/>
        <v>2.1410550000000002</v>
      </c>
      <c r="R6" s="10">
        <f>(C6-[1]汇总!$H$11)/C6</f>
        <v>-0.46682359864646178</v>
      </c>
      <c r="S6" s="5" t="s">
        <v>41</v>
      </c>
      <c r="T6" s="5">
        <f t="shared" si="2"/>
        <v>52.5</v>
      </c>
      <c r="U6" s="5">
        <v>52</v>
      </c>
      <c r="V6" s="5">
        <f t="shared" si="4"/>
        <v>53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ref="E7:E8" si="5">C7*D7</f>
        <v>207.11659999999998</v>
      </c>
      <c r="F7" s="13">
        <f t="shared" si="1"/>
        <v>2.058739004</v>
      </c>
      <c r="G7" s="12">
        <f t="shared" si="1"/>
        <v>2.048383174</v>
      </c>
      <c r="H7" s="13">
        <f t="shared" si="1"/>
        <v>2.0380273439999996</v>
      </c>
      <c r="I7" s="12">
        <f t="shared" si="1"/>
        <v>2.0276715139999997</v>
      </c>
      <c r="J7" s="13">
        <f t="shared" si="1"/>
        <v>2.0069598539999998</v>
      </c>
      <c r="K7" s="12">
        <f t="shared" si="1"/>
        <v>1.93654021</v>
      </c>
      <c r="L7" s="13">
        <f t="shared" si="1"/>
        <v>1.8412665739999998</v>
      </c>
      <c r="M7" s="12">
        <f t="shared" si="1"/>
        <v>1.7791315939999999</v>
      </c>
      <c r="N7" s="11">
        <f t="shared" si="1"/>
        <v>2.0256003479999998</v>
      </c>
      <c r="O7" s="12">
        <f t="shared" si="1"/>
        <v>2.4232642199999996</v>
      </c>
      <c r="P7" s="12">
        <f t="shared" si="1"/>
        <v>2.1125893199999997</v>
      </c>
      <c r="Q7" s="11">
        <f t="shared" si="1"/>
        <v>2.1747242999999998</v>
      </c>
      <c r="R7" s="10">
        <f>(C7-[1]汇总!$H$11)/C7</f>
        <v>-0.44411408839272193</v>
      </c>
      <c r="S7" s="5" t="s">
        <v>70</v>
      </c>
      <c r="T7" s="5">
        <f t="shared" si="2"/>
        <v>50</v>
      </c>
      <c r="U7" s="5">
        <v>50</v>
      </c>
      <c r="V7" s="5">
        <f t="shared" si="4"/>
        <v>50</v>
      </c>
    </row>
    <row r="8" spans="1:22" x14ac:dyDescent="0.3">
      <c r="A8" s="5">
        <f t="shared" si="0"/>
        <v>5</v>
      </c>
      <c r="B8" s="6" t="s">
        <v>56</v>
      </c>
      <c r="C8" s="7">
        <v>2.1686000000000001</v>
      </c>
      <c r="D8" s="5">
        <v>100</v>
      </c>
      <c r="E8" s="5">
        <f t="shared" si="5"/>
        <v>216.86</v>
      </c>
      <c r="F8" s="13">
        <f t="shared" si="1"/>
        <v>2.1555884000000001</v>
      </c>
      <c r="G8" s="12">
        <f t="shared" si="1"/>
        <v>2.1447454000000001</v>
      </c>
      <c r="H8" s="13">
        <f t="shared" si="1"/>
        <v>2.1339024000000002</v>
      </c>
      <c r="I8" s="12">
        <f t="shared" si="1"/>
        <v>2.1230593999999998</v>
      </c>
      <c r="J8" s="13">
        <f t="shared" si="1"/>
        <v>2.1013733999999999</v>
      </c>
      <c r="K8" s="12">
        <f t="shared" si="1"/>
        <v>2.027641</v>
      </c>
      <c r="L8" s="13">
        <f t="shared" si="1"/>
        <v>1.9278854000000001</v>
      </c>
      <c r="M8" s="12">
        <f t="shared" si="1"/>
        <v>1.8628274</v>
      </c>
      <c r="N8" s="11">
        <f t="shared" si="1"/>
        <v>2.1208908000000002</v>
      </c>
      <c r="O8" s="12">
        <f t="shared" si="1"/>
        <v>2.5372620000000001</v>
      </c>
      <c r="P8" s="12">
        <f t="shared" si="1"/>
        <v>2.2119720000000003</v>
      </c>
      <c r="Q8" s="11">
        <f t="shared" si="1"/>
        <v>2.2770300000000003</v>
      </c>
      <c r="R8" s="10">
        <f>(C8-[1]汇总!$H$11)/C8</f>
        <v>-0.37923084017338377</v>
      </c>
      <c r="S8" s="5" t="s">
        <v>70</v>
      </c>
      <c r="T8" s="5">
        <f t="shared" si="2"/>
        <v>50</v>
      </c>
      <c r="U8" s="5">
        <v>50</v>
      </c>
      <c r="V8" s="5">
        <f t="shared" si="4"/>
        <v>50</v>
      </c>
    </row>
    <row r="9" spans="1:22" x14ac:dyDescent="0.3">
      <c r="A9" s="5">
        <f t="shared" si="0"/>
        <v>6</v>
      </c>
      <c r="B9" s="6" t="s">
        <v>56</v>
      </c>
      <c r="C9" s="7">
        <v>2.2917465346534653</v>
      </c>
      <c r="D9" s="5">
        <v>101</v>
      </c>
      <c r="E9" s="5">
        <f>C9*D9</f>
        <v>231.46639999999999</v>
      </c>
      <c r="F9" s="13">
        <f t="shared" si="1"/>
        <v>2.2779960554455445</v>
      </c>
      <c r="G9" s="12">
        <f t="shared" si="1"/>
        <v>2.2665373227722774</v>
      </c>
      <c r="H9" s="13">
        <f t="shared" si="1"/>
        <v>2.2550785900990098</v>
      </c>
      <c r="I9" s="12">
        <f t="shared" si="1"/>
        <v>2.2436198574257427</v>
      </c>
      <c r="J9" s="13">
        <f t="shared" si="1"/>
        <v>2.2207023920792079</v>
      </c>
      <c r="K9" s="12">
        <f t="shared" si="1"/>
        <v>2.1427830099009904</v>
      </c>
      <c r="L9" s="13">
        <f t="shared" si="1"/>
        <v>2.0373626693069307</v>
      </c>
      <c r="M9" s="12">
        <f t="shared" si="1"/>
        <v>1.9686102732673267</v>
      </c>
      <c r="N9" s="11">
        <f t="shared" si="1"/>
        <v>2.241328110891089</v>
      </c>
      <c r="O9" s="12">
        <f t="shared" si="1"/>
        <v>2.6813434455445542</v>
      </c>
      <c r="P9" s="12">
        <f t="shared" si="1"/>
        <v>2.3375814653465348</v>
      </c>
      <c r="Q9" s="11">
        <f t="shared" si="1"/>
        <v>2.4063338613861389</v>
      </c>
      <c r="R9" s="10">
        <f>(C9-[1]汇总!$H$11)/C9</f>
        <v>-0.30511815105777779</v>
      </c>
      <c r="S9" s="5" t="s">
        <v>82</v>
      </c>
      <c r="T9" s="5">
        <f>D9/2</f>
        <v>50.5</v>
      </c>
      <c r="U9" s="5"/>
      <c r="V9" s="5">
        <f>D9-U9</f>
        <v>101</v>
      </c>
    </row>
    <row r="10" spans="1:22" ht="42" x14ac:dyDescent="0.3">
      <c r="A10" s="5">
        <f t="shared" si="0"/>
        <v>7</v>
      </c>
      <c r="B10" s="19" t="s">
        <v>88</v>
      </c>
      <c r="C10" s="7">
        <v>2.3442262626262624</v>
      </c>
      <c r="D10" s="5">
        <v>99</v>
      </c>
      <c r="E10" s="5">
        <f t="shared" ref="E10:E21" si="6">C10*D10</f>
        <v>232.07839999999999</v>
      </c>
      <c r="F10" s="13">
        <f t="shared" si="1"/>
        <v>2.330160905050505</v>
      </c>
      <c r="G10" s="12">
        <f t="shared" si="1"/>
        <v>2.3184397737373734</v>
      </c>
      <c r="H10" s="13">
        <f t="shared" si="1"/>
        <v>2.3067186424242423</v>
      </c>
      <c r="I10" s="12">
        <f t="shared" si="1"/>
        <v>2.2949975111111107</v>
      </c>
      <c r="J10" s="13">
        <f t="shared" si="1"/>
        <v>2.271555248484848</v>
      </c>
      <c r="K10" s="12">
        <f t="shared" si="1"/>
        <v>2.1918515555555556</v>
      </c>
      <c r="L10" s="13">
        <f t="shared" si="1"/>
        <v>2.0840171474747473</v>
      </c>
      <c r="M10" s="12">
        <f t="shared" si="1"/>
        <v>2.0136903595959592</v>
      </c>
      <c r="N10" s="11">
        <f t="shared" si="1"/>
        <v>2.2926532848484844</v>
      </c>
      <c r="O10" s="12">
        <f t="shared" si="1"/>
        <v>2.742744727272727</v>
      </c>
      <c r="P10" s="12">
        <f t="shared" si="1"/>
        <v>2.3911107878787878</v>
      </c>
      <c r="Q10" s="11">
        <f t="shared" si="1"/>
        <v>2.4614375757575755</v>
      </c>
      <c r="R10" s="10">
        <f>(C10-[1]汇总!$H$11)/C10</f>
        <v>-0.27590073009810495</v>
      </c>
      <c r="S10" s="5" t="s">
        <v>87</v>
      </c>
      <c r="T10" s="5">
        <f t="shared" ref="T10" si="7">D10/2</f>
        <v>49.5</v>
      </c>
      <c r="U10" s="5"/>
      <c r="V10" s="5">
        <f t="shared" ref="V10" si="8">D10-U10</f>
        <v>99</v>
      </c>
    </row>
    <row r="11" spans="1:22" ht="42" x14ac:dyDescent="0.3">
      <c r="A11" s="5">
        <f t="shared" si="0"/>
        <v>8</v>
      </c>
      <c r="B11" s="19" t="s">
        <v>86</v>
      </c>
      <c r="C11" s="7">
        <v>2.4144433857539314</v>
      </c>
      <c r="D11" s="5">
        <v>141</v>
      </c>
      <c r="E11" s="5">
        <f t="shared" si="6"/>
        <v>340.43651739130433</v>
      </c>
      <c r="F11" s="13">
        <f t="shared" si="1"/>
        <v>2.3999567254394076</v>
      </c>
      <c r="G11" s="12">
        <f t="shared" si="1"/>
        <v>2.3878845085106382</v>
      </c>
      <c r="H11" s="13">
        <f t="shared" si="1"/>
        <v>2.3758122915818682</v>
      </c>
      <c r="I11" s="12">
        <f t="shared" si="1"/>
        <v>2.3637400746530988</v>
      </c>
      <c r="J11" s="13">
        <f t="shared" si="1"/>
        <v>2.3395956407955594</v>
      </c>
      <c r="K11" s="12">
        <f t="shared" si="1"/>
        <v>2.257504565679926</v>
      </c>
      <c r="L11" s="13">
        <f t="shared" si="1"/>
        <v>2.1464401699352451</v>
      </c>
      <c r="M11" s="12">
        <f t="shared" si="1"/>
        <v>2.0740068683626269</v>
      </c>
      <c r="N11" s="11">
        <f t="shared" si="1"/>
        <v>2.361325631267345</v>
      </c>
      <c r="O11" s="12">
        <f t="shared" si="1"/>
        <v>2.8248987613320997</v>
      </c>
      <c r="P11" s="12">
        <f t="shared" si="1"/>
        <v>2.4627322534690101</v>
      </c>
      <c r="Q11" s="11">
        <f t="shared" si="1"/>
        <v>2.5351655550416279</v>
      </c>
      <c r="R11" s="10">
        <f>(C11-[1]汇总!$H$11)/C11</f>
        <v>-0.23879483679259425</v>
      </c>
      <c r="S11" s="5" t="s">
        <v>85</v>
      </c>
      <c r="T11" s="5">
        <f t="shared" si="2"/>
        <v>70.5</v>
      </c>
      <c r="U11" s="5"/>
      <c r="V11" s="5">
        <f t="shared" si="4"/>
        <v>141</v>
      </c>
    </row>
    <row r="12" spans="1:22" x14ac:dyDescent="0.3">
      <c r="A12" s="5">
        <f t="shared" si="0"/>
        <v>9</v>
      </c>
      <c r="B12" s="6" t="s">
        <v>56</v>
      </c>
      <c r="C12" s="7">
        <v>2.5380927536231885</v>
      </c>
      <c r="D12" s="5">
        <v>138</v>
      </c>
      <c r="E12" s="5">
        <f t="shared" si="6"/>
        <v>350.2568</v>
      </c>
      <c r="F12" s="13">
        <f t="shared" si="1"/>
        <v>2.5228641971014496</v>
      </c>
      <c r="G12" s="12">
        <f t="shared" si="1"/>
        <v>2.5101737333333336</v>
      </c>
      <c r="H12" s="13">
        <f t="shared" si="1"/>
        <v>2.4974832695652176</v>
      </c>
      <c r="I12" s="12">
        <f t="shared" si="1"/>
        <v>2.4847928057971016</v>
      </c>
      <c r="J12" s="13">
        <f t="shared" si="1"/>
        <v>2.4594118782608696</v>
      </c>
      <c r="K12" s="12">
        <f t="shared" si="1"/>
        <v>2.3731167246376814</v>
      </c>
      <c r="L12" s="13">
        <f t="shared" si="1"/>
        <v>2.2563644579710145</v>
      </c>
      <c r="M12" s="12">
        <f t="shared" si="1"/>
        <v>2.1802216753623189</v>
      </c>
      <c r="N12" s="11">
        <f t="shared" si="1"/>
        <v>2.4822547130434782</v>
      </c>
      <c r="O12" s="12">
        <f t="shared" si="1"/>
        <v>2.9695685217391303</v>
      </c>
      <c r="P12" s="12">
        <f t="shared" si="1"/>
        <v>2.5888546086956525</v>
      </c>
      <c r="Q12" s="11">
        <f t="shared" si="1"/>
        <v>2.6649973913043481</v>
      </c>
      <c r="R12" s="10">
        <f>(C12-[1]汇总!$H$11)/C12</f>
        <v>-0.17844393028201022</v>
      </c>
      <c r="S12" s="5" t="s">
        <v>97</v>
      </c>
      <c r="T12" s="5">
        <f t="shared" si="2"/>
        <v>69</v>
      </c>
      <c r="U12" s="5"/>
      <c r="V12" s="5">
        <f t="shared" si="4"/>
        <v>138</v>
      </c>
    </row>
    <row r="13" spans="1:22" x14ac:dyDescent="0.3">
      <c r="A13" s="5">
        <f t="shared" si="0"/>
        <v>10</v>
      </c>
      <c r="B13" s="19">
        <v>45606.872442129628</v>
      </c>
      <c r="C13" s="7">
        <v>2.6648999999999998</v>
      </c>
      <c r="D13" s="5">
        <v>132</v>
      </c>
      <c r="E13" s="5">
        <f t="shared" si="6"/>
        <v>351.76679999999999</v>
      </c>
      <c r="F13" s="13">
        <f t="shared" si="1"/>
        <v>2.6489105999999998</v>
      </c>
      <c r="G13" s="12">
        <f t="shared" si="1"/>
        <v>2.6355860999999998</v>
      </c>
      <c r="H13" s="13">
        <f t="shared" si="1"/>
        <v>2.6222615999999999</v>
      </c>
      <c r="I13" s="12">
        <f t="shared" si="1"/>
        <v>2.6089370999999999</v>
      </c>
      <c r="J13" s="13">
        <f t="shared" si="1"/>
        <v>2.5822881</v>
      </c>
      <c r="K13" s="12">
        <f t="shared" si="1"/>
        <v>2.4916814999999999</v>
      </c>
      <c r="L13" s="13">
        <f t="shared" si="1"/>
        <v>2.3690960999999997</v>
      </c>
      <c r="M13" s="12">
        <f t="shared" si="1"/>
        <v>2.2891490999999999</v>
      </c>
      <c r="N13" s="11">
        <f t="shared" si="1"/>
        <v>2.6062721999999998</v>
      </c>
      <c r="O13" s="12">
        <f t="shared" si="1"/>
        <v>3.1179329999999994</v>
      </c>
      <c r="P13" s="12">
        <f t="shared" si="1"/>
        <v>2.7181979999999997</v>
      </c>
      <c r="Q13" s="11">
        <f t="shared" si="1"/>
        <v>2.7981449999999999</v>
      </c>
      <c r="R13" s="10">
        <f>(C13-[1]汇总!$H$11)/C13</f>
        <v>-0.12236856917707993</v>
      </c>
      <c r="S13" s="5" t="s">
        <v>96</v>
      </c>
      <c r="T13" s="5">
        <f t="shared" si="2"/>
        <v>66</v>
      </c>
      <c r="U13" s="5"/>
      <c r="V13" s="5">
        <f t="shared" si="4"/>
        <v>132</v>
      </c>
    </row>
    <row r="14" spans="1:22" ht="28" x14ac:dyDescent="0.3">
      <c r="A14" s="5">
        <f t="shared" si="0"/>
        <v>11</v>
      </c>
      <c r="B14" s="6">
        <v>45607.117118055554</v>
      </c>
      <c r="C14" s="7">
        <v>2.8542000000000001</v>
      </c>
      <c r="D14" s="5">
        <v>144</v>
      </c>
      <c r="E14" s="5">
        <f t="shared" si="6"/>
        <v>411.00479999999999</v>
      </c>
      <c r="F14" s="13">
        <f t="shared" si="1"/>
        <v>2.8370747999999999</v>
      </c>
      <c r="G14" s="12">
        <f t="shared" si="1"/>
        <v>2.8228038</v>
      </c>
      <c r="H14" s="13">
        <f t="shared" si="1"/>
        <v>2.8085328000000001</v>
      </c>
      <c r="I14" s="12">
        <f t="shared" si="1"/>
        <v>2.7942618000000001</v>
      </c>
      <c r="J14" s="13">
        <f t="shared" si="1"/>
        <v>2.7657197999999998</v>
      </c>
      <c r="K14" s="12">
        <f t="shared" si="1"/>
        <v>2.6686770000000002</v>
      </c>
      <c r="L14" s="13">
        <f t="shared" si="1"/>
        <v>2.5373838000000002</v>
      </c>
      <c r="M14" s="12">
        <f t="shared" si="1"/>
        <v>2.4517578000000002</v>
      </c>
      <c r="N14" s="11">
        <f t="shared" si="1"/>
        <v>2.7914075999999999</v>
      </c>
      <c r="O14" s="12">
        <f t="shared" si="1"/>
        <v>3.3394139999999997</v>
      </c>
      <c r="P14" s="12">
        <f t="shared" si="1"/>
        <v>2.9112840000000002</v>
      </c>
      <c r="Q14" s="11">
        <f t="shared" si="1"/>
        <v>2.9969100000000002</v>
      </c>
      <c r="R14" s="10">
        <f>(C14-[1]汇总!$H$11)/C14</f>
        <v>-4.7929367248265721E-2</v>
      </c>
      <c r="S14" s="14" t="s">
        <v>95</v>
      </c>
      <c r="T14" s="5">
        <f t="shared" si="2"/>
        <v>72</v>
      </c>
      <c r="U14" s="5"/>
      <c r="V14" s="5">
        <f t="shared" si="4"/>
        <v>144</v>
      </c>
    </row>
    <row r="15" spans="1:22" ht="42" x14ac:dyDescent="0.3">
      <c r="A15" s="5">
        <f t="shared" si="0"/>
        <v>12</v>
      </c>
      <c r="B15" s="6">
        <v>45607.450752314813</v>
      </c>
      <c r="C15" s="7">
        <v>3.1356999999999999</v>
      </c>
      <c r="D15" s="5">
        <v>50</v>
      </c>
      <c r="E15" s="5">
        <f t="shared" si="6"/>
        <v>156.785</v>
      </c>
      <c r="F15" s="13">
        <f t="shared" si="1"/>
        <v>3.1168857999999999</v>
      </c>
      <c r="G15" s="12">
        <f t="shared" si="1"/>
        <v>3.1012073</v>
      </c>
      <c r="H15" s="13">
        <f t="shared" si="1"/>
        <v>3.0855288000000001</v>
      </c>
      <c r="I15" s="12">
        <f t="shared" si="1"/>
        <v>3.0698502999999997</v>
      </c>
      <c r="J15" s="13">
        <f t="shared" si="1"/>
        <v>3.0384932999999998</v>
      </c>
      <c r="K15" s="12">
        <f t="shared" si="1"/>
        <v>2.9318795</v>
      </c>
      <c r="L15" s="13">
        <f t="shared" si="1"/>
        <v>2.7876373000000001</v>
      </c>
      <c r="M15" s="12">
        <f t="shared" si="1"/>
        <v>2.6935663000000001</v>
      </c>
      <c r="N15" s="11">
        <f t="shared" si="1"/>
        <v>3.0667146000000001</v>
      </c>
      <c r="O15" s="12">
        <f t="shared" si="1"/>
        <v>3.6687689999999997</v>
      </c>
      <c r="P15" s="12">
        <f t="shared" si="1"/>
        <v>3.1984140000000001</v>
      </c>
      <c r="Q15" s="11">
        <f t="shared" si="1"/>
        <v>3.2924850000000001</v>
      </c>
      <c r="R15" s="10">
        <f>(C15-[1]汇总!$H$11)/C15</f>
        <v>4.614599610932163E-2</v>
      </c>
      <c r="S15" s="14" t="s">
        <v>104</v>
      </c>
      <c r="T15" s="5">
        <f t="shared" si="2"/>
        <v>25</v>
      </c>
      <c r="U15" s="5"/>
      <c r="V15" s="5">
        <f t="shared" si="4"/>
        <v>50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6"/>
        <v>0</v>
      </c>
      <c r="F16" s="13">
        <f t="shared" si="1"/>
        <v>0</v>
      </c>
      <c r="G16" s="12">
        <f t="shared" si="1"/>
        <v>0</v>
      </c>
      <c r="H16" s="13">
        <f t="shared" si="1"/>
        <v>0</v>
      </c>
      <c r="I16" s="12">
        <f t="shared" si="1"/>
        <v>0</v>
      </c>
      <c r="J16" s="13">
        <f t="shared" si="1"/>
        <v>0</v>
      </c>
      <c r="K16" s="12">
        <f t="shared" si="1"/>
        <v>0</v>
      </c>
      <c r="L16" s="13">
        <f t="shared" si="1"/>
        <v>0</v>
      </c>
      <c r="M16" s="12">
        <f t="shared" si="1"/>
        <v>0</v>
      </c>
      <c r="N16" s="11">
        <f t="shared" si="1"/>
        <v>0</v>
      </c>
      <c r="O16" s="12">
        <f t="shared" si="1"/>
        <v>0</v>
      </c>
      <c r="P16" s="12">
        <f t="shared" si="1"/>
        <v>0</v>
      </c>
      <c r="Q16" s="11">
        <f t="shared" si="1"/>
        <v>0</v>
      </c>
      <c r="R16" s="10" t="e">
        <f>(C16-[1]汇总!$H$11)/C16</f>
        <v>#DIV/0!</v>
      </c>
      <c r="S16" s="5"/>
      <c r="T16" s="5">
        <f t="shared" si="2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6"/>
        <v>0</v>
      </c>
      <c r="F17" s="13">
        <f t="shared" si="1"/>
        <v>0</v>
      </c>
      <c r="G17" s="12">
        <f t="shared" si="1"/>
        <v>0</v>
      </c>
      <c r="H17" s="13">
        <f t="shared" si="1"/>
        <v>0</v>
      </c>
      <c r="I17" s="12">
        <f t="shared" si="1"/>
        <v>0</v>
      </c>
      <c r="J17" s="13">
        <f t="shared" si="1"/>
        <v>0</v>
      </c>
      <c r="K17" s="12">
        <f t="shared" si="1"/>
        <v>0</v>
      </c>
      <c r="L17" s="13">
        <f t="shared" si="1"/>
        <v>0</v>
      </c>
      <c r="M17" s="12">
        <f t="shared" si="1"/>
        <v>0</v>
      </c>
      <c r="N17" s="11">
        <f t="shared" si="1"/>
        <v>0</v>
      </c>
      <c r="O17" s="12">
        <f t="shared" si="1"/>
        <v>0</v>
      </c>
      <c r="P17" s="12">
        <f t="shared" si="1"/>
        <v>0</v>
      </c>
      <c r="Q17" s="11">
        <f t="shared" si="1"/>
        <v>0</v>
      </c>
      <c r="R17" s="10" t="e">
        <f>(C17-[1]汇总!$H$11)/C17</f>
        <v>#DIV/0!</v>
      </c>
      <c r="S17" s="5"/>
      <c r="T17" s="5">
        <f t="shared" si="2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6"/>
        <v>0</v>
      </c>
      <c r="F18" s="13">
        <f t="shared" si="1"/>
        <v>0</v>
      </c>
      <c r="G18" s="12">
        <f t="shared" si="1"/>
        <v>0</v>
      </c>
      <c r="H18" s="13">
        <f t="shared" si="1"/>
        <v>0</v>
      </c>
      <c r="I18" s="12">
        <f t="shared" si="1"/>
        <v>0</v>
      </c>
      <c r="J18" s="13">
        <f t="shared" si="1"/>
        <v>0</v>
      </c>
      <c r="K18" s="12">
        <f t="shared" si="1"/>
        <v>0</v>
      </c>
      <c r="L18" s="13">
        <f t="shared" si="1"/>
        <v>0</v>
      </c>
      <c r="M18" s="12">
        <f t="shared" si="1"/>
        <v>0</v>
      </c>
      <c r="N18" s="11">
        <f t="shared" si="1"/>
        <v>0</v>
      </c>
      <c r="O18" s="12">
        <f t="shared" si="1"/>
        <v>0</v>
      </c>
      <c r="P18" s="12">
        <f t="shared" si="1"/>
        <v>0</v>
      </c>
      <c r="Q18" s="11">
        <f t="shared" si="1"/>
        <v>0</v>
      </c>
      <c r="R18" s="10" t="e">
        <f>(C18-[1]汇总!$H$11)/C18</f>
        <v>#DIV/0!</v>
      </c>
      <c r="S18" s="5"/>
      <c r="T18" s="5">
        <f t="shared" si="2"/>
        <v>0</v>
      </c>
      <c r="U18" s="5"/>
      <c r="V18" s="5">
        <f t="shared" si="4"/>
        <v>0</v>
      </c>
    </row>
    <row r="19" spans="1:22" x14ac:dyDescent="0.3">
      <c r="A19" s="5">
        <f t="shared" si="0"/>
        <v>16</v>
      </c>
      <c r="B19" s="6"/>
      <c r="C19" s="7">
        <v>0</v>
      </c>
      <c r="D19" s="5">
        <v>0</v>
      </c>
      <c r="E19" s="5">
        <f t="shared" si="6"/>
        <v>0</v>
      </c>
      <c r="F19" s="13">
        <f t="shared" si="1"/>
        <v>0</v>
      </c>
      <c r="G19" s="12">
        <f t="shared" si="1"/>
        <v>0</v>
      </c>
      <c r="H19" s="13">
        <f t="shared" si="1"/>
        <v>0</v>
      </c>
      <c r="I19" s="12">
        <f t="shared" si="1"/>
        <v>0</v>
      </c>
      <c r="J19" s="13">
        <f t="shared" si="1"/>
        <v>0</v>
      </c>
      <c r="K19" s="12">
        <f t="shared" si="1"/>
        <v>0</v>
      </c>
      <c r="L19" s="13">
        <f t="shared" si="1"/>
        <v>0</v>
      </c>
      <c r="M19" s="12">
        <f t="shared" si="1"/>
        <v>0</v>
      </c>
      <c r="N19" s="11">
        <f t="shared" si="1"/>
        <v>0</v>
      </c>
      <c r="O19" s="12">
        <f t="shared" si="1"/>
        <v>0</v>
      </c>
      <c r="P19" s="12">
        <f t="shared" si="1"/>
        <v>0</v>
      </c>
      <c r="Q19" s="11">
        <f t="shared" si="1"/>
        <v>0</v>
      </c>
      <c r="R19" s="10" t="e">
        <f>(C19-[1]汇总!$H$11)/C19</f>
        <v>#DIV/0!</v>
      </c>
      <c r="S19" s="5"/>
      <c r="T19" s="5">
        <f t="shared" si="2"/>
        <v>0</v>
      </c>
      <c r="U19" s="5"/>
      <c r="V19" s="5">
        <f t="shared" si="4"/>
        <v>0</v>
      </c>
    </row>
    <row r="20" spans="1:22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6"/>
        <v>0</v>
      </c>
      <c r="F20" s="13">
        <f t="shared" ref="F20:Q21" si="9">$C20*(1+F$3)</f>
        <v>0</v>
      </c>
      <c r="G20" s="12">
        <f t="shared" si="9"/>
        <v>0</v>
      </c>
      <c r="H20" s="13">
        <f t="shared" si="9"/>
        <v>0</v>
      </c>
      <c r="I20" s="12">
        <f t="shared" si="9"/>
        <v>0</v>
      </c>
      <c r="J20" s="13">
        <f t="shared" si="9"/>
        <v>0</v>
      </c>
      <c r="K20" s="12">
        <f t="shared" si="9"/>
        <v>0</v>
      </c>
      <c r="L20" s="13">
        <f t="shared" si="9"/>
        <v>0</v>
      </c>
      <c r="M20" s="12">
        <f t="shared" si="9"/>
        <v>0</v>
      </c>
      <c r="N20" s="11">
        <f t="shared" si="9"/>
        <v>0</v>
      </c>
      <c r="O20" s="12">
        <f t="shared" si="9"/>
        <v>0</v>
      </c>
      <c r="P20" s="12">
        <f t="shared" si="9"/>
        <v>0</v>
      </c>
      <c r="Q20" s="11">
        <f t="shared" si="9"/>
        <v>0</v>
      </c>
      <c r="R20" s="10" t="e">
        <f>(C20-[1]汇总!$H$11)/C20</f>
        <v>#DIV/0!</v>
      </c>
      <c r="S20" s="5"/>
      <c r="T20" s="5">
        <f t="shared" si="2"/>
        <v>0</v>
      </c>
      <c r="U20" s="5"/>
      <c r="V20" s="5">
        <f t="shared" si="4"/>
        <v>0</v>
      </c>
    </row>
    <row r="21" spans="1:22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6"/>
        <v>0</v>
      </c>
      <c r="F21" s="13">
        <f t="shared" si="9"/>
        <v>0</v>
      </c>
      <c r="G21" s="12">
        <f t="shared" si="9"/>
        <v>0</v>
      </c>
      <c r="H21" s="13">
        <f t="shared" si="9"/>
        <v>0</v>
      </c>
      <c r="I21" s="12">
        <f t="shared" si="9"/>
        <v>0</v>
      </c>
      <c r="J21" s="13">
        <f t="shared" si="9"/>
        <v>0</v>
      </c>
      <c r="K21" s="12">
        <f t="shared" si="9"/>
        <v>0</v>
      </c>
      <c r="L21" s="13">
        <f t="shared" si="9"/>
        <v>0</v>
      </c>
      <c r="M21" s="12">
        <f t="shared" si="9"/>
        <v>0</v>
      </c>
      <c r="N21" s="11">
        <f t="shared" si="9"/>
        <v>0</v>
      </c>
      <c r="O21" s="12">
        <f t="shared" si="9"/>
        <v>0</v>
      </c>
      <c r="P21" s="12">
        <f t="shared" si="9"/>
        <v>0</v>
      </c>
      <c r="Q21" s="11">
        <f t="shared" si="9"/>
        <v>0</v>
      </c>
      <c r="R21" s="10" t="e">
        <f>(C21-[1]汇总!$H$11)/C21</f>
        <v>#DIV/0!</v>
      </c>
      <c r="S21" s="5"/>
      <c r="T21" s="5">
        <f t="shared" si="2"/>
        <v>0</v>
      </c>
      <c r="U21" s="5"/>
      <c r="V21" s="5">
        <f t="shared" si="4"/>
        <v>0</v>
      </c>
    </row>
    <row r="22" spans="1:22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3">
      <c r="A23" s="45" t="s">
        <v>12</v>
      </c>
      <c r="B23" s="46"/>
      <c r="C23" s="47"/>
      <c r="D23" s="5">
        <f>SUM(D3:D22)</f>
        <v>1326</v>
      </c>
      <c r="E23" s="5">
        <f>SUM(E3:E22)</f>
        <v>3135.9508173913041</v>
      </c>
      <c r="G23" s="1">
        <v>1000</v>
      </c>
      <c r="T23" s="1">
        <f>SUM(T4:T22)</f>
        <v>663</v>
      </c>
      <c r="U23" s="1">
        <f>SUM(U3:U22)</f>
        <v>259</v>
      </c>
      <c r="V23" s="1">
        <f>SUM(V3:V22)</f>
        <v>1067</v>
      </c>
    </row>
    <row r="24" spans="1:22" x14ac:dyDescent="0.3">
      <c r="A24" s="45" t="s">
        <v>11</v>
      </c>
      <c r="B24" s="46"/>
      <c r="C24" s="47"/>
      <c r="D24" s="49">
        <f>E23/D23</f>
        <v>2.3649704505213456</v>
      </c>
      <c r="E24" s="49"/>
      <c r="G24" s="1">
        <v>2.2164000000000001</v>
      </c>
      <c r="T24"/>
      <c r="U24"/>
      <c r="V24"/>
    </row>
    <row r="25" spans="1:22" x14ac:dyDescent="0.3">
      <c r="A25" s="45" t="s">
        <v>10</v>
      </c>
      <c r="B25" s="46"/>
      <c r="C25" s="47"/>
      <c r="D25" s="49">
        <f>[1]汇总!H11</f>
        <v>2.9910000000000001</v>
      </c>
      <c r="E25" s="49"/>
      <c r="T25"/>
      <c r="U25"/>
      <c r="V25"/>
    </row>
    <row r="26" spans="1:22" x14ac:dyDescent="0.3">
      <c r="A26" s="45" t="s">
        <v>9</v>
      </c>
      <c r="B26" s="46"/>
      <c r="C26" s="47"/>
      <c r="D26" s="40">
        <f>(D24-D25)/D24</f>
        <v>-0.26470924799108991</v>
      </c>
      <c r="E26" s="40"/>
      <c r="T26"/>
      <c r="U26"/>
      <c r="V26"/>
    </row>
    <row r="27" spans="1:22" x14ac:dyDescent="0.3">
      <c r="T27"/>
      <c r="U27"/>
      <c r="V27"/>
    </row>
    <row r="28" spans="1:22" x14ac:dyDescent="0.3">
      <c r="T28"/>
      <c r="U28"/>
      <c r="V28"/>
    </row>
    <row r="29" spans="1:22" customFormat="1" x14ac:dyDescent="0.3">
      <c r="A29" s="41" t="s">
        <v>37</v>
      </c>
      <c r="B29" s="41"/>
      <c r="C29" s="41"/>
      <c r="D29" s="41"/>
      <c r="E29" s="41"/>
      <c r="F29" s="41"/>
      <c r="G29" s="42"/>
    </row>
    <row r="30" spans="1:22" customFormat="1" x14ac:dyDescent="0.3">
      <c r="A30" s="5" t="s">
        <v>7</v>
      </c>
      <c r="B30" s="5" t="s">
        <v>36</v>
      </c>
      <c r="C30" s="5" t="s">
        <v>35</v>
      </c>
      <c r="D30" s="5" t="s">
        <v>4</v>
      </c>
      <c r="E30" s="5" t="s">
        <v>34</v>
      </c>
      <c r="F30" s="5" t="s">
        <v>2</v>
      </c>
      <c r="G30" s="5" t="s">
        <v>1</v>
      </c>
    </row>
    <row r="31" spans="1:22" customFormat="1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9">
        <v>0</v>
      </c>
      <c r="G31" s="9">
        <v>0</v>
      </c>
    </row>
    <row r="32" spans="1:22" customFormat="1" x14ac:dyDescent="0.3">
      <c r="A32" s="18"/>
      <c r="B32" s="6">
        <v>45607.51939814815</v>
      </c>
      <c r="C32" s="7">
        <v>3.1356999999999999</v>
      </c>
      <c r="D32" s="5">
        <v>50</v>
      </c>
      <c r="E32" s="5">
        <v>3.0577000000000001</v>
      </c>
      <c r="F32" s="4">
        <f t="shared" ref="F32:F44" si="10">E32*D32/5</f>
        <v>30.576999999999998</v>
      </c>
      <c r="G32" s="2">
        <f t="shared" ref="G32:G44" si="11">C32*D32 - E32*D32 - (C32*D32 + E32*D32)*0.05%</f>
        <v>3.7451650000000059</v>
      </c>
    </row>
    <row r="33" spans="1:22" customFormat="1" x14ac:dyDescent="0.3">
      <c r="A33" s="18"/>
      <c r="B33" s="6">
        <v>45607.57203703704</v>
      </c>
      <c r="C33" s="7">
        <v>3.1356999999999999</v>
      </c>
      <c r="D33" s="5">
        <v>49</v>
      </c>
      <c r="E33" s="5">
        <v>2.9861</v>
      </c>
      <c r="F33" s="4">
        <f t="shared" si="10"/>
        <v>29.263779999999997</v>
      </c>
      <c r="G33" s="2">
        <f t="shared" si="11"/>
        <v>7.1804158999999972</v>
      </c>
    </row>
    <row r="34" spans="1:22" customFormat="1" x14ac:dyDescent="0.3">
      <c r="A34" s="18"/>
      <c r="B34" s="6"/>
      <c r="C34" s="5"/>
      <c r="D34" s="5"/>
      <c r="E34" s="5"/>
      <c r="F34" s="4">
        <f t="shared" si="10"/>
        <v>0</v>
      </c>
      <c r="G34" s="2">
        <f t="shared" si="11"/>
        <v>0</v>
      </c>
    </row>
    <row r="35" spans="1:22" customFormat="1" x14ac:dyDescent="0.3">
      <c r="A35" s="18"/>
      <c r="B35" s="6"/>
      <c r="C35" s="5"/>
      <c r="D35" s="5"/>
      <c r="E35" s="5"/>
      <c r="F35" s="4">
        <f t="shared" si="10"/>
        <v>0</v>
      </c>
      <c r="G35" s="2">
        <f t="shared" si="11"/>
        <v>0</v>
      </c>
    </row>
    <row r="36" spans="1:22" customFormat="1" x14ac:dyDescent="0.3">
      <c r="A36" s="18"/>
      <c r="B36" s="6"/>
      <c r="C36" s="5"/>
      <c r="D36" s="5"/>
      <c r="E36" s="5"/>
      <c r="F36" s="4">
        <f t="shared" si="10"/>
        <v>0</v>
      </c>
      <c r="G36" s="2">
        <f t="shared" si="11"/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si="10"/>
        <v>0</v>
      </c>
      <c r="G37" s="2">
        <f t="shared" si="11"/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10"/>
        <v>0</v>
      </c>
      <c r="G38" s="2">
        <f t="shared" si="11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10"/>
        <v>0</v>
      </c>
      <c r="G39" s="2">
        <f t="shared" si="11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10"/>
        <v>0</v>
      </c>
      <c r="G40" s="2">
        <f t="shared" si="11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10"/>
        <v>0</v>
      </c>
      <c r="G41" s="2">
        <f t="shared" si="11"/>
        <v>0</v>
      </c>
    </row>
    <row r="42" spans="1:22" customFormat="1" x14ac:dyDescent="0.3">
      <c r="A42" s="18"/>
      <c r="B42" s="6"/>
      <c r="C42" s="5"/>
      <c r="D42" s="5"/>
      <c r="E42" s="5"/>
      <c r="F42" s="4">
        <f t="shared" si="10"/>
        <v>0</v>
      </c>
      <c r="G42" s="2">
        <f t="shared" si="11"/>
        <v>0</v>
      </c>
    </row>
    <row r="43" spans="1:22" customFormat="1" x14ac:dyDescent="0.3">
      <c r="A43" s="18"/>
      <c r="B43" s="6"/>
      <c r="C43" s="5"/>
      <c r="D43" s="5"/>
      <c r="E43" s="5"/>
      <c r="F43" s="4">
        <f t="shared" si="10"/>
        <v>0</v>
      </c>
      <c r="G43" s="2">
        <f t="shared" si="11"/>
        <v>0</v>
      </c>
    </row>
    <row r="44" spans="1:22" customFormat="1" x14ac:dyDescent="0.3">
      <c r="A44" s="18"/>
      <c r="B44" s="6"/>
      <c r="C44" s="5"/>
      <c r="D44" s="5"/>
      <c r="E44" s="5"/>
      <c r="F44" s="4">
        <f t="shared" si="10"/>
        <v>0</v>
      </c>
      <c r="G44" s="2">
        <f t="shared" si="11"/>
        <v>0</v>
      </c>
    </row>
    <row r="45" spans="1:22" customFormat="1" x14ac:dyDescent="0.3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</row>
    <row r="46" spans="1:22" customFormat="1" x14ac:dyDescent="0.3">
      <c r="A46" s="43" t="s">
        <v>33</v>
      </c>
      <c r="B46" s="43"/>
      <c r="C46" s="43"/>
      <c r="D46" s="43"/>
      <c r="E46" s="43"/>
      <c r="F46" s="44"/>
      <c r="G46" s="2">
        <f>SUM(G31:G45)</f>
        <v>10.925580900000003</v>
      </c>
    </row>
    <row r="47" spans="1:22" x14ac:dyDescent="0.3">
      <c r="T47"/>
      <c r="U47"/>
      <c r="V47"/>
    </row>
    <row r="48" spans="1:22" x14ac:dyDescent="0.3">
      <c r="T48"/>
      <c r="U48"/>
      <c r="V48"/>
    </row>
    <row r="49" spans="20:22" x14ac:dyDescent="0.3">
      <c r="T49"/>
      <c r="U49"/>
      <c r="V49"/>
    </row>
    <row r="50" spans="20:22" x14ac:dyDescent="0.3">
      <c r="T50"/>
      <c r="U50"/>
      <c r="V50"/>
    </row>
  </sheetData>
  <mergeCells count="12">
    <mergeCell ref="A46:F46"/>
    <mergeCell ref="A1:V1"/>
    <mergeCell ref="F2:M2"/>
    <mergeCell ref="N2:Q2"/>
    <mergeCell ref="A23:C23"/>
    <mergeCell ref="A24:C24"/>
    <mergeCell ref="D24:E24"/>
    <mergeCell ref="A25:C25"/>
    <mergeCell ref="D25:E25"/>
    <mergeCell ref="A26:C26"/>
    <mergeCell ref="D26:E26"/>
    <mergeCell ref="A29:G2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E9C0-C0C8-49CA-AF1C-05F2FB780344}">
  <dimension ref="A1:V42"/>
  <sheetViews>
    <sheetView tabSelected="1" zoomScaleNormal="100" workbookViewId="0">
      <pane xSplit="1" ySplit="3" topLeftCell="B28" activePane="bottomRight" state="frozen"/>
      <selection activeCell="J20" sqref="J20"/>
      <selection pane="topRight" activeCell="J20" sqref="J20"/>
      <selection pane="bottomLeft" activeCell="J20" sqref="J20"/>
      <selection pane="bottomRight" activeCell="J38" sqref="J38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1" width="7.08203125" style="1" bestFit="1" customWidth="1"/>
    <col min="12" max="12" width="8.08203125" style="1" bestFit="1" customWidth="1"/>
    <col min="13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0.251</v>
      </c>
      <c r="G3" s="16">
        <v>0.4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0.151</v>
      </c>
      <c r="N3" s="15">
        <v>0.03</v>
      </c>
      <c r="O3" s="15">
        <v>-0.02</v>
      </c>
      <c r="P3" s="15">
        <v>-0.03</v>
      </c>
      <c r="Q3" s="15">
        <v>-0.1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4" si="0">ROW()-3</f>
        <v>1</v>
      </c>
      <c r="B4" s="6">
        <v>45608.557245370372</v>
      </c>
      <c r="C4" s="7">
        <v>3.2679999999999998</v>
      </c>
      <c r="D4" s="5">
        <v>36</v>
      </c>
      <c r="E4" s="5">
        <f>C4*D4</f>
        <v>117.648</v>
      </c>
      <c r="F4" s="13">
        <f t="shared" ref="F4:Q14" si="1">$C4*(1+F$3)</f>
        <v>4.0882679999999993</v>
      </c>
      <c r="G4" s="12">
        <f t="shared" si="1"/>
        <v>4.5751999999999997</v>
      </c>
      <c r="H4" s="13">
        <f t="shared" si="1"/>
        <v>3.3202879999999997</v>
      </c>
      <c r="I4" s="12">
        <f t="shared" si="1"/>
        <v>3.3366279999999997</v>
      </c>
      <c r="J4" s="13">
        <f t="shared" si="1"/>
        <v>3.3693079999999993</v>
      </c>
      <c r="K4" s="12">
        <f t="shared" si="1"/>
        <v>3.4346679999999994</v>
      </c>
      <c r="L4" s="13">
        <f t="shared" si="1"/>
        <v>3.5980679999999996</v>
      </c>
      <c r="M4" s="12">
        <f t="shared" si="1"/>
        <v>3.7614679999999998</v>
      </c>
      <c r="N4" s="11">
        <f t="shared" si="1"/>
        <v>3.3660399999999999</v>
      </c>
      <c r="O4" s="12">
        <f t="shared" si="1"/>
        <v>3.2026399999999997</v>
      </c>
      <c r="P4" s="12">
        <f t="shared" si="1"/>
        <v>3.1699599999999997</v>
      </c>
      <c r="Q4" s="11">
        <f t="shared" si="1"/>
        <v>2.9411999999999998</v>
      </c>
      <c r="R4" s="10">
        <f>([1]汇总!$H$11-C4)/C4</f>
        <v>-8.4761321909424633E-2</v>
      </c>
      <c r="S4" s="5" t="s">
        <v>105</v>
      </c>
      <c r="T4" s="5">
        <f>D4/2</f>
        <v>18</v>
      </c>
      <c r="U4" s="5"/>
      <c r="V4" s="5">
        <f>D4-U4</f>
        <v>36</v>
      </c>
    </row>
    <row r="5" spans="1:22" x14ac:dyDescent="0.3">
      <c r="A5" s="5">
        <f t="shared" si="0"/>
        <v>2</v>
      </c>
      <c r="B5" s="6">
        <v>45607.491226851853</v>
      </c>
      <c r="C5" s="7">
        <v>3.1766000000000001</v>
      </c>
      <c r="D5" s="5">
        <v>37</v>
      </c>
      <c r="E5" s="5">
        <f t="shared" ref="E5:E14" si="2">C5*D5</f>
        <v>117.5342</v>
      </c>
      <c r="F5" s="13">
        <f t="shared" si="1"/>
        <v>3.9739266</v>
      </c>
      <c r="G5" s="12">
        <f t="shared" si="1"/>
        <v>4.4472399999999999</v>
      </c>
      <c r="H5" s="13">
        <f t="shared" si="1"/>
        <v>3.2274256000000001</v>
      </c>
      <c r="I5" s="12">
        <f t="shared" si="1"/>
        <v>3.2433085999999998</v>
      </c>
      <c r="J5" s="13">
        <f t="shared" si="1"/>
        <v>3.2750745999999999</v>
      </c>
      <c r="K5" s="12">
        <f t="shared" si="1"/>
        <v>3.3386065999999999</v>
      </c>
      <c r="L5" s="13">
        <f t="shared" si="1"/>
        <v>3.4974365999999999</v>
      </c>
      <c r="M5" s="12">
        <f t="shared" si="1"/>
        <v>3.6562666000000004</v>
      </c>
      <c r="N5" s="11">
        <f t="shared" si="1"/>
        <v>3.2718980000000002</v>
      </c>
      <c r="O5" s="12">
        <f t="shared" si="1"/>
        <v>3.1130680000000002</v>
      </c>
      <c r="P5" s="12">
        <f t="shared" si="1"/>
        <v>3.081302</v>
      </c>
      <c r="Q5" s="11">
        <f t="shared" si="1"/>
        <v>2.85894</v>
      </c>
      <c r="R5" s="10">
        <f>([1]汇总!$H$11-C5)/C5</f>
        <v>-5.8427249260215322E-2</v>
      </c>
      <c r="S5" s="5" t="s">
        <v>98</v>
      </c>
      <c r="T5" s="5">
        <f t="shared" ref="T5:T14" si="3">D5/2</f>
        <v>18.5</v>
      </c>
      <c r="U5" s="5"/>
      <c r="V5" s="5">
        <f t="shared" ref="V5:V14" si="4">D5-U5</f>
        <v>37</v>
      </c>
    </row>
    <row r="6" spans="1:22" x14ac:dyDescent="0.3">
      <c r="A6" s="5">
        <f t="shared" si="0"/>
        <v>3</v>
      </c>
      <c r="B6" s="6">
        <v>45607.443622685183</v>
      </c>
      <c r="C6" s="7">
        <v>3.0838999999999999</v>
      </c>
      <c r="D6" s="5">
        <v>38</v>
      </c>
      <c r="E6" s="5">
        <f t="shared" si="2"/>
        <v>117.18819999999999</v>
      </c>
      <c r="F6" s="13">
        <f t="shared" si="1"/>
        <v>3.8579588999999994</v>
      </c>
      <c r="G6" s="12">
        <f t="shared" si="1"/>
        <v>4.3174599999999996</v>
      </c>
      <c r="H6" s="13">
        <f t="shared" si="1"/>
        <v>3.1332423999999999</v>
      </c>
      <c r="I6" s="12">
        <f t="shared" si="1"/>
        <v>3.1486618999999996</v>
      </c>
      <c r="J6" s="13">
        <f t="shared" si="1"/>
        <v>3.1795008999999994</v>
      </c>
      <c r="K6" s="12">
        <f t="shared" si="1"/>
        <v>3.2411788999999995</v>
      </c>
      <c r="L6" s="13">
        <f t="shared" si="1"/>
        <v>3.3953738999999996</v>
      </c>
      <c r="M6" s="12">
        <f t="shared" si="1"/>
        <v>3.5495688999999997</v>
      </c>
      <c r="N6" s="11">
        <f t="shared" si="1"/>
        <v>3.1764169999999998</v>
      </c>
      <c r="O6" s="12">
        <f t="shared" si="1"/>
        <v>3.0222219999999997</v>
      </c>
      <c r="P6" s="12">
        <f t="shared" si="1"/>
        <v>2.9913829999999999</v>
      </c>
      <c r="Q6" s="11">
        <f t="shared" si="1"/>
        <v>2.7755100000000001</v>
      </c>
      <c r="R6" s="10">
        <f>([1]汇总!$H$11-C6)/C6</f>
        <v>-3.0124193391484731E-2</v>
      </c>
      <c r="S6" s="5" t="s">
        <v>99</v>
      </c>
      <c r="T6" s="5">
        <f t="shared" si="3"/>
        <v>19</v>
      </c>
      <c r="U6" s="5"/>
      <c r="V6" s="5">
        <f t="shared" si="4"/>
        <v>38</v>
      </c>
    </row>
    <row r="7" spans="1:22" x14ac:dyDescent="0.3">
      <c r="A7" s="5">
        <f t="shared" si="0"/>
        <v>4</v>
      </c>
      <c r="B7" s="6">
        <v>45607.437592592592</v>
      </c>
      <c r="C7" s="7">
        <v>3.0005999999999999</v>
      </c>
      <c r="D7" s="5">
        <v>39</v>
      </c>
      <c r="E7" s="5">
        <f t="shared" si="2"/>
        <v>117.0234</v>
      </c>
      <c r="F7" s="13">
        <f t="shared" si="1"/>
        <v>3.7537505999999996</v>
      </c>
      <c r="G7" s="12">
        <f t="shared" si="1"/>
        <v>4.2008399999999995</v>
      </c>
      <c r="H7" s="13">
        <f t="shared" si="1"/>
        <v>3.0486095999999998</v>
      </c>
      <c r="I7" s="12">
        <f t="shared" si="1"/>
        <v>3.0636125999999995</v>
      </c>
      <c r="J7" s="13">
        <f t="shared" si="1"/>
        <v>3.0936185999999997</v>
      </c>
      <c r="K7" s="12">
        <f t="shared" si="1"/>
        <v>3.1536305999999996</v>
      </c>
      <c r="L7" s="13">
        <f t="shared" si="1"/>
        <v>3.3036605999999997</v>
      </c>
      <c r="M7" s="12">
        <f t="shared" si="1"/>
        <v>3.4536905999999998</v>
      </c>
      <c r="N7" s="11">
        <f t="shared" si="1"/>
        <v>3.0906180000000001</v>
      </c>
      <c r="O7" s="12">
        <f t="shared" si="1"/>
        <v>2.940588</v>
      </c>
      <c r="P7" s="12">
        <f t="shared" si="1"/>
        <v>2.9105819999999998</v>
      </c>
      <c r="Q7" s="11">
        <f t="shared" si="1"/>
        <v>2.7005400000000002</v>
      </c>
      <c r="R7" s="10">
        <f>([1]汇总!$H$11-C7)/C7</f>
        <v>-3.1993601279743486E-3</v>
      </c>
      <c r="S7" s="5" t="s">
        <v>100</v>
      </c>
      <c r="T7" s="5">
        <f t="shared" si="3"/>
        <v>19.5</v>
      </c>
      <c r="U7" s="5"/>
      <c r="V7" s="5">
        <f t="shared" si="4"/>
        <v>39</v>
      </c>
    </row>
    <row r="8" spans="1:22" x14ac:dyDescent="0.3">
      <c r="A8" s="5">
        <f t="shared" si="0"/>
        <v>5</v>
      </c>
      <c r="B8" s="6" t="s">
        <v>48</v>
      </c>
      <c r="C8" s="7">
        <v>2.8766878048780486</v>
      </c>
      <c r="D8" s="5">
        <v>41</v>
      </c>
      <c r="E8" s="5">
        <f t="shared" si="2"/>
        <v>117.9442</v>
      </c>
      <c r="F8" s="13">
        <f t="shared" si="1"/>
        <v>3.5987364439024385</v>
      </c>
      <c r="G8" s="12">
        <f t="shared" si="1"/>
        <v>4.0273629268292677</v>
      </c>
      <c r="H8" s="13">
        <f t="shared" si="1"/>
        <v>2.9227148097560973</v>
      </c>
      <c r="I8" s="12">
        <f t="shared" si="1"/>
        <v>2.9370982487804875</v>
      </c>
      <c r="J8" s="13">
        <f t="shared" si="1"/>
        <v>2.965865126829268</v>
      </c>
      <c r="K8" s="12">
        <f t="shared" si="1"/>
        <v>3.0233988829268288</v>
      </c>
      <c r="L8" s="13">
        <f t="shared" si="1"/>
        <v>3.1672332731707313</v>
      </c>
      <c r="M8" s="12">
        <f t="shared" si="1"/>
        <v>3.3110676634146339</v>
      </c>
      <c r="N8" s="11">
        <f t="shared" si="1"/>
        <v>2.9629884390243904</v>
      </c>
      <c r="O8" s="12">
        <f t="shared" si="1"/>
        <v>2.8191540487804878</v>
      </c>
      <c r="P8" s="12">
        <f t="shared" si="1"/>
        <v>2.7903871707317069</v>
      </c>
      <c r="Q8" s="11">
        <f t="shared" si="1"/>
        <v>2.589019024390244</v>
      </c>
      <c r="R8" s="10">
        <f>([1]汇总!$H$11-C8)/C8</f>
        <v>3.9737435160016432E-2</v>
      </c>
      <c r="S8" s="5" t="s">
        <v>106</v>
      </c>
      <c r="T8" s="5">
        <f t="shared" si="3"/>
        <v>20.5</v>
      </c>
      <c r="U8" s="5"/>
      <c r="V8" s="5">
        <f t="shared" si="4"/>
        <v>41</v>
      </c>
    </row>
    <row r="9" spans="1:22" ht="42" x14ac:dyDescent="0.3">
      <c r="A9" s="5">
        <f t="shared" si="0"/>
        <v>6</v>
      </c>
      <c r="B9" s="6" t="s">
        <v>107</v>
      </c>
      <c r="C9" s="7">
        <v>2.7365385964912279</v>
      </c>
      <c r="D9" s="5">
        <v>25</v>
      </c>
      <c r="E9" s="5">
        <f t="shared" si="2"/>
        <v>68.413464912280702</v>
      </c>
      <c r="F9" s="13">
        <f t="shared" si="1"/>
        <v>3.4234097842105258</v>
      </c>
      <c r="G9" s="12">
        <f t="shared" si="1"/>
        <v>3.8311540350877187</v>
      </c>
      <c r="H9" s="13">
        <f t="shared" si="1"/>
        <v>2.7803232140350875</v>
      </c>
      <c r="I9" s="12">
        <f t="shared" si="1"/>
        <v>2.7940059070175436</v>
      </c>
      <c r="J9" s="13">
        <f t="shared" si="1"/>
        <v>2.8213712929824557</v>
      </c>
      <c r="K9" s="12">
        <f t="shared" si="1"/>
        <v>2.8761020649122804</v>
      </c>
      <c r="L9" s="13">
        <f t="shared" si="1"/>
        <v>3.0129289947368418</v>
      </c>
      <c r="M9" s="12">
        <f t="shared" si="1"/>
        <v>3.1497559245614033</v>
      </c>
      <c r="N9" s="11">
        <f t="shared" si="1"/>
        <v>2.8186347543859647</v>
      </c>
      <c r="O9" s="12">
        <f t="shared" si="1"/>
        <v>2.6818078245614032</v>
      </c>
      <c r="P9" s="12">
        <f t="shared" si="1"/>
        <v>2.6544424385964911</v>
      </c>
      <c r="Q9" s="11">
        <f t="shared" si="1"/>
        <v>2.462884736842105</v>
      </c>
      <c r="R9" s="10">
        <f>([1]汇总!$H$11-C9)/C9</f>
        <v>9.2986594026132505E-2</v>
      </c>
      <c r="S9" s="14" t="s">
        <v>108</v>
      </c>
      <c r="T9" s="5">
        <f t="shared" si="3"/>
        <v>12.5</v>
      </c>
      <c r="U9" s="5"/>
      <c r="V9" s="5">
        <f t="shared" si="4"/>
        <v>25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2"/>
        <v>0</v>
      </c>
      <c r="F10" s="13">
        <f t="shared" si="1"/>
        <v>0</v>
      </c>
      <c r="G10" s="12">
        <f t="shared" si="1"/>
        <v>0</v>
      </c>
      <c r="H10" s="13">
        <f t="shared" si="1"/>
        <v>0</v>
      </c>
      <c r="I10" s="12">
        <f t="shared" si="1"/>
        <v>0</v>
      </c>
      <c r="J10" s="13">
        <f t="shared" si="1"/>
        <v>0</v>
      </c>
      <c r="K10" s="12">
        <f t="shared" si="1"/>
        <v>0</v>
      </c>
      <c r="L10" s="13">
        <f t="shared" si="1"/>
        <v>0</v>
      </c>
      <c r="M10" s="12">
        <f t="shared" si="1"/>
        <v>0</v>
      </c>
      <c r="N10" s="11">
        <f t="shared" si="1"/>
        <v>0</v>
      </c>
      <c r="O10" s="12">
        <f t="shared" si="1"/>
        <v>0</v>
      </c>
      <c r="P10" s="12">
        <f t="shared" si="1"/>
        <v>0</v>
      </c>
      <c r="Q10" s="11">
        <f t="shared" si="1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2"/>
        <v>0</v>
      </c>
      <c r="F11" s="13">
        <f t="shared" si="1"/>
        <v>0</v>
      </c>
      <c r="G11" s="12">
        <f t="shared" si="1"/>
        <v>0</v>
      </c>
      <c r="H11" s="13">
        <f t="shared" si="1"/>
        <v>0</v>
      </c>
      <c r="I11" s="12">
        <f t="shared" si="1"/>
        <v>0</v>
      </c>
      <c r="J11" s="13">
        <f t="shared" si="1"/>
        <v>0</v>
      </c>
      <c r="K11" s="12">
        <f t="shared" si="1"/>
        <v>0</v>
      </c>
      <c r="L11" s="13">
        <f t="shared" si="1"/>
        <v>0</v>
      </c>
      <c r="M11" s="12">
        <f t="shared" si="1"/>
        <v>0</v>
      </c>
      <c r="N11" s="11">
        <f t="shared" si="1"/>
        <v>0</v>
      </c>
      <c r="O11" s="12">
        <f t="shared" si="1"/>
        <v>0</v>
      </c>
      <c r="P11" s="12">
        <f t="shared" si="1"/>
        <v>0</v>
      </c>
      <c r="Q11" s="11">
        <f t="shared" si="1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2"/>
        <v>0</v>
      </c>
      <c r="F12" s="13">
        <f t="shared" si="1"/>
        <v>0</v>
      </c>
      <c r="G12" s="12">
        <f t="shared" si="1"/>
        <v>0</v>
      </c>
      <c r="H12" s="13">
        <f t="shared" si="1"/>
        <v>0</v>
      </c>
      <c r="I12" s="12">
        <f t="shared" si="1"/>
        <v>0</v>
      </c>
      <c r="J12" s="13">
        <f t="shared" si="1"/>
        <v>0</v>
      </c>
      <c r="K12" s="12">
        <f t="shared" si="1"/>
        <v>0</v>
      </c>
      <c r="L12" s="13">
        <f t="shared" si="1"/>
        <v>0</v>
      </c>
      <c r="M12" s="12">
        <f t="shared" si="1"/>
        <v>0</v>
      </c>
      <c r="N12" s="11">
        <f t="shared" si="1"/>
        <v>0</v>
      </c>
      <c r="O12" s="12">
        <f t="shared" si="1"/>
        <v>0</v>
      </c>
      <c r="P12" s="12">
        <f t="shared" si="1"/>
        <v>0</v>
      </c>
      <c r="Q12" s="11">
        <f t="shared" si="1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2"/>
        <v>0</v>
      </c>
      <c r="F13" s="13">
        <f t="shared" si="1"/>
        <v>0</v>
      </c>
      <c r="G13" s="12">
        <f t="shared" si="1"/>
        <v>0</v>
      </c>
      <c r="H13" s="13">
        <f t="shared" si="1"/>
        <v>0</v>
      </c>
      <c r="I13" s="12">
        <f t="shared" si="1"/>
        <v>0</v>
      </c>
      <c r="J13" s="13">
        <f t="shared" si="1"/>
        <v>0</v>
      </c>
      <c r="K13" s="12">
        <f t="shared" si="1"/>
        <v>0</v>
      </c>
      <c r="L13" s="13">
        <f t="shared" si="1"/>
        <v>0</v>
      </c>
      <c r="M13" s="12">
        <f t="shared" si="1"/>
        <v>0</v>
      </c>
      <c r="N13" s="11">
        <f t="shared" si="1"/>
        <v>0</v>
      </c>
      <c r="O13" s="12">
        <f t="shared" si="1"/>
        <v>0</v>
      </c>
      <c r="P13" s="12">
        <f t="shared" si="1"/>
        <v>0</v>
      </c>
      <c r="Q13" s="11">
        <f t="shared" si="1"/>
        <v>0</v>
      </c>
      <c r="R13" s="10" t="e">
        <f>([1]汇总!$H$11-C13)/C13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2"/>
        <v>0</v>
      </c>
      <c r="F14" s="13">
        <f t="shared" si="1"/>
        <v>0</v>
      </c>
      <c r="G14" s="12">
        <f t="shared" si="1"/>
        <v>0</v>
      </c>
      <c r="H14" s="13">
        <f t="shared" si="1"/>
        <v>0</v>
      </c>
      <c r="I14" s="12">
        <f t="shared" si="1"/>
        <v>0</v>
      </c>
      <c r="J14" s="13">
        <f t="shared" si="1"/>
        <v>0</v>
      </c>
      <c r="K14" s="12">
        <f t="shared" si="1"/>
        <v>0</v>
      </c>
      <c r="L14" s="13">
        <f t="shared" si="1"/>
        <v>0</v>
      </c>
      <c r="M14" s="12">
        <f t="shared" si="1"/>
        <v>0</v>
      </c>
      <c r="N14" s="11">
        <f t="shared" si="1"/>
        <v>0</v>
      </c>
      <c r="O14" s="12">
        <f t="shared" si="1"/>
        <v>0</v>
      </c>
      <c r="P14" s="12">
        <f t="shared" si="1"/>
        <v>0</v>
      </c>
      <c r="Q14" s="11">
        <f t="shared" si="1"/>
        <v>0</v>
      </c>
      <c r="R14" s="10" t="e">
        <f>([1]汇总!$H$11-C14)/C14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x14ac:dyDescent="0.3">
      <c r="A16" s="37" t="s">
        <v>12</v>
      </c>
      <c r="B16" s="37"/>
      <c r="C16" s="37"/>
      <c r="D16" s="5">
        <f>SUM(D3:D15)</f>
        <v>216</v>
      </c>
      <c r="E16" s="5">
        <f>SUM(E3:E15)</f>
        <v>655.75146491228065</v>
      </c>
      <c r="G16" s="1">
        <v>248</v>
      </c>
      <c r="T16" s="1">
        <f>SUM(T5:T15)</f>
        <v>90</v>
      </c>
      <c r="U16" s="1">
        <f>SUM(U3:U15)</f>
        <v>0</v>
      </c>
      <c r="V16" s="1">
        <f>SUM(V3:V15)</f>
        <v>216</v>
      </c>
    </row>
    <row r="17" spans="1:7" x14ac:dyDescent="0.3">
      <c r="A17" s="37" t="s">
        <v>11</v>
      </c>
      <c r="B17" s="37"/>
      <c r="C17" s="37"/>
      <c r="D17" s="38">
        <f>E16/D16</f>
        <v>3.035886411630929</v>
      </c>
      <c r="E17" s="39"/>
      <c r="G17" s="1">
        <v>2.9973000000000001</v>
      </c>
    </row>
    <row r="18" spans="1:7" x14ac:dyDescent="0.3">
      <c r="A18" s="37" t="s">
        <v>10</v>
      </c>
      <c r="B18" s="37"/>
      <c r="C18" s="37"/>
      <c r="D18" s="38">
        <f>[1]汇总!H11</f>
        <v>2.9910000000000001</v>
      </c>
      <c r="E18" s="39"/>
    </row>
    <row r="19" spans="1:7" x14ac:dyDescent="0.3">
      <c r="A19" s="37" t="s">
        <v>9</v>
      </c>
      <c r="B19" s="37"/>
      <c r="C19" s="37"/>
      <c r="D19" s="24">
        <f>(D18-D17)/D17</f>
        <v>-1.4785273737173569E-2</v>
      </c>
      <c r="E19" s="25"/>
    </row>
    <row r="22" spans="1:7" customFormat="1" x14ac:dyDescent="0.3">
      <c r="A22" s="26" t="s">
        <v>8</v>
      </c>
      <c r="B22" s="26"/>
      <c r="C22" s="26"/>
      <c r="D22" s="26"/>
      <c r="E22" s="26"/>
      <c r="F22" s="26"/>
      <c r="G22" s="27"/>
    </row>
    <row r="23" spans="1:7" customFormat="1" x14ac:dyDescent="0.3">
      <c r="A23" s="1" t="s">
        <v>7</v>
      </c>
      <c r="B23" s="5" t="s">
        <v>6</v>
      </c>
      <c r="C23" s="5" t="s">
        <v>5</v>
      </c>
      <c r="D23" s="5" t="s">
        <v>4</v>
      </c>
      <c r="E23" s="5" t="s">
        <v>3</v>
      </c>
      <c r="F23" s="5" t="s">
        <v>2</v>
      </c>
      <c r="G23" s="5" t="s">
        <v>1</v>
      </c>
    </row>
    <row r="24" spans="1:7" customFormat="1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9">
        <v>0</v>
      </c>
      <c r="G24" s="8">
        <v>0</v>
      </c>
    </row>
    <row r="25" spans="1:7" customFormat="1" x14ac:dyDescent="0.3">
      <c r="A25" s="1"/>
      <c r="B25" s="6">
        <v>45608.984525462962</v>
      </c>
      <c r="C25" s="7">
        <v>2.7365385964912279</v>
      </c>
      <c r="D25" s="5">
        <v>19</v>
      </c>
      <c r="E25" s="5">
        <v>2.9377</v>
      </c>
      <c r="F25" s="4">
        <f t="shared" ref="F25:F40" si="5">E25*D25/5</f>
        <v>11.163259999999999</v>
      </c>
      <c r="G25" s="2">
        <f t="shared" ref="G25:G40" si="6">E25*D25 - C25*D25 - (C25*D25 + E25*D25)*0.05%</f>
        <v>3.7681614000000048</v>
      </c>
    </row>
    <row r="26" spans="1:7" customFormat="1" x14ac:dyDescent="0.3">
      <c r="A26" s="1"/>
      <c r="B26" s="6">
        <v>45609.291203703702</v>
      </c>
      <c r="C26" s="7">
        <v>2.7365385964912279</v>
      </c>
      <c r="D26" s="5">
        <v>13</v>
      </c>
      <c r="E26" s="14">
        <v>3.2846000000000002</v>
      </c>
      <c r="F26" s="4">
        <f t="shared" si="5"/>
        <v>8.5399600000000007</v>
      </c>
      <c r="G26" s="2">
        <f t="shared" si="6"/>
        <v>7.0856608447368448</v>
      </c>
    </row>
    <row r="27" spans="1:7" customFormat="1" x14ac:dyDescent="0.3">
      <c r="A27" s="1"/>
      <c r="B27" s="6"/>
      <c r="C27" s="5"/>
      <c r="D27" s="5"/>
      <c r="E27" s="5"/>
      <c r="F27" s="4">
        <f t="shared" si="5"/>
        <v>0</v>
      </c>
      <c r="G27" s="2">
        <f t="shared" si="6"/>
        <v>0</v>
      </c>
    </row>
    <row r="28" spans="1:7" customFormat="1" x14ac:dyDescent="0.3">
      <c r="A28" s="1"/>
      <c r="B28" s="6"/>
      <c r="C28" s="5"/>
      <c r="D28" s="5"/>
      <c r="E28" s="5"/>
      <c r="F28" s="4">
        <f t="shared" si="5"/>
        <v>0</v>
      </c>
      <c r="G28" s="2">
        <f t="shared" si="6"/>
        <v>0</v>
      </c>
    </row>
    <row r="29" spans="1:7" customFormat="1" x14ac:dyDescent="0.3">
      <c r="A29" s="1"/>
      <c r="B29" s="6"/>
      <c r="C29" s="5"/>
      <c r="D29" s="5"/>
      <c r="E29" s="5"/>
      <c r="F29" s="4">
        <f t="shared" si="5"/>
        <v>0</v>
      </c>
      <c r="G29" s="2">
        <f t="shared" si="6"/>
        <v>0</v>
      </c>
    </row>
    <row r="30" spans="1:7" customFormat="1" x14ac:dyDescent="0.3">
      <c r="A30" s="1"/>
      <c r="B30" s="6"/>
      <c r="C30" s="5"/>
      <c r="D30" s="5"/>
      <c r="E30" s="5"/>
      <c r="F30" s="4">
        <f t="shared" si="5"/>
        <v>0</v>
      </c>
      <c r="G30" s="2">
        <f t="shared" si="6"/>
        <v>0</v>
      </c>
    </row>
    <row r="31" spans="1:7" customFormat="1" x14ac:dyDescent="0.3">
      <c r="A31" s="1"/>
      <c r="B31" s="6"/>
      <c r="C31" s="5"/>
      <c r="D31" s="5"/>
      <c r="E31" s="5"/>
      <c r="F31" s="4">
        <f t="shared" si="5"/>
        <v>0</v>
      </c>
      <c r="G31" s="2">
        <f t="shared" si="6"/>
        <v>0</v>
      </c>
    </row>
    <row r="32" spans="1:7" customFormat="1" x14ac:dyDescent="0.3">
      <c r="A32" s="1"/>
      <c r="B32" s="6"/>
      <c r="C32" s="5"/>
      <c r="D32" s="5"/>
      <c r="E32" s="5"/>
      <c r="F32" s="4">
        <f t="shared" si="5"/>
        <v>0</v>
      </c>
      <c r="G32" s="2">
        <f t="shared" si="6"/>
        <v>0</v>
      </c>
    </row>
    <row r="33" spans="1:7" customFormat="1" x14ac:dyDescent="0.3">
      <c r="A33" s="1"/>
      <c r="B33" s="6"/>
      <c r="C33" s="5"/>
      <c r="D33" s="5"/>
      <c r="E33" s="5"/>
      <c r="F33" s="4">
        <f t="shared" si="5"/>
        <v>0</v>
      </c>
      <c r="G33" s="2">
        <f t="shared" si="6"/>
        <v>0</v>
      </c>
    </row>
    <row r="34" spans="1:7" customFormat="1" x14ac:dyDescent="0.3">
      <c r="A34" s="1"/>
      <c r="B34" s="6"/>
      <c r="C34" s="5"/>
      <c r="D34" s="5"/>
      <c r="E34" s="5"/>
      <c r="F34" s="4">
        <f t="shared" si="5"/>
        <v>0</v>
      </c>
      <c r="G34" s="2">
        <f t="shared" si="6"/>
        <v>0</v>
      </c>
    </row>
    <row r="35" spans="1:7" customFormat="1" x14ac:dyDescent="0.3">
      <c r="A35" s="1"/>
      <c r="B35" s="6"/>
      <c r="C35" s="5"/>
      <c r="D35" s="5"/>
      <c r="E35" s="5"/>
      <c r="F35" s="4">
        <f t="shared" si="5"/>
        <v>0</v>
      </c>
      <c r="G35" s="2">
        <f t="shared" si="6"/>
        <v>0</v>
      </c>
    </row>
    <row r="36" spans="1:7" customFormat="1" x14ac:dyDescent="0.3">
      <c r="A36" s="1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7" customFormat="1" x14ac:dyDescent="0.3">
      <c r="A37" s="1"/>
      <c r="B37" s="6"/>
      <c r="C37" s="5"/>
      <c r="D37" s="5"/>
      <c r="E37" s="5"/>
      <c r="F37" s="4">
        <f t="shared" si="5"/>
        <v>0</v>
      </c>
      <c r="G37" s="2">
        <f t="shared" si="6"/>
        <v>0</v>
      </c>
    </row>
    <row r="38" spans="1:7" customFormat="1" x14ac:dyDescent="0.3">
      <c r="A38" s="1"/>
      <c r="B38" s="6"/>
      <c r="C38" s="5"/>
      <c r="D38" s="5"/>
      <c r="E38" s="5"/>
      <c r="F38" s="4">
        <f t="shared" si="5"/>
        <v>0</v>
      </c>
      <c r="G38" s="2">
        <f t="shared" si="6"/>
        <v>0</v>
      </c>
    </row>
    <row r="39" spans="1:7" customFormat="1" x14ac:dyDescent="0.3">
      <c r="A39" s="1"/>
      <c r="B39" s="6"/>
      <c r="C39" s="5"/>
      <c r="D39" s="5"/>
      <c r="E39" s="5"/>
      <c r="F39" s="4">
        <f t="shared" si="5"/>
        <v>0</v>
      </c>
      <c r="G39" s="2">
        <f t="shared" si="6"/>
        <v>0</v>
      </c>
    </row>
    <row r="40" spans="1:7" customFormat="1" x14ac:dyDescent="0.3">
      <c r="A40" s="1"/>
      <c r="B40" s="6"/>
      <c r="C40" s="5"/>
      <c r="D40" s="5"/>
      <c r="E40" s="5"/>
      <c r="F40" s="4">
        <f t="shared" si="5"/>
        <v>0</v>
      </c>
      <c r="G40" s="2">
        <f t="shared" si="6"/>
        <v>0</v>
      </c>
    </row>
    <row r="41" spans="1:7" customFormat="1" x14ac:dyDescent="0.3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</row>
    <row r="42" spans="1:7" customFormat="1" x14ac:dyDescent="0.3">
      <c r="A42" s="28" t="s">
        <v>0</v>
      </c>
      <c r="B42" s="28"/>
      <c r="C42" s="28"/>
      <c r="D42" s="28"/>
      <c r="E42" s="28"/>
      <c r="F42" s="29"/>
      <c r="G42" s="2">
        <f>SUM(G24:G41)</f>
        <v>10.85382224473685</v>
      </c>
    </row>
  </sheetData>
  <mergeCells count="12">
    <mergeCell ref="A42:F42"/>
    <mergeCell ref="A1:V1"/>
    <mergeCell ref="F2:M2"/>
    <mergeCell ref="N2:Q2"/>
    <mergeCell ref="A16:C16"/>
    <mergeCell ref="A17:C17"/>
    <mergeCell ref="D17:E17"/>
    <mergeCell ref="A18:C18"/>
    <mergeCell ref="D18:E18"/>
    <mergeCell ref="A19:C19"/>
    <mergeCell ref="D19:E19"/>
    <mergeCell ref="A22:G22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278F-70FA-46F4-A0BF-C25FBA6108A3}">
  <dimension ref="A1:V48"/>
  <sheetViews>
    <sheetView zoomScaleNormal="100" workbookViewId="0">
      <pane xSplit="1" ySplit="3" topLeftCell="B31" activePane="bottomRight" state="frozen"/>
      <selection activeCell="J20" sqref="J20"/>
      <selection pane="topRight" activeCell="J20" sqref="J20"/>
      <selection pane="bottomLeft" activeCell="J20" sqref="J20"/>
      <selection pane="bottomRight" activeCell="I40" sqref="I40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-0.111</v>
      </c>
      <c r="M3" s="16">
        <v>-0.14099999999999999</v>
      </c>
      <c r="N3" s="16">
        <v>-2.1999999999999999E-2</v>
      </c>
      <c r="O3" s="16">
        <v>0.17</v>
      </c>
      <c r="P3" s="16">
        <v>0.02</v>
      </c>
      <c r="Q3" s="16">
        <v>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21" si="0">ROW()-3</f>
        <v>1</v>
      </c>
      <c r="B4" s="6">
        <v>45601.236921296295</v>
      </c>
      <c r="C4" s="7">
        <v>1.9319999999999999</v>
      </c>
      <c r="D4" s="5">
        <v>111</v>
      </c>
      <c r="E4" s="5">
        <f>C4*D4</f>
        <v>214.452</v>
      </c>
      <c r="F4" s="13">
        <f t="shared" ref="F4:Q19" si="1">$C4*(1+F$3)</f>
        <v>1.9204079999999999</v>
      </c>
      <c r="G4" s="12">
        <f t="shared" si="1"/>
        <v>1.9107479999999999</v>
      </c>
      <c r="H4" s="13">
        <f t="shared" si="1"/>
        <v>1.9010879999999999</v>
      </c>
      <c r="I4" s="12">
        <f t="shared" si="1"/>
        <v>1.8914279999999999</v>
      </c>
      <c r="J4" s="13">
        <f t="shared" si="1"/>
        <v>1.8721079999999999</v>
      </c>
      <c r="K4" s="12">
        <f t="shared" si="1"/>
        <v>1.8334679999999999</v>
      </c>
      <c r="L4" s="13">
        <f t="shared" si="1"/>
        <v>1.7175480000000001</v>
      </c>
      <c r="M4" s="12">
        <f t="shared" si="1"/>
        <v>1.6595879999999998</v>
      </c>
      <c r="N4" s="11">
        <f t="shared" si="1"/>
        <v>1.8894959999999998</v>
      </c>
      <c r="O4" s="12">
        <f t="shared" si="1"/>
        <v>2.26044</v>
      </c>
      <c r="P4" s="12">
        <f t="shared" si="1"/>
        <v>1.9706399999999999</v>
      </c>
      <c r="Q4" s="11">
        <f t="shared" si="1"/>
        <v>2.0286</v>
      </c>
      <c r="R4" s="10">
        <f>(C4-[1]汇总!$H$11)/C4</f>
        <v>-0.54813664596273304</v>
      </c>
      <c r="S4" s="5" t="s">
        <v>45</v>
      </c>
      <c r="T4" s="5">
        <f t="shared" ref="T4:T21" si="2">D4/2</f>
        <v>55.5</v>
      </c>
      <c r="U4" s="5">
        <v>55</v>
      </c>
      <c r="V4" s="5">
        <f>D4-U4</f>
        <v>56</v>
      </c>
    </row>
    <row r="5" spans="1:22" x14ac:dyDescent="0.3">
      <c r="A5" s="5">
        <f t="shared" si="0"/>
        <v>2</v>
      </c>
      <c r="B5" s="6" t="s">
        <v>56</v>
      </c>
      <c r="C5" s="7">
        <v>1.9964000000000002</v>
      </c>
      <c r="D5" s="5">
        <v>105</v>
      </c>
      <c r="E5" s="5">
        <f t="shared" ref="E5" si="3">C5*D5</f>
        <v>209.62200000000001</v>
      </c>
      <c r="F5" s="13">
        <f t="shared" si="1"/>
        <v>1.9844216000000001</v>
      </c>
      <c r="G5" s="12">
        <f t="shared" si="1"/>
        <v>1.9744396000000002</v>
      </c>
      <c r="H5" s="13">
        <f t="shared" si="1"/>
        <v>1.9644576000000002</v>
      </c>
      <c r="I5" s="12">
        <f t="shared" si="1"/>
        <v>1.9544756000000001</v>
      </c>
      <c r="J5" s="13">
        <f t="shared" si="1"/>
        <v>1.9345116000000002</v>
      </c>
      <c r="K5" s="12">
        <f t="shared" si="1"/>
        <v>1.8945836</v>
      </c>
      <c r="L5" s="13">
        <f t="shared" si="1"/>
        <v>1.7747996000000001</v>
      </c>
      <c r="M5" s="12">
        <f t="shared" si="1"/>
        <v>1.7149076000000001</v>
      </c>
      <c r="N5" s="11">
        <f t="shared" si="1"/>
        <v>1.9524792000000002</v>
      </c>
      <c r="O5" s="12">
        <f t="shared" si="1"/>
        <v>2.335788</v>
      </c>
      <c r="P5" s="12">
        <f t="shared" si="1"/>
        <v>2.0363280000000001</v>
      </c>
      <c r="Q5" s="11">
        <f t="shared" si="1"/>
        <v>2.0962200000000002</v>
      </c>
      <c r="R5" s="10">
        <f>(C5-[1]汇总!$H$11)/C5</f>
        <v>-0.49819675415748338</v>
      </c>
      <c r="S5" s="5" t="s">
        <v>72</v>
      </c>
      <c r="T5" s="5">
        <f t="shared" si="2"/>
        <v>52.5</v>
      </c>
      <c r="U5" s="5">
        <v>52</v>
      </c>
      <c r="V5" s="5">
        <f t="shared" ref="V5:V21" si="4">D5-U5</f>
        <v>53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>C6*D6</f>
        <v>214.10549999999998</v>
      </c>
      <c r="F6" s="13">
        <f t="shared" si="1"/>
        <v>2.0268653999999997</v>
      </c>
      <c r="G6" s="12">
        <f t="shared" si="1"/>
        <v>2.0166698999999997</v>
      </c>
      <c r="H6" s="13">
        <f t="shared" si="1"/>
        <v>2.0064744000000001</v>
      </c>
      <c r="I6" s="12">
        <f t="shared" si="1"/>
        <v>1.9962788999999999</v>
      </c>
      <c r="J6" s="13">
        <f t="shared" si="1"/>
        <v>1.9758878999999998</v>
      </c>
      <c r="K6" s="12">
        <f t="shared" si="1"/>
        <v>1.9351058999999999</v>
      </c>
      <c r="L6" s="13">
        <f t="shared" si="1"/>
        <v>1.8127598999999999</v>
      </c>
      <c r="M6" s="12">
        <f t="shared" si="1"/>
        <v>1.7515868999999999</v>
      </c>
      <c r="N6" s="11">
        <f t="shared" si="1"/>
        <v>1.9942397999999999</v>
      </c>
      <c r="O6" s="12">
        <f t="shared" si="1"/>
        <v>2.3857469999999998</v>
      </c>
      <c r="P6" s="12">
        <f t="shared" si="1"/>
        <v>2.079882</v>
      </c>
      <c r="Q6" s="11">
        <f t="shared" si="1"/>
        <v>2.1410550000000002</v>
      </c>
      <c r="R6" s="10">
        <f>(C6-[1]汇总!$H$11)/C6</f>
        <v>-0.46682359864646178</v>
      </c>
      <c r="S6" s="5" t="s">
        <v>41</v>
      </c>
      <c r="T6" s="5">
        <f t="shared" si="2"/>
        <v>52.5</v>
      </c>
      <c r="U6" s="5">
        <v>52</v>
      </c>
      <c r="V6" s="5">
        <f t="shared" si="4"/>
        <v>53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ref="E7:E8" si="5">C7*D7</f>
        <v>207.11659999999998</v>
      </c>
      <c r="F7" s="13">
        <f t="shared" si="1"/>
        <v>2.058739004</v>
      </c>
      <c r="G7" s="12">
        <f t="shared" si="1"/>
        <v>2.048383174</v>
      </c>
      <c r="H7" s="13">
        <f t="shared" si="1"/>
        <v>2.0380273439999996</v>
      </c>
      <c r="I7" s="12">
        <f t="shared" si="1"/>
        <v>2.0276715139999997</v>
      </c>
      <c r="J7" s="13">
        <f t="shared" si="1"/>
        <v>2.0069598539999998</v>
      </c>
      <c r="K7" s="12">
        <f t="shared" si="1"/>
        <v>1.9655365339999997</v>
      </c>
      <c r="L7" s="13">
        <f t="shared" si="1"/>
        <v>1.8412665739999998</v>
      </c>
      <c r="M7" s="12">
        <f t="shared" si="1"/>
        <v>1.7791315939999999</v>
      </c>
      <c r="N7" s="11">
        <f t="shared" si="1"/>
        <v>2.0256003479999998</v>
      </c>
      <c r="O7" s="12">
        <f t="shared" si="1"/>
        <v>2.4232642199999996</v>
      </c>
      <c r="P7" s="12">
        <f t="shared" si="1"/>
        <v>2.1125893199999997</v>
      </c>
      <c r="Q7" s="11">
        <f t="shared" si="1"/>
        <v>2.1747242999999998</v>
      </c>
      <c r="R7" s="10">
        <f>(C7-[1]汇总!$H$11)/C7</f>
        <v>-0.44411408839272193</v>
      </c>
      <c r="S7" s="5" t="s">
        <v>70</v>
      </c>
      <c r="T7" s="5">
        <f t="shared" si="2"/>
        <v>50</v>
      </c>
      <c r="U7" s="5">
        <v>50</v>
      </c>
      <c r="V7" s="5">
        <f t="shared" si="4"/>
        <v>50</v>
      </c>
    </row>
    <row r="8" spans="1:22" x14ac:dyDescent="0.3">
      <c r="A8" s="5">
        <f t="shared" si="0"/>
        <v>5</v>
      </c>
      <c r="B8" s="6" t="s">
        <v>56</v>
      </c>
      <c r="C8" s="7">
        <v>2.1686000000000001</v>
      </c>
      <c r="D8" s="5">
        <v>100</v>
      </c>
      <c r="E8" s="5">
        <f t="shared" si="5"/>
        <v>216.86</v>
      </c>
      <c r="F8" s="13">
        <f t="shared" si="1"/>
        <v>2.1555884000000001</v>
      </c>
      <c r="G8" s="12">
        <f t="shared" si="1"/>
        <v>2.1447454000000001</v>
      </c>
      <c r="H8" s="13">
        <f t="shared" si="1"/>
        <v>2.1339024000000002</v>
      </c>
      <c r="I8" s="12">
        <f t="shared" si="1"/>
        <v>2.1230593999999998</v>
      </c>
      <c r="J8" s="13">
        <f t="shared" si="1"/>
        <v>2.1013733999999999</v>
      </c>
      <c r="K8" s="12">
        <f t="shared" si="1"/>
        <v>2.0580014000000002</v>
      </c>
      <c r="L8" s="13">
        <f t="shared" si="1"/>
        <v>1.9278854000000001</v>
      </c>
      <c r="M8" s="12">
        <f t="shared" si="1"/>
        <v>1.8628274</v>
      </c>
      <c r="N8" s="11">
        <f t="shared" si="1"/>
        <v>2.1208908000000002</v>
      </c>
      <c r="O8" s="12">
        <f t="shared" si="1"/>
        <v>2.5372620000000001</v>
      </c>
      <c r="P8" s="12">
        <f t="shared" si="1"/>
        <v>2.2119720000000003</v>
      </c>
      <c r="Q8" s="11">
        <f t="shared" si="1"/>
        <v>2.2770300000000003</v>
      </c>
      <c r="R8" s="10">
        <f>(C8-[1]汇总!$H$11)/C8</f>
        <v>-0.37923084017338377</v>
      </c>
      <c r="S8" s="5" t="s">
        <v>70</v>
      </c>
      <c r="T8" s="5">
        <f t="shared" si="2"/>
        <v>50</v>
      </c>
      <c r="U8" s="5">
        <v>50</v>
      </c>
      <c r="V8" s="5">
        <f t="shared" si="4"/>
        <v>50</v>
      </c>
    </row>
    <row r="9" spans="1:22" x14ac:dyDescent="0.3">
      <c r="A9" s="5">
        <f t="shared" si="0"/>
        <v>6</v>
      </c>
      <c r="B9" s="6" t="s">
        <v>56</v>
      </c>
      <c r="C9" s="7">
        <v>2.2917465346534653</v>
      </c>
      <c r="D9" s="5">
        <v>101</v>
      </c>
      <c r="E9" s="5">
        <f>C9*D9</f>
        <v>231.46639999999999</v>
      </c>
      <c r="F9" s="13">
        <f t="shared" si="1"/>
        <v>2.2779960554455445</v>
      </c>
      <c r="G9" s="12">
        <f t="shared" si="1"/>
        <v>2.2665373227722774</v>
      </c>
      <c r="H9" s="13">
        <f t="shared" si="1"/>
        <v>2.2550785900990098</v>
      </c>
      <c r="I9" s="12">
        <f t="shared" si="1"/>
        <v>2.2436198574257427</v>
      </c>
      <c r="J9" s="13">
        <f t="shared" si="1"/>
        <v>2.2207023920792079</v>
      </c>
      <c r="K9" s="12">
        <f t="shared" si="1"/>
        <v>2.1748674613861385</v>
      </c>
      <c r="L9" s="13">
        <f t="shared" si="1"/>
        <v>2.0373626693069307</v>
      </c>
      <c r="M9" s="12">
        <f t="shared" si="1"/>
        <v>1.9686102732673267</v>
      </c>
      <c r="N9" s="11">
        <f t="shared" si="1"/>
        <v>2.241328110891089</v>
      </c>
      <c r="O9" s="12">
        <f t="shared" si="1"/>
        <v>2.6813434455445542</v>
      </c>
      <c r="P9" s="12">
        <f t="shared" si="1"/>
        <v>2.3375814653465348</v>
      </c>
      <c r="Q9" s="11">
        <f t="shared" si="1"/>
        <v>2.4063338613861389</v>
      </c>
      <c r="R9" s="10">
        <f>(C9-[1]汇总!$H$11)/C9</f>
        <v>-0.30511815105777779</v>
      </c>
      <c r="S9" s="5" t="s">
        <v>82</v>
      </c>
      <c r="T9" s="5">
        <f>D9/2</f>
        <v>50.5</v>
      </c>
      <c r="U9" s="5"/>
      <c r="V9" s="5">
        <f>D9-U9</f>
        <v>101</v>
      </c>
    </row>
    <row r="10" spans="1:22" ht="42" x14ac:dyDescent="0.3">
      <c r="A10" s="5">
        <f t="shared" si="0"/>
        <v>7</v>
      </c>
      <c r="B10" s="19" t="s">
        <v>88</v>
      </c>
      <c r="C10" s="7">
        <v>2.3442262626262624</v>
      </c>
      <c r="D10" s="5">
        <v>99</v>
      </c>
      <c r="E10" s="5">
        <f t="shared" ref="E10:E21" si="6">C10*D10</f>
        <v>232.07839999999999</v>
      </c>
      <c r="F10" s="13">
        <f t="shared" si="1"/>
        <v>2.330160905050505</v>
      </c>
      <c r="G10" s="12">
        <f t="shared" si="1"/>
        <v>2.3184397737373734</v>
      </c>
      <c r="H10" s="13">
        <f t="shared" si="1"/>
        <v>2.3067186424242423</v>
      </c>
      <c r="I10" s="12">
        <f t="shared" si="1"/>
        <v>2.2949975111111107</v>
      </c>
      <c r="J10" s="13">
        <f t="shared" si="1"/>
        <v>2.271555248484848</v>
      </c>
      <c r="K10" s="12">
        <f t="shared" si="1"/>
        <v>2.2246707232323231</v>
      </c>
      <c r="L10" s="13">
        <f t="shared" si="1"/>
        <v>2.0840171474747473</v>
      </c>
      <c r="M10" s="12">
        <f t="shared" si="1"/>
        <v>2.0136903595959592</v>
      </c>
      <c r="N10" s="11">
        <f t="shared" si="1"/>
        <v>2.2926532848484844</v>
      </c>
      <c r="O10" s="12">
        <f t="shared" si="1"/>
        <v>2.742744727272727</v>
      </c>
      <c r="P10" s="12">
        <f t="shared" si="1"/>
        <v>2.3911107878787878</v>
      </c>
      <c r="Q10" s="11">
        <f t="shared" si="1"/>
        <v>2.4614375757575755</v>
      </c>
      <c r="R10" s="10">
        <f>(C10-[1]汇总!$H$11)/C10</f>
        <v>-0.27590073009810495</v>
      </c>
      <c r="S10" s="5" t="s">
        <v>87</v>
      </c>
      <c r="T10" s="5">
        <f t="shared" ref="T10" si="7">D10/2</f>
        <v>49.5</v>
      </c>
      <c r="U10" s="5"/>
      <c r="V10" s="5">
        <f t="shared" ref="V10" si="8">D10-U10</f>
        <v>99</v>
      </c>
    </row>
    <row r="11" spans="1:22" ht="42" x14ac:dyDescent="0.3">
      <c r="A11" s="5">
        <f t="shared" si="0"/>
        <v>8</v>
      </c>
      <c r="B11" s="19" t="s">
        <v>86</v>
      </c>
      <c r="C11" s="7">
        <v>2.4144433857539314</v>
      </c>
      <c r="D11" s="5">
        <v>141</v>
      </c>
      <c r="E11" s="5">
        <f t="shared" si="6"/>
        <v>340.43651739130433</v>
      </c>
      <c r="F11" s="13">
        <f t="shared" si="1"/>
        <v>2.3999567254394076</v>
      </c>
      <c r="G11" s="12">
        <f t="shared" si="1"/>
        <v>2.3878845085106382</v>
      </c>
      <c r="H11" s="13">
        <f t="shared" si="1"/>
        <v>2.3758122915818682</v>
      </c>
      <c r="I11" s="12">
        <f t="shared" si="1"/>
        <v>2.3637400746530988</v>
      </c>
      <c r="J11" s="13">
        <f t="shared" si="1"/>
        <v>2.3395956407955594</v>
      </c>
      <c r="K11" s="12">
        <f t="shared" si="1"/>
        <v>2.2913067730804806</v>
      </c>
      <c r="L11" s="13">
        <f t="shared" si="1"/>
        <v>2.1464401699352451</v>
      </c>
      <c r="M11" s="12">
        <f t="shared" si="1"/>
        <v>2.0740068683626269</v>
      </c>
      <c r="N11" s="11">
        <f t="shared" si="1"/>
        <v>2.361325631267345</v>
      </c>
      <c r="O11" s="12">
        <f t="shared" si="1"/>
        <v>2.8248987613320997</v>
      </c>
      <c r="P11" s="12">
        <f t="shared" si="1"/>
        <v>2.4627322534690101</v>
      </c>
      <c r="Q11" s="11">
        <f t="shared" si="1"/>
        <v>2.5351655550416279</v>
      </c>
      <c r="R11" s="10">
        <f>(C11-[1]汇总!$H$11)/C11</f>
        <v>-0.23879483679259425</v>
      </c>
      <c r="S11" s="5" t="s">
        <v>85</v>
      </c>
      <c r="T11" s="5">
        <f t="shared" si="2"/>
        <v>70.5</v>
      </c>
      <c r="U11" s="5"/>
      <c r="V11" s="5">
        <f t="shared" si="4"/>
        <v>141</v>
      </c>
    </row>
    <row r="12" spans="1:22" x14ac:dyDescent="0.3">
      <c r="A12" s="5">
        <f t="shared" si="0"/>
        <v>9</v>
      </c>
      <c r="B12" s="6" t="s">
        <v>56</v>
      </c>
      <c r="C12" s="7">
        <v>2.5380927536231885</v>
      </c>
      <c r="D12" s="5">
        <v>138</v>
      </c>
      <c r="E12" s="5">
        <f t="shared" si="6"/>
        <v>350.2568</v>
      </c>
      <c r="F12" s="13">
        <f t="shared" si="1"/>
        <v>2.5228641971014496</v>
      </c>
      <c r="G12" s="12">
        <f t="shared" si="1"/>
        <v>2.5101737333333336</v>
      </c>
      <c r="H12" s="13">
        <f t="shared" si="1"/>
        <v>2.4974832695652176</v>
      </c>
      <c r="I12" s="12">
        <f t="shared" si="1"/>
        <v>2.4847928057971016</v>
      </c>
      <c r="J12" s="13">
        <f t="shared" si="1"/>
        <v>2.4594118782608696</v>
      </c>
      <c r="K12" s="12">
        <f t="shared" si="1"/>
        <v>2.4086500231884056</v>
      </c>
      <c r="L12" s="13">
        <f t="shared" si="1"/>
        <v>2.2563644579710145</v>
      </c>
      <c r="M12" s="12">
        <f t="shared" si="1"/>
        <v>2.1802216753623189</v>
      </c>
      <c r="N12" s="11">
        <f t="shared" si="1"/>
        <v>2.4822547130434782</v>
      </c>
      <c r="O12" s="12">
        <f t="shared" si="1"/>
        <v>2.9695685217391303</v>
      </c>
      <c r="P12" s="12">
        <f t="shared" si="1"/>
        <v>2.5888546086956525</v>
      </c>
      <c r="Q12" s="11">
        <f t="shared" si="1"/>
        <v>2.6649973913043481</v>
      </c>
      <c r="R12" s="10">
        <f>(C12-[1]汇总!$H$11)/C12</f>
        <v>-0.17844393028201022</v>
      </c>
      <c r="S12" s="5" t="s">
        <v>97</v>
      </c>
      <c r="T12" s="5">
        <f t="shared" si="2"/>
        <v>69</v>
      </c>
      <c r="U12" s="5"/>
      <c r="V12" s="5">
        <f t="shared" si="4"/>
        <v>138</v>
      </c>
    </row>
    <row r="13" spans="1:22" x14ac:dyDescent="0.3">
      <c r="A13" s="5">
        <f t="shared" si="0"/>
        <v>10</v>
      </c>
      <c r="B13" s="19">
        <v>45606.872442129628</v>
      </c>
      <c r="C13" s="7">
        <v>2.6648999999999998</v>
      </c>
      <c r="D13" s="5">
        <v>132</v>
      </c>
      <c r="E13" s="5">
        <f t="shared" si="6"/>
        <v>351.76679999999999</v>
      </c>
      <c r="F13" s="13">
        <f t="shared" si="1"/>
        <v>2.6489105999999998</v>
      </c>
      <c r="G13" s="12">
        <f t="shared" si="1"/>
        <v>2.6355860999999998</v>
      </c>
      <c r="H13" s="13">
        <f t="shared" si="1"/>
        <v>2.6222615999999999</v>
      </c>
      <c r="I13" s="12">
        <f t="shared" si="1"/>
        <v>2.6089370999999999</v>
      </c>
      <c r="J13" s="13">
        <f t="shared" si="1"/>
        <v>2.5822881</v>
      </c>
      <c r="K13" s="12">
        <f t="shared" si="1"/>
        <v>2.5289900999999997</v>
      </c>
      <c r="L13" s="13">
        <f t="shared" si="1"/>
        <v>2.3690960999999997</v>
      </c>
      <c r="M13" s="12">
        <f t="shared" si="1"/>
        <v>2.2891490999999999</v>
      </c>
      <c r="N13" s="11">
        <f t="shared" si="1"/>
        <v>2.6062721999999998</v>
      </c>
      <c r="O13" s="12">
        <f t="shared" si="1"/>
        <v>3.1179329999999994</v>
      </c>
      <c r="P13" s="12">
        <f t="shared" si="1"/>
        <v>2.7181979999999997</v>
      </c>
      <c r="Q13" s="11">
        <f t="shared" si="1"/>
        <v>2.7981449999999999</v>
      </c>
      <c r="R13" s="10">
        <f>(C13-[1]汇总!$H$11)/C13</f>
        <v>-0.12236856917707993</v>
      </c>
      <c r="S13" s="5" t="s">
        <v>96</v>
      </c>
      <c r="T13" s="5">
        <f t="shared" si="2"/>
        <v>66</v>
      </c>
      <c r="U13" s="5"/>
      <c r="V13" s="5">
        <f t="shared" si="4"/>
        <v>132</v>
      </c>
    </row>
    <row r="14" spans="1:22" ht="42" x14ac:dyDescent="0.3">
      <c r="A14" s="5">
        <f t="shared" si="0"/>
        <v>11</v>
      </c>
      <c r="B14" s="6">
        <v>45607.117118055554</v>
      </c>
      <c r="C14" s="7">
        <v>2.8542000000000001</v>
      </c>
      <c r="D14" s="5">
        <v>125</v>
      </c>
      <c r="E14" s="5">
        <f t="shared" si="6"/>
        <v>356.77500000000003</v>
      </c>
      <c r="F14" s="13">
        <f t="shared" si="1"/>
        <v>2.8370747999999999</v>
      </c>
      <c r="G14" s="12">
        <f t="shared" si="1"/>
        <v>2.8228038</v>
      </c>
      <c r="H14" s="13">
        <f t="shared" si="1"/>
        <v>2.8085328000000001</v>
      </c>
      <c r="I14" s="12">
        <f t="shared" si="1"/>
        <v>2.7942618000000001</v>
      </c>
      <c r="J14" s="13">
        <f t="shared" si="1"/>
        <v>2.7657197999999998</v>
      </c>
      <c r="K14" s="12">
        <f t="shared" si="1"/>
        <v>2.7086358000000001</v>
      </c>
      <c r="L14" s="13">
        <f t="shared" si="1"/>
        <v>2.5373838000000002</v>
      </c>
      <c r="M14" s="12">
        <f t="shared" si="1"/>
        <v>2.4517578000000002</v>
      </c>
      <c r="N14" s="11">
        <f t="shared" si="1"/>
        <v>2.7914075999999999</v>
      </c>
      <c r="O14" s="12">
        <f t="shared" si="1"/>
        <v>3.3394139999999997</v>
      </c>
      <c r="P14" s="12">
        <f t="shared" si="1"/>
        <v>2.9112840000000002</v>
      </c>
      <c r="Q14" s="11">
        <f t="shared" si="1"/>
        <v>2.9969100000000002</v>
      </c>
      <c r="R14" s="10">
        <f>(C14-[1]汇总!$H$11)/C14</f>
        <v>-4.7929367248265721E-2</v>
      </c>
      <c r="S14" s="14" t="s">
        <v>109</v>
      </c>
      <c r="T14" s="5">
        <f t="shared" si="2"/>
        <v>62.5</v>
      </c>
      <c r="U14" s="5"/>
      <c r="V14" s="5">
        <f t="shared" si="4"/>
        <v>125</v>
      </c>
    </row>
    <row r="15" spans="1:22" ht="56" x14ac:dyDescent="0.3">
      <c r="A15" s="5">
        <f t="shared" si="0"/>
        <v>12</v>
      </c>
      <c r="B15" s="6">
        <v>45607.450752314813</v>
      </c>
      <c r="C15" s="7">
        <v>3.1356999999999999</v>
      </c>
      <c r="D15" s="5">
        <v>0</v>
      </c>
      <c r="E15" s="5">
        <f t="shared" si="6"/>
        <v>0</v>
      </c>
      <c r="F15" s="13">
        <f t="shared" si="1"/>
        <v>3.1168857999999999</v>
      </c>
      <c r="G15" s="12">
        <f t="shared" si="1"/>
        <v>3.1012073</v>
      </c>
      <c r="H15" s="13">
        <f t="shared" si="1"/>
        <v>3.0855288000000001</v>
      </c>
      <c r="I15" s="12">
        <f t="shared" si="1"/>
        <v>3.0698502999999997</v>
      </c>
      <c r="J15" s="13">
        <f t="shared" si="1"/>
        <v>3.0384932999999998</v>
      </c>
      <c r="K15" s="12">
        <f t="shared" si="1"/>
        <v>2.9757792999999997</v>
      </c>
      <c r="L15" s="13">
        <f t="shared" si="1"/>
        <v>2.7876373000000001</v>
      </c>
      <c r="M15" s="12">
        <f t="shared" si="1"/>
        <v>2.6935663000000001</v>
      </c>
      <c r="N15" s="11">
        <f t="shared" si="1"/>
        <v>3.0667146000000001</v>
      </c>
      <c r="O15" s="12">
        <f t="shared" si="1"/>
        <v>3.6687689999999997</v>
      </c>
      <c r="P15" s="12">
        <f t="shared" si="1"/>
        <v>3.1984140000000001</v>
      </c>
      <c r="Q15" s="11">
        <f t="shared" si="1"/>
        <v>3.2924850000000001</v>
      </c>
      <c r="R15" s="10">
        <f>(C15-[1]汇总!$H$11)/C15</f>
        <v>4.614599610932163E-2</v>
      </c>
      <c r="S15" s="14" t="s">
        <v>110</v>
      </c>
      <c r="T15" s="5">
        <f t="shared" si="2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6"/>
        <v>0</v>
      </c>
      <c r="F16" s="13">
        <f t="shared" si="1"/>
        <v>0</v>
      </c>
      <c r="G16" s="12">
        <f t="shared" si="1"/>
        <v>0</v>
      </c>
      <c r="H16" s="13">
        <f t="shared" si="1"/>
        <v>0</v>
      </c>
      <c r="I16" s="12">
        <f t="shared" si="1"/>
        <v>0</v>
      </c>
      <c r="J16" s="13">
        <f t="shared" si="1"/>
        <v>0</v>
      </c>
      <c r="K16" s="12">
        <f t="shared" si="1"/>
        <v>0</v>
      </c>
      <c r="L16" s="13">
        <f t="shared" si="1"/>
        <v>0</v>
      </c>
      <c r="M16" s="12">
        <f t="shared" si="1"/>
        <v>0</v>
      </c>
      <c r="N16" s="11">
        <f t="shared" si="1"/>
        <v>0</v>
      </c>
      <c r="O16" s="12">
        <f t="shared" si="1"/>
        <v>0</v>
      </c>
      <c r="P16" s="12">
        <f t="shared" si="1"/>
        <v>0</v>
      </c>
      <c r="Q16" s="11">
        <f t="shared" si="1"/>
        <v>0</v>
      </c>
      <c r="R16" s="10" t="e">
        <f>(C16-[1]汇总!$H$11)/C16</f>
        <v>#DIV/0!</v>
      </c>
      <c r="S16" s="5"/>
      <c r="T16" s="5">
        <f t="shared" si="2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6"/>
        <v>0</v>
      </c>
      <c r="F17" s="13">
        <f t="shared" si="1"/>
        <v>0</v>
      </c>
      <c r="G17" s="12">
        <f t="shared" si="1"/>
        <v>0</v>
      </c>
      <c r="H17" s="13">
        <f t="shared" si="1"/>
        <v>0</v>
      </c>
      <c r="I17" s="12">
        <f t="shared" si="1"/>
        <v>0</v>
      </c>
      <c r="J17" s="13">
        <f t="shared" si="1"/>
        <v>0</v>
      </c>
      <c r="K17" s="12">
        <f t="shared" si="1"/>
        <v>0</v>
      </c>
      <c r="L17" s="13">
        <f t="shared" si="1"/>
        <v>0</v>
      </c>
      <c r="M17" s="12">
        <f t="shared" si="1"/>
        <v>0</v>
      </c>
      <c r="N17" s="11">
        <f t="shared" si="1"/>
        <v>0</v>
      </c>
      <c r="O17" s="12">
        <f t="shared" si="1"/>
        <v>0</v>
      </c>
      <c r="P17" s="12">
        <f t="shared" si="1"/>
        <v>0</v>
      </c>
      <c r="Q17" s="11">
        <f t="shared" si="1"/>
        <v>0</v>
      </c>
      <c r="R17" s="10" t="e">
        <f>(C17-[1]汇总!$H$11)/C17</f>
        <v>#DIV/0!</v>
      </c>
      <c r="S17" s="5"/>
      <c r="T17" s="5">
        <f t="shared" si="2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6"/>
        <v>0</v>
      </c>
      <c r="F18" s="13">
        <f t="shared" si="1"/>
        <v>0</v>
      </c>
      <c r="G18" s="12">
        <f t="shared" si="1"/>
        <v>0</v>
      </c>
      <c r="H18" s="13">
        <f t="shared" si="1"/>
        <v>0</v>
      </c>
      <c r="I18" s="12">
        <f t="shared" si="1"/>
        <v>0</v>
      </c>
      <c r="J18" s="13">
        <f t="shared" si="1"/>
        <v>0</v>
      </c>
      <c r="K18" s="12">
        <f t="shared" si="1"/>
        <v>0</v>
      </c>
      <c r="L18" s="13">
        <f t="shared" si="1"/>
        <v>0</v>
      </c>
      <c r="M18" s="12">
        <f t="shared" si="1"/>
        <v>0</v>
      </c>
      <c r="N18" s="11">
        <f t="shared" si="1"/>
        <v>0</v>
      </c>
      <c r="O18" s="12">
        <f t="shared" si="1"/>
        <v>0</v>
      </c>
      <c r="P18" s="12">
        <f t="shared" si="1"/>
        <v>0</v>
      </c>
      <c r="Q18" s="11">
        <f t="shared" si="1"/>
        <v>0</v>
      </c>
      <c r="R18" s="10" t="e">
        <f>(C18-[1]汇总!$H$11)/C18</f>
        <v>#DIV/0!</v>
      </c>
      <c r="S18" s="5"/>
      <c r="T18" s="5">
        <f t="shared" si="2"/>
        <v>0</v>
      </c>
      <c r="U18" s="5"/>
      <c r="V18" s="5">
        <f t="shared" si="4"/>
        <v>0</v>
      </c>
    </row>
    <row r="19" spans="1:22" x14ac:dyDescent="0.3">
      <c r="A19" s="5">
        <f t="shared" si="0"/>
        <v>16</v>
      </c>
      <c r="B19" s="6"/>
      <c r="C19" s="7">
        <v>0</v>
      </c>
      <c r="D19" s="5">
        <v>0</v>
      </c>
      <c r="E19" s="5">
        <f t="shared" si="6"/>
        <v>0</v>
      </c>
      <c r="F19" s="13">
        <f t="shared" si="1"/>
        <v>0</v>
      </c>
      <c r="G19" s="12">
        <f t="shared" si="1"/>
        <v>0</v>
      </c>
      <c r="H19" s="13">
        <f t="shared" si="1"/>
        <v>0</v>
      </c>
      <c r="I19" s="12">
        <f t="shared" si="1"/>
        <v>0</v>
      </c>
      <c r="J19" s="13">
        <f t="shared" si="1"/>
        <v>0</v>
      </c>
      <c r="K19" s="12">
        <f t="shared" si="1"/>
        <v>0</v>
      </c>
      <c r="L19" s="13">
        <f t="shared" si="1"/>
        <v>0</v>
      </c>
      <c r="M19" s="12">
        <f t="shared" si="1"/>
        <v>0</v>
      </c>
      <c r="N19" s="11">
        <f t="shared" si="1"/>
        <v>0</v>
      </c>
      <c r="O19" s="12">
        <f t="shared" si="1"/>
        <v>0</v>
      </c>
      <c r="P19" s="12">
        <f t="shared" si="1"/>
        <v>0</v>
      </c>
      <c r="Q19" s="11">
        <f t="shared" si="1"/>
        <v>0</v>
      </c>
      <c r="R19" s="10" t="e">
        <f>(C19-[1]汇总!$H$11)/C19</f>
        <v>#DIV/0!</v>
      </c>
      <c r="S19" s="5"/>
      <c r="T19" s="5">
        <f t="shared" si="2"/>
        <v>0</v>
      </c>
      <c r="U19" s="5"/>
      <c r="V19" s="5">
        <f t="shared" si="4"/>
        <v>0</v>
      </c>
    </row>
    <row r="20" spans="1:22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6"/>
        <v>0</v>
      </c>
      <c r="F20" s="13">
        <f t="shared" ref="F20:Q21" si="9">$C20*(1+F$3)</f>
        <v>0</v>
      </c>
      <c r="G20" s="12">
        <f t="shared" si="9"/>
        <v>0</v>
      </c>
      <c r="H20" s="13">
        <f t="shared" si="9"/>
        <v>0</v>
      </c>
      <c r="I20" s="12">
        <f t="shared" si="9"/>
        <v>0</v>
      </c>
      <c r="J20" s="13">
        <f t="shared" si="9"/>
        <v>0</v>
      </c>
      <c r="K20" s="12">
        <f t="shared" si="9"/>
        <v>0</v>
      </c>
      <c r="L20" s="13">
        <f t="shared" si="9"/>
        <v>0</v>
      </c>
      <c r="M20" s="12">
        <f t="shared" si="9"/>
        <v>0</v>
      </c>
      <c r="N20" s="11">
        <f t="shared" si="9"/>
        <v>0</v>
      </c>
      <c r="O20" s="12">
        <f t="shared" si="9"/>
        <v>0</v>
      </c>
      <c r="P20" s="12">
        <f t="shared" si="9"/>
        <v>0</v>
      </c>
      <c r="Q20" s="11">
        <f t="shared" si="9"/>
        <v>0</v>
      </c>
      <c r="R20" s="10" t="e">
        <f>(C20-[1]汇总!$H$11)/C20</f>
        <v>#DIV/0!</v>
      </c>
      <c r="S20" s="5"/>
      <c r="T20" s="5">
        <f t="shared" si="2"/>
        <v>0</v>
      </c>
      <c r="U20" s="5"/>
      <c r="V20" s="5">
        <f t="shared" si="4"/>
        <v>0</v>
      </c>
    </row>
    <row r="21" spans="1:22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6"/>
        <v>0</v>
      </c>
      <c r="F21" s="13">
        <f t="shared" si="9"/>
        <v>0</v>
      </c>
      <c r="G21" s="12">
        <f t="shared" si="9"/>
        <v>0</v>
      </c>
      <c r="H21" s="13">
        <f t="shared" si="9"/>
        <v>0</v>
      </c>
      <c r="I21" s="12">
        <f t="shared" si="9"/>
        <v>0</v>
      </c>
      <c r="J21" s="13">
        <f t="shared" si="9"/>
        <v>0</v>
      </c>
      <c r="K21" s="12">
        <f t="shared" si="9"/>
        <v>0</v>
      </c>
      <c r="L21" s="13">
        <f t="shared" si="9"/>
        <v>0</v>
      </c>
      <c r="M21" s="12">
        <f t="shared" si="9"/>
        <v>0</v>
      </c>
      <c r="N21" s="11">
        <f t="shared" si="9"/>
        <v>0</v>
      </c>
      <c r="O21" s="12">
        <f t="shared" si="9"/>
        <v>0</v>
      </c>
      <c r="P21" s="12">
        <f t="shared" si="9"/>
        <v>0</v>
      </c>
      <c r="Q21" s="11">
        <f t="shared" si="9"/>
        <v>0</v>
      </c>
      <c r="R21" s="10" t="e">
        <f>(C21-[1]汇总!$H$11)/C21</f>
        <v>#DIV/0!</v>
      </c>
      <c r="S21" s="5"/>
      <c r="T21" s="5">
        <f t="shared" si="2"/>
        <v>0</v>
      </c>
      <c r="U21" s="5"/>
      <c r="V21" s="5">
        <f t="shared" si="4"/>
        <v>0</v>
      </c>
    </row>
    <row r="22" spans="1:22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3">
      <c r="A23" s="45" t="s">
        <v>12</v>
      </c>
      <c r="B23" s="46"/>
      <c r="C23" s="47"/>
      <c r="D23" s="5">
        <f>SUM(D3:D22)</f>
        <v>1257</v>
      </c>
      <c r="E23" s="5">
        <f>SUM(E3:E22)</f>
        <v>2924.9360173913042</v>
      </c>
      <c r="G23" s="1">
        <v>1000</v>
      </c>
      <c r="T23" s="1">
        <f>SUM(T4:T22)</f>
        <v>628.5</v>
      </c>
      <c r="U23" s="1">
        <f>SUM(U3:U22)</f>
        <v>259</v>
      </c>
      <c r="V23" s="1">
        <f>SUM(V3:V22)</f>
        <v>998</v>
      </c>
    </row>
    <row r="24" spans="1:22" x14ac:dyDescent="0.3">
      <c r="A24" s="45" t="s">
        <v>11</v>
      </c>
      <c r="B24" s="46"/>
      <c r="C24" s="47"/>
      <c r="D24" s="49">
        <f>E23/D23</f>
        <v>2.3269180727058902</v>
      </c>
      <c r="E24" s="49"/>
      <c r="G24" s="1">
        <v>2.2164000000000001</v>
      </c>
      <c r="T24"/>
      <c r="U24"/>
      <c r="V24"/>
    </row>
    <row r="25" spans="1:22" x14ac:dyDescent="0.3">
      <c r="A25" s="45" t="s">
        <v>10</v>
      </c>
      <c r="B25" s="46"/>
      <c r="C25" s="47"/>
      <c r="D25" s="49">
        <f>[1]汇总!H11</f>
        <v>2.9910000000000001</v>
      </c>
      <c r="E25" s="49"/>
      <c r="T25"/>
      <c r="U25"/>
      <c r="V25"/>
    </row>
    <row r="26" spans="1:22" x14ac:dyDescent="0.3">
      <c r="A26" s="45" t="s">
        <v>9</v>
      </c>
      <c r="B26" s="46"/>
      <c r="C26" s="47"/>
      <c r="D26" s="40">
        <f>(D24-D25)/D24</f>
        <v>-0.28539119407924518</v>
      </c>
      <c r="E26" s="40"/>
      <c r="T26"/>
      <c r="U26"/>
      <c r="V26"/>
    </row>
    <row r="27" spans="1:22" x14ac:dyDescent="0.3">
      <c r="T27"/>
      <c r="U27"/>
      <c r="V27"/>
    </row>
    <row r="28" spans="1:22" x14ac:dyDescent="0.3">
      <c r="T28"/>
      <c r="U28"/>
      <c r="V28"/>
    </row>
    <row r="29" spans="1:22" customFormat="1" x14ac:dyDescent="0.3">
      <c r="A29" s="41" t="s">
        <v>37</v>
      </c>
      <c r="B29" s="41"/>
      <c r="C29" s="41"/>
      <c r="D29" s="41"/>
      <c r="E29" s="41"/>
      <c r="F29" s="41"/>
      <c r="G29" s="42"/>
    </row>
    <row r="30" spans="1:22" customFormat="1" x14ac:dyDescent="0.3">
      <c r="A30" s="5" t="s">
        <v>7</v>
      </c>
      <c r="B30" s="5" t="s">
        <v>36</v>
      </c>
      <c r="C30" s="5" t="s">
        <v>35</v>
      </c>
      <c r="D30" s="5" t="s">
        <v>4</v>
      </c>
      <c r="E30" s="5" t="s">
        <v>34</v>
      </c>
      <c r="F30" s="5" t="s">
        <v>2</v>
      </c>
      <c r="G30" s="5" t="s">
        <v>1</v>
      </c>
    </row>
    <row r="31" spans="1:22" customFormat="1" x14ac:dyDescent="0.3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9">
        <v>0</v>
      </c>
      <c r="G31" s="9">
        <v>0</v>
      </c>
    </row>
    <row r="32" spans="1:22" customFormat="1" x14ac:dyDescent="0.3">
      <c r="A32" s="18"/>
      <c r="B32" s="6">
        <v>45608.760300925926</v>
      </c>
      <c r="C32" s="7">
        <v>3.1356999999999999</v>
      </c>
      <c r="D32" s="5">
        <v>50</v>
      </c>
      <c r="E32" s="5">
        <v>3.0097</v>
      </c>
      <c r="F32" s="4">
        <f t="shared" ref="F32:F42" si="10">E32*D32/5</f>
        <v>30.097000000000001</v>
      </c>
      <c r="G32" s="2">
        <f t="shared" ref="G32:G42" si="11">C32*D32 - E32*D32 - (C32*D32 + E32*D32)*0.05%</f>
        <v>6.1463649999999825</v>
      </c>
    </row>
    <row r="33" spans="1:22" customFormat="1" x14ac:dyDescent="0.3">
      <c r="A33" s="18"/>
      <c r="B33" s="6">
        <v>45609.010393518518</v>
      </c>
      <c r="C33" s="7">
        <v>2.8542000000000001</v>
      </c>
      <c r="D33" s="5">
        <v>19</v>
      </c>
      <c r="E33" s="5">
        <v>2.8344</v>
      </c>
      <c r="F33" s="4">
        <f t="shared" si="10"/>
        <v>10.770720000000001</v>
      </c>
      <c r="G33" s="2">
        <f t="shared" si="11"/>
        <v>0.32215830000000428</v>
      </c>
    </row>
    <row r="34" spans="1:22" customFormat="1" x14ac:dyDescent="0.3">
      <c r="A34" s="18"/>
      <c r="B34" s="6"/>
      <c r="C34" s="5"/>
      <c r="D34" s="5"/>
      <c r="E34" s="5"/>
      <c r="F34" s="4">
        <f t="shared" si="10"/>
        <v>0</v>
      </c>
      <c r="G34" s="2">
        <f t="shared" si="11"/>
        <v>0</v>
      </c>
    </row>
    <row r="35" spans="1:22" customFormat="1" x14ac:dyDescent="0.3">
      <c r="A35" s="18"/>
      <c r="B35" s="6"/>
      <c r="C35" s="5"/>
      <c r="D35" s="5"/>
      <c r="E35" s="5"/>
      <c r="F35" s="4">
        <f t="shared" si="10"/>
        <v>0</v>
      </c>
      <c r="G35" s="2">
        <f t="shared" si="11"/>
        <v>0</v>
      </c>
    </row>
    <row r="36" spans="1:22" customFormat="1" x14ac:dyDescent="0.3">
      <c r="A36" s="18"/>
      <c r="B36" s="6"/>
      <c r="C36" s="5"/>
      <c r="D36" s="5"/>
      <c r="E36" s="5"/>
      <c r="F36" s="4">
        <f t="shared" si="10"/>
        <v>0</v>
      </c>
      <c r="G36" s="2">
        <f t="shared" si="11"/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si="10"/>
        <v>0</v>
      </c>
      <c r="G37" s="2">
        <f t="shared" si="11"/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10"/>
        <v>0</v>
      </c>
      <c r="G38" s="2">
        <f t="shared" si="11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10"/>
        <v>0</v>
      </c>
      <c r="G39" s="2">
        <f t="shared" si="11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10"/>
        <v>0</v>
      </c>
      <c r="G40" s="2">
        <f t="shared" si="11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10"/>
        <v>0</v>
      </c>
      <c r="G41" s="2">
        <f t="shared" si="11"/>
        <v>0</v>
      </c>
    </row>
    <row r="42" spans="1:22" customFormat="1" x14ac:dyDescent="0.3">
      <c r="A42" s="18"/>
      <c r="B42" s="6"/>
      <c r="C42" s="5"/>
      <c r="D42" s="5"/>
      <c r="E42" s="5"/>
      <c r="F42" s="4">
        <f t="shared" si="10"/>
        <v>0</v>
      </c>
      <c r="G42" s="2">
        <f t="shared" si="11"/>
        <v>0</v>
      </c>
    </row>
    <row r="43" spans="1:22" customFormat="1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22" customFormat="1" x14ac:dyDescent="0.3">
      <c r="A44" s="43" t="s">
        <v>33</v>
      </c>
      <c r="B44" s="43"/>
      <c r="C44" s="43"/>
      <c r="D44" s="43"/>
      <c r="E44" s="43"/>
      <c r="F44" s="44"/>
      <c r="G44" s="2">
        <f>SUM(G31:G43)</f>
        <v>6.4685232999999869</v>
      </c>
    </row>
    <row r="45" spans="1:22" x14ac:dyDescent="0.3">
      <c r="T45"/>
      <c r="U45"/>
      <c r="V45"/>
    </row>
    <row r="46" spans="1:22" x14ac:dyDescent="0.3">
      <c r="T46"/>
      <c r="U46"/>
      <c r="V46"/>
    </row>
    <row r="47" spans="1:22" x14ac:dyDescent="0.3">
      <c r="T47"/>
      <c r="U47"/>
      <c r="V47"/>
    </row>
    <row r="48" spans="1:22" x14ac:dyDescent="0.3">
      <c r="T48"/>
      <c r="U48"/>
      <c r="V48"/>
    </row>
  </sheetData>
  <mergeCells count="12">
    <mergeCell ref="A44:F44"/>
    <mergeCell ref="A1:V1"/>
    <mergeCell ref="F2:M2"/>
    <mergeCell ref="N2:Q2"/>
    <mergeCell ref="A23:C23"/>
    <mergeCell ref="A24:C24"/>
    <mergeCell ref="D24:E24"/>
    <mergeCell ref="A25:C25"/>
    <mergeCell ref="D25:E25"/>
    <mergeCell ref="A26:C26"/>
    <mergeCell ref="D26:E26"/>
    <mergeCell ref="A29:G2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A903-4287-4511-BD70-E3A21E919EE0}">
  <dimension ref="A1:Q48"/>
  <sheetViews>
    <sheetView zoomScale="110" zoomScaleNormal="110" workbookViewId="0">
      <pane xSplit="1" ySplit="3" topLeftCell="B4" activePane="bottomRight" state="frozen"/>
      <selection activeCell="B54" sqref="B54"/>
      <selection pane="topRight" activeCell="B54" sqref="B54"/>
      <selection pane="bottomLeft" activeCell="B54" sqref="B54"/>
      <selection pane="bottomRight" activeCell="E8" sqref="E8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3" width="7.08203125" style="1" bestFit="1" customWidth="1"/>
    <col min="14" max="14" width="7.08203125" style="1" customWidth="1"/>
    <col min="15" max="15" width="7.08203125" style="1" bestFit="1" customWidth="1"/>
    <col min="16" max="16" width="7.1640625" style="1" bestFit="1" customWidth="1"/>
    <col min="17" max="17" width="10" style="1" bestFit="1" customWidth="1"/>
    <col min="18" max="16384" width="8.6640625" style="1"/>
  </cols>
  <sheetData>
    <row r="1" spans="1:17" x14ac:dyDescent="0.3">
      <c r="A1" s="45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36" t="s">
        <v>28</v>
      </c>
      <c r="N2" s="36"/>
      <c r="O2" s="36"/>
      <c r="P2" s="5" t="s">
        <v>9</v>
      </c>
      <c r="Q2" s="5" t="s">
        <v>27</v>
      </c>
    </row>
    <row r="3" spans="1:17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-0.10100000000000001</v>
      </c>
      <c r="M3" s="16">
        <v>-2.1999999999999999E-2</v>
      </c>
      <c r="N3" s="16">
        <v>0.01</v>
      </c>
      <c r="O3" s="16">
        <v>0.05</v>
      </c>
      <c r="P3" s="3"/>
      <c r="Q3" s="3"/>
    </row>
    <row r="4" spans="1:17" x14ac:dyDescent="0.3">
      <c r="A4" s="5">
        <f t="shared" ref="A4:A14" si="0">ROW()-3</f>
        <v>1</v>
      </c>
      <c r="B4" s="6">
        <v>45599.951122685183</v>
      </c>
      <c r="C4" s="7">
        <v>1.984</v>
      </c>
      <c r="D4" s="5">
        <v>105</v>
      </c>
      <c r="E4" s="5">
        <f t="shared" ref="E4:E14" si="1">C4*D4</f>
        <v>208.32</v>
      </c>
      <c r="F4" s="13">
        <f t="shared" ref="F4:O14" si="2">$C4*(1+F$3)</f>
        <v>1.9720960000000001</v>
      </c>
      <c r="G4" s="12">
        <f t="shared" si="2"/>
        <v>1.9621759999999999</v>
      </c>
      <c r="H4" s="13">
        <f t="shared" si="2"/>
        <v>1.952256</v>
      </c>
      <c r="I4" s="12">
        <f t="shared" si="2"/>
        <v>1.9423359999999998</v>
      </c>
      <c r="J4" s="13">
        <f t="shared" si="2"/>
        <v>1.922496</v>
      </c>
      <c r="K4" s="12">
        <f t="shared" si="2"/>
        <v>1.8828159999999998</v>
      </c>
      <c r="L4" s="13">
        <f t="shared" si="2"/>
        <v>1.7836160000000001</v>
      </c>
      <c r="M4" s="11">
        <f t="shared" si="2"/>
        <v>1.9403519999999999</v>
      </c>
      <c r="N4" s="12">
        <f t="shared" si="2"/>
        <v>2.0038399999999998</v>
      </c>
      <c r="O4" s="11">
        <f t="shared" si="2"/>
        <v>2.0832000000000002</v>
      </c>
      <c r="P4" s="10">
        <f>(C4-[1]汇总!$H$11)/C4</f>
        <v>-0.50756048387096786</v>
      </c>
      <c r="Q4" s="5" t="s">
        <v>41</v>
      </c>
    </row>
    <row r="5" spans="1:17" ht="28" x14ac:dyDescent="0.3">
      <c r="A5" s="5">
        <f t="shared" si="0"/>
        <v>2</v>
      </c>
      <c r="B5" s="6">
        <v>45599.88082175926</v>
      </c>
      <c r="C5" s="7">
        <v>2.0287999999999999</v>
      </c>
      <c r="D5" s="5">
        <v>50</v>
      </c>
      <c r="E5" s="5">
        <f t="shared" si="1"/>
        <v>101.44</v>
      </c>
      <c r="F5" s="13">
        <f t="shared" si="2"/>
        <v>2.0166271999999998</v>
      </c>
      <c r="G5" s="12">
        <f t="shared" si="2"/>
        <v>2.0064831999999999</v>
      </c>
      <c r="H5" s="13">
        <f t="shared" si="2"/>
        <v>1.9963392</v>
      </c>
      <c r="I5" s="12">
        <f t="shared" si="2"/>
        <v>1.9861951999999998</v>
      </c>
      <c r="J5" s="13">
        <f t="shared" si="2"/>
        <v>1.9659072</v>
      </c>
      <c r="K5" s="12">
        <f t="shared" si="2"/>
        <v>1.9253311999999998</v>
      </c>
      <c r="L5" s="13">
        <f t="shared" si="2"/>
        <v>1.8238912</v>
      </c>
      <c r="M5" s="11">
        <f t="shared" si="2"/>
        <v>1.9841663999999999</v>
      </c>
      <c r="N5" s="12">
        <f t="shared" si="2"/>
        <v>2.0490879999999998</v>
      </c>
      <c r="O5" s="11">
        <f t="shared" si="2"/>
        <v>2.1302400000000001</v>
      </c>
      <c r="P5" s="10">
        <f>(C5-[1]汇总!$H$11)/C5</f>
        <v>-0.47427050473186128</v>
      </c>
      <c r="Q5" s="14" t="s">
        <v>13</v>
      </c>
    </row>
    <row r="6" spans="1:17" ht="42" x14ac:dyDescent="0.3">
      <c r="A6" s="5">
        <f t="shared" si="0"/>
        <v>3</v>
      </c>
      <c r="B6" s="6">
        <v>45599.443148148152</v>
      </c>
      <c r="C6" s="7">
        <v>2.0762999999999998</v>
      </c>
      <c r="D6" s="5">
        <v>20</v>
      </c>
      <c r="E6" s="5">
        <f t="shared" si="1"/>
        <v>41.525999999999996</v>
      </c>
      <c r="F6" s="13">
        <f t="shared" si="2"/>
        <v>2.0638421999999998</v>
      </c>
      <c r="G6" s="12">
        <f t="shared" si="2"/>
        <v>2.0534606999999996</v>
      </c>
      <c r="H6" s="13">
        <f t="shared" si="2"/>
        <v>2.0430791999999998</v>
      </c>
      <c r="I6" s="12">
        <f t="shared" si="2"/>
        <v>2.0326976999999999</v>
      </c>
      <c r="J6" s="13">
        <f t="shared" si="2"/>
        <v>2.0119346999999999</v>
      </c>
      <c r="K6" s="12">
        <f t="shared" si="2"/>
        <v>1.9704086999999997</v>
      </c>
      <c r="L6" s="13">
        <f t="shared" si="2"/>
        <v>1.8665936999999999</v>
      </c>
      <c r="M6" s="11">
        <f t="shared" si="2"/>
        <v>2.0306213999999998</v>
      </c>
      <c r="N6" s="12">
        <f t="shared" si="2"/>
        <v>2.0970629999999999</v>
      </c>
      <c r="O6" s="11">
        <f t="shared" si="2"/>
        <v>2.1801149999999998</v>
      </c>
      <c r="P6" s="10">
        <f>(C6-[1]汇总!$H$11)/C6</f>
        <v>-0.44054327409333927</v>
      </c>
      <c r="Q6" s="14" t="s">
        <v>40</v>
      </c>
    </row>
    <row r="7" spans="1:17" x14ac:dyDescent="0.3">
      <c r="A7" s="5">
        <f t="shared" si="0"/>
        <v>4</v>
      </c>
      <c r="B7" s="6">
        <v>45600.29959490741</v>
      </c>
      <c r="C7" s="7">
        <v>2.0823999999999998</v>
      </c>
      <c r="D7" s="5">
        <v>100</v>
      </c>
      <c r="E7" s="5">
        <f t="shared" si="1"/>
        <v>208.23999999999998</v>
      </c>
      <c r="F7" s="13">
        <f t="shared" si="2"/>
        <v>2.0699055999999998</v>
      </c>
      <c r="G7" s="12">
        <f t="shared" si="2"/>
        <v>2.0594935999999997</v>
      </c>
      <c r="H7" s="13">
        <f t="shared" si="2"/>
        <v>2.0490815999999996</v>
      </c>
      <c r="I7" s="12">
        <f t="shared" si="2"/>
        <v>2.0386696</v>
      </c>
      <c r="J7" s="13">
        <f t="shared" si="2"/>
        <v>2.0178455999999998</v>
      </c>
      <c r="K7" s="12">
        <f t="shared" si="2"/>
        <v>1.9761975999999997</v>
      </c>
      <c r="L7" s="13">
        <f t="shared" si="2"/>
        <v>1.8720775999999999</v>
      </c>
      <c r="M7" s="11">
        <f t="shared" si="2"/>
        <v>2.0365871999999996</v>
      </c>
      <c r="N7" s="12">
        <f t="shared" si="2"/>
        <v>2.103224</v>
      </c>
      <c r="O7" s="11">
        <f t="shared" si="2"/>
        <v>2.1865199999999998</v>
      </c>
      <c r="P7" s="10">
        <f>(C7-[1]汇总!$H$11)/C7</f>
        <v>-0.43632347291586648</v>
      </c>
      <c r="Q7" s="5" t="s">
        <v>39</v>
      </c>
    </row>
    <row r="8" spans="1:17" ht="42" x14ac:dyDescent="0.3">
      <c r="A8" s="5">
        <f t="shared" si="0"/>
        <v>5</v>
      </c>
      <c r="B8" s="6">
        <v>45598.988761574074</v>
      </c>
      <c r="C8" s="7">
        <v>2.1212</v>
      </c>
      <c r="D8" s="5">
        <v>17</v>
      </c>
      <c r="E8" s="5">
        <f t="shared" si="1"/>
        <v>36.060400000000001</v>
      </c>
      <c r="F8" s="13">
        <f t="shared" si="2"/>
        <v>2.1084727999999999</v>
      </c>
      <c r="G8" s="12">
        <f t="shared" si="2"/>
        <v>2.0978667999999998</v>
      </c>
      <c r="H8" s="13">
        <f t="shared" si="2"/>
        <v>2.0872608000000001</v>
      </c>
      <c r="I8" s="12">
        <f t="shared" si="2"/>
        <v>2.0766548</v>
      </c>
      <c r="J8" s="13">
        <f t="shared" si="2"/>
        <v>2.0554427999999998</v>
      </c>
      <c r="K8" s="12">
        <f t="shared" si="2"/>
        <v>2.0130187999999998</v>
      </c>
      <c r="L8" s="13">
        <f t="shared" si="2"/>
        <v>1.9069588</v>
      </c>
      <c r="M8" s="11">
        <f t="shared" si="2"/>
        <v>2.0745336000000001</v>
      </c>
      <c r="N8" s="12">
        <f t="shared" si="2"/>
        <v>2.1424120000000002</v>
      </c>
      <c r="O8" s="11">
        <f t="shared" si="2"/>
        <v>2.2272600000000002</v>
      </c>
      <c r="P8" s="10">
        <f>(C8-[1]汇总!$H$11)/C8</f>
        <v>-0.41005091457665477</v>
      </c>
      <c r="Q8" s="14" t="s">
        <v>38</v>
      </c>
    </row>
    <row r="9" spans="1:17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1">
        <f t="shared" si="2"/>
        <v>0</v>
      </c>
      <c r="N9" s="12">
        <f t="shared" si="2"/>
        <v>0</v>
      </c>
      <c r="O9" s="11">
        <f t="shared" si="2"/>
        <v>0</v>
      </c>
      <c r="P9" s="10" t="e">
        <f>(C9-[1]汇总!$H$11)/C9</f>
        <v>#DIV/0!</v>
      </c>
      <c r="Q9" s="5"/>
    </row>
    <row r="10" spans="1:17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1">
        <f t="shared" si="2"/>
        <v>0</v>
      </c>
      <c r="N10" s="12">
        <f t="shared" si="2"/>
        <v>0</v>
      </c>
      <c r="O10" s="11">
        <f t="shared" si="2"/>
        <v>0</v>
      </c>
      <c r="P10" s="10" t="e">
        <f>(C10-[1]汇总!$H$11)/C10</f>
        <v>#DIV/0!</v>
      </c>
      <c r="Q10" s="5"/>
    </row>
    <row r="11" spans="1:17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1">
        <f t="shared" si="2"/>
        <v>0</v>
      </c>
      <c r="N11" s="12">
        <f t="shared" si="2"/>
        <v>0</v>
      </c>
      <c r="O11" s="11">
        <f t="shared" si="2"/>
        <v>0</v>
      </c>
      <c r="P11" s="10" t="e">
        <f>(C11-[1]汇总!$H$11)/C11</f>
        <v>#DIV/0!</v>
      </c>
      <c r="Q11" s="5"/>
    </row>
    <row r="12" spans="1:17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1">
        <f t="shared" si="2"/>
        <v>0</v>
      </c>
      <c r="N12" s="12">
        <f t="shared" si="2"/>
        <v>0</v>
      </c>
      <c r="O12" s="11">
        <f t="shared" si="2"/>
        <v>0</v>
      </c>
      <c r="P12" s="10" t="e">
        <f>(C12-[1]汇总!$H$11)/C12</f>
        <v>#DIV/0!</v>
      </c>
      <c r="Q12" s="5"/>
    </row>
    <row r="13" spans="1:17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1">
        <f t="shared" si="2"/>
        <v>0</v>
      </c>
      <c r="N13" s="12">
        <f t="shared" si="2"/>
        <v>0</v>
      </c>
      <c r="O13" s="11">
        <f t="shared" si="2"/>
        <v>0</v>
      </c>
      <c r="P13" s="10" t="e">
        <f>(C13-[1]汇总!$H$11)/C13</f>
        <v>#DIV/0!</v>
      </c>
      <c r="Q13" s="5"/>
    </row>
    <row r="14" spans="1:17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1">
        <f t="shared" si="2"/>
        <v>0</v>
      </c>
      <c r="N14" s="12">
        <f t="shared" si="2"/>
        <v>0</v>
      </c>
      <c r="O14" s="11">
        <f t="shared" si="2"/>
        <v>0</v>
      </c>
      <c r="P14" s="10" t="e">
        <f>(C14-[1]汇总!$H$11)/C14</f>
        <v>#DIV/0!</v>
      </c>
      <c r="Q14" s="5"/>
    </row>
    <row r="15" spans="1:17" x14ac:dyDescent="0.3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</row>
    <row r="16" spans="1:17" x14ac:dyDescent="0.3">
      <c r="A16" s="45" t="s">
        <v>12</v>
      </c>
      <c r="B16" s="46"/>
      <c r="C16" s="47"/>
      <c r="D16" s="5">
        <f>SUM(D3:D15)</f>
        <v>292</v>
      </c>
      <c r="E16" s="5">
        <f>SUM(E3:E15)</f>
        <v>595.58639999999991</v>
      </c>
      <c r="G16" s="1">
        <v>109</v>
      </c>
    </row>
    <row r="17" spans="1:7" x14ac:dyDescent="0.3">
      <c r="A17" s="45" t="s">
        <v>11</v>
      </c>
      <c r="B17" s="46"/>
      <c r="C17" s="47"/>
      <c r="D17" s="49">
        <f>E16/D16</f>
        <v>2.0396794520547941</v>
      </c>
      <c r="E17" s="49"/>
      <c r="G17" s="1">
        <v>2.113</v>
      </c>
    </row>
    <row r="18" spans="1:7" x14ac:dyDescent="0.3">
      <c r="A18" s="45" t="s">
        <v>10</v>
      </c>
      <c r="B18" s="46"/>
      <c r="C18" s="47"/>
      <c r="D18" s="49">
        <f>[1]汇总!H11</f>
        <v>2.9910000000000001</v>
      </c>
      <c r="E18" s="49"/>
    </row>
    <row r="19" spans="1:7" x14ac:dyDescent="0.3">
      <c r="A19" s="45" t="s">
        <v>9</v>
      </c>
      <c r="B19" s="46"/>
      <c r="C19" s="47"/>
      <c r="D19" s="40">
        <f>(D17-D18)/D17</f>
        <v>-0.46640688907604377</v>
      </c>
      <c r="E19" s="40"/>
    </row>
    <row r="22" spans="1:7" customFormat="1" x14ac:dyDescent="0.3">
      <c r="A22" s="41" t="s">
        <v>37</v>
      </c>
      <c r="B22" s="41"/>
      <c r="C22" s="41"/>
      <c r="D22" s="41"/>
      <c r="E22" s="41"/>
      <c r="F22" s="41"/>
      <c r="G22" s="42"/>
    </row>
    <row r="23" spans="1:7" customFormat="1" x14ac:dyDescent="0.3">
      <c r="A23" s="5" t="s">
        <v>7</v>
      </c>
      <c r="B23" s="5" t="s">
        <v>36</v>
      </c>
      <c r="C23" s="5" t="s">
        <v>35</v>
      </c>
      <c r="D23" s="5" t="s">
        <v>4</v>
      </c>
      <c r="E23" s="5" t="s">
        <v>34</v>
      </c>
      <c r="F23" s="5" t="s">
        <v>2</v>
      </c>
      <c r="G23" s="5" t="s">
        <v>1</v>
      </c>
    </row>
    <row r="24" spans="1:7" customFormat="1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9">
        <v>0</v>
      </c>
      <c r="G24" s="9">
        <v>0</v>
      </c>
    </row>
    <row r="25" spans="1:7" customFormat="1" x14ac:dyDescent="0.3">
      <c r="A25" s="18"/>
      <c r="B25" s="6">
        <v>45599.402361111112</v>
      </c>
      <c r="C25" s="7">
        <v>2.1907000000000001</v>
      </c>
      <c r="D25" s="5">
        <v>35</v>
      </c>
      <c r="E25" s="5">
        <v>2.1446999999999998</v>
      </c>
      <c r="F25" s="4">
        <f t="shared" ref="F25:F46" si="3">E25*D25/5</f>
        <v>15.012899999999998</v>
      </c>
      <c r="G25" s="2">
        <f t="shared" ref="G25:G46" si="4">C25*D25 - E25*D25 - (C25*D25 + E25*D25)*0.05%</f>
        <v>1.5341305000000136</v>
      </c>
    </row>
    <row r="26" spans="1:7" customFormat="1" x14ac:dyDescent="0.3">
      <c r="A26" s="18"/>
      <c r="B26" s="6">
        <v>45599.443148148152</v>
      </c>
      <c r="C26" s="7">
        <v>2.1212</v>
      </c>
      <c r="D26" s="5">
        <v>37</v>
      </c>
      <c r="E26" s="5">
        <v>2.0771000000000002</v>
      </c>
      <c r="F26" s="4">
        <f t="shared" si="3"/>
        <v>15.370540000000002</v>
      </c>
      <c r="G26" s="2">
        <f t="shared" si="4"/>
        <v>1.5540314499999808</v>
      </c>
    </row>
    <row r="27" spans="1:7" customFormat="1" x14ac:dyDescent="0.3">
      <c r="A27" s="18"/>
      <c r="B27" s="6">
        <v>45599.446099537039</v>
      </c>
      <c r="C27" s="7">
        <v>2.169</v>
      </c>
      <c r="D27" s="5">
        <v>17</v>
      </c>
      <c r="E27" s="5">
        <v>2.0594000000000001</v>
      </c>
      <c r="F27" s="4">
        <f t="shared" si="3"/>
        <v>7.0019599999999995</v>
      </c>
      <c r="G27" s="2">
        <f t="shared" si="4"/>
        <v>1.8272585999999991</v>
      </c>
    </row>
    <row r="28" spans="1:7" customFormat="1" x14ac:dyDescent="0.3">
      <c r="A28" s="18"/>
      <c r="B28" s="6">
        <v>45599.461550925924</v>
      </c>
      <c r="C28" s="7">
        <v>2.0762999999999998</v>
      </c>
      <c r="D28" s="5">
        <v>50</v>
      </c>
      <c r="E28" s="5">
        <v>2.0308999999999999</v>
      </c>
      <c r="F28" s="4">
        <f t="shared" si="3"/>
        <v>20.309000000000001</v>
      </c>
      <c r="G28" s="2">
        <f t="shared" si="4"/>
        <v>2.1673199999999961</v>
      </c>
    </row>
    <row r="29" spans="1:7" customFormat="1" x14ac:dyDescent="0.3">
      <c r="A29" s="18"/>
      <c r="B29" s="6">
        <v>45599.508946759262</v>
      </c>
      <c r="C29" s="7">
        <v>2.2286999999999999</v>
      </c>
      <c r="D29" s="5">
        <v>20</v>
      </c>
      <c r="E29" s="5">
        <v>2.0773999999999999</v>
      </c>
      <c r="F29" s="4">
        <f t="shared" si="3"/>
        <v>8.3095999999999997</v>
      </c>
      <c r="G29" s="2">
        <f t="shared" si="4"/>
        <v>2.9829389999999965</v>
      </c>
    </row>
    <row r="30" spans="1:7" customFormat="1" x14ac:dyDescent="0.3">
      <c r="A30" s="18"/>
      <c r="B30" s="6">
        <v>45599.561747685184</v>
      </c>
      <c r="C30" s="7">
        <v>2.1031</v>
      </c>
      <c r="D30" s="5">
        <v>13</v>
      </c>
      <c r="E30" s="5">
        <v>2.0865999999999998</v>
      </c>
      <c r="F30" s="4">
        <f t="shared" si="3"/>
        <v>5.42516</v>
      </c>
      <c r="G30" s="2">
        <f t="shared" si="4"/>
        <v>0.18726695000000101</v>
      </c>
    </row>
    <row r="31" spans="1:7" customFormat="1" x14ac:dyDescent="0.3">
      <c r="A31" s="18"/>
      <c r="B31" s="6">
        <v>45599.734236111108</v>
      </c>
      <c r="C31" s="7">
        <v>2.1031</v>
      </c>
      <c r="D31" s="5">
        <v>25</v>
      </c>
      <c r="E31" s="5">
        <v>2.0590000000000002</v>
      </c>
      <c r="F31" s="4">
        <f t="shared" si="3"/>
        <v>10.295</v>
      </c>
      <c r="G31" s="2">
        <f t="shared" si="4"/>
        <v>1.0504737499999992</v>
      </c>
    </row>
    <row r="32" spans="1:7" customFormat="1" x14ac:dyDescent="0.3">
      <c r="A32" s="18"/>
      <c r="B32" s="6">
        <v>45599.747245370374</v>
      </c>
      <c r="C32" s="7">
        <v>2.1031</v>
      </c>
      <c r="D32" s="5">
        <v>12</v>
      </c>
      <c r="E32" s="5">
        <v>2.056</v>
      </c>
      <c r="F32" s="4">
        <f t="shared" si="3"/>
        <v>4.9344000000000001</v>
      </c>
      <c r="G32" s="2">
        <f t="shared" si="4"/>
        <v>0.54024540000000076</v>
      </c>
    </row>
    <row r="33" spans="1:7" customFormat="1" x14ac:dyDescent="0.3">
      <c r="A33" s="18"/>
      <c r="B33" s="6">
        <v>45599.807442129626</v>
      </c>
      <c r="C33" s="7">
        <v>2.1023000000000001</v>
      </c>
      <c r="D33" s="5">
        <v>20</v>
      </c>
      <c r="E33" s="5">
        <v>2.0821000000000001</v>
      </c>
      <c r="F33" s="4">
        <f t="shared" si="3"/>
        <v>8.3284000000000002</v>
      </c>
      <c r="G33" s="2">
        <f t="shared" si="4"/>
        <v>0.36215599999999637</v>
      </c>
    </row>
    <row r="34" spans="1:7" customFormat="1" x14ac:dyDescent="0.3">
      <c r="A34" s="18"/>
      <c r="B34" s="6">
        <v>45599.816238425927</v>
      </c>
      <c r="C34" s="7">
        <v>2.1023000000000001</v>
      </c>
      <c r="D34" s="5">
        <v>30</v>
      </c>
      <c r="E34" s="5">
        <v>2.0589</v>
      </c>
      <c r="F34" s="4">
        <f t="shared" si="3"/>
        <v>12.353399999999999</v>
      </c>
      <c r="G34" s="2">
        <f t="shared" si="4"/>
        <v>1.2395820000000066</v>
      </c>
    </row>
    <row r="35" spans="1:7" customFormat="1" x14ac:dyDescent="0.3">
      <c r="A35" s="18"/>
      <c r="B35" s="6">
        <v>45599.884618055556</v>
      </c>
      <c r="C35" s="7">
        <v>2.1212</v>
      </c>
      <c r="D35" s="5">
        <v>20</v>
      </c>
      <c r="E35" s="5">
        <v>2.0274000000000001</v>
      </c>
      <c r="F35" s="4">
        <f t="shared" si="3"/>
        <v>8.1096000000000004</v>
      </c>
      <c r="G35" s="2">
        <f t="shared" si="4"/>
        <v>1.8345139999999978</v>
      </c>
    </row>
    <row r="36" spans="1:7" customFormat="1" x14ac:dyDescent="0.3">
      <c r="A36" s="18"/>
      <c r="B36" s="6">
        <v>45599.94809027778</v>
      </c>
      <c r="C36" s="7">
        <v>2.1825999999999999</v>
      </c>
      <c r="D36" s="5">
        <v>22</v>
      </c>
      <c r="E36" s="5">
        <v>1.9978</v>
      </c>
      <c r="F36" s="4">
        <f t="shared" si="3"/>
        <v>8.7903199999999995</v>
      </c>
      <c r="G36" s="2">
        <f t="shared" si="4"/>
        <v>4.0196155999999963</v>
      </c>
    </row>
    <row r="37" spans="1:7" customFormat="1" x14ac:dyDescent="0.3">
      <c r="A37" s="18"/>
      <c r="B37" s="6">
        <v>45599.950983796298</v>
      </c>
      <c r="C37" s="7">
        <v>2.0287999999999999</v>
      </c>
      <c r="D37" s="5">
        <v>53</v>
      </c>
      <c r="E37" s="5">
        <v>1.9863</v>
      </c>
      <c r="F37" s="4">
        <f t="shared" si="3"/>
        <v>21.054780000000001</v>
      </c>
      <c r="G37" s="2">
        <f t="shared" si="4"/>
        <v>2.1460998499999979</v>
      </c>
    </row>
    <row r="38" spans="1:7" customFormat="1" x14ac:dyDescent="0.3">
      <c r="A38" s="18"/>
      <c r="B38" s="6">
        <v>45599.96130787037</v>
      </c>
      <c r="C38" s="7">
        <v>2.0762999999999998</v>
      </c>
      <c r="D38" s="5">
        <v>30</v>
      </c>
      <c r="E38" s="5">
        <v>1.9703999999999999</v>
      </c>
      <c r="F38" s="4">
        <f t="shared" si="3"/>
        <v>11.822399999999998</v>
      </c>
      <c r="G38" s="2">
        <f t="shared" si="4"/>
        <v>3.1162994999999998</v>
      </c>
    </row>
    <row r="39" spans="1:7" customFormat="1" x14ac:dyDescent="0.3">
      <c r="A39" s="18"/>
      <c r="B39" s="6"/>
      <c r="C39" s="5"/>
      <c r="D39" s="5"/>
      <c r="E39" s="5"/>
      <c r="F39" s="4">
        <f t="shared" si="3"/>
        <v>0</v>
      </c>
      <c r="G39" s="2">
        <f t="shared" si="4"/>
        <v>0</v>
      </c>
    </row>
    <row r="40" spans="1:7" customFormat="1" x14ac:dyDescent="0.3">
      <c r="A40" s="18"/>
      <c r="B40" s="6"/>
      <c r="C40" s="5"/>
      <c r="D40" s="5"/>
      <c r="E40" s="5"/>
      <c r="F40" s="4">
        <f t="shared" si="3"/>
        <v>0</v>
      </c>
      <c r="G40" s="2">
        <f t="shared" si="4"/>
        <v>0</v>
      </c>
    </row>
    <row r="41" spans="1:7" customFormat="1" x14ac:dyDescent="0.3">
      <c r="A41" s="18"/>
      <c r="B41" s="6"/>
      <c r="C41" s="5"/>
      <c r="D41" s="5"/>
      <c r="E41" s="5"/>
      <c r="F41" s="4">
        <f t="shared" si="3"/>
        <v>0</v>
      </c>
      <c r="G41" s="2">
        <f t="shared" si="4"/>
        <v>0</v>
      </c>
    </row>
    <row r="42" spans="1:7" customFormat="1" x14ac:dyDescent="0.3">
      <c r="A42" s="18"/>
      <c r="B42" s="6"/>
      <c r="C42" s="5"/>
      <c r="D42" s="5"/>
      <c r="E42" s="5"/>
      <c r="F42" s="4">
        <f t="shared" si="3"/>
        <v>0</v>
      </c>
      <c r="G42" s="2">
        <f t="shared" si="4"/>
        <v>0</v>
      </c>
    </row>
    <row r="43" spans="1:7" customFormat="1" x14ac:dyDescent="0.3">
      <c r="A43" s="18"/>
      <c r="B43" s="6"/>
      <c r="C43" s="5"/>
      <c r="D43" s="5"/>
      <c r="E43" s="5"/>
      <c r="F43" s="4">
        <f t="shared" si="3"/>
        <v>0</v>
      </c>
      <c r="G43" s="2">
        <f t="shared" si="4"/>
        <v>0</v>
      </c>
    </row>
    <row r="44" spans="1:7" customFormat="1" x14ac:dyDescent="0.3">
      <c r="A44" s="18"/>
      <c r="B44" s="6"/>
      <c r="C44" s="5"/>
      <c r="D44" s="5"/>
      <c r="E44" s="5"/>
      <c r="F44" s="4">
        <f t="shared" si="3"/>
        <v>0</v>
      </c>
      <c r="G44" s="2">
        <f t="shared" si="4"/>
        <v>0</v>
      </c>
    </row>
    <row r="45" spans="1:7" customFormat="1" x14ac:dyDescent="0.3">
      <c r="A45" s="18"/>
      <c r="B45" s="6"/>
      <c r="C45" s="5"/>
      <c r="D45" s="5"/>
      <c r="E45" s="5"/>
      <c r="F45" s="4">
        <f t="shared" si="3"/>
        <v>0</v>
      </c>
      <c r="G45" s="2">
        <f t="shared" si="4"/>
        <v>0</v>
      </c>
    </row>
    <row r="46" spans="1:7" customFormat="1" x14ac:dyDescent="0.3">
      <c r="A46" s="18"/>
      <c r="B46" s="6"/>
      <c r="C46" s="5"/>
      <c r="D46" s="5"/>
      <c r="E46" s="5"/>
      <c r="F46" s="4">
        <f t="shared" si="3"/>
        <v>0</v>
      </c>
      <c r="G46" s="2">
        <f t="shared" si="4"/>
        <v>0</v>
      </c>
    </row>
    <row r="47" spans="1:7" customFormat="1" x14ac:dyDescent="0.3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</row>
    <row r="48" spans="1:7" customFormat="1" x14ac:dyDescent="0.3">
      <c r="A48" s="43" t="s">
        <v>33</v>
      </c>
      <c r="B48" s="43"/>
      <c r="C48" s="43"/>
      <c r="D48" s="43"/>
      <c r="E48" s="43"/>
      <c r="F48" s="44"/>
      <c r="G48" s="2">
        <f>SUM(G24:G47)</f>
        <v>24.561932599999988</v>
      </c>
    </row>
  </sheetData>
  <mergeCells count="12">
    <mergeCell ref="D19:E19"/>
    <mergeCell ref="A22:G22"/>
    <mergeCell ref="A48:F48"/>
    <mergeCell ref="A1:Q1"/>
    <mergeCell ref="F2:L2"/>
    <mergeCell ref="M2:O2"/>
    <mergeCell ref="A16:C16"/>
    <mergeCell ref="A17:C17"/>
    <mergeCell ref="D17:E17"/>
    <mergeCell ref="A18:C18"/>
    <mergeCell ref="D18:E18"/>
    <mergeCell ref="A19:C1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B115-683C-4B7C-B722-C5372E49483B}">
  <dimension ref="A1:R50"/>
  <sheetViews>
    <sheetView zoomScaleNormal="100" workbookViewId="0">
      <pane xSplit="1" ySplit="3" topLeftCell="B34" activePane="bottomRight" state="frozen"/>
      <selection activeCell="J46" sqref="J46"/>
      <selection pane="topRight" activeCell="J46" sqref="J46"/>
      <selection pane="bottomLeft" activeCell="J46" sqref="J46"/>
      <selection pane="bottomRight" activeCell="G41" sqref="G41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8" width="7.08203125" style="1" bestFit="1" customWidth="1"/>
    <col min="9" max="9" width="7.08203125" style="1" customWidth="1"/>
    <col min="10" max="10" width="7.08203125" style="1" bestFit="1" customWidth="1"/>
    <col min="11" max="11" width="7.08203125" style="1" customWidth="1"/>
    <col min="12" max="13" width="7.08203125" style="1" bestFit="1" customWidth="1"/>
    <col min="14" max="14" width="7.08203125" style="1" customWidth="1"/>
    <col min="15" max="15" width="7.08203125" style="1" bestFit="1" customWidth="1"/>
    <col min="16" max="16" width="7.1640625" style="1" bestFit="1" customWidth="1"/>
    <col min="17" max="17" width="11.75" style="1" bestFit="1" customWidth="1"/>
    <col min="18" max="18" width="10.4140625" style="1" bestFit="1" customWidth="1"/>
    <col min="19" max="16384" width="8.6640625" style="1"/>
  </cols>
  <sheetData>
    <row r="1" spans="1:18" x14ac:dyDescent="0.3">
      <c r="A1" s="30" t="s">
        <v>32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2"/>
    </row>
    <row r="2" spans="1:18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5"/>
      <c r="M2" s="36" t="s">
        <v>28</v>
      </c>
      <c r="N2" s="36"/>
      <c r="O2" s="36"/>
      <c r="P2" s="5" t="s">
        <v>9</v>
      </c>
      <c r="Q2" s="5" t="s">
        <v>27</v>
      </c>
      <c r="R2" s="1" t="s">
        <v>53</v>
      </c>
    </row>
    <row r="3" spans="1:18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6.0000000000000001E-3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5">
        <v>2.1999999999999999E-2</v>
      </c>
      <c r="N3" s="15">
        <v>-0.02</v>
      </c>
      <c r="O3" s="15">
        <v>-0.05</v>
      </c>
      <c r="P3" s="3">
        <v>0</v>
      </c>
      <c r="Q3" s="3">
        <v>0</v>
      </c>
      <c r="R3" s="20">
        <v>0</v>
      </c>
    </row>
    <row r="4" spans="1:18" x14ac:dyDescent="0.3">
      <c r="A4" s="5">
        <f t="shared" ref="A4:A25" si="0">ROW()-3</f>
        <v>1</v>
      </c>
      <c r="B4" s="6">
        <v>45596.480844907404</v>
      </c>
      <c r="C4" s="7">
        <v>2.5605000000000002</v>
      </c>
      <c r="D4" s="5">
        <v>0</v>
      </c>
      <c r="E4" s="5">
        <f t="shared" ref="E4:E25" si="1">C4*D4</f>
        <v>0</v>
      </c>
      <c r="F4" s="13">
        <f t="shared" ref="F4:O13" si="2">$C4*(1+F$3)</f>
        <v>2.575863</v>
      </c>
      <c r="G4" s="12">
        <f t="shared" si="2"/>
        <v>2.5886654999999998</v>
      </c>
      <c r="H4" s="13">
        <f t="shared" si="2"/>
        <v>2.6014680000000001</v>
      </c>
      <c r="I4" s="12">
        <f t="shared" si="2"/>
        <v>2.6142704999999999</v>
      </c>
      <c r="J4" s="13">
        <f t="shared" si="2"/>
        <v>2.6398755</v>
      </c>
      <c r="K4" s="12">
        <f t="shared" si="2"/>
        <v>2.6910855000000002</v>
      </c>
      <c r="L4" s="13">
        <f t="shared" si="2"/>
        <v>2.8191105000000003</v>
      </c>
      <c r="M4" s="11">
        <f t="shared" si="2"/>
        <v>2.6168310000000004</v>
      </c>
      <c r="N4" s="12">
        <f t="shared" si="2"/>
        <v>2.50929</v>
      </c>
      <c r="O4" s="11">
        <f t="shared" si="2"/>
        <v>2.4324750000000002</v>
      </c>
      <c r="P4" s="10">
        <f>([1]汇总!$H$11-C4)/C4</f>
        <v>0.16813122437024014</v>
      </c>
      <c r="Q4" s="5" t="s">
        <v>19</v>
      </c>
      <c r="R4" s="1">
        <f t="shared" ref="R4:R25" si="3">D4/2</f>
        <v>0</v>
      </c>
    </row>
    <row r="5" spans="1:18" x14ac:dyDescent="0.3">
      <c r="A5" s="5">
        <f t="shared" si="0"/>
        <v>2</v>
      </c>
      <c r="B5" s="6">
        <v>45596.891944444447</v>
      </c>
      <c r="C5" s="7">
        <v>2.5497000000000001</v>
      </c>
      <c r="D5" s="5">
        <v>80</v>
      </c>
      <c r="E5" s="5">
        <f t="shared" si="1"/>
        <v>203.976</v>
      </c>
      <c r="F5" s="13">
        <f t="shared" si="2"/>
        <v>2.5649982000000002</v>
      </c>
      <c r="G5" s="12">
        <f t="shared" si="2"/>
        <v>2.5777466999999996</v>
      </c>
      <c r="H5" s="13">
        <f t="shared" si="2"/>
        <v>2.5904952000000003</v>
      </c>
      <c r="I5" s="12">
        <f t="shared" si="2"/>
        <v>2.6032436999999997</v>
      </c>
      <c r="J5" s="13">
        <f t="shared" si="2"/>
        <v>2.6287406999999998</v>
      </c>
      <c r="K5" s="12">
        <f t="shared" si="2"/>
        <v>2.6797347</v>
      </c>
      <c r="L5" s="13">
        <f t="shared" si="2"/>
        <v>2.8072197000000001</v>
      </c>
      <c r="M5" s="11">
        <f t="shared" si="2"/>
        <v>2.6057934</v>
      </c>
      <c r="N5" s="12">
        <f t="shared" si="2"/>
        <v>2.4987059999999999</v>
      </c>
      <c r="O5" s="11">
        <f t="shared" si="2"/>
        <v>2.422215</v>
      </c>
      <c r="P5" s="10">
        <f>([1]汇总!$H$11-C5)/C5</f>
        <v>0.17307918578656312</v>
      </c>
      <c r="Q5" s="5" t="s">
        <v>26</v>
      </c>
      <c r="R5" s="1">
        <f t="shared" si="3"/>
        <v>40</v>
      </c>
    </row>
    <row r="6" spans="1:18" ht="28" x14ac:dyDescent="0.3">
      <c r="A6" s="5">
        <f t="shared" si="0"/>
        <v>3</v>
      </c>
      <c r="B6" s="6" t="s">
        <v>25</v>
      </c>
      <c r="C6" s="7">
        <v>2.5485000000000002</v>
      </c>
      <c r="D6" s="5">
        <v>60</v>
      </c>
      <c r="E6" s="5">
        <f t="shared" si="1"/>
        <v>152.91000000000003</v>
      </c>
      <c r="F6" s="13">
        <f t="shared" si="2"/>
        <v>2.5637910000000002</v>
      </c>
      <c r="G6" s="12">
        <f t="shared" si="2"/>
        <v>2.5765335</v>
      </c>
      <c r="H6" s="13">
        <f t="shared" si="2"/>
        <v>2.5892760000000004</v>
      </c>
      <c r="I6" s="12">
        <f t="shared" si="2"/>
        <v>2.6020184999999998</v>
      </c>
      <c r="J6" s="13">
        <f t="shared" si="2"/>
        <v>2.6275035</v>
      </c>
      <c r="K6" s="12">
        <f t="shared" si="2"/>
        <v>2.6784735</v>
      </c>
      <c r="L6" s="13">
        <f t="shared" si="2"/>
        <v>2.8058985000000001</v>
      </c>
      <c r="M6" s="11">
        <f t="shared" si="2"/>
        <v>2.6045670000000003</v>
      </c>
      <c r="N6" s="12">
        <f t="shared" si="2"/>
        <v>2.4975300000000002</v>
      </c>
      <c r="O6" s="11">
        <f t="shared" si="2"/>
        <v>2.4210750000000001</v>
      </c>
      <c r="P6" s="10">
        <f>([1]汇总!$H$11-C6)/C6</f>
        <v>0.1736315479693937</v>
      </c>
      <c r="Q6" s="14" t="s">
        <v>24</v>
      </c>
      <c r="R6" s="1">
        <f t="shared" si="3"/>
        <v>30</v>
      </c>
    </row>
    <row r="7" spans="1:18" x14ac:dyDescent="0.3">
      <c r="A7" s="5">
        <f t="shared" si="0"/>
        <v>4</v>
      </c>
      <c r="B7" s="6">
        <v>45596.919687499998</v>
      </c>
      <c r="C7" s="7">
        <v>2.5116999999999998</v>
      </c>
      <c r="D7" s="5">
        <v>60</v>
      </c>
      <c r="E7" s="5">
        <f t="shared" si="1"/>
        <v>150.702</v>
      </c>
      <c r="F7" s="13">
        <f t="shared" si="2"/>
        <v>2.5267701999999996</v>
      </c>
      <c r="G7" s="12">
        <f t="shared" si="2"/>
        <v>2.5393286999999996</v>
      </c>
      <c r="H7" s="13">
        <f t="shared" si="2"/>
        <v>2.5518871999999999</v>
      </c>
      <c r="I7" s="12">
        <f t="shared" si="2"/>
        <v>2.5644456999999994</v>
      </c>
      <c r="J7" s="13">
        <f t="shared" si="2"/>
        <v>2.5895626999999997</v>
      </c>
      <c r="K7" s="12">
        <f t="shared" si="2"/>
        <v>2.6397966999999998</v>
      </c>
      <c r="L7" s="13">
        <f t="shared" si="2"/>
        <v>2.7653816999999998</v>
      </c>
      <c r="M7" s="11">
        <f t="shared" si="2"/>
        <v>2.5669573999999997</v>
      </c>
      <c r="N7" s="12">
        <f t="shared" si="2"/>
        <v>2.4614659999999997</v>
      </c>
      <c r="O7" s="11">
        <f t="shared" si="2"/>
        <v>2.3861149999999998</v>
      </c>
      <c r="P7" s="10">
        <f>([1]汇总!$H$11-C7)/C7</f>
        <v>0.19082692996775105</v>
      </c>
      <c r="Q7" s="14" t="s">
        <v>19</v>
      </c>
      <c r="R7" s="1">
        <f t="shared" si="3"/>
        <v>30</v>
      </c>
    </row>
    <row r="8" spans="1:18" x14ac:dyDescent="0.3">
      <c r="A8" s="5">
        <f t="shared" si="0"/>
        <v>5</v>
      </c>
      <c r="B8" s="6">
        <v>45597.069953703707</v>
      </c>
      <c r="C8" s="7">
        <v>2.4382999999999999</v>
      </c>
      <c r="D8" s="5">
        <v>82</v>
      </c>
      <c r="E8" s="5">
        <f t="shared" si="1"/>
        <v>199.94059999999999</v>
      </c>
      <c r="F8" s="13">
        <f t="shared" si="2"/>
        <v>2.4529297999999997</v>
      </c>
      <c r="G8" s="12">
        <f t="shared" si="2"/>
        <v>2.4651212999999998</v>
      </c>
      <c r="H8" s="13">
        <f t="shared" si="2"/>
        <v>2.4773128</v>
      </c>
      <c r="I8" s="12">
        <f t="shared" si="2"/>
        <v>2.4895042999999997</v>
      </c>
      <c r="J8" s="13">
        <f t="shared" si="2"/>
        <v>2.5138872999999995</v>
      </c>
      <c r="K8" s="12">
        <f t="shared" si="2"/>
        <v>2.5626532999999996</v>
      </c>
      <c r="L8" s="13">
        <f t="shared" si="2"/>
        <v>2.6845683</v>
      </c>
      <c r="M8" s="11">
        <f t="shared" si="2"/>
        <v>2.4919425999999998</v>
      </c>
      <c r="N8" s="12">
        <f t="shared" si="2"/>
        <v>2.3895339999999998</v>
      </c>
      <c r="O8" s="11">
        <f t="shared" si="2"/>
        <v>2.3163849999999999</v>
      </c>
      <c r="P8" s="10">
        <f>([1]汇总!$H$11-C8)/C8</f>
        <v>0.22667432227371537</v>
      </c>
      <c r="Q8" s="5" t="s">
        <v>23</v>
      </c>
      <c r="R8" s="1">
        <f t="shared" si="3"/>
        <v>41</v>
      </c>
    </row>
    <row r="9" spans="1:18" x14ac:dyDescent="0.3">
      <c r="A9" s="5">
        <f t="shared" si="0"/>
        <v>6</v>
      </c>
      <c r="B9" s="6">
        <v>45597.940335648149</v>
      </c>
      <c r="C9" s="7">
        <v>2.4108000000000001</v>
      </c>
      <c r="D9" s="5">
        <v>40</v>
      </c>
      <c r="E9" s="5">
        <f t="shared" si="1"/>
        <v>96.432000000000002</v>
      </c>
      <c r="F9" s="13">
        <f t="shared" si="2"/>
        <v>2.4252647999999999</v>
      </c>
      <c r="G9" s="12">
        <f t="shared" si="2"/>
        <v>2.4373187999999999</v>
      </c>
      <c r="H9" s="13">
        <f t="shared" si="2"/>
        <v>2.4493727999999999</v>
      </c>
      <c r="I9" s="12">
        <f t="shared" si="2"/>
        <v>2.4614267999999999</v>
      </c>
      <c r="J9" s="13">
        <f t="shared" si="2"/>
        <v>2.4855347999999999</v>
      </c>
      <c r="K9" s="12">
        <f t="shared" si="2"/>
        <v>2.5337508</v>
      </c>
      <c r="L9" s="13">
        <f t="shared" si="2"/>
        <v>2.6542908000000001</v>
      </c>
      <c r="M9" s="11">
        <f t="shared" si="2"/>
        <v>2.4638376000000002</v>
      </c>
      <c r="N9" s="12">
        <f t="shared" si="2"/>
        <v>2.362584</v>
      </c>
      <c r="O9" s="11">
        <f t="shared" si="2"/>
        <v>2.29026</v>
      </c>
      <c r="P9" s="10">
        <f>([1]汇总!$H$11-C9)/C9</f>
        <v>0.24066699850671977</v>
      </c>
      <c r="Q9" s="5" t="s">
        <v>21</v>
      </c>
      <c r="R9" s="1">
        <f t="shared" si="3"/>
        <v>20</v>
      </c>
    </row>
    <row r="10" spans="1:18" ht="42" x14ac:dyDescent="0.3">
      <c r="A10" s="5">
        <f t="shared" si="0"/>
        <v>7</v>
      </c>
      <c r="B10" s="6">
        <v>45597.16510416667</v>
      </c>
      <c r="C10" s="7">
        <v>2.3694999999999999</v>
      </c>
      <c r="D10" s="5">
        <v>40</v>
      </c>
      <c r="E10" s="5">
        <f t="shared" si="1"/>
        <v>94.78</v>
      </c>
      <c r="F10" s="13">
        <f t="shared" si="2"/>
        <v>2.3837169999999999</v>
      </c>
      <c r="G10" s="12">
        <f t="shared" si="2"/>
        <v>2.3955644999999999</v>
      </c>
      <c r="H10" s="13">
        <f t="shared" si="2"/>
        <v>2.4074119999999999</v>
      </c>
      <c r="I10" s="12">
        <f t="shared" si="2"/>
        <v>2.4192594999999999</v>
      </c>
      <c r="J10" s="13">
        <f t="shared" si="2"/>
        <v>2.4429544999999999</v>
      </c>
      <c r="K10" s="12">
        <f t="shared" si="2"/>
        <v>2.4903445</v>
      </c>
      <c r="L10" s="13">
        <f t="shared" si="2"/>
        <v>2.6088195000000001</v>
      </c>
      <c r="M10" s="11">
        <f t="shared" si="2"/>
        <v>2.4216289999999998</v>
      </c>
      <c r="N10" s="12">
        <f t="shared" si="2"/>
        <v>2.3221099999999999</v>
      </c>
      <c r="O10" s="11">
        <f t="shared" si="2"/>
        <v>2.2510249999999998</v>
      </c>
      <c r="P10" s="10">
        <f>([1]汇总!$H$11-C10)/C10</f>
        <v>0.26229162270521217</v>
      </c>
      <c r="Q10" s="14" t="s">
        <v>22</v>
      </c>
      <c r="R10" s="1">
        <f t="shared" si="3"/>
        <v>20</v>
      </c>
    </row>
    <row r="11" spans="1:18" x14ac:dyDescent="0.3">
      <c r="A11" s="5">
        <f t="shared" si="0"/>
        <v>8</v>
      </c>
      <c r="B11" s="6" t="s">
        <v>25</v>
      </c>
      <c r="C11" s="7">
        <v>2.3488000000000002</v>
      </c>
      <c r="D11" s="5">
        <v>70</v>
      </c>
      <c r="E11" s="5">
        <f t="shared" si="1"/>
        <v>164.41600000000003</v>
      </c>
      <c r="F11" s="13">
        <f t="shared" si="2"/>
        <v>2.3628928</v>
      </c>
      <c r="G11" s="12">
        <f t="shared" si="2"/>
        <v>2.3746367999999998</v>
      </c>
      <c r="H11" s="13">
        <f t="shared" si="2"/>
        <v>2.3863808000000004</v>
      </c>
      <c r="I11" s="12">
        <f t="shared" si="2"/>
        <v>2.3981248000000002</v>
      </c>
      <c r="J11" s="13">
        <f t="shared" si="2"/>
        <v>2.4216128000000001</v>
      </c>
      <c r="K11" s="12">
        <f t="shared" si="2"/>
        <v>2.4685888</v>
      </c>
      <c r="L11" s="13">
        <f t="shared" si="2"/>
        <v>2.5860288000000002</v>
      </c>
      <c r="M11" s="11">
        <f t="shared" si="2"/>
        <v>2.4004736000000002</v>
      </c>
      <c r="N11" s="12">
        <f t="shared" si="2"/>
        <v>2.3018240000000003</v>
      </c>
      <c r="O11" s="11">
        <f t="shared" si="2"/>
        <v>2.23136</v>
      </c>
      <c r="P11" s="10">
        <f>([1]汇总!$H$11-C11)/C11</f>
        <v>0.27341621253405984</v>
      </c>
      <c r="Q11" s="5" t="s">
        <v>52</v>
      </c>
      <c r="R11" s="1">
        <f t="shared" si="3"/>
        <v>35</v>
      </c>
    </row>
    <row r="12" spans="1:18" ht="42" x14ac:dyDescent="0.3">
      <c r="A12" s="5">
        <f t="shared" si="0"/>
        <v>9</v>
      </c>
      <c r="B12" s="19" t="s">
        <v>51</v>
      </c>
      <c r="C12" s="7">
        <v>2.3308</v>
      </c>
      <c r="D12" s="5">
        <v>100</v>
      </c>
      <c r="E12" s="5">
        <f t="shared" si="1"/>
        <v>233.07999999999998</v>
      </c>
      <c r="F12" s="13">
        <f t="shared" si="2"/>
        <v>2.3447847999999998</v>
      </c>
      <c r="G12" s="12">
        <f t="shared" si="2"/>
        <v>2.3564387999999998</v>
      </c>
      <c r="H12" s="13">
        <f t="shared" si="2"/>
        <v>2.3680927999999999</v>
      </c>
      <c r="I12" s="12">
        <f t="shared" si="2"/>
        <v>2.3797467999999999</v>
      </c>
      <c r="J12" s="13">
        <f t="shared" si="2"/>
        <v>2.4030547999999996</v>
      </c>
      <c r="K12" s="12">
        <f t="shared" si="2"/>
        <v>2.4496707999999998</v>
      </c>
      <c r="L12" s="13">
        <f t="shared" si="2"/>
        <v>2.5662107999999999</v>
      </c>
      <c r="M12" s="11">
        <f t="shared" si="2"/>
        <v>2.3820776000000001</v>
      </c>
      <c r="N12" s="12">
        <f t="shared" si="2"/>
        <v>2.2841839999999998</v>
      </c>
      <c r="O12" s="11">
        <f t="shared" si="2"/>
        <v>2.2142599999999999</v>
      </c>
      <c r="P12" s="10">
        <f>([1]汇总!$H$11-C12)/C12</f>
        <v>0.28325038613351644</v>
      </c>
      <c r="Q12" s="14" t="s">
        <v>50</v>
      </c>
      <c r="R12" s="1">
        <f t="shared" si="3"/>
        <v>50</v>
      </c>
    </row>
    <row r="13" spans="1:18" x14ac:dyDescent="0.3">
      <c r="A13" s="5">
        <f t="shared" si="0"/>
        <v>10</v>
      </c>
      <c r="B13" s="6">
        <v>45597.989861111113</v>
      </c>
      <c r="C13" s="7">
        <v>2.2892000000000001</v>
      </c>
      <c r="D13" s="5">
        <v>60</v>
      </c>
      <c r="E13" s="5">
        <f t="shared" si="1"/>
        <v>137.352</v>
      </c>
      <c r="F13" s="13">
        <f t="shared" si="2"/>
        <v>2.3029352000000003</v>
      </c>
      <c r="G13" s="12">
        <f t="shared" si="2"/>
        <v>2.3143811999999997</v>
      </c>
      <c r="H13" s="13">
        <f t="shared" si="2"/>
        <v>2.3258272</v>
      </c>
      <c r="I13" s="12">
        <f t="shared" si="2"/>
        <v>2.3372731999999998</v>
      </c>
      <c r="J13" s="13">
        <f t="shared" si="2"/>
        <v>2.3601652</v>
      </c>
      <c r="K13" s="12">
        <f t="shared" si="2"/>
        <v>2.4059491999999998</v>
      </c>
      <c r="L13" s="13">
        <f t="shared" si="2"/>
        <v>2.5204092</v>
      </c>
      <c r="M13" s="11">
        <f t="shared" si="2"/>
        <v>2.3395624000000002</v>
      </c>
      <c r="N13" s="12">
        <f t="shared" si="2"/>
        <v>2.2434160000000003</v>
      </c>
      <c r="O13" s="11">
        <f t="shared" si="2"/>
        <v>2.1747399999999999</v>
      </c>
      <c r="P13" s="10">
        <f>([1]汇总!$H$11-C13)/C13</f>
        <v>0.30656998077931152</v>
      </c>
      <c r="Q13" s="5" t="s">
        <v>19</v>
      </c>
      <c r="R13" s="1">
        <f t="shared" si="3"/>
        <v>30</v>
      </c>
    </row>
    <row r="14" spans="1:18" x14ac:dyDescent="0.3">
      <c r="A14" s="5">
        <f t="shared" si="0"/>
        <v>11</v>
      </c>
      <c r="B14" s="6">
        <v>45598.60491898148</v>
      </c>
      <c r="C14" s="7">
        <v>2.2048000000000001</v>
      </c>
      <c r="D14" s="5">
        <v>71</v>
      </c>
      <c r="E14" s="5">
        <f t="shared" si="1"/>
        <v>156.54080000000002</v>
      </c>
      <c r="F14" s="13">
        <f t="shared" ref="F14:O25" si="4">$C14*(1+F$3)</f>
        <v>2.2180287999999999</v>
      </c>
      <c r="G14" s="12">
        <f t="shared" si="4"/>
        <v>2.2290527999999998</v>
      </c>
      <c r="H14" s="13">
        <f t="shared" si="4"/>
        <v>2.2400768000000002</v>
      </c>
      <c r="I14" s="12">
        <f t="shared" si="4"/>
        <v>2.2511007999999997</v>
      </c>
      <c r="J14" s="13">
        <f t="shared" si="4"/>
        <v>2.2731488</v>
      </c>
      <c r="K14" s="12">
        <f t="shared" si="4"/>
        <v>2.3172448000000001</v>
      </c>
      <c r="L14" s="13">
        <f t="shared" si="4"/>
        <v>2.4274848000000002</v>
      </c>
      <c r="M14" s="11">
        <f t="shared" si="4"/>
        <v>2.2533056</v>
      </c>
      <c r="N14" s="12">
        <f t="shared" si="4"/>
        <v>2.160704</v>
      </c>
      <c r="O14" s="11">
        <f t="shared" si="4"/>
        <v>2.09456</v>
      </c>
      <c r="P14" s="10">
        <f>([1]汇总!$H$11-C14)/C14</f>
        <v>0.35658563134978227</v>
      </c>
      <c r="Q14" s="5" t="s">
        <v>18</v>
      </c>
      <c r="R14" s="1">
        <f t="shared" si="3"/>
        <v>35.5</v>
      </c>
    </row>
    <row r="15" spans="1:18" x14ac:dyDescent="0.3">
      <c r="A15" s="5">
        <f t="shared" si="0"/>
        <v>12</v>
      </c>
      <c r="B15" s="6" t="s">
        <v>48</v>
      </c>
      <c r="C15" s="7">
        <v>2.1360000000000001</v>
      </c>
      <c r="D15" s="5">
        <v>74</v>
      </c>
      <c r="E15" s="5">
        <f t="shared" si="1"/>
        <v>158.06400000000002</v>
      </c>
      <c r="F15" s="13">
        <f t="shared" si="4"/>
        <v>2.1488160000000001</v>
      </c>
      <c r="G15" s="12">
        <f t="shared" si="4"/>
        <v>2.1594959999999999</v>
      </c>
      <c r="H15" s="13">
        <f t="shared" si="4"/>
        <v>2.1701760000000001</v>
      </c>
      <c r="I15" s="12">
        <f t="shared" si="4"/>
        <v>2.1808559999999999</v>
      </c>
      <c r="J15" s="13">
        <f t="shared" si="4"/>
        <v>2.202216</v>
      </c>
      <c r="K15" s="12">
        <f t="shared" si="4"/>
        <v>2.244936</v>
      </c>
      <c r="L15" s="13">
        <f t="shared" si="4"/>
        <v>2.3517360000000003</v>
      </c>
      <c r="M15" s="11">
        <f t="shared" si="4"/>
        <v>2.182992</v>
      </c>
      <c r="N15" s="12">
        <f t="shared" si="4"/>
        <v>2.09328</v>
      </c>
      <c r="O15" s="11">
        <f t="shared" si="4"/>
        <v>2.0291999999999999</v>
      </c>
      <c r="P15" s="10">
        <f>([1]汇总!$H$11-C15)/C15</f>
        <v>0.40028089887640445</v>
      </c>
      <c r="Q15" s="5" t="s">
        <v>49</v>
      </c>
      <c r="R15" s="1">
        <f t="shared" si="3"/>
        <v>37</v>
      </c>
    </row>
    <row r="16" spans="1:18" x14ac:dyDescent="0.3">
      <c r="A16" s="5">
        <f t="shared" si="0"/>
        <v>13</v>
      </c>
      <c r="B16" s="6" t="s">
        <v>48</v>
      </c>
      <c r="C16" s="7">
        <v>2.0884999999999998</v>
      </c>
      <c r="D16" s="5">
        <v>74</v>
      </c>
      <c r="E16" s="5">
        <f t="shared" si="1"/>
        <v>154.54899999999998</v>
      </c>
      <c r="F16" s="13">
        <f t="shared" si="4"/>
        <v>2.1010309999999999</v>
      </c>
      <c r="G16" s="12">
        <f t="shared" si="4"/>
        <v>2.1114734999999998</v>
      </c>
      <c r="H16" s="13">
        <f t="shared" si="4"/>
        <v>2.1219159999999997</v>
      </c>
      <c r="I16" s="12">
        <f t="shared" si="4"/>
        <v>2.1323584999999996</v>
      </c>
      <c r="J16" s="13">
        <f t="shared" si="4"/>
        <v>2.1532434999999994</v>
      </c>
      <c r="K16" s="12">
        <f t="shared" si="4"/>
        <v>2.1950134999999995</v>
      </c>
      <c r="L16" s="13">
        <f t="shared" si="4"/>
        <v>2.2994384999999999</v>
      </c>
      <c r="M16" s="11">
        <f t="shared" si="4"/>
        <v>2.1344469999999998</v>
      </c>
      <c r="N16" s="12">
        <f t="shared" si="4"/>
        <v>2.0467299999999997</v>
      </c>
      <c r="O16" s="11">
        <f t="shared" si="4"/>
        <v>1.9840749999999998</v>
      </c>
      <c r="P16" s="10">
        <f>([1]汇总!$H$11-C16)/C16</f>
        <v>0.43212832176203037</v>
      </c>
      <c r="Q16" s="5" t="s">
        <v>49</v>
      </c>
      <c r="R16" s="1">
        <f t="shared" si="3"/>
        <v>37</v>
      </c>
    </row>
    <row r="17" spans="1:18" x14ac:dyDescent="0.3">
      <c r="A17" s="5">
        <f t="shared" si="0"/>
        <v>14</v>
      </c>
      <c r="B17" s="6" t="s">
        <v>48</v>
      </c>
      <c r="C17" s="7">
        <v>2.0686</v>
      </c>
      <c r="D17" s="5">
        <v>100</v>
      </c>
      <c r="E17" s="5">
        <f t="shared" si="1"/>
        <v>206.86</v>
      </c>
      <c r="F17" s="13">
        <f t="shared" si="4"/>
        <v>2.0810116000000001</v>
      </c>
      <c r="G17" s="12">
        <f t="shared" si="4"/>
        <v>2.0913545999999998</v>
      </c>
      <c r="H17" s="13">
        <f t="shared" si="4"/>
        <v>2.1016976000000001</v>
      </c>
      <c r="I17" s="12">
        <f t="shared" si="4"/>
        <v>2.1120405999999998</v>
      </c>
      <c r="J17" s="13">
        <f t="shared" si="4"/>
        <v>2.1327265999999998</v>
      </c>
      <c r="K17" s="12">
        <f t="shared" si="4"/>
        <v>2.1740985999999998</v>
      </c>
      <c r="L17" s="13">
        <f t="shared" si="4"/>
        <v>2.2775286000000001</v>
      </c>
      <c r="M17" s="11">
        <f t="shared" si="4"/>
        <v>2.1141092000000001</v>
      </c>
      <c r="N17" s="12">
        <f t="shared" si="4"/>
        <v>2.027228</v>
      </c>
      <c r="O17" s="11">
        <f t="shared" si="4"/>
        <v>1.9651699999999999</v>
      </c>
      <c r="P17" s="10">
        <f>([1]汇总!$H$11-C17)/C17</f>
        <v>0.44590544329498216</v>
      </c>
      <c r="Q17" s="5" t="s">
        <v>47</v>
      </c>
      <c r="R17" s="1">
        <f t="shared" si="3"/>
        <v>50</v>
      </c>
    </row>
    <row r="18" spans="1:18" x14ac:dyDescent="0.3">
      <c r="A18" s="5">
        <f t="shared" si="0"/>
        <v>15</v>
      </c>
      <c r="B18" s="6" t="s">
        <v>25</v>
      </c>
      <c r="C18" s="7">
        <v>2.0055999999999998</v>
      </c>
      <c r="D18" s="5">
        <v>96</v>
      </c>
      <c r="E18" s="5">
        <f t="shared" si="1"/>
        <v>192.5376</v>
      </c>
      <c r="F18" s="13">
        <f t="shared" si="4"/>
        <v>2.0176335999999999</v>
      </c>
      <c r="G18" s="12">
        <f t="shared" si="4"/>
        <v>2.0276615999999996</v>
      </c>
      <c r="H18" s="13">
        <f t="shared" si="4"/>
        <v>2.0376895999999998</v>
      </c>
      <c r="I18" s="12">
        <f t="shared" si="4"/>
        <v>2.0477175999999995</v>
      </c>
      <c r="J18" s="13">
        <f t="shared" si="4"/>
        <v>2.0677735999999998</v>
      </c>
      <c r="K18" s="12">
        <f t="shared" si="4"/>
        <v>2.1078855999999995</v>
      </c>
      <c r="L18" s="13">
        <f t="shared" si="4"/>
        <v>2.2081655999999996</v>
      </c>
      <c r="M18" s="11">
        <f t="shared" si="4"/>
        <v>2.0497231999999999</v>
      </c>
      <c r="N18" s="12">
        <f t="shared" si="4"/>
        <v>1.9654879999999999</v>
      </c>
      <c r="O18" s="11">
        <f t="shared" si="4"/>
        <v>1.9053199999999997</v>
      </c>
      <c r="P18" s="10">
        <f>([1]汇总!$H$11-C18)/C18</f>
        <v>0.49132429198244931</v>
      </c>
      <c r="Q18" s="5" t="s">
        <v>46</v>
      </c>
      <c r="R18" s="1">
        <f t="shared" si="3"/>
        <v>48</v>
      </c>
    </row>
    <row r="19" spans="1:18" x14ac:dyDescent="0.3">
      <c r="A19" s="5">
        <f t="shared" si="0"/>
        <v>16</v>
      </c>
      <c r="B19" s="6">
        <v>45601.238553240742</v>
      </c>
      <c r="C19" s="7">
        <v>1.9173</v>
      </c>
      <c r="D19" s="5">
        <v>111</v>
      </c>
      <c r="E19" s="5">
        <f t="shared" si="1"/>
        <v>212.8203</v>
      </c>
      <c r="F19" s="13">
        <f t="shared" si="4"/>
        <v>1.9288038000000001</v>
      </c>
      <c r="G19" s="12">
        <f t="shared" si="4"/>
        <v>1.9383902999999998</v>
      </c>
      <c r="H19" s="13">
        <f t="shared" si="4"/>
        <v>1.9479768</v>
      </c>
      <c r="I19" s="12">
        <f t="shared" si="4"/>
        <v>1.9575632999999999</v>
      </c>
      <c r="J19" s="13">
        <f t="shared" si="4"/>
        <v>1.9767362999999998</v>
      </c>
      <c r="K19" s="12">
        <f t="shared" si="4"/>
        <v>2.0150823</v>
      </c>
      <c r="L19" s="13">
        <f t="shared" si="4"/>
        <v>2.1109472999999999</v>
      </c>
      <c r="M19" s="11">
        <f t="shared" si="4"/>
        <v>1.9594806</v>
      </c>
      <c r="N19" s="12">
        <f t="shared" si="4"/>
        <v>1.878954</v>
      </c>
      <c r="O19" s="11">
        <f t="shared" si="4"/>
        <v>1.8214349999999999</v>
      </c>
      <c r="P19" s="10">
        <f>([1]汇总!$H$11-C19)/C19</f>
        <v>0.56000625880143962</v>
      </c>
      <c r="Q19" s="5" t="s">
        <v>45</v>
      </c>
      <c r="R19" s="1">
        <f t="shared" si="3"/>
        <v>55.5</v>
      </c>
    </row>
    <row r="20" spans="1:18" x14ac:dyDescent="0.3">
      <c r="A20" s="5">
        <f t="shared" si="0"/>
        <v>17</v>
      </c>
      <c r="B20" s="6"/>
      <c r="C20" s="7">
        <v>0</v>
      </c>
      <c r="D20" s="5">
        <v>0</v>
      </c>
      <c r="E20" s="5">
        <f t="shared" si="1"/>
        <v>0</v>
      </c>
      <c r="F20" s="13">
        <f t="shared" si="4"/>
        <v>0</v>
      </c>
      <c r="G20" s="12">
        <f t="shared" si="4"/>
        <v>0</v>
      </c>
      <c r="H20" s="13">
        <f t="shared" si="4"/>
        <v>0</v>
      </c>
      <c r="I20" s="12">
        <f t="shared" si="4"/>
        <v>0</v>
      </c>
      <c r="J20" s="13">
        <f t="shared" si="4"/>
        <v>0</v>
      </c>
      <c r="K20" s="12">
        <f t="shared" si="4"/>
        <v>0</v>
      </c>
      <c r="L20" s="13">
        <f t="shared" si="4"/>
        <v>0</v>
      </c>
      <c r="M20" s="11">
        <f t="shared" si="4"/>
        <v>0</v>
      </c>
      <c r="N20" s="12">
        <f t="shared" si="4"/>
        <v>0</v>
      </c>
      <c r="O20" s="11">
        <f t="shared" si="4"/>
        <v>0</v>
      </c>
      <c r="P20" s="10" t="e">
        <f>([1]汇总!$H$11-C20)/C20</f>
        <v>#DIV/0!</v>
      </c>
      <c r="Q20" s="5"/>
      <c r="R20" s="1">
        <f t="shared" si="3"/>
        <v>0</v>
      </c>
    </row>
    <row r="21" spans="1:18" x14ac:dyDescent="0.3">
      <c r="A21" s="5">
        <f t="shared" si="0"/>
        <v>18</v>
      </c>
      <c r="B21" s="6"/>
      <c r="C21" s="7">
        <v>0</v>
      </c>
      <c r="D21" s="5">
        <v>0</v>
      </c>
      <c r="E21" s="5">
        <f t="shared" si="1"/>
        <v>0</v>
      </c>
      <c r="F21" s="13">
        <f t="shared" si="4"/>
        <v>0</v>
      </c>
      <c r="G21" s="12">
        <f t="shared" si="4"/>
        <v>0</v>
      </c>
      <c r="H21" s="13">
        <f t="shared" si="4"/>
        <v>0</v>
      </c>
      <c r="I21" s="12">
        <f t="shared" si="4"/>
        <v>0</v>
      </c>
      <c r="J21" s="13">
        <f t="shared" si="4"/>
        <v>0</v>
      </c>
      <c r="K21" s="12">
        <f t="shared" si="4"/>
        <v>0</v>
      </c>
      <c r="L21" s="13">
        <f t="shared" si="4"/>
        <v>0</v>
      </c>
      <c r="M21" s="11">
        <f t="shared" si="4"/>
        <v>0</v>
      </c>
      <c r="N21" s="12">
        <f t="shared" si="4"/>
        <v>0</v>
      </c>
      <c r="O21" s="11">
        <f t="shared" si="4"/>
        <v>0</v>
      </c>
      <c r="P21" s="10" t="e">
        <f>([1]汇总!$H$11-C21)/C21</f>
        <v>#DIV/0!</v>
      </c>
      <c r="Q21" s="5"/>
      <c r="R21" s="1">
        <f t="shared" si="3"/>
        <v>0</v>
      </c>
    </row>
    <row r="22" spans="1:18" x14ac:dyDescent="0.3">
      <c r="A22" s="5">
        <f t="shared" si="0"/>
        <v>19</v>
      </c>
      <c r="B22" s="6"/>
      <c r="C22" s="7">
        <v>0</v>
      </c>
      <c r="D22" s="5">
        <v>0</v>
      </c>
      <c r="E22" s="5">
        <f t="shared" si="1"/>
        <v>0</v>
      </c>
      <c r="F22" s="13">
        <f t="shared" si="4"/>
        <v>0</v>
      </c>
      <c r="G22" s="12">
        <f t="shared" si="4"/>
        <v>0</v>
      </c>
      <c r="H22" s="13">
        <f t="shared" si="4"/>
        <v>0</v>
      </c>
      <c r="I22" s="12">
        <f t="shared" si="4"/>
        <v>0</v>
      </c>
      <c r="J22" s="13">
        <f t="shared" si="4"/>
        <v>0</v>
      </c>
      <c r="K22" s="12">
        <f t="shared" si="4"/>
        <v>0</v>
      </c>
      <c r="L22" s="13">
        <f t="shared" si="4"/>
        <v>0</v>
      </c>
      <c r="M22" s="11">
        <f t="shared" si="4"/>
        <v>0</v>
      </c>
      <c r="N22" s="12">
        <f t="shared" si="4"/>
        <v>0</v>
      </c>
      <c r="O22" s="11">
        <f t="shared" si="4"/>
        <v>0</v>
      </c>
      <c r="P22" s="10" t="e">
        <f>([1]汇总!$H$11-C22)/C22</f>
        <v>#DIV/0!</v>
      </c>
      <c r="Q22" s="5"/>
      <c r="R22" s="1">
        <f t="shared" si="3"/>
        <v>0</v>
      </c>
    </row>
    <row r="23" spans="1:18" x14ac:dyDescent="0.3">
      <c r="A23" s="5">
        <f t="shared" si="0"/>
        <v>20</v>
      </c>
      <c r="B23" s="6"/>
      <c r="C23" s="7">
        <v>0</v>
      </c>
      <c r="D23" s="5">
        <v>0</v>
      </c>
      <c r="E23" s="5">
        <f t="shared" si="1"/>
        <v>0</v>
      </c>
      <c r="F23" s="13">
        <f t="shared" si="4"/>
        <v>0</v>
      </c>
      <c r="G23" s="12">
        <f t="shared" si="4"/>
        <v>0</v>
      </c>
      <c r="H23" s="13">
        <f t="shared" si="4"/>
        <v>0</v>
      </c>
      <c r="I23" s="12">
        <f t="shared" si="4"/>
        <v>0</v>
      </c>
      <c r="J23" s="13">
        <f t="shared" si="4"/>
        <v>0</v>
      </c>
      <c r="K23" s="12">
        <f t="shared" si="4"/>
        <v>0</v>
      </c>
      <c r="L23" s="13">
        <f t="shared" si="4"/>
        <v>0</v>
      </c>
      <c r="M23" s="11">
        <f t="shared" si="4"/>
        <v>0</v>
      </c>
      <c r="N23" s="12">
        <f t="shared" si="4"/>
        <v>0</v>
      </c>
      <c r="O23" s="11">
        <f t="shared" si="4"/>
        <v>0</v>
      </c>
      <c r="P23" s="10" t="e">
        <f>([1]汇总!$H$11-C23)/C23</f>
        <v>#DIV/0!</v>
      </c>
      <c r="Q23" s="5"/>
      <c r="R23" s="1">
        <f t="shared" si="3"/>
        <v>0</v>
      </c>
    </row>
    <row r="24" spans="1:18" x14ac:dyDescent="0.3">
      <c r="A24" s="5">
        <f t="shared" si="0"/>
        <v>21</v>
      </c>
      <c r="B24" s="6"/>
      <c r="C24" s="7">
        <v>0</v>
      </c>
      <c r="D24" s="5">
        <v>0</v>
      </c>
      <c r="E24" s="5">
        <f t="shared" si="1"/>
        <v>0</v>
      </c>
      <c r="F24" s="13">
        <f t="shared" si="4"/>
        <v>0</v>
      </c>
      <c r="G24" s="12">
        <f t="shared" si="4"/>
        <v>0</v>
      </c>
      <c r="H24" s="13">
        <f t="shared" si="4"/>
        <v>0</v>
      </c>
      <c r="I24" s="12">
        <f t="shared" si="4"/>
        <v>0</v>
      </c>
      <c r="J24" s="13">
        <f t="shared" si="4"/>
        <v>0</v>
      </c>
      <c r="K24" s="12">
        <f t="shared" si="4"/>
        <v>0</v>
      </c>
      <c r="L24" s="13">
        <f t="shared" si="4"/>
        <v>0</v>
      </c>
      <c r="M24" s="11">
        <f t="shared" si="4"/>
        <v>0</v>
      </c>
      <c r="N24" s="12">
        <f t="shared" si="4"/>
        <v>0</v>
      </c>
      <c r="O24" s="11">
        <f t="shared" si="4"/>
        <v>0</v>
      </c>
      <c r="P24" s="10" t="e">
        <f>([1]汇总!$H$11-C24)/C24</f>
        <v>#DIV/0!</v>
      </c>
      <c r="Q24" s="5"/>
      <c r="R24" s="1">
        <f t="shared" si="3"/>
        <v>0</v>
      </c>
    </row>
    <row r="25" spans="1:18" x14ac:dyDescent="0.3">
      <c r="A25" s="5">
        <f t="shared" si="0"/>
        <v>22</v>
      </c>
      <c r="B25" s="6"/>
      <c r="C25" s="7">
        <v>0</v>
      </c>
      <c r="D25" s="5">
        <v>0</v>
      </c>
      <c r="E25" s="5">
        <f t="shared" si="1"/>
        <v>0</v>
      </c>
      <c r="F25" s="13">
        <f t="shared" si="4"/>
        <v>0</v>
      </c>
      <c r="G25" s="12">
        <f t="shared" si="4"/>
        <v>0</v>
      </c>
      <c r="H25" s="13">
        <f t="shared" si="4"/>
        <v>0</v>
      </c>
      <c r="I25" s="12">
        <f t="shared" si="4"/>
        <v>0</v>
      </c>
      <c r="J25" s="13">
        <f t="shared" si="4"/>
        <v>0</v>
      </c>
      <c r="K25" s="12">
        <f t="shared" si="4"/>
        <v>0</v>
      </c>
      <c r="L25" s="13">
        <f t="shared" si="4"/>
        <v>0</v>
      </c>
      <c r="M25" s="11">
        <f t="shared" si="4"/>
        <v>0</v>
      </c>
      <c r="N25" s="12">
        <f t="shared" si="4"/>
        <v>0</v>
      </c>
      <c r="O25" s="11">
        <f t="shared" si="4"/>
        <v>0</v>
      </c>
      <c r="P25" s="10" t="e">
        <f>([1]汇总!$H$11-C25)/C25</f>
        <v>#DIV/0!</v>
      </c>
      <c r="Q25" s="5"/>
      <c r="R25" s="1">
        <f t="shared" si="3"/>
        <v>0</v>
      </c>
    </row>
    <row r="26" spans="1:18" x14ac:dyDescent="0.3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</row>
    <row r="27" spans="1:18" x14ac:dyDescent="0.3">
      <c r="A27" s="37" t="s">
        <v>12</v>
      </c>
      <c r="B27" s="37"/>
      <c r="C27" s="37"/>
      <c r="D27" s="5">
        <f>SUM(D3:D26)</f>
        <v>1118</v>
      </c>
      <c r="E27" s="5">
        <f>SUM(E3:E26)</f>
        <v>2514.9603000000002</v>
      </c>
      <c r="G27" s="1">
        <v>1007</v>
      </c>
      <c r="R27" s="1">
        <f>SUM(R3:R26)</f>
        <v>559</v>
      </c>
    </row>
    <row r="28" spans="1:18" x14ac:dyDescent="0.3">
      <c r="A28" s="37" t="s">
        <v>11</v>
      </c>
      <c r="B28" s="37"/>
      <c r="C28" s="37"/>
      <c r="D28" s="38">
        <f>E27/D27</f>
        <v>2.2495172629695888</v>
      </c>
      <c r="E28" s="39"/>
      <c r="G28" s="1">
        <v>2.2860999999999998</v>
      </c>
    </row>
    <row r="29" spans="1:18" x14ac:dyDescent="0.3">
      <c r="A29" s="37" t="s">
        <v>10</v>
      </c>
      <c r="B29" s="37"/>
      <c r="C29" s="37"/>
      <c r="D29" s="38">
        <f>[1]汇总!H11</f>
        <v>2.9910000000000001</v>
      </c>
      <c r="E29" s="39"/>
    </row>
    <row r="30" spans="1:18" x14ac:dyDescent="0.3">
      <c r="A30" s="37" t="s">
        <v>9</v>
      </c>
      <c r="B30" s="37"/>
      <c r="C30" s="37"/>
      <c r="D30" s="24">
        <f>(D29-D28)/D28</f>
        <v>0.32961860272704896</v>
      </c>
      <c r="E30" s="25"/>
    </row>
    <row r="33" spans="1:7" customFormat="1" x14ac:dyDescent="0.3">
      <c r="A33" s="26" t="s">
        <v>8</v>
      </c>
      <c r="B33" s="26"/>
      <c r="C33" s="26"/>
      <c r="D33" s="26"/>
      <c r="E33" s="26"/>
      <c r="F33" s="26"/>
      <c r="G33" s="27"/>
    </row>
    <row r="34" spans="1:7" customFormat="1" x14ac:dyDescent="0.3">
      <c r="A34" s="1" t="s">
        <v>7</v>
      </c>
      <c r="B34" s="5" t="s">
        <v>6</v>
      </c>
      <c r="C34" s="5" t="s">
        <v>5</v>
      </c>
      <c r="D34" s="5" t="s">
        <v>4</v>
      </c>
      <c r="E34" s="5" t="s">
        <v>3</v>
      </c>
      <c r="F34" s="5" t="s">
        <v>2</v>
      </c>
      <c r="G34" s="5" t="s">
        <v>1</v>
      </c>
    </row>
    <row r="35" spans="1:7" customFormat="1" x14ac:dyDescent="0.3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9">
        <v>0</v>
      </c>
      <c r="G35" s="8">
        <v>0</v>
      </c>
    </row>
    <row r="36" spans="1:7" customFormat="1" x14ac:dyDescent="0.3">
      <c r="A36" s="1"/>
      <c r="B36" s="6">
        <v>45600.390925925924</v>
      </c>
      <c r="C36" s="7">
        <v>2.0760000000000001</v>
      </c>
      <c r="D36" s="5">
        <v>19</v>
      </c>
      <c r="E36" s="5">
        <v>2.1181999999999999</v>
      </c>
      <c r="F36" s="4">
        <f t="shared" ref="F36:F48" si="5">E36*D36/5</f>
        <v>8.0491599999999988</v>
      </c>
      <c r="G36" s="2">
        <f t="shared" ref="G36:G48" si="6">E36*D36 - C36*D36 - (C36*D36 + E36*D36)*0.05%</f>
        <v>0.761955099999993</v>
      </c>
    </row>
    <row r="37" spans="1:7" customFormat="1" x14ac:dyDescent="0.3">
      <c r="A37" s="1"/>
      <c r="B37" s="6">
        <v>45600.460115740738</v>
      </c>
      <c r="C37" s="7">
        <v>2.0859000000000001</v>
      </c>
      <c r="D37" s="5">
        <v>34</v>
      </c>
      <c r="E37" s="5">
        <v>2.1293000000000002</v>
      </c>
      <c r="F37" s="4">
        <f t="shared" si="5"/>
        <v>14.479240000000001</v>
      </c>
      <c r="G37" s="2">
        <f t="shared" si="6"/>
        <v>1.4039416</v>
      </c>
    </row>
    <row r="38" spans="1:7" customFormat="1" x14ac:dyDescent="0.3">
      <c r="A38" s="1"/>
      <c r="B38" s="6">
        <v>45600.591527777775</v>
      </c>
      <c r="C38" s="7">
        <v>2.0446</v>
      </c>
      <c r="D38" s="5">
        <v>16</v>
      </c>
      <c r="E38" s="5">
        <v>2.0693999999999999</v>
      </c>
      <c r="F38" s="4">
        <f t="shared" si="5"/>
        <v>6.6220799999999995</v>
      </c>
      <c r="G38" s="2">
        <f t="shared" si="6"/>
        <v>0.36388799999999893</v>
      </c>
    </row>
    <row r="39" spans="1:7" customFormat="1" x14ac:dyDescent="0.3">
      <c r="A39" s="1"/>
      <c r="B39" s="6">
        <v>45600.608599537038</v>
      </c>
      <c r="C39" s="7">
        <v>2.0253999999999999</v>
      </c>
      <c r="D39" s="5">
        <v>20</v>
      </c>
      <c r="E39" s="5">
        <v>2.0665</v>
      </c>
      <c r="F39" s="4">
        <f t="shared" si="5"/>
        <v>8.266</v>
      </c>
      <c r="G39" s="2">
        <f t="shared" si="6"/>
        <v>0.78108100000000269</v>
      </c>
    </row>
    <row r="40" spans="1:7" customFormat="1" x14ac:dyDescent="0.3">
      <c r="A40" s="1"/>
      <c r="B40" s="6">
        <v>45600.757002314815</v>
      </c>
      <c r="C40" s="7">
        <v>2.0446</v>
      </c>
      <c r="D40" s="5">
        <v>16</v>
      </c>
      <c r="E40" s="5">
        <v>2.0806</v>
      </c>
      <c r="F40" s="4">
        <f t="shared" si="5"/>
        <v>6.6579199999999998</v>
      </c>
      <c r="G40" s="2">
        <f t="shared" si="6"/>
        <v>0.54299840000000055</v>
      </c>
    </row>
    <row r="41" spans="1:7" customFormat="1" x14ac:dyDescent="0.3">
      <c r="A41" s="1"/>
      <c r="B41" s="6">
        <v>45601.068576388891</v>
      </c>
      <c r="C41" s="7">
        <v>2.0179</v>
      </c>
      <c r="D41" s="5">
        <v>48</v>
      </c>
      <c r="E41" s="5">
        <v>2.0242</v>
      </c>
      <c r="F41" s="4">
        <f t="shared" si="5"/>
        <v>19.432319999999997</v>
      </c>
      <c r="G41" s="2">
        <f t="shared" si="6"/>
        <v>0.20538959999999157</v>
      </c>
    </row>
    <row r="42" spans="1:7" customFormat="1" x14ac:dyDescent="0.3">
      <c r="A42" s="1"/>
      <c r="B42" s="6"/>
      <c r="C42" s="5"/>
      <c r="D42" s="5"/>
      <c r="E42" s="5"/>
      <c r="F42" s="4">
        <f t="shared" si="5"/>
        <v>0</v>
      </c>
      <c r="G42" s="2">
        <f t="shared" si="6"/>
        <v>0</v>
      </c>
    </row>
    <row r="43" spans="1:7" customFormat="1" x14ac:dyDescent="0.3">
      <c r="A43" s="1"/>
      <c r="B43" s="6"/>
      <c r="C43" s="5"/>
      <c r="D43" s="5"/>
      <c r="E43" s="5"/>
      <c r="F43" s="4">
        <f t="shared" si="5"/>
        <v>0</v>
      </c>
      <c r="G43" s="2">
        <f t="shared" si="6"/>
        <v>0</v>
      </c>
    </row>
    <row r="44" spans="1:7" customFormat="1" x14ac:dyDescent="0.3">
      <c r="A44" s="1"/>
      <c r="B44" s="6"/>
      <c r="C44" s="5"/>
      <c r="D44" s="5"/>
      <c r="E44" s="5"/>
      <c r="F44" s="4">
        <f t="shared" si="5"/>
        <v>0</v>
      </c>
      <c r="G44" s="2">
        <f t="shared" si="6"/>
        <v>0</v>
      </c>
    </row>
    <row r="45" spans="1:7" customFormat="1" x14ac:dyDescent="0.3">
      <c r="A45" s="1"/>
      <c r="B45" s="6"/>
      <c r="C45" s="5"/>
      <c r="D45" s="5"/>
      <c r="E45" s="5"/>
      <c r="F45" s="4">
        <f t="shared" si="5"/>
        <v>0</v>
      </c>
      <c r="G45" s="2">
        <f t="shared" si="6"/>
        <v>0</v>
      </c>
    </row>
    <row r="46" spans="1:7" customFormat="1" x14ac:dyDescent="0.3">
      <c r="A46" s="1"/>
      <c r="B46" s="6"/>
      <c r="C46" s="5"/>
      <c r="D46" s="5"/>
      <c r="E46" s="5"/>
      <c r="F46" s="4">
        <f t="shared" si="5"/>
        <v>0</v>
      </c>
      <c r="G46" s="2">
        <f t="shared" si="6"/>
        <v>0</v>
      </c>
    </row>
    <row r="47" spans="1:7" customFormat="1" x14ac:dyDescent="0.3">
      <c r="A47" s="1"/>
      <c r="B47" s="6"/>
      <c r="C47" s="5"/>
      <c r="D47" s="5"/>
      <c r="E47" s="5"/>
      <c r="F47" s="4">
        <f t="shared" si="5"/>
        <v>0</v>
      </c>
      <c r="G47" s="2">
        <f t="shared" si="6"/>
        <v>0</v>
      </c>
    </row>
    <row r="48" spans="1:7" customFormat="1" x14ac:dyDescent="0.3">
      <c r="A48" s="1"/>
      <c r="B48" s="6"/>
      <c r="C48" s="5"/>
      <c r="D48" s="5"/>
      <c r="E48" s="5"/>
      <c r="F48" s="4">
        <f t="shared" si="5"/>
        <v>0</v>
      </c>
      <c r="G48" s="2">
        <f t="shared" si="6"/>
        <v>0</v>
      </c>
    </row>
    <row r="49" spans="1:7" customFormat="1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customFormat="1" x14ac:dyDescent="0.3">
      <c r="A50" s="28" t="s">
        <v>0</v>
      </c>
      <c r="B50" s="28"/>
      <c r="C50" s="28"/>
      <c r="D50" s="28"/>
      <c r="E50" s="28"/>
      <c r="F50" s="29"/>
      <c r="G50" s="2">
        <f>SUM(G35:G49)</f>
        <v>4.0592536999999869</v>
      </c>
    </row>
  </sheetData>
  <mergeCells count="12">
    <mergeCell ref="A50:F50"/>
    <mergeCell ref="A29:C29"/>
    <mergeCell ref="D29:E29"/>
    <mergeCell ref="A30:C30"/>
    <mergeCell ref="D30:E30"/>
    <mergeCell ref="A33:G33"/>
    <mergeCell ref="A1:Q1"/>
    <mergeCell ref="F2:L2"/>
    <mergeCell ref="M2:O2"/>
    <mergeCell ref="A27:C27"/>
    <mergeCell ref="A28:C28"/>
    <mergeCell ref="D28:E2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76FA7-5E59-43B5-8CA0-89C3706FC6AC}">
  <dimension ref="A1:Q44"/>
  <sheetViews>
    <sheetView zoomScale="110" zoomScaleNormal="110" workbookViewId="0">
      <pane xSplit="1" ySplit="3" topLeftCell="B25" activePane="bottomRight" state="frozen"/>
      <selection activeCell="J46" sqref="J46"/>
      <selection pane="topRight" activeCell="J46" sqref="J46"/>
      <selection pane="bottomLeft" activeCell="J46" sqref="J46"/>
      <selection pane="bottomRight" activeCell="J35" sqref="J35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3" width="7.08203125" style="1" bestFit="1" customWidth="1"/>
    <col min="14" max="14" width="7.08203125" style="1" customWidth="1"/>
    <col min="15" max="15" width="7.08203125" style="1" bestFit="1" customWidth="1"/>
    <col min="16" max="16" width="7.1640625" style="1" bestFit="1" customWidth="1"/>
    <col min="17" max="17" width="11.6640625" style="1" bestFit="1" customWidth="1"/>
    <col min="18" max="16384" width="8.6640625" style="1"/>
  </cols>
  <sheetData>
    <row r="1" spans="1:17" x14ac:dyDescent="0.3">
      <c r="A1" s="45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7"/>
    </row>
    <row r="2" spans="1:17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36" t="s">
        <v>28</v>
      </c>
      <c r="N2" s="36"/>
      <c r="O2" s="36"/>
      <c r="P2" s="5" t="s">
        <v>9</v>
      </c>
      <c r="Q2" s="5" t="s">
        <v>27</v>
      </c>
    </row>
    <row r="3" spans="1:17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-0.10100000000000001</v>
      </c>
      <c r="M3" s="16">
        <v>-2.1999999999999999E-2</v>
      </c>
      <c r="N3" s="16">
        <v>0.01</v>
      </c>
      <c r="O3" s="16">
        <v>0.05</v>
      </c>
      <c r="P3" s="3"/>
      <c r="Q3" s="3"/>
    </row>
    <row r="4" spans="1:17" x14ac:dyDescent="0.3">
      <c r="A4" s="5">
        <f t="shared" ref="A4:A16" si="0">ROW()-3</f>
        <v>1</v>
      </c>
      <c r="B4" s="6">
        <v>45601.236921296295</v>
      </c>
      <c r="C4" s="7">
        <v>1.9319999999999999</v>
      </c>
      <c r="D4" s="5">
        <v>111</v>
      </c>
      <c r="E4" s="5">
        <f t="shared" ref="E4:E16" si="1">C4*D4</f>
        <v>214.452</v>
      </c>
      <c r="F4" s="13">
        <f t="shared" ref="F4:O16" si="2">$C4*(1+F$3)</f>
        <v>1.9204079999999999</v>
      </c>
      <c r="G4" s="12">
        <f t="shared" si="2"/>
        <v>1.9107479999999999</v>
      </c>
      <c r="H4" s="13">
        <f t="shared" si="2"/>
        <v>1.9010879999999999</v>
      </c>
      <c r="I4" s="12">
        <f t="shared" si="2"/>
        <v>1.8914279999999999</v>
      </c>
      <c r="J4" s="13">
        <f t="shared" si="2"/>
        <v>1.8721079999999999</v>
      </c>
      <c r="K4" s="12">
        <f t="shared" si="2"/>
        <v>1.8334679999999999</v>
      </c>
      <c r="L4" s="13">
        <f t="shared" si="2"/>
        <v>1.7368680000000001</v>
      </c>
      <c r="M4" s="11">
        <f t="shared" si="2"/>
        <v>1.8894959999999998</v>
      </c>
      <c r="N4" s="12">
        <f t="shared" si="2"/>
        <v>1.9513199999999999</v>
      </c>
      <c r="O4" s="11">
        <f t="shared" si="2"/>
        <v>2.0286</v>
      </c>
      <c r="P4" s="10">
        <f>(C4-[1]汇总!$H$11)/C4</f>
        <v>-0.54813664596273304</v>
      </c>
      <c r="Q4" s="5" t="s">
        <v>45</v>
      </c>
    </row>
    <row r="5" spans="1:17" ht="42" x14ac:dyDescent="0.3">
      <c r="A5" s="5">
        <f t="shared" si="0"/>
        <v>2</v>
      </c>
      <c r="B5" s="6">
        <v>45599.951122685183</v>
      </c>
      <c r="C5" s="7">
        <v>1.984</v>
      </c>
      <c r="D5" s="5">
        <v>35</v>
      </c>
      <c r="E5" s="5">
        <f t="shared" si="1"/>
        <v>69.44</v>
      </c>
      <c r="F5" s="13">
        <f t="shared" si="2"/>
        <v>1.9720960000000001</v>
      </c>
      <c r="G5" s="12">
        <f t="shared" si="2"/>
        <v>1.9621759999999999</v>
      </c>
      <c r="H5" s="13">
        <f t="shared" si="2"/>
        <v>1.952256</v>
      </c>
      <c r="I5" s="12">
        <f t="shared" si="2"/>
        <v>1.9423359999999998</v>
      </c>
      <c r="J5" s="13">
        <f t="shared" si="2"/>
        <v>1.922496</v>
      </c>
      <c r="K5" s="12">
        <f t="shared" si="2"/>
        <v>1.8828159999999998</v>
      </c>
      <c r="L5" s="13">
        <f t="shared" si="2"/>
        <v>1.7836160000000001</v>
      </c>
      <c r="M5" s="11">
        <f t="shared" si="2"/>
        <v>1.9403519999999999</v>
      </c>
      <c r="N5" s="12">
        <f t="shared" si="2"/>
        <v>2.0038399999999998</v>
      </c>
      <c r="O5" s="11">
        <f t="shared" si="2"/>
        <v>2.0832000000000002</v>
      </c>
      <c r="P5" s="10">
        <f>(C5-[1]汇总!$H$11)/C5</f>
        <v>-0.50756048387096786</v>
      </c>
      <c r="Q5" s="14" t="s">
        <v>57</v>
      </c>
    </row>
    <row r="6" spans="1:17" ht="42" x14ac:dyDescent="0.3">
      <c r="A6" s="5">
        <f t="shared" si="0"/>
        <v>3</v>
      </c>
      <c r="B6" s="6" t="s">
        <v>56</v>
      </c>
      <c r="C6" s="7">
        <v>2.0579000000000001</v>
      </c>
      <c r="D6" s="5">
        <v>34</v>
      </c>
      <c r="E6" s="5">
        <f t="shared" si="1"/>
        <v>69.968600000000009</v>
      </c>
      <c r="F6" s="13">
        <f t="shared" si="2"/>
        <v>2.0455526000000002</v>
      </c>
      <c r="G6" s="12">
        <f t="shared" si="2"/>
        <v>2.0352630999999999</v>
      </c>
      <c r="H6" s="13">
        <f t="shared" si="2"/>
        <v>2.0249736</v>
      </c>
      <c r="I6" s="12">
        <f t="shared" si="2"/>
        <v>2.0146841000000002</v>
      </c>
      <c r="J6" s="13">
        <f t="shared" si="2"/>
        <v>1.9941051000000001</v>
      </c>
      <c r="K6" s="12">
        <f t="shared" si="2"/>
        <v>1.9529471</v>
      </c>
      <c r="L6" s="13">
        <f t="shared" si="2"/>
        <v>1.8500521000000001</v>
      </c>
      <c r="M6" s="11">
        <f t="shared" si="2"/>
        <v>2.0126262000000001</v>
      </c>
      <c r="N6" s="12">
        <f t="shared" si="2"/>
        <v>2.0784790000000002</v>
      </c>
      <c r="O6" s="11">
        <f t="shared" si="2"/>
        <v>2.1607950000000002</v>
      </c>
      <c r="P6" s="10">
        <f>(C6-[1]汇总!$H$11)/C6</f>
        <v>-0.45342339277904659</v>
      </c>
      <c r="Q6" s="14" t="s">
        <v>55</v>
      </c>
    </row>
    <row r="7" spans="1:17" ht="42" x14ac:dyDescent="0.3">
      <c r="A7" s="5">
        <f t="shared" si="0"/>
        <v>4</v>
      </c>
      <c r="B7" s="6" t="s">
        <v>25</v>
      </c>
      <c r="C7" s="7">
        <v>2.081</v>
      </c>
      <c r="D7" s="5">
        <v>20</v>
      </c>
      <c r="E7" s="5">
        <f t="shared" si="1"/>
        <v>41.62</v>
      </c>
      <c r="F7" s="13">
        <f t="shared" si="2"/>
        <v>2.068514</v>
      </c>
      <c r="G7" s="12">
        <f t="shared" si="2"/>
        <v>2.058109</v>
      </c>
      <c r="H7" s="13">
        <f t="shared" si="2"/>
        <v>2.047704</v>
      </c>
      <c r="I7" s="12">
        <f t="shared" si="2"/>
        <v>2.037299</v>
      </c>
      <c r="J7" s="13">
        <f t="shared" si="2"/>
        <v>2.016489</v>
      </c>
      <c r="K7" s="12">
        <f t="shared" si="2"/>
        <v>1.9748689999999998</v>
      </c>
      <c r="L7" s="13">
        <f t="shared" si="2"/>
        <v>1.870819</v>
      </c>
      <c r="M7" s="11">
        <f t="shared" si="2"/>
        <v>2.035218</v>
      </c>
      <c r="N7" s="12">
        <f t="shared" si="2"/>
        <v>2.10181</v>
      </c>
      <c r="O7" s="11">
        <f t="shared" si="2"/>
        <v>2.1850499999999999</v>
      </c>
      <c r="P7" s="10">
        <f>(C7-[1]汇总!$H$11)/C7</f>
        <v>-0.43728976453628071</v>
      </c>
      <c r="Q7" s="14" t="s">
        <v>54</v>
      </c>
    </row>
    <row r="8" spans="1:17" x14ac:dyDescent="0.3">
      <c r="A8" s="5">
        <f t="shared" si="0"/>
        <v>5</v>
      </c>
      <c r="B8" s="6"/>
      <c r="C8" s="7">
        <v>0</v>
      </c>
      <c r="D8" s="5">
        <v>0</v>
      </c>
      <c r="E8" s="5">
        <f t="shared" si="1"/>
        <v>0</v>
      </c>
      <c r="F8" s="13">
        <f t="shared" si="2"/>
        <v>0</v>
      </c>
      <c r="G8" s="12">
        <f t="shared" si="2"/>
        <v>0</v>
      </c>
      <c r="H8" s="13">
        <f t="shared" si="2"/>
        <v>0</v>
      </c>
      <c r="I8" s="12">
        <f t="shared" si="2"/>
        <v>0</v>
      </c>
      <c r="J8" s="13">
        <f t="shared" si="2"/>
        <v>0</v>
      </c>
      <c r="K8" s="12">
        <f t="shared" si="2"/>
        <v>0</v>
      </c>
      <c r="L8" s="13">
        <f t="shared" si="2"/>
        <v>0</v>
      </c>
      <c r="M8" s="11">
        <f t="shared" si="2"/>
        <v>0</v>
      </c>
      <c r="N8" s="12">
        <f t="shared" si="2"/>
        <v>0</v>
      </c>
      <c r="O8" s="11">
        <f t="shared" si="2"/>
        <v>0</v>
      </c>
      <c r="P8" s="10" t="e">
        <f>(C8-[1]汇总!$H$11)/C8</f>
        <v>#DIV/0!</v>
      </c>
      <c r="Q8" s="5"/>
    </row>
    <row r="9" spans="1:17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1">
        <f t="shared" si="2"/>
        <v>0</v>
      </c>
      <c r="N9" s="12">
        <f t="shared" si="2"/>
        <v>0</v>
      </c>
      <c r="O9" s="11">
        <f t="shared" si="2"/>
        <v>0</v>
      </c>
      <c r="P9" s="10" t="e">
        <f>(C9-[1]汇总!$H$11)/C9</f>
        <v>#DIV/0!</v>
      </c>
      <c r="Q9" s="5"/>
    </row>
    <row r="10" spans="1:17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1">
        <f t="shared" si="2"/>
        <v>0</v>
      </c>
      <c r="N10" s="12">
        <f t="shared" si="2"/>
        <v>0</v>
      </c>
      <c r="O10" s="11">
        <f t="shared" si="2"/>
        <v>0</v>
      </c>
      <c r="P10" s="10" t="e">
        <f>(C10-[1]汇总!$H$11)/C10</f>
        <v>#DIV/0!</v>
      </c>
      <c r="Q10" s="5"/>
    </row>
    <row r="11" spans="1:17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1">
        <f t="shared" si="2"/>
        <v>0</v>
      </c>
      <c r="N11" s="12">
        <f t="shared" si="2"/>
        <v>0</v>
      </c>
      <c r="O11" s="11">
        <f t="shared" si="2"/>
        <v>0</v>
      </c>
      <c r="P11" s="10" t="e">
        <f>(C11-[1]汇总!$H$11)/C11</f>
        <v>#DIV/0!</v>
      </c>
      <c r="Q11" s="5"/>
    </row>
    <row r="12" spans="1:17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1">
        <f t="shared" si="2"/>
        <v>0</v>
      </c>
      <c r="N12" s="12">
        <f t="shared" si="2"/>
        <v>0</v>
      </c>
      <c r="O12" s="11">
        <f t="shared" si="2"/>
        <v>0</v>
      </c>
      <c r="P12" s="10" t="e">
        <f>(C12-[1]汇总!$H$11)/C12</f>
        <v>#DIV/0!</v>
      </c>
      <c r="Q12" s="5"/>
    </row>
    <row r="13" spans="1:17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1">
        <f t="shared" si="2"/>
        <v>0</v>
      </c>
      <c r="N13" s="12">
        <f t="shared" si="2"/>
        <v>0</v>
      </c>
      <c r="O13" s="11">
        <f t="shared" si="2"/>
        <v>0</v>
      </c>
      <c r="P13" s="10" t="e">
        <f>(C13-[1]汇总!$H$11)/C13</f>
        <v>#DIV/0!</v>
      </c>
      <c r="Q13" s="5"/>
    </row>
    <row r="14" spans="1:17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1">
        <f t="shared" si="2"/>
        <v>0</v>
      </c>
      <c r="N14" s="12">
        <f t="shared" si="2"/>
        <v>0</v>
      </c>
      <c r="O14" s="11">
        <f t="shared" si="2"/>
        <v>0</v>
      </c>
      <c r="P14" s="10" t="e">
        <f>(C14-[1]汇总!$H$11)/C14</f>
        <v>#DIV/0!</v>
      </c>
      <c r="Q14" s="5"/>
    </row>
    <row r="15" spans="1:17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2"/>
        <v>0</v>
      </c>
      <c r="G15" s="12">
        <f t="shared" si="2"/>
        <v>0</v>
      </c>
      <c r="H15" s="13">
        <f t="shared" si="2"/>
        <v>0</v>
      </c>
      <c r="I15" s="12">
        <f t="shared" si="2"/>
        <v>0</v>
      </c>
      <c r="J15" s="13">
        <f t="shared" si="2"/>
        <v>0</v>
      </c>
      <c r="K15" s="12">
        <f t="shared" si="2"/>
        <v>0</v>
      </c>
      <c r="L15" s="13">
        <f t="shared" si="2"/>
        <v>0</v>
      </c>
      <c r="M15" s="11">
        <f t="shared" si="2"/>
        <v>0</v>
      </c>
      <c r="N15" s="12">
        <f t="shared" si="2"/>
        <v>0</v>
      </c>
      <c r="O15" s="11">
        <f t="shared" si="2"/>
        <v>0</v>
      </c>
      <c r="P15" s="10" t="e">
        <f>(C15-[1]汇总!$H$11)/C15</f>
        <v>#DIV/0!</v>
      </c>
      <c r="Q15" s="5"/>
    </row>
    <row r="16" spans="1:17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2"/>
        <v>0</v>
      </c>
      <c r="G16" s="12">
        <f t="shared" si="2"/>
        <v>0</v>
      </c>
      <c r="H16" s="13">
        <f t="shared" si="2"/>
        <v>0</v>
      </c>
      <c r="I16" s="12">
        <f t="shared" si="2"/>
        <v>0</v>
      </c>
      <c r="J16" s="13">
        <f t="shared" si="2"/>
        <v>0</v>
      </c>
      <c r="K16" s="12">
        <f t="shared" si="2"/>
        <v>0</v>
      </c>
      <c r="L16" s="13">
        <f t="shared" si="2"/>
        <v>0</v>
      </c>
      <c r="M16" s="11">
        <f t="shared" si="2"/>
        <v>0</v>
      </c>
      <c r="N16" s="12">
        <f t="shared" si="2"/>
        <v>0</v>
      </c>
      <c r="O16" s="11">
        <f t="shared" si="2"/>
        <v>0</v>
      </c>
      <c r="P16" s="10" t="e">
        <f>(C16-[1]汇总!$H$11)/C16</f>
        <v>#DIV/0!</v>
      </c>
      <c r="Q16" s="5"/>
    </row>
    <row r="17" spans="1:17" x14ac:dyDescent="0.3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 x14ac:dyDescent="0.3">
      <c r="A18" s="45" t="s">
        <v>12</v>
      </c>
      <c r="B18" s="46"/>
      <c r="C18" s="47"/>
      <c r="D18" s="5">
        <f>SUM(D3:D17)</f>
        <v>200</v>
      </c>
      <c r="E18" s="5">
        <f>SUM(E3:E17)</f>
        <v>395.48059999999998</v>
      </c>
      <c r="G18" s="1">
        <v>269</v>
      </c>
    </row>
    <row r="19" spans="1:17" x14ac:dyDescent="0.3">
      <c r="A19" s="45" t="s">
        <v>11</v>
      </c>
      <c r="B19" s="46"/>
      <c r="C19" s="47"/>
      <c r="D19" s="49">
        <f>E18/D18</f>
        <v>1.9774029999999998</v>
      </c>
      <c r="E19" s="49"/>
      <c r="G19" s="1">
        <v>2.0423</v>
      </c>
    </row>
    <row r="20" spans="1:17" x14ac:dyDescent="0.3">
      <c r="A20" s="45" t="s">
        <v>10</v>
      </c>
      <c r="B20" s="46"/>
      <c r="C20" s="47"/>
      <c r="D20" s="49">
        <f>[1]汇总!H11</f>
        <v>2.9910000000000001</v>
      </c>
      <c r="E20" s="49"/>
    </row>
    <row r="21" spans="1:17" x14ac:dyDescent="0.3">
      <c r="A21" s="45" t="s">
        <v>9</v>
      </c>
      <c r="B21" s="46"/>
      <c r="C21" s="47"/>
      <c r="D21" s="40">
        <f>(D19-D20)/D19</f>
        <v>-0.51258999809345918</v>
      </c>
      <c r="E21" s="40"/>
    </row>
    <row r="24" spans="1:17" customFormat="1" x14ac:dyDescent="0.3">
      <c r="A24" s="41" t="s">
        <v>37</v>
      </c>
      <c r="B24" s="41"/>
      <c r="C24" s="41"/>
      <c r="D24" s="41"/>
      <c r="E24" s="41"/>
      <c r="F24" s="41"/>
      <c r="G24" s="42"/>
    </row>
    <row r="25" spans="1:17" customFormat="1" x14ac:dyDescent="0.3">
      <c r="A25" s="5" t="s">
        <v>7</v>
      </c>
      <c r="B25" s="5" t="s">
        <v>36</v>
      </c>
      <c r="C25" s="5" t="s">
        <v>35</v>
      </c>
      <c r="D25" s="5" t="s">
        <v>4</v>
      </c>
      <c r="E25" s="5" t="s">
        <v>34</v>
      </c>
      <c r="F25" s="5" t="s">
        <v>2</v>
      </c>
      <c r="G25" s="5" t="s">
        <v>1</v>
      </c>
    </row>
    <row r="26" spans="1:17" customFormat="1" x14ac:dyDescent="0.3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9">
        <v>0</v>
      </c>
      <c r="G26" s="9">
        <v>0</v>
      </c>
    </row>
    <row r="27" spans="1:17" customFormat="1" x14ac:dyDescent="0.3">
      <c r="A27" s="18"/>
      <c r="B27" s="6">
        <v>45600.573518518519</v>
      </c>
      <c r="C27" s="7">
        <v>2.1021999999999998</v>
      </c>
      <c r="D27" s="5">
        <v>20</v>
      </c>
      <c r="E27" s="5">
        <v>2.0371000000000001</v>
      </c>
      <c r="F27" s="4">
        <f t="shared" ref="F27:F42" si="3">E27*D27/5</f>
        <v>8.1484000000000005</v>
      </c>
      <c r="G27" s="2">
        <f t="shared" ref="G27:G42" si="4">C27*D27 - E27*D27 - (C27*D27 + E27*D27)*0.05%</f>
        <v>1.2606069999999925</v>
      </c>
    </row>
    <row r="28" spans="1:17" customFormat="1" x14ac:dyDescent="0.3">
      <c r="A28" s="18"/>
      <c r="B28" s="6">
        <v>45600.691863425927</v>
      </c>
      <c r="C28" s="7">
        <v>2.0823999999999998</v>
      </c>
      <c r="D28" s="5">
        <v>34</v>
      </c>
      <c r="E28" s="5">
        <v>2.0388000000000002</v>
      </c>
      <c r="F28" s="4">
        <f t="shared" si="3"/>
        <v>13.863840000000001</v>
      </c>
      <c r="G28" s="2">
        <f t="shared" si="4"/>
        <v>1.4123395999999842</v>
      </c>
    </row>
    <row r="29" spans="1:17" customFormat="1" x14ac:dyDescent="0.3">
      <c r="A29" s="18"/>
      <c r="B29" s="6">
        <v>45600.912974537037</v>
      </c>
      <c r="C29" s="7">
        <v>2.081</v>
      </c>
      <c r="D29" s="5">
        <v>36</v>
      </c>
      <c r="E29" s="5">
        <v>2.0505</v>
      </c>
      <c r="F29" s="4">
        <f t="shared" si="3"/>
        <v>14.7636</v>
      </c>
      <c r="G29" s="2">
        <f t="shared" si="4"/>
        <v>1.0236329999999989</v>
      </c>
    </row>
    <row r="30" spans="1:17" customFormat="1" x14ac:dyDescent="0.3">
      <c r="A30" s="18"/>
      <c r="B30" s="6">
        <v>45600.951493055552</v>
      </c>
      <c r="C30" s="7">
        <v>2.0579000000000001</v>
      </c>
      <c r="D30" s="5">
        <v>33</v>
      </c>
      <c r="E30" s="5">
        <v>2.0148999999999999</v>
      </c>
      <c r="F30" s="4">
        <f t="shared" si="3"/>
        <v>13.29834</v>
      </c>
      <c r="G30" s="2">
        <f t="shared" si="4"/>
        <v>1.3517988000000112</v>
      </c>
    </row>
    <row r="31" spans="1:17" customFormat="1" x14ac:dyDescent="0.3">
      <c r="A31" s="18"/>
      <c r="B31" s="6">
        <v>45600.987754629627</v>
      </c>
      <c r="C31" s="7">
        <v>2.1091000000000002</v>
      </c>
      <c r="D31" s="5">
        <v>27</v>
      </c>
      <c r="E31" s="5">
        <v>2.0015000000000001</v>
      </c>
      <c r="F31" s="4">
        <f t="shared" si="3"/>
        <v>10.8081</v>
      </c>
      <c r="G31" s="2">
        <f t="shared" si="4"/>
        <v>2.8497069000000006</v>
      </c>
    </row>
    <row r="32" spans="1:17" customFormat="1" x14ac:dyDescent="0.3">
      <c r="A32" s="18"/>
      <c r="B32" s="6">
        <v>45600.987754629627</v>
      </c>
      <c r="C32" s="7">
        <v>2.081</v>
      </c>
      <c r="D32" s="5">
        <v>30</v>
      </c>
      <c r="E32" s="5">
        <v>1.9749000000000001</v>
      </c>
      <c r="F32" s="4">
        <f t="shared" si="3"/>
        <v>11.849399999999999</v>
      </c>
      <c r="G32" s="2">
        <f t="shared" si="4"/>
        <v>3.1221614999999998</v>
      </c>
    </row>
    <row r="33" spans="1:7" customFormat="1" x14ac:dyDescent="0.3">
      <c r="A33" s="18"/>
      <c r="B33" s="6">
        <v>45601.224942129629</v>
      </c>
      <c r="C33" s="7">
        <v>2.0579000000000001</v>
      </c>
      <c r="D33" s="5">
        <v>33</v>
      </c>
      <c r="E33" s="5">
        <v>1.9534</v>
      </c>
      <c r="F33" s="4">
        <f t="shared" si="3"/>
        <v>12.892439999999999</v>
      </c>
      <c r="G33" s="2">
        <f t="shared" si="4"/>
        <v>3.3823135500000099</v>
      </c>
    </row>
    <row r="34" spans="1:7" customFormat="1" x14ac:dyDescent="0.3">
      <c r="A34" s="18"/>
      <c r="B34" s="6">
        <v>45601.238553240742</v>
      </c>
      <c r="C34" s="7">
        <v>1.984</v>
      </c>
      <c r="D34" s="5">
        <v>35</v>
      </c>
      <c r="E34" s="5">
        <v>1.921</v>
      </c>
      <c r="F34" s="4">
        <f t="shared" si="3"/>
        <v>13.446999999999999</v>
      </c>
      <c r="G34" s="2">
        <f t="shared" si="4"/>
        <v>2.1366624999999981</v>
      </c>
    </row>
    <row r="35" spans="1:7" customFormat="1" x14ac:dyDescent="0.3">
      <c r="A35" s="18"/>
      <c r="B35" s="6">
        <v>45601.24795138889</v>
      </c>
      <c r="C35" s="7">
        <v>2.1091000000000002</v>
      </c>
      <c r="D35" s="5">
        <v>20</v>
      </c>
      <c r="E35" s="5">
        <v>1.8962000000000001</v>
      </c>
      <c r="F35" s="4">
        <f t="shared" si="3"/>
        <v>7.5847999999999995</v>
      </c>
      <c r="G35" s="2">
        <f t="shared" si="4"/>
        <v>4.2179470000000023</v>
      </c>
    </row>
    <row r="36" spans="1:7" customFormat="1" x14ac:dyDescent="0.3">
      <c r="A36" s="18"/>
      <c r="B36" s="6">
        <v>45601.248599537037</v>
      </c>
      <c r="C36" s="7">
        <v>1.984</v>
      </c>
      <c r="D36" s="5">
        <v>35</v>
      </c>
      <c r="E36" s="5">
        <v>1.8827</v>
      </c>
      <c r="F36" s="4">
        <f t="shared" si="3"/>
        <v>13.178900000000002</v>
      </c>
      <c r="G36" s="2">
        <f t="shared" si="4"/>
        <v>3.4778327499999899</v>
      </c>
    </row>
    <row r="37" spans="1:7" customFormat="1" x14ac:dyDescent="0.3">
      <c r="A37" s="18"/>
      <c r="B37" s="6"/>
      <c r="C37" s="5"/>
      <c r="D37" s="5"/>
      <c r="E37" s="5"/>
      <c r="F37" s="4">
        <f t="shared" si="3"/>
        <v>0</v>
      </c>
      <c r="G37" s="2">
        <f t="shared" si="4"/>
        <v>0</v>
      </c>
    </row>
    <row r="38" spans="1:7" customFormat="1" x14ac:dyDescent="0.3">
      <c r="A38" s="18"/>
      <c r="B38" s="6"/>
      <c r="C38" s="5"/>
      <c r="D38" s="5"/>
      <c r="E38" s="5"/>
      <c r="F38" s="4">
        <f t="shared" si="3"/>
        <v>0</v>
      </c>
      <c r="G38" s="2">
        <f t="shared" si="4"/>
        <v>0</v>
      </c>
    </row>
    <row r="39" spans="1:7" customFormat="1" x14ac:dyDescent="0.3">
      <c r="A39" s="18"/>
      <c r="B39" s="6"/>
      <c r="C39" s="5"/>
      <c r="D39" s="5"/>
      <c r="E39" s="5"/>
      <c r="F39" s="4">
        <f t="shared" si="3"/>
        <v>0</v>
      </c>
      <c r="G39" s="2">
        <f t="shared" si="4"/>
        <v>0</v>
      </c>
    </row>
    <row r="40" spans="1:7" customFormat="1" x14ac:dyDescent="0.3">
      <c r="A40" s="18"/>
      <c r="B40" s="6"/>
      <c r="C40" s="5"/>
      <c r="D40" s="5"/>
      <c r="E40" s="5"/>
      <c r="F40" s="4">
        <f t="shared" si="3"/>
        <v>0</v>
      </c>
      <c r="G40" s="2">
        <f t="shared" si="4"/>
        <v>0</v>
      </c>
    </row>
    <row r="41" spans="1:7" customFormat="1" x14ac:dyDescent="0.3">
      <c r="A41" s="18"/>
      <c r="B41" s="6"/>
      <c r="C41" s="5"/>
      <c r="D41" s="5"/>
      <c r="E41" s="5"/>
      <c r="F41" s="4">
        <f t="shared" si="3"/>
        <v>0</v>
      </c>
      <c r="G41" s="2">
        <f t="shared" si="4"/>
        <v>0</v>
      </c>
    </row>
    <row r="42" spans="1:7" customFormat="1" x14ac:dyDescent="0.3">
      <c r="A42" s="18"/>
      <c r="B42" s="6"/>
      <c r="C42" s="5"/>
      <c r="D42" s="5"/>
      <c r="E42" s="5"/>
      <c r="F42" s="4">
        <f t="shared" si="3"/>
        <v>0</v>
      </c>
      <c r="G42" s="2">
        <f t="shared" si="4"/>
        <v>0</v>
      </c>
    </row>
    <row r="43" spans="1:7" customFormat="1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7" customFormat="1" x14ac:dyDescent="0.3">
      <c r="A44" s="43" t="s">
        <v>33</v>
      </c>
      <c r="B44" s="43"/>
      <c r="C44" s="43"/>
      <c r="D44" s="43"/>
      <c r="E44" s="43"/>
      <c r="F44" s="44"/>
      <c r="G44" s="2">
        <f>SUM(G26:G43)</f>
        <v>24.235002599999987</v>
      </c>
    </row>
  </sheetData>
  <mergeCells count="12">
    <mergeCell ref="A44:F44"/>
    <mergeCell ref="A20:C20"/>
    <mergeCell ref="D20:E20"/>
    <mergeCell ref="A21:C21"/>
    <mergeCell ref="D21:E21"/>
    <mergeCell ref="A24:G24"/>
    <mergeCell ref="A1:Q1"/>
    <mergeCell ref="F2:L2"/>
    <mergeCell ref="M2:O2"/>
    <mergeCell ref="A18:C18"/>
    <mergeCell ref="A19:C19"/>
    <mergeCell ref="D19:E1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587AC-5220-4B88-9DF7-FAA1BB3695B2}">
  <dimension ref="A1:V50"/>
  <sheetViews>
    <sheetView zoomScaleNormal="100" workbookViewId="0">
      <pane xSplit="1" ySplit="3" topLeftCell="B28" activePane="bottomRight" state="frozen"/>
      <selection activeCell="J21" sqref="J21"/>
      <selection pane="topRight" activeCell="J21" sqref="J21"/>
      <selection pane="bottomLeft" activeCell="J21" sqref="J21"/>
      <selection pane="bottomRight" activeCell="G41" sqref="G41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8" width="7.08203125" style="1" bestFit="1" customWidth="1"/>
    <col min="9" max="9" width="7.08203125" style="1" customWidth="1"/>
    <col min="10" max="10" width="7.08203125" style="1" bestFit="1" customWidth="1"/>
    <col min="11" max="11" width="7.08203125" style="1" customWidth="1"/>
    <col min="12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6.0000000000000001E-3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0.151</v>
      </c>
      <c r="N3" s="15">
        <v>2.1999999999999999E-2</v>
      </c>
      <c r="O3" s="15">
        <v>-0.03</v>
      </c>
      <c r="P3" s="15">
        <v>-0.02</v>
      </c>
      <c r="Q3" s="15">
        <v>-0.05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ht="28" x14ac:dyDescent="0.3">
      <c r="A4" s="5">
        <f t="shared" ref="A4:A13" si="0">ROW()-3</f>
        <v>1</v>
      </c>
      <c r="B4" s="6" t="s">
        <v>63</v>
      </c>
      <c r="C4" s="7">
        <v>2.3908391304347822</v>
      </c>
      <c r="D4" s="5">
        <v>46</v>
      </c>
      <c r="E4" s="5">
        <f t="shared" ref="E4:E13" si="1">C4*D4</f>
        <v>109.97859999999999</v>
      </c>
      <c r="F4" s="13">
        <f t="shared" ref="F4:Q13" si="2">$C4*(1+F$3)</f>
        <v>2.4051841652173911</v>
      </c>
      <c r="G4" s="12">
        <f t="shared" si="2"/>
        <v>2.4171383608695645</v>
      </c>
      <c r="H4" s="13">
        <f t="shared" si="2"/>
        <v>2.4290925565217387</v>
      </c>
      <c r="I4" s="12">
        <f t="shared" si="2"/>
        <v>2.4410467521739125</v>
      </c>
      <c r="J4" s="13">
        <f t="shared" si="2"/>
        <v>2.4649551434782602</v>
      </c>
      <c r="K4" s="12">
        <f t="shared" si="2"/>
        <v>2.5127719260869559</v>
      </c>
      <c r="L4" s="13">
        <f t="shared" si="2"/>
        <v>2.6323138826086954</v>
      </c>
      <c r="M4" s="12">
        <f t="shared" si="2"/>
        <v>2.7518558391304344</v>
      </c>
      <c r="N4" s="11">
        <f t="shared" si="2"/>
        <v>2.4434375913043476</v>
      </c>
      <c r="O4" s="12">
        <f t="shared" si="2"/>
        <v>2.3191139565217389</v>
      </c>
      <c r="P4" s="12">
        <f t="shared" si="2"/>
        <v>2.3430223478260865</v>
      </c>
      <c r="Q4" s="11">
        <f t="shared" si="2"/>
        <v>2.2712971739130432</v>
      </c>
      <c r="R4" s="10">
        <f>([1]汇总!$H$11-C4)/C4</f>
        <v>0.25102519944789281</v>
      </c>
      <c r="S4" s="14" t="s">
        <v>62</v>
      </c>
      <c r="T4" s="5">
        <f t="shared" ref="T4:T13" si="3">D4/2</f>
        <v>23</v>
      </c>
      <c r="U4" s="5"/>
      <c r="V4" s="5">
        <f t="shared" ref="V4:V13" si="4">D4-U4</f>
        <v>46</v>
      </c>
    </row>
    <row r="5" spans="1:22" ht="42" x14ac:dyDescent="0.3">
      <c r="A5" s="5">
        <f t="shared" si="0"/>
        <v>2</v>
      </c>
      <c r="B5" s="6">
        <v>45602.683067129627</v>
      </c>
      <c r="C5" s="7">
        <v>2.2719999999999998</v>
      </c>
      <c r="D5" s="5">
        <v>24</v>
      </c>
      <c r="E5" s="5">
        <f t="shared" si="1"/>
        <v>54.527999999999992</v>
      </c>
      <c r="F5" s="13">
        <f t="shared" si="2"/>
        <v>2.2856319999999997</v>
      </c>
      <c r="G5" s="12">
        <f t="shared" si="2"/>
        <v>2.2969919999999995</v>
      </c>
      <c r="H5" s="13">
        <f t="shared" si="2"/>
        <v>2.3083519999999997</v>
      </c>
      <c r="I5" s="12">
        <f t="shared" si="2"/>
        <v>2.3197119999999996</v>
      </c>
      <c r="J5" s="13">
        <f t="shared" si="2"/>
        <v>2.3424319999999996</v>
      </c>
      <c r="K5" s="12">
        <f t="shared" si="2"/>
        <v>2.3878719999999998</v>
      </c>
      <c r="L5" s="13">
        <f t="shared" si="2"/>
        <v>2.5014719999999997</v>
      </c>
      <c r="M5" s="12">
        <f t="shared" si="2"/>
        <v>2.6150719999999996</v>
      </c>
      <c r="N5" s="11">
        <f t="shared" si="2"/>
        <v>2.321984</v>
      </c>
      <c r="O5" s="12">
        <f t="shared" si="2"/>
        <v>2.2038399999999996</v>
      </c>
      <c r="P5" s="12">
        <f t="shared" si="2"/>
        <v>2.2265599999999997</v>
      </c>
      <c r="Q5" s="11">
        <f t="shared" si="2"/>
        <v>2.1583999999999999</v>
      </c>
      <c r="R5" s="10">
        <f>([1]汇总!$H$11-C5)/C5</f>
        <v>0.31646126760563398</v>
      </c>
      <c r="S5" s="14" t="s">
        <v>61</v>
      </c>
      <c r="T5" s="5">
        <f t="shared" si="3"/>
        <v>12</v>
      </c>
      <c r="U5" s="5"/>
      <c r="V5" s="5">
        <f t="shared" si="4"/>
        <v>24</v>
      </c>
    </row>
    <row r="6" spans="1:22" x14ac:dyDescent="0.3">
      <c r="A6" s="5">
        <f t="shared" si="0"/>
        <v>3</v>
      </c>
      <c r="B6" s="6"/>
      <c r="C6" s="7">
        <v>0</v>
      </c>
      <c r="D6" s="5">
        <v>0</v>
      </c>
      <c r="E6" s="5">
        <f t="shared" si="1"/>
        <v>0</v>
      </c>
      <c r="F6" s="13">
        <f t="shared" si="2"/>
        <v>0</v>
      </c>
      <c r="G6" s="12">
        <f t="shared" si="2"/>
        <v>0</v>
      </c>
      <c r="H6" s="13">
        <f t="shared" si="2"/>
        <v>0</v>
      </c>
      <c r="I6" s="12">
        <f t="shared" si="2"/>
        <v>0</v>
      </c>
      <c r="J6" s="13">
        <f t="shared" si="2"/>
        <v>0</v>
      </c>
      <c r="K6" s="12">
        <f t="shared" si="2"/>
        <v>0</v>
      </c>
      <c r="L6" s="13">
        <f t="shared" si="2"/>
        <v>0</v>
      </c>
      <c r="M6" s="12">
        <f t="shared" si="2"/>
        <v>0</v>
      </c>
      <c r="N6" s="11">
        <f t="shared" si="2"/>
        <v>0</v>
      </c>
      <c r="O6" s="12">
        <f t="shared" si="2"/>
        <v>0</v>
      </c>
      <c r="P6" s="12">
        <f t="shared" si="2"/>
        <v>0</v>
      </c>
      <c r="Q6" s="11">
        <f t="shared" si="2"/>
        <v>0</v>
      </c>
      <c r="R6" s="10" t="e">
        <f>([1]汇总!$H$11-C6)/C6</f>
        <v>#DIV/0!</v>
      </c>
      <c r="S6" s="5"/>
      <c r="T6" s="5">
        <f t="shared" si="3"/>
        <v>0</v>
      </c>
      <c r="U6" s="5"/>
      <c r="V6" s="5">
        <f t="shared" si="4"/>
        <v>0</v>
      </c>
    </row>
    <row r="7" spans="1:22" x14ac:dyDescent="0.3">
      <c r="A7" s="5">
        <f t="shared" si="0"/>
        <v>4</v>
      </c>
      <c r="B7" s="6"/>
      <c r="C7" s="7">
        <v>0</v>
      </c>
      <c r="D7" s="5">
        <v>0</v>
      </c>
      <c r="E7" s="5">
        <f t="shared" si="1"/>
        <v>0</v>
      </c>
      <c r="F7" s="13">
        <f t="shared" si="2"/>
        <v>0</v>
      </c>
      <c r="G7" s="12">
        <f t="shared" si="2"/>
        <v>0</v>
      </c>
      <c r="H7" s="13">
        <f t="shared" si="2"/>
        <v>0</v>
      </c>
      <c r="I7" s="12">
        <f t="shared" si="2"/>
        <v>0</v>
      </c>
      <c r="J7" s="13">
        <f t="shared" si="2"/>
        <v>0</v>
      </c>
      <c r="K7" s="12">
        <f t="shared" si="2"/>
        <v>0</v>
      </c>
      <c r="L7" s="13">
        <f t="shared" si="2"/>
        <v>0</v>
      </c>
      <c r="M7" s="12">
        <f t="shared" si="2"/>
        <v>0</v>
      </c>
      <c r="N7" s="11">
        <f t="shared" si="2"/>
        <v>0</v>
      </c>
      <c r="O7" s="12">
        <f t="shared" si="2"/>
        <v>0</v>
      </c>
      <c r="P7" s="12">
        <f t="shared" si="2"/>
        <v>0</v>
      </c>
      <c r="Q7" s="11">
        <f t="shared" si="2"/>
        <v>0</v>
      </c>
      <c r="R7" s="10" t="e">
        <f>([1]汇总!$H$11-C7)/C7</f>
        <v>#DIV/0!</v>
      </c>
      <c r="S7" s="5"/>
      <c r="T7" s="5">
        <f t="shared" si="3"/>
        <v>0</v>
      </c>
      <c r="U7" s="5"/>
      <c r="V7" s="5">
        <f t="shared" si="4"/>
        <v>0</v>
      </c>
    </row>
    <row r="8" spans="1:22" x14ac:dyDescent="0.3">
      <c r="A8" s="5">
        <f t="shared" si="0"/>
        <v>5</v>
      </c>
      <c r="B8" s="6"/>
      <c r="C8" s="7">
        <v>0</v>
      </c>
      <c r="D8" s="5">
        <v>0</v>
      </c>
      <c r="E8" s="5">
        <f t="shared" si="1"/>
        <v>0</v>
      </c>
      <c r="F8" s="13">
        <f t="shared" si="2"/>
        <v>0</v>
      </c>
      <c r="G8" s="12">
        <f t="shared" si="2"/>
        <v>0</v>
      </c>
      <c r="H8" s="13">
        <f t="shared" si="2"/>
        <v>0</v>
      </c>
      <c r="I8" s="12">
        <f t="shared" si="2"/>
        <v>0</v>
      </c>
      <c r="J8" s="13">
        <f t="shared" si="2"/>
        <v>0</v>
      </c>
      <c r="K8" s="12">
        <f t="shared" si="2"/>
        <v>0</v>
      </c>
      <c r="L8" s="13">
        <f t="shared" si="2"/>
        <v>0</v>
      </c>
      <c r="M8" s="12">
        <f t="shared" si="2"/>
        <v>0</v>
      </c>
      <c r="N8" s="11">
        <f t="shared" si="2"/>
        <v>0</v>
      </c>
      <c r="O8" s="12">
        <f t="shared" si="2"/>
        <v>0</v>
      </c>
      <c r="P8" s="12">
        <f t="shared" si="2"/>
        <v>0</v>
      </c>
      <c r="Q8" s="11">
        <f t="shared" si="2"/>
        <v>0</v>
      </c>
      <c r="R8" s="10" t="e">
        <f>([1]汇总!$H$11-C8)/C8</f>
        <v>#DIV/0!</v>
      </c>
      <c r="S8" s="5"/>
      <c r="T8" s="5">
        <f t="shared" si="3"/>
        <v>0</v>
      </c>
      <c r="U8" s="5"/>
      <c r="V8" s="5">
        <f t="shared" si="4"/>
        <v>0</v>
      </c>
    </row>
    <row r="9" spans="1:22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2">
        <f t="shared" si="2"/>
        <v>0</v>
      </c>
      <c r="N9" s="11">
        <f t="shared" si="2"/>
        <v>0</v>
      </c>
      <c r="O9" s="12">
        <f t="shared" si="2"/>
        <v>0</v>
      </c>
      <c r="P9" s="12">
        <f t="shared" si="2"/>
        <v>0</v>
      </c>
      <c r="Q9" s="11">
        <f t="shared" si="2"/>
        <v>0</v>
      </c>
      <c r="R9" s="10" t="e">
        <f>([1]汇总!$H$11-C9)/C9</f>
        <v>#DIV/0!</v>
      </c>
      <c r="S9" s="5"/>
      <c r="T9" s="5">
        <f t="shared" si="3"/>
        <v>0</v>
      </c>
      <c r="U9" s="5"/>
      <c r="V9" s="5">
        <f t="shared" si="4"/>
        <v>0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2">
        <f t="shared" si="2"/>
        <v>0</v>
      </c>
      <c r="N10" s="11">
        <f t="shared" si="2"/>
        <v>0</v>
      </c>
      <c r="O10" s="12">
        <f t="shared" si="2"/>
        <v>0</v>
      </c>
      <c r="P10" s="12">
        <f t="shared" si="2"/>
        <v>0</v>
      </c>
      <c r="Q10" s="11">
        <f t="shared" si="2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([1]汇总!$H$11-C13)/C13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x14ac:dyDescent="0.3">
      <c r="A15" s="37" t="s">
        <v>12</v>
      </c>
      <c r="B15" s="37"/>
      <c r="C15" s="37"/>
      <c r="D15" s="5">
        <f>SUM(D3:D14)</f>
        <v>70</v>
      </c>
      <c r="E15" s="5">
        <f>SUM(E3:E14)</f>
        <v>164.50659999999999</v>
      </c>
      <c r="G15" s="1">
        <v>192</v>
      </c>
      <c r="T15" s="1">
        <f>SUM(T4:T14)</f>
        <v>35</v>
      </c>
      <c r="U15" s="1">
        <f>SUM(U3:U14)</f>
        <v>0</v>
      </c>
      <c r="V15" s="1">
        <f>SUM(V3:V14)</f>
        <v>70</v>
      </c>
    </row>
    <row r="16" spans="1:22" x14ac:dyDescent="0.3">
      <c r="A16" s="37" t="s">
        <v>11</v>
      </c>
      <c r="B16" s="37"/>
      <c r="C16" s="37"/>
      <c r="D16" s="38">
        <f>E15/D15</f>
        <v>2.3500942857142855</v>
      </c>
      <c r="E16" s="39"/>
      <c r="G16" s="1">
        <v>2.3283999999999998</v>
      </c>
    </row>
    <row r="17" spans="1:7" x14ac:dyDescent="0.3">
      <c r="A17" s="37" t="s">
        <v>10</v>
      </c>
      <c r="B17" s="37"/>
      <c r="C17" s="37"/>
      <c r="D17" s="38">
        <f>[1]汇总!H11</f>
        <v>2.9910000000000001</v>
      </c>
      <c r="E17" s="39"/>
    </row>
    <row r="18" spans="1:7" x14ac:dyDescent="0.3">
      <c r="A18" s="37" t="s">
        <v>9</v>
      </c>
      <c r="B18" s="37"/>
      <c r="C18" s="37"/>
      <c r="D18" s="24">
        <f>(D17-D16)/D16</f>
        <v>0.272714894113671</v>
      </c>
      <c r="E18" s="25"/>
    </row>
    <row r="21" spans="1:7" customFormat="1" x14ac:dyDescent="0.3">
      <c r="A21" s="26" t="s">
        <v>8</v>
      </c>
      <c r="B21" s="26"/>
      <c r="C21" s="26"/>
      <c r="D21" s="26"/>
      <c r="E21" s="26"/>
      <c r="F21" s="26"/>
      <c r="G21" s="27"/>
    </row>
    <row r="22" spans="1:7" customFormat="1" x14ac:dyDescent="0.3">
      <c r="A22" s="1" t="s">
        <v>7</v>
      </c>
      <c r="B22" s="5" t="s">
        <v>6</v>
      </c>
      <c r="C22" s="5" t="s">
        <v>5</v>
      </c>
      <c r="D22" s="5" t="s">
        <v>4</v>
      </c>
      <c r="E22" s="5" t="s">
        <v>3</v>
      </c>
      <c r="F22" s="5" t="s">
        <v>2</v>
      </c>
      <c r="G22" s="5" t="s">
        <v>1</v>
      </c>
    </row>
    <row r="23" spans="1:7" customFormat="1" x14ac:dyDescent="0.3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9">
        <v>0</v>
      </c>
      <c r="G23" s="8">
        <v>0</v>
      </c>
    </row>
    <row r="24" spans="1:7" customFormat="1" x14ac:dyDescent="0.3">
      <c r="A24" s="1"/>
      <c r="B24" s="6">
        <v>45601.341724537036</v>
      </c>
      <c r="C24" s="7">
        <v>1.9173</v>
      </c>
      <c r="D24" s="5">
        <v>56</v>
      </c>
      <c r="E24" s="5">
        <v>1.9568000000000001</v>
      </c>
      <c r="F24" s="4">
        <f t="shared" ref="F24:F48" si="5">E24*D24/5</f>
        <v>21.916160000000001</v>
      </c>
      <c r="G24" s="2">
        <f t="shared" ref="G24:G48" si="6">E24*D24 - C24*D24 - (C24*D24 + E24*D24)*0.05%</f>
        <v>2.1035252000000173</v>
      </c>
    </row>
    <row r="25" spans="1:7" customFormat="1" x14ac:dyDescent="0.3">
      <c r="A25" s="1"/>
      <c r="B25" s="6">
        <v>45601.573912037034</v>
      </c>
      <c r="C25" s="7">
        <v>2.0055999999999998</v>
      </c>
      <c r="D25" s="5">
        <v>48</v>
      </c>
      <c r="E25" s="5">
        <v>2.0476999999999999</v>
      </c>
      <c r="F25" s="4">
        <f t="shared" si="5"/>
        <v>19.657919999999997</v>
      </c>
      <c r="G25" s="2">
        <f t="shared" si="6"/>
        <v>1.9235207999999941</v>
      </c>
    </row>
    <row r="26" spans="1:7" customFormat="1" x14ac:dyDescent="0.3">
      <c r="A26" s="1"/>
      <c r="B26" s="6">
        <v>45601.932974537034</v>
      </c>
      <c r="C26" s="7">
        <v>2.0686</v>
      </c>
      <c r="D26" s="5">
        <v>50</v>
      </c>
      <c r="E26" s="5">
        <v>2.1114000000000002</v>
      </c>
      <c r="F26" s="4">
        <f t="shared" si="5"/>
        <v>21.114000000000001</v>
      </c>
      <c r="G26" s="2">
        <f t="shared" si="6"/>
        <v>2.0355000000000008</v>
      </c>
    </row>
    <row r="27" spans="1:7" customFormat="1" x14ac:dyDescent="0.3">
      <c r="A27" s="1"/>
      <c r="B27" s="6">
        <v>45601.933449074073</v>
      </c>
      <c r="C27" s="7">
        <v>2.0884999999999998</v>
      </c>
      <c r="D27" s="5">
        <v>37</v>
      </c>
      <c r="E27" s="14">
        <v>2.1318999999999999</v>
      </c>
      <c r="F27" s="4">
        <f t="shared" si="5"/>
        <v>15.776059999999998</v>
      </c>
      <c r="G27" s="2">
        <f t="shared" si="6"/>
        <v>1.5277226000000022</v>
      </c>
    </row>
    <row r="28" spans="1:7" customFormat="1" x14ac:dyDescent="0.3">
      <c r="A28" s="1"/>
      <c r="B28" s="6">
        <v>45601.950138888889</v>
      </c>
      <c r="C28" s="7">
        <v>1.9173</v>
      </c>
      <c r="D28" s="5">
        <v>25</v>
      </c>
      <c r="E28" s="5">
        <v>2.1574</v>
      </c>
      <c r="F28" s="4">
        <f t="shared" si="5"/>
        <v>10.787000000000001</v>
      </c>
      <c r="G28" s="2">
        <f t="shared" si="6"/>
        <v>5.9515662500000044</v>
      </c>
    </row>
    <row r="29" spans="1:7" customFormat="1" x14ac:dyDescent="0.3">
      <c r="A29" s="1"/>
      <c r="B29" s="6">
        <v>45602.359444444446</v>
      </c>
      <c r="C29" s="7">
        <v>2.1360000000000001</v>
      </c>
      <c r="D29" s="5">
        <v>25</v>
      </c>
      <c r="E29" s="5">
        <v>2.2021000000000002</v>
      </c>
      <c r="F29" s="4">
        <f t="shared" si="5"/>
        <v>11.0105</v>
      </c>
      <c r="G29" s="2">
        <f t="shared" si="6"/>
        <v>1.5982737499999964</v>
      </c>
    </row>
    <row r="30" spans="1:7" customFormat="1" x14ac:dyDescent="0.3">
      <c r="A30" s="1"/>
      <c r="B30" s="6">
        <v>45602.430590277778</v>
      </c>
      <c r="C30" s="7">
        <v>2.1360000000000001</v>
      </c>
      <c r="D30" s="5">
        <v>25</v>
      </c>
      <c r="E30" s="5">
        <v>2.2450000000000001</v>
      </c>
      <c r="F30" s="4">
        <f t="shared" si="5"/>
        <v>11.225</v>
      </c>
      <c r="G30" s="2">
        <f t="shared" si="6"/>
        <v>2.6702374999999945</v>
      </c>
    </row>
    <row r="31" spans="1:7" customFormat="1" x14ac:dyDescent="0.3">
      <c r="A31" s="1"/>
      <c r="B31" s="6">
        <v>45602.435057870367</v>
      </c>
      <c r="C31" s="7">
        <v>2.2048000000000001</v>
      </c>
      <c r="D31" s="5">
        <v>24</v>
      </c>
      <c r="E31" s="5">
        <v>2.274</v>
      </c>
      <c r="F31" s="4">
        <f t="shared" si="5"/>
        <v>10.9152</v>
      </c>
      <c r="G31" s="2">
        <f t="shared" si="6"/>
        <v>1.6070544000000018</v>
      </c>
    </row>
    <row r="32" spans="1:7" customFormat="1" x14ac:dyDescent="0.3">
      <c r="A32" s="1"/>
      <c r="B32" s="6">
        <v>45602.449560185189</v>
      </c>
      <c r="C32" s="7">
        <v>2.2048000000000001</v>
      </c>
      <c r="D32" s="5">
        <v>24</v>
      </c>
      <c r="E32" s="5">
        <v>2.3174000000000001</v>
      </c>
      <c r="F32" s="4">
        <f t="shared" si="5"/>
        <v>11.123520000000001</v>
      </c>
      <c r="G32" s="2">
        <f t="shared" si="6"/>
        <v>2.6481336000000044</v>
      </c>
    </row>
    <row r="33" spans="1:8" customFormat="1" x14ac:dyDescent="0.3">
      <c r="A33" s="1"/>
      <c r="B33" s="6">
        <v>45602.454606481479</v>
      </c>
      <c r="C33" s="7">
        <v>2.2892000000000001</v>
      </c>
      <c r="D33" s="5">
        <v>30</v>
      </c>
      <c r="E33" s="5">
        <v>2.3595000000000002</v>
      </c>
      <c r="F33" s="4">
        <f t="shared" si="5"/>
        <v>14.157000000000002</v>
      </c>
      <c r="G33" s="2">
        <f t="shared" si="6"/>
        <v>2.039269500000009</v>
      </c>
    </row>
    <row r="34" spans="1:8" customFormat="1" x14ac:dyDescent="0.3">
      <c r="A34" s="1"/>
      <c r="B34" s="6">
        <v>45602.484884259262</v>
      </c>
      <c r="C34" s="7">
        <v>2.3308</v>
      </c>
      <c r="D34" s="5">
        <v>50</v>
      </c>
      <c r="E34" s="5">
        <v>2.4094000000000002</v>
      </c>
      <c r="F34" s="4">
        <f t="shared" si="5"/>
        <v>24.094000000000001</v>
      </c>
      <c r="G34" s="2">
        <f t="shared" si="6"/>
        <v>3.8114950000000212</v>
      </c>
    </row>
    <row r="35" spans="1:8" customFormat="1" x14ac:dyDescent="0.3">
      <c r="A35" s="1"/>
      <c r="B35" s="6">
        <v>45602.48715277778</v>
      </c>
      <c r="C35" s="7">
        <v>2.3488000000000002</v>
      </c>
      <c r="D35" s="5">
        <v>35</v>
      </c>
      <c r="E35" s="5">
        <v>2.4228000000000001</v>
      </c>
      <c r="F35" s="4">
        <f t="shared" si="5"/>
        <v>16.959600000000002</v>
      </c>
      <c r="G35" s="2">
        <f t="shared" si="6"/>
        <v>2.5064969999999893</v>
      </c>
    </row>
    <row r="36" spans="1:8" customFormat="1" x14ac:dyDescent="0.3">
      <c r="A36" s="1"/>
      <c r="B36" s="6">
        <v>45602.492048611108</v>
      </c>
      <c r="C36" s="21">
        <v>2.3260000000000001</v>
      </c>
      <c r="D36">
        <v>345</v>
      </c>
      <c r="E36" s="5">
        <v>2.4077000000000002</v>
      </c>
      <c r="F36" s="4">
        <f t="shared" si="5"/>
        <v>166.13130000000001</v>
      </c>
      <c r="G36" s="2">
        <f t="shared" si="6"/>
        <v>27.369936750000022</v>
      </c>
      <c r="H36" t="s">
        <v>60</v>
      </c>
    </row>
    <row r="37" spans="1:8" customFormat="1" x14ac:dyDescent="0.3">
      <c r="A37" s="1"/>
      <c r="B37" s="6">
        <v>45602.515555555554</v>
      </c>
      <c r="C37" s="7">
        <v>2.3772000000000002</v>
      </c>
      <c r="D37" s="5">
        <v>18</v>
      </c>
      <c r="E37" s="5">
        <v>2.4506999999999999</v>
      </c>
      <c r="F37" s="4">
        <f t="shared" si="5"/>
        <v>8.8225200000000008</v>
      </c>
      <c r="G37" s="2">
        <f t="shared" si="6"/>
        <v>1.2795488999999933</v>
      </c>
    </row>
    <row r="38" spans="1:8" customFormat="1" x14ac:dyDescent="0.3">
      <c r="A38" s="1"/>
      <c r="B38" s="6">
        <v>45602.526446759257</v>
      </c>
      <c r="C38" s="5">
        <v>2.3231000000000002</v>
      </c>
      <c r="D38" s="5">
        <v>163</v>
      </c>
      <c r="E38" s="5">
        <v>2.4398</v>
      </c>
      <c r="F38" s="4">
        <f t="shared" si="5"/>
        <v>79.537479999999988</v>
      </c>
      <c r="G38" s="2">
        <f t="shared" si="6"/>
        <v>18.633923649999968</v>
      </c>
      <c r="H38" t="s">
        <v>60</v>
      </c>
    </row>
    <row r="39" spans="1:8" customFormat="1" x14ac:dyDescent="0.3">
      <c r="A39" s="1"/>
      <c r="B39" s="6">
        <v>45602.54179398148</v>
      </c>
      <c r="C39" s="7">
        <v>2.4105241379310347</v>
      </c>
      <c r="D39" s="5">
        <v>29</v>
      </c>
      <c r="E39" s="5">
        <v>2.4171999999999998</v>
      </c>
      <c r="F39" s="4">
        <f t="shared" si="5"/>
        <v>14.01976</v>
      </c>
      <c r="G39" s="2">
        <f t="shared" si="6"/>
        <v>0.12359799999998933</v>
      </c>
      <c r="H39" t="s">
        <v>59</v>
      </c>
    </row>
    <row r="40" spans="1:8" customFormat="1" x14ac:dyDescent="0.3">
      <c r="A40" s="1"/>
      <c r="B40" s="6">
        <v>45602.548587962963</v>
      </c>
      <c r="C40" s="5">
        <v>2.3155999999999999</v>
      </c>
      <c r="D40" s="5">
        <v>134</v>
      </c>
      <c r="E40" s="5">
        <v>2.4171999999999998</v>
      </c>
      <c r="F40" s="4">
        <f t="shared" si="5"/>
        <v>64.780959999999993</v>
      </c>
      <c r="G40" s="2">
        <f t="shared" si="6"/>
        <v>13.297302399999989</v>
      </c>
      <c r="H40" t="s">
        <v>58</v>
      </c>
    </row>
    <row r="41" spans="1:8" customFormat="1" x14ac:dyDescent="0.3">
      <c r="A41" s="1"/>
      <c r="B41" s="6">
        <v>45602.586412037039</v>
      </c>
      <c r="C41" s="7">
        <v>2.4075000000000002</v>
      </c>
      <c r="D41" s="5">
        <v>23</v>
      </c>
      <c r="E41" s="5">
        <v>2.4819</v>
      </c>
      <c r="F41" s="4">
        <f t="shared" si="5"/>
        <v>11.416740000000001</v>
      </c>
      <c r="G41" s="2">
        <f t="shared" si="6"/>
        <v>1.6549718999999981</v>
      </c>
    </row>
    <row r="42" spans="1:8" customFormat="1" x14ac:dyDescent="0.3">
      <c r="A42" s="1"/>
      <c r="B42" s="6">
        <v>45602.718622685185</v>
      </c>
      <c r="C42" s="7">
        <v>2.2719999999999998</v>
      </c>
      <c r="D42" s="5">
        <v>24</v>
      </c>
      <c r="E42" s="5">
        <v>2.3195000000000001</v>
      </c>
      <c r="F42" s="4">
        <f t="shared" si="5"/>
        <v>11.133600000000001</v>
      </c>
      <c r="G42" s="2">
        <f t="shared" si="6"/>
        <v>1.0849020000000147</v>
      </c>
    </row>
    <row r="43" spans="1:8" customFormat="1" x14ac:dyDescent="0.3">
      <c r="A43" s="1"/>
      <c r="B43" s="6">
        <v>45602.805462962962</v>
      </c>
      <c r="C43" s="7">
        <v>2.2719999999999998</v>
      </c>
      <c r="D43" s="5">
        <v>24</v>
      </c>
      <c r="E43" s="5">
        <v>2.3841999999999999</v>
      </c>
      <c r="F43" s="4">
        <f t="shared" si="5"/>
        <v>11.44416</v>
      </c>
      <c r="G43" s="2">
        <f t="shared" si="6"/>
        <v>2.6369256000000054</v>
      </c>
    </row>
    <row r="44" spans="1:8" customFormat="1" x14ac:dyDescent="0.3">
      <c r="A44" s="1"/>
      <c r="B44" s="6">
        <v>45603.28707175926</v>
      </c>
      <c r="C44" s="7">
        <v>2.3908391304347822</v>
      </c>
      <c r="D44" s="5">
        <v>23</v>
      </c>
      <c r="E44" s="5">
        <v>2.4649999999999999</v>
      </c>
      <c r="F44" s="4">
        <f t="shared" si="5"/>
        <v>11.338999999999999</v>
      </c>
      <c r="G44" s="2">
        <f t="shared" si="6"/>
        <v>1.6498578500000003</v>
      </c>
    </row>
    <row r="45" spans="1:8" customFormat="1" x14ac:dyDescent="0.3">
      <c r="A45" s="1"/>
      <c r="B45" s="6"/>
      <c r="C45" s="5"/>
      <c r="D45" s="5"/>
      <c r="E45" s="5"/>
      <c r="F45" s="4">
        <f t="shared" si="5"/>
        <v>0</v>
      </c>
      <c r="G45" s="2">
        <f t="shared" si="6"/>
        <v>0</v>
      </c>
    </row>
    <row r="46" spans="1:8" customFormat="1" x14ac:dyDescent="0.3">
      <c r="A46" s="1"/>
      <c r="B46" s="6"/>
      <c r="C46" s="5"/>
      <c r="D46" s="5"/>
      <c r="E46" s="5"/>
      <c r="F46" s="4">
        <f t="shared" si="5"/>
        <v>0</v>
      </c>
      <c r="G46" s="2">
        <f t="shared" si="6"/>
        <v>0</v>
      </c>
    </row>
    <row r="47" spans="1:8" customFormat="1" x14ac:dyDescent="0.3">
      <c r="A47" s="1"/>
      <c r="B47" s="6"/>
      <c r="C47" s="5"/>
      <c r="D47" s="5"/>
      <c r="E47" s="5"/>
      <c r="F47" s="4">
        <f t="shared" si="5"/>
        <v>0</v>
      </c>
      <c r="G47" s="2">
        <f t="shared" si="6"/>
        <v>0</v>
      </c>
    </row>
    <row r="48" spans="1:8" customFormat="1" x14ac:dyDescent="0.3">
      <c r="A48" s="1"/>
      <c r="B48" s="6"/>
      <c r="C48" s="5"/>
      <c r="D48" s="5"/>
      <c r="E48" s="5"/>
      <c r="F48" s="4">
        <f t="shared" si="5"/>
        <v>0</v>
      </c>
      <c r="G48" s="2">
        <f t="shared" si="6"/>
        <v>0</v>
      </c>
    </row>
    <row r="49" spans="1:7" customFormat="1" x14ac:dyDescent="0.3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 customFormat="1" x14ac:dyDescent="0.3">
      <c r="A50" s="28" t="s">
        <v>0</v>
      </c>
      <c r="B50" s="28"/>
      <c r="C50" s="28"/>
      <c r="D50" s="28"/>
      <c r="E50" s="28"/>
      <c r="F50" s="29"/>
      <c r="G50" s="2">
        <f>SUM(G23:G49)</f>
        <v>98.153762650000033</v>
      </c>
    </row>
  </sheetData>
  <mergeCells count="12">
    <mergeCell ref="A1:V1"/>
    <mergeCell ref="F2:M2"/>
    <mergeCell ref="N2:Q2"/>
    <mergeCell ref="A15:C15"/>
    <mergeCell ref="A16:C16"/>
    <mergeCell ref="D16:E16"/>
    <mergeCell ref="A50:F50"/>
    <mergeCell ref="A17:C17"/>
    <mergeCell ref="D17:E17"/>
    <mergeCell ref="A18:C18"/>
    <mergeCell ref="D18:E18"/>
    <mergeCell ref="A21:G2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E2E25-6372-4B99-9BBB-A79133930D18}">
  <dimension ref="A1:V47"/>
  <sheetViews>
    <sheetView zoomScaleNormal="100" workbookViewId="0">
      <pane xSplit="1" ySplit="3" topLeftCell="B13" activePane="bottomRight" state="frozen"/>
      <selection activeCell="J21" sqref="J21"/>
      <selection pane="topRight" activeCell="J21" sqref="J21"/>
      <selection pane="bottomLeft" activeCell="J21" sqref="J21"/>
      <selection pane="bottomRight" activeCell="K25" sqref="K25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-0.10100000000000001</v>
      </c>
      <c r="M3" s="16">
        <v>-0.151</v>
      </c>
      <c r="N3" s="16">
        <v>-2.1999999999999999E-2</v>
      </c>
      <c r="O3" s="16">
        <v>0.01</v>
      </c>
      <c r="P3" s="16">
        <v>0.02</v>
      </c>
      <c r="Q3" s="16">
        <v>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5" si="0">ROW()-3</f>
        <v>1</v>
      </c>
      <c r="B4" s="6">
        <v>45601.236921296295</v>
      </c>
      <c r="C4" s="7">
        <v>1.9319999999999999</v>
      </c>
      <c r="D4" s="5">
        <v>111</v>
      </c>
      <c r="E4" s="5">
        <f t="shared" ref="E4:E15" si="1">C4*D4</f>
        <v>214.452</v>
      </c>
      <c r="F4" s="13">
        <f t="shared" ref="F4:Q15" si="2">$C4*(1+F$3)</f>
        <v>1.9204079999999999</v>
      </c>
      <c r="G4" s="12">
        <f t="shared" si="2"/>
        <v>1.9107479999999999</v>
      </c>
      <c r="H4" s="13">
        <f t="shared" si="2"/>
        <v>1.9010879999999999</v>
      </c>
      <c r="I4" s="12">
        <f t="shared" si="2"/>
        <v>1.8914279999999999</v>
      </c>
      <c r="J4" s="13">
        <f t="shared" si="2"/>
        <v>1.8721079999999999</v>
      </c>
      <c r="K4" s="12">
        <f t="shared" si="2"/>
        <v>1.8334679999999999</v>
      </c>
      <c r="L4" s="13">
        <f t="shared" si="2"/>
        <v>1.7368680000000001</v>
      </c>
      <c r="M4" s="12">
        <f t="shared" si="2"/>
        <v>1.6402679999999998</v>
      </c>
      <c r="N4" s="11">
        <f t="shared" si="2"/>
        <v>1.8894959999999998</v>
      </c>
      <c r="O4" s="12">
        <f t="shared" si="2"/>
        <v>1.9513199999999999</v>
      </c>
      <c r="P4" s="12">
        <f t="shared" si="2"/>
        <v>1.9706399999999999</v>
      </c>
      <c r="Q4" s="11">
        <f t="shared" si="2"/>
        <v>2.0286</v>
      </c>
      <c r="R4" s="10">
        <f>(C4-[1]汇总!$H$11)/C4</f>
        <v>-0.54813664596273304</v>
      </c>
      <c r="S4" s="5" t="s">
        <v>45</v>
      </c>
      <c r="T4" s="5">
        <f t="shared" ref="T4:T15" si="3">D4/2</f>
        <v>55.5</v>
      </c>
      <c r="U4" s="5">
        <v>0</v>
      </c>
      <c r="V4" s="5">
        <f t="shared" ref="V4:V15" si="4">D4-U4</f>
        <v>111</v>
      </c>
    </row>
    <row r="5" spans="1:22" x14ac:dyDescent="0.3">
      <c r="A5" s="5">
        <f t="shared" si="0"/>
        <v>2</v>
      </c>
      <c r="B5" s="6" t="s">
        <v>68</v>
      </c>
      <c r="C5" s="7">
        <v>1.9964000000000002</v>
      </c>
      <c r="D5" s="5">
        <v>105</v>
      </c>
      <c r="E5" s="5">
        <f t="shared" si="1"/>
        <v>209.62200000000001</v>
      </c>
      <c r="F5" s="13">
        <f t="shared" si="2"/>
        <v>1.9844216000000001</v>
      </c>
      <c r="G5" s="12">
        <f t="shared" si="2"/>
        <v>1.9744396000000002</v>
      </c>
      <c r="H5" s="13">
        <f t="shared" si="2"/>
        <v>1.9644576000000002</v>
      </c>
      <c r="I5" s="12">
        <f t="shared" si="2"/>
        <v>1.9544756000000001</v>
      </c>
      <c r="J5" s="13">
        <f t="shared" si="2"/>
        <v>1.9345116000000002</v>
      </c>
      <c r="K5" s="12">
        <f t="shared" si="2"/>
        <v>1.8945836</v>
      </c>
      <c r="L5" s="13">
        <f t="shared" si="2"/>
        <v>1.7947636000000002</v>
      </c>
      <c r="M5" s="12">
        <f t="shared" si="2"/>
        <v>1.6949436</v>
      </c>
      <c r="N5" s="11">
        <f t="shared" si="2"/>
        <v>1.9524792000000002</v>
      </c>
      <c r="O5" s="12">
        <f t="shared" si="2"/>
        <v>2.0163640000000003</v>
      </c>
      <c r="P5" s="12">
        <f t="shared" si="2"/>
        <v>2.0363280000000001</v>
      </c>
      <c r="Q5" s="11">
        <f t="shared" si="2"/>
        <v>2.0962200000000002</v>
      </c>
      <c r="R5" s="10">
        <f>(C5-[1]汇总!$H$11)/C5</f>
        <v>-0.49819675415748338</v>
      </c>
      <c r="S5" s="5" t="s">
        <v>72</v>
      </c>
      <c r="T5" s="5">
        <f t="shared" si="3"/>
        <v>52.5</v>
      </c>
      <c r="U5" s="5"/>
      <c r="V5" s="5">
        <f t="shared" si="4"/>
        <v>105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 t="shared" si="1"/>
        <v>214.10549999999998</v>
      </c>
      <c r="F6" s="13">
        <f t="shared" si="2"/>
        <v>2.0268653999999997</v>
      </c>
      <c r="G6" s="12">
        <f t="shared" si="2"/>
        <v>2.0166698999999997</v>
      </c>
      <c r="H6" s="13">
        <f t="shared" si="2"/>
        <v>2.0064744000000001</v>
      </c>
      <c r="I6" s="12">
        <f t="shared" si="2"/>
        <v>1.9962788999999999</v>
      </c>
      <c r="J6" s="13">
        <f t="shared" si="2"/>
        <v>1.9758878999999998</v>
      </c>
      <c r="K6" s="12">
        <f t="shared" si="2"/>
        <v>1.9351058999999999</v>
      </c>
      <c r="L6" s="13">
        <f t="shared" si="2"/>
        <v>1.8331508999999999</v>
      </c>
      <c r="M6" s="12">
        <f t="shared" si="2"/>
        <v>1.7311958999999999</v>
      </c>
      <c r="N6" s="11">
        <f t="shared" si="2"/>
        <v>1.9942397999999999</v>
      </c>
      <c r="O6" s="12">
        <f t="shared" si="2"/>
        <v>2.059491</v>
      </c>
      <c r="P6" s="12">
        <f t="shared" si="2"/>
        <v>2.079882</v>
      </c>
      <c r="Q6" s="11">
        <f t="shared" si="2"/>
        <v>2.1410550000000002</v>
      </c>
      <c r="R6" s="10">
        <f>(C6-[1]汇总!$H$11)/C6</f>
        <v>-0.46682359864646178</v>
      </c>
      <c r="S6" s="5" t="s">
        <v>71</v>
      </c>
      <c r="T6" s="5">
        <f t="shared" si="3"/>
        <v>52.5</v>
      </c>
      <c r="U6" s="5"/>
      <c r="V6" s="5">
        <f t="shared" si="4"/>
        <v>105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si="1"/>
        <v>207.11659999999998</v>
      </c>
      <c r="F7" s="13">
        <f t="shared" si="2"/>
        <v>2.058739004</v>
      </c>
      <c r="G7" s="12">
        <f t="shared" si="2"/>
        <v>2.048383174</v>
      </c>
      <c r="H7" s="13">
        <f t="shared" si="2"/>
        <v>2.0380273439999996</v>
      </c>
      <c r="I7" s="12">
        <f t="shared" si="2"/>
        <v>2.0276715139999997</v>
      </c>
      <c r="J7" s="13">
        <f t="shared" si="2"/>
        <v>2.0069598539999998</v>
      </c>
      <c r="K7" s="12">
        <f t="shared" si="2"/>
        <v>1.9655365339999997</v>
      </c>
      <c r="L7" s="13">
        <f t="shared" si="2"/>
        <v>1.861978234</v>
      </c>
      <c r="M7" s="12">
        <f t="shared" si="2"/>
        <v>1.7584199339999997</v>
      </c>
      <c r="N7" s="11">
        <f t="shared" si="2"/>
        <v>2.0256003479999998</v>
      </c>
      <c r="O7" s="12">
        <f t="shared" si="2"/>
        <v>2.0918776599999998</v>
      </c>
      <c r="P7" s="12">
        <f t="shared" si="2"/>
        <v>2.1125893199999997</v>
      </c>
      <c r="Q7" s="11">
        <f t="shared" si="2"/>
        <v>2.1747242999999998</v>
      </c>
      <c r="R7" s="10">
        <f>(C7-[1]汇总!$H$11)/C7</f>
        <v>-0.44411408839272193</v>
      </c>
      <c r="S7" s="5" t="s">
        <v>70</v>
      </c>
      <c r="T7" s="5">
        <f t="shared" si="3"/>
        <v>50</v>
      </c>
      <c r="U7" s="5"/>
      <c r="V7" s="5">
        <f t="shared" si="4"/>
        <v>100</v>
      </c>
    </row>
    <row r="8" spans="1:22" x14ac:dyDescent="0.3">
      <c r="A8" s="5">
        <f t="shared" si="0"/>
        <v>5</v>
      </c>
      <c r="B8" s="6" t="s">
        <v>68</v>
      </c>
      <c r="C8" s="7">
        <v>2.1686000000000001</v>
      </c>
      <c r="D8" s="5">
        <v>100</v>
      </c>
      <c r="E8" s="5">
        <f t="shared" si="1"/>
        <v>216.86</v>
      </c>
      <c r="F8" s="13">
        <f t="shared" si="2"/>
        <v>2.1555884000000001</v>
      </c>
      <c r="G8" s="12">
        <f t="shared" si="2"/>
        <v>2.1447454000000001</v>
      </c>
      <c r="H8" s="13">
        <f t="shared" si="2"/>
        <v>2.1339024000000002</v>
      </c>
      <c r="I8" s="12">
        <f t="shared" si="2"/>
        <v>2.1230593999999998</v>
      </c>
      <c r="J8" s="13">
        <f t="shared" si="2"/>
        <v>2.1013733999999999</v>
      </c>
      <c r="K8" s="12">
        <f t="shared" si="2"/>
        <v>2.0580014000000002</v>
      </c>
      <c r="L8" s="13">
        <f t="shared" si="2"/>
        <v>1.9495714000000002</v>
      </c>
      <c r="M8" s="12">
        <f t="shared" si="2"/>
        <v>1.8411413999999999</v>
      </c>
      <c r="N8" s="11">
        <f t="shared" si="2"/>
        <v>2.1208908000000002</v>
      </c>
      <c r="O8" s="12">
        <f t="shared" si="2"/>
        <v>2.190286</v>
      </c>
      <c r="P8" s="12">
        <f t="shared" si="2"/>
        <v>2.2119720000000003</v>
      </c>
      <c r="Q8" s="11">
        <f t="shared" si="2"/>
        <v>2.2770300000000003</v>
      </c>
      <c r="R8" s="10">
        <f>(C8-[1]汇总!$H$11)/C8</f>
        <v>-0.37923084017338377</v>
      </c>
      <c r="S8" s="5" t="s">
        <v>70</v>
      </c>
      <c r="T8" s="5">
        <f t="shared" si="3"/>
        <v>50</v>
      </c>
      <c r="U8" s="5"/>
      <c r="V8" s="5">
        <f t="shared" si="4"/>
        <v>100</v>
      </c>
    </row>
    <row r="9" spans="1:22" x14ac:dyDescent="0.3">
      <c r="A9" s="5">
        <f t="shared" si="0"/>
        <v>6</v>
      </c>
      <c r="B9" s="6">
        <v>45602.435613425929</v>
      </c>
      <c r="C9" s="7">
        <v>2.2768000000000002</v>
      </c>
      <c r="D9" s="5">
        <v>100</v>
      </c>
      <c r="E9" s="5">
        <f t="shared" si="1"/>
        <v>227.68</v>
      </c>
      <c r="F9" s="13">
        <f t="shared" si="2"/>
        <v>2.2631392000000004</v>
      </c>
      <c r="G9" s="12">
        <f t="shared" si="2"/>
        <v>2.2517552000000003</v>
      </c>
      <c r="H9" s="13">
        <f t="shared" si="2"/>
        <v>2.2403712000000002</v>
      </c>
      <c r="I9" s="12">
        <f t="shared" si="2"/>
        <v>2.2289872000000002</v>
      </c>
      <c r="J9" s="13">
        <f t="shared" si="2"/>
        <v>2.2062192</v>
      </c>
      <c r="K9" s="12">
        <f t="shared" si="2"/>
        <v>2.1606832000000002</v>
      </c>
      <c r="L9" s="13">
        <f t="shared" si="2"/>
        <v>2.0468432000000001</v>
      </c>
      <c r="M9" s="12">
        <f t="shared" si="2"/>
        <v>1.9330032000000001</v>
      </c>
      <c r="N9" s="11">
        <f t="shared" si="2"/>
        <v>2.2267104</v>
      </c>
      <c r="O9" s="12">
        <f t="shared" si="2"/>
        <v>2.2995680000000003</v>
      </c>
      <c r="P9" s="12">
        <f t="shared" si="2"/>
        <v>2.3223360000000004</v>
      </c>
      <c r="Q9" s="11">
        <f t="shared" si="2"/>
        <v>2.3906400000000003</v>
      </c>
      <c r="R9" s="10">
        <f>(C9-[1]汇总!$H$11)/C9</f>
        <v>-0.31368587491215738</v>
      </c>
      <c r="S9" s="5" t="s">
        <v>69</v>
      </c>
      <c r="T9" s="5">
        <f t="shared" si="3"/>
        <v>50</v>
      </c>
      <c r="U9" s="5"/>
      <c r="V9" s="5">
        <f t="shared" si="4"/>
        <v>100</v>
      </c>
    </row>
    <row r="10" spans="1:22" x14ac:dyDescent="0.3">
      <c r="A10" s="5">
        <f t="shared" si="0"/>
        <v>7</v>
      </c>
      <c r="B10" s="6" t="s">
        <v>68</v>
      </c>
      <c r="C10" s="7">
        <v>2.3767999999999998</v>
      </c>
      <c r="D10" s="5">
        <v>183</v>
      </c>
      <c r="E10" s="5">
        <f t="shared" si="1"/>
        <v>434.95439999999996</v>
      </c>
      <c r="F10" s="13">
        <f t="shared" si="2"/>
        <v>2.3625391999999996</v>
      </c>
      <c r="G10" s="12">
        <f t="shared" si="2"/>
        <v>2.3506551999999998</v>
      </c>
      <c r="H10" s="13">
        <f t="shared" si="2"/>
        <v>2.3387711999999996</v>
      </c>
      <c r="I10" s="12">
        <f t="shared" si="2"/>
        <v>2.3268871999999998</v>
      </c>
      <c r="J10" s="13">
        <f t="shared" si="2"/>
        <v>2.3031191999999998</v>
      </c>
      <c r="K10" s="12">
        <f t="shared" si="2"/>
        <v>2.2555831999999998</v>
      </c>
      <c r="L10" s="13">
        <f t="shared" si="2"/>
        <v>2.1367431999999997</v>
      </c>
      <c r="M10" s="12">
        <f t="shared" si="2"/>
        <v>2.0179031999999997</v>
      </c>
      <c r="N10" s="11">
        <f t="shared" si="2"/>
        <v>2.3245103999999999</v>
      </c>
      <c r="O10" s="12">
        <f t="shared" si="2"/>
        <v>2.4005679999999998</v>
      </c>
      <c r="P10" s="12">
        <f t="shared" si="2"/>
        <v>2.4243359999999998</v>
      </c>
      <c r="Q10" s="11">
        <f t="shared" si="2"/>
        <v>2.4956399999999999</v>
      </c>
      <c r="R10" s="10">
        <f>(C10-[1]汇总!$H$11)/C10</f>
        <v>-0.25841467519353767</v>
      </c>
      <c r="S10" s="5" t="s">
        <v>67</v>
      </c>
      <c r="T10" s="5">
        <f t="shared" si="3"/>
        <v>91.5</v>
      </c>
      <c r="U10" s="5"/>
      <c r="V10" s="5">
        <f t="shared" si="4"/>
        <v>183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(C11-[1]汇总!$H$11)/C11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(C12-[1]汇总!$H$11)/C12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(C13-[1]汇总!$H$11)/C13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2">
        <f t="shared" si="2"/>
        <v>0</v>
      </c>
      <c r="N14" s="11">
        <f t="shared" si="2"/>
        <v>0</v>
      </c>
      <c r="O14" s="12">
        <f t="shared" si="2"/>
        <v>0</v>
      </c>
      <c r="P14" s="12">
        <f t="shared" si="2"/>
        <v>0</v>
      </c>
      <c r="Q14" s="11">
        <f t="shared" si="2"/>
        <v>0</v>
      </c>
      <c r="R14" s="10" t="e">
        <f>(C14-[1]汇总!$H$11)/C14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2"/>
        <v>0</v>
      </c>
      <c r="G15" s="12">
        <f t="shared" si="2"/>
        <v>0</v>
      </c>
      <c r="H15" s="13">
        <f t="shared" si="2"/>
        <v>0</v>
      </c>
      <c r="I15" s="12">
        <f t="shared" si="2"/>
        <v>0</v>
      </c>
      <c r="J15" s="13">
        <f t="shared" si="2"/>
        <v>0</v>
      </c>
      <c r="K15" s="12">
        <f t="shared" si="2"/>
        <v>0</v>
      </c>
      <c r="L15" s="13">
        <f t="shared" si="2"/>
        <v>0</v>
      </c>
      <c r="M15" s="12">
        <f t="shared" si="2"/>
        <v>0</v>
      </c>
      <c r="N15" s="11">
        <f t="shared" si="2"/>
        <v>0</v>
      </c>
      <c r="O15" s="12">
        <f t="shared" si="2"/>
        <v>0</v>
      </c>
      <c r="P15" s="12">
        <f t="shared" si="2"/>
        <v>0</v>
      </c>
      <c r="Q15" s="11">
        <f t="shared" si="2"/>
        <v>0</v>
      </c>
      <c r="R15" s="10" t="e">
        <f>(C15-[1]汇总!$H$11)/C15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x14ac:dyDescent="0.3">
      <c r="A17" s="45" t="s">
        <v>12</v>
      </c>
      <c r="B17" s="46"/>
      <c r="C17" s="47"/>
      <c r="D17" s="5">
        <f>SUM(D3:D16)</f>
        <v>804</v>
      </c>
      <c r="E17" s="5">
        <f>SUM(E3:E16)</f>
        <v>1724.7905000000001</v>
      </c>
      <c r="G17" s="1">
        <v>804</v>
      </c>
      <c r="T17" s="1">
        <f>SUM(T4:T16)</f>
        <v>402</v>
      </c>
      <c r="U17" s="1">
        <f>SUM(U3:U16)</f>
        <v>0</v>
      </c>
      <c r="V17" s="1">
        <f>SUM(V3:V16)</f>
        <v>804</v>
      </c>
    </row>
    <row r="18" spans="1:22" x14ac:dyDescent="0.3">
      <c r="A18" s="45" t="s">
        <v>11</v>
      </c>
      <c r="B18" s="46"/>
      <c r="C18" s="47"/>
      <c r="D18" s="49">
        <f>E17/D17</f>
        <v>2.145261815920398</v>
      </c>
      <c r="E18" s="49"/>
      <c r="G18" s="1">
        <v>2.1453000000000002</v>
      </c>
      <c r="T18"/>
      <c r="U18"/>
      <c r="V18"/>
    </row>
    <row r="19" spans="1:22" x14ac:dyDescent="0.3">
      <c r="A19" s="45" t="s">
        <v>10</v>
      </c>
      <c r="B19" s="46"/>
      <c r="C19" s="47"/>
      <c r="D19" s="49">
        <f>[1]汇总!H11</f>
        <v>2.9910000000000001</v>
      </c>
      <c r="E19" s="49"/>
      <c r="T19"/>
      <c r="U19"/>
      <c r="V19"/>
    </row>
    <row r="20" spans="1:22" x14ac:dyDescent="0.3">
      <c r="A20" s="45" t="s">
        <v>9</v>
      </c>
      <c r="B20" s="46"/>
      <c r="C20" s="47"/>
      <c r="D20" s="40">
        <f>(D18-D19)/D18</f>
        <v>-0.39423541583745975</v>
      </c>
      <c r="E20" s="40"/>
      <c r="T20"/>
      <c r="U20"/>
      <c r="V20"/>
    </row>
    <row r="21" spans="1:22" x14ac:dyDescent="0.3">
      <c r="T21"/>
      <c r="U21"/>
      <c r="V21"/>
    </row>
    <row r="22" spans="1:22" x14ac:dyDescent="0.3">
      <c r="T22"/>
      <c r="U22"/>
      <c r="V22"/>
    </row>
    <row r="23" spans="1:22" customFormat="1" x14ac:dyDescent="0.3">
      <c r="A23" s="41" t="s">
        <v>37</v>
      </c>
      <c r="B23" s="41"/>
      <c r="C23" s="41"/>
      <c r="D23" s="41"/>
      <c r="E23" s="41"/>
      <c r="F23" s="41"/>
      <c r="G23" s="42"/>
    </row>
    <row r="24" spans="1:22" customFormat="1" x14ac:dyDescent="0.3">
      <c r="A24" s="5" t="s">
        <v>7</v>
      </c>
      <c r="B24" s="5" t="s">
        <v>36</v>
      </c>
      <c r="C24" s="5" t="s">
        <v>35</v>
      </c>
      <c r="D24" s="5" t="s">
        <v>4</v>
      </c>
      <c r="E24" s="5" t="s">
        <v>34</v>
      </c>
      <c r="F24" s="5" t="s">
        <v>2</v>
      </c>
      <c r="G24" s="5" t="s">
        <v>1</v>
      </c>
    </row>
    <row r="25" spans="1:22" customFormat="1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9">
        <v>0</v>
      </c>
      <c r="G25" s="9">
        <v>0</v>
      </c>
    </row>
    <row r="26" spans="1:22" customFormat="1" x14ac:dyDescent="0.3">
      <c r="A26" s="18"/>
      <c r="B26" s="6">
        <v>45602.682233796295</v>
      </c>
      <c r="C26" s="7">
        <v>2.3534000000000002</v>
      </c>
      <c r="D26" s="5">
        <v>61</v>
      </c>
      <c r="E26" s="5">
        <v>2.2805</v>
      </c>
      <c r="F26" s="4">
        <f t="shared" ref="F26:F41" si="5">E26*D26/5</f>
        <v>27.822099999999999</v>
      </c>
      <c r="G26" s="2">
        <f t="shared" ref="G26:G41" si="6">C26*D26 - E26*D26 - (C26*D26 + E26*D26)*0.05%</f>
        <v>4.3055660499999995</v>
      </c>
    </row>
    <row r="27" spans="1:22" customFormat="1" x14ac:dyDescent="0.3">
      <c r="A27" s="18"/>
      <c r="B27" s="6"/>
      <c r="C27" s="5"/>
      <c r="D27" s="5"/>
      <c r="E27" s="5"/>
      <c r="F27" s="4">
        <f t="shared" si="5"/>
        <v>0</v>
      </c>
      <c r="G27" s="2">
        <f t="shared" si="6"/>
        <v>0</v>
      </c>
    </row>
    <row r="28" spans="1:22" customFormat="1" x14ac:dyDescent="0.3">
      <c r="A28" s="18"/>
      <c r="B28" s="6"/>
      <c r="C28" s="5"/>
      <c r="D28" s="5"/>
      <c r="E28" s="5"/>
      <c r="F28" s="4">
        <f t="shared" si="5"/>
        <v>0</v>
      </c>
      <c r="G28" s="2">
        <f t="shared" si="6"/>
        <v>0</v>
      </c>
    </row>
    <row r="29" spans="1:22" customFormat="1" x14ac:dyDescent="0.3">
      <c r="A29" s="18"/>
      <c r="B29" s="6"/>
      <c r="C29" s="5"/>
      <c r="D29" s="5"/>
      <c r="E29" s="5"/>
      <c r="F29" s="4">
        <f t="shared" si="5"/>
        <v>0</v>
      </c>
      <c r="G29" s="2">
        <f t="shared" si="6"/>
        <v>0</v>
      </c>
    </row>
    <row r="30" spans="1:22" customFormat="1" x14ac:dyDescent="0.3">
      <c r="A30" s="18"/>
      <c r="B30" s="6"/>
      <c r="C30" s="5"/>
      <c r="D30" s="5"/>
      <c r="E30" s="5"/>
      <c r="F30" s="4">
        <f t="shared" si="5"/>
        <v>0</v>
      </c>
      <c r="G30" s="2">
        <f t="shared" si="6"/>
        <v>0</v>
      </c>
    </row>
    <row r="31" spans="1:22" customFormat="1" x14ac:dyDescent="0.3">
      <c r="A31" s="18"/>
      <c r="B31" s="6"/>
      <c r="C31" s="5"/>
      <c r="D31" s="5"/>
      <c r="E31" s="5"/>
      <c r="F31" s="4">
        <f t="shared" si="5"/>
        <v>0</v>
      </c>
      <c r="G31" s="2">
        <f t="shared" si="6"/>
        <v>0</v>
      </c>
    </row>
    <row r="32" spans="1:22" customFormat="1" x14ac:dyDescent="0.3">
      <c r="A32" s="18"/>
      <c r="B32" s="6"/>
      <c r="C32" s="5"/>
      <c r="D32" s="5"/>
      <c r="E32" s="5"/>
      <c r="F32" s="4">
        <f t="shared" si="5"/>
        <v>0</v>
      </c>
      <c r="G32" s="2">
        <f t="shared" si="6"/>
        <v>0</v>
      </c>
    </row>
    <row r="33" spans="1:22" customFormat="1" x14ac:dyDescent="0.3">
      <c r="A33" s="18"/>
      <c r="B33" s="6"/>
      <c r="C33" s="5"/>
      <c r="D33" s="5"/>
      <c r="E33" s="5"/>
      <c r="F33" s="4">
        <f t="shared" si="5"/>
        <v>0</v>
      </c>
      <c r="G33" s="2">
        <f t="shared" si="6"/>
        <v>0</v>
      </c>
    </row>
    <row r="34" spans="1:22" customFormat="1" x14ac:dyDescent="0.3">
      <c r="A34" s="18"/>
      <c r="B34" s="6"/>
      <c r="C34" s="5"/>
      <c r="D34" s="5"/>
      <c r="E34" s="5"/>
      <c r="F34" s="4">
        <f t="shared" si="5"/>
        <v>0</v>
      </c>
      <c r="G34" s="2">
        <f t="shared" si="6"/>
        <v>0</v>
      </c>
    </row>
    <row r="35" spans="1:22" customFormat="1" x14ac:dyDescent="0.3">
      <c r="A35" s="18"/>
      <c r="B35" s="6"/>
      <c r="C35" s="5"/>
      <c r="D35" s="5"/>
      <c r="E35" s="5"/>
      <c r="F35" s="4">
        <f t="shared" si="5"/>
        <v>0</v>
      </c>
      <c r="G35" s="2">
        <f t="shared" si="6"/>
        <v>0</v>
      </c>
    </row>
    <row r="36" spans="1:22" customFormat="1" x14ac:dyDescent="0.3">
      <c r="A36" s="18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si="5"/>
        <v>0</v>
      </c>
      <c r="G37" s="2">
        <f t="shared" si="6"/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5"/>
        <v>0</v>
      </c>
      <c r="G38" s="2">
        <f t="shared" si="6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5"/>
        <v>0</v>
      </c>
      <c r="G39" s="2">
        <f t="shared" si="6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5"/>
        <v>0</v>
      </c>
      <c r="G40" s="2">
        <f t="shared" si="6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5"/>
        <v>0</v>
      </c>
      <c r="G41" s="2">
        <f t="shared" si="6"/>
        <v>0</v>
      </c>
    </row>
    <row r="42" spans="1:22" customFormat="1" x14ac:dyDescent="0.3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22" customFormat="1" x14ac:dyDescent="0.3">
      <c r="A43" s="43" t="s">
        <v>33</v>
      </c>
      <c r="B43" s="43"/>
      <c r="C43" s="43"/>
      <c r="D43" s="43"/>
      <c r="E43" s="43"/>
      <c r="F43" s="44"/>
      <c r="G43" s="2">
        <f>SUM(G25:G42)</f>
        <v>4.3055660499999995</v>
      </c>
    </row>
    <row r="44" spans="1:22" x14ac:dyDescent="0.3">
      <c r="T44"/>
      <c r="U44"/>
      <c r="V44"/>
    </row>
    <row r="45" spans="1:22" x14ac:dyDescent="0.3">
      <c r="T45"/>
      <c r="U45"/>
      <c r="V45"/>
    </row>
    <row r="46" spans="1:22" x14ac:dyDescent="0.3">
      <c r="T46"/>
      <c r="U46"/>
      <c r="V46"/>
    </row>
    <row r="47" spans="1:22" x14ac:dyDescent="0.3">
      <c r="T47"/>
      <c r="U47"/>
      <c r="V47"/>
    </row>
  </sheetData>
  <mergeCells count="12">
    <mergeCell ref="A1:V1"/>
    <mergeCell ref="F2:M2"/>
    <mergeCell ref="N2:Q2"/>
    <mergeCell ref="A17:C17"/>
    <mergeCell ref="A18:C18"/>
    <mergeCell ref="D18:E18"/>
    <mergeCell ref="A43:F43"/>
    <mergeCell ref="A19:C19"/>
    <mergeCell ref="D19:E19"/>
    <mergeCell ref="A20:C20"/>
    <mergeCell ref="D20:E20"/>
    <mergeCell ref="A23:G2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BAE09-736B-4844-92A5-5A50205CBCB5}">
  <dimension ref="A1:V38"/>
  <sheetViews>
    <sheetView zoomScaleNormal="100" workbookViewId="0">
      <pane xSplit="1" ySplit="3" topLeftCell="B22" activePane="bottomRight" state="frozen"/>
      <selection activeCell="K34" sqref="K34"/>
      <selection pane="topRight" activeCell="K34" sqref="K34"/>
      <selection pane="bottomLeft" activeCell="K34" sqref="K34"/>
      <selection pane="bottomRight" activeCell="I38" sqref="I38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8" width="7.08203125" style="1" bestFit="1" customWidth="1"/>
    <col min="9" max="9" width="7.08203125" style="1" customWidth="1"/>
    <col min="10" max="10" width="7.08203125" style="1" bestFit="1" customWidth="1"/>
    <col min="11" max="11" width="7.08203125" style="1" customWidth="1"/>
    <col min="12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6.0000000000000001E-3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8.1000000000000003E-2</v>
      </c>
      <c r="N3" s="15">
        <v>0.04</v>
      </c>
      <c r="O3" s="15">
        <v>-0.02</v>
      </c>
      <c r="P3" s="15">
        <v>-0.03</v>
      </c>
      <c r="Q3" s="15">
        <v>-0.05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2" si="0">ROW()-3</f>
        <v>1</v>
      </c>
      <c r="B4" s="6">
        <v>45604.34746527778</v>
      </c>
      <c r="C4" s="7">
        <v>2.4742999999999999</v>
      </c>
      <c r="D4" s="5">
        <v>66</v>
      </c>
      <c r="E4" s="5">
        <f t="shared" ref="E4:E12" si="1">C4*D4</f>
        <v>163.3038</v>
      </c>
      <c r="F4" s="13">
        <f t="shared" ref="F4:Q12" si="2">$C4*(1+F$3)</f>
        <v>2.4891457999999997</v>
      </c>
      <c r="G4" s="12">
        <f t="shared" si="2"/>
        <v>2.5015172999999997</v>
      </c>
      <c r="H4" s="13">
        <f t="shared" si="2"/>
        <v>2.5138888000000001</v>
      </c>
      <c r="I4" s="12">
        <f t="shared" si="2"/>
        <v>2.5262602999999997</v>
      </c>
      <c r="J4" s="13">
        <f t="shared" si="2"/>
        <v>2.5510032999999996</v>
      </c>
      <c r="K4" s="12">
        <f t="shared" si="2"/>
        <v>2.6004892999999996</v>
      </c>
      <c r="L4" s="13">
        <f t="shared" si="2"/>
        <v>2.7242042999999998</v>
      </c>
      <c r="M4" s="12">
        <f t="shared" si="2"/>
        <v>2.6747182999999999</v>
      </c>
      <c r="N4" s="11">
        <f t="shared" si="2"/>
        <v>2.5732720000000002</v>
      </c>
      <c r="O4" s="12">
        <f t="shared" si="2"/>
        <v>2.424814</v>
      </c>
      <c r="P4" s="12">
        <f t="shared" si="2"/>
        <v>2.4000710000000001</v>
      </c>
      <c r="Q4" s="11">
        <f t="shared" si="2"/>
        <v>2.3505849999999997</v>
      </c>
      <c r="R4" s="10">
        <f>([1]汇总!$H$11-C4)/C4</f>
        <v>0.20882673887564165</v>
      </c>
      <c r="S4" s="5" t="s">
        <v>77</v>
      </c>
      <c r="T4" s="5">
        <f t="shared" ref="T4:T12" si="3">D4/2</f>
        <v>33</v>
      </c>
      <c r="U4" s="5"/>
      <c r="V4" s="5">
        <f t="shared" ref="V4:V12" si="4">D4-U4</f>
        <v>66</v>
      </c>
    </row>
    <row r="5" spans="1:22" x14ac:dyDescent="0.3">
      <c r="A5" s="5">
        <f t="shared" si="0"/>
        <v>2</v>
      </c>
      <c r="B5" s="6" t="s">
        <v>76</v>
      </c>
      <c r="C5" s="7">
        <v>2.3623666398390339</v>
      </c>
      <c r="D5" s="5">
        <v>71</v>
      </c>
      <c r="E5" s="5">
        <f t="shared" si="1"/>
        <v>167.7280314285714</v>
      </c>
      <c r="F5" s="13">
        <f t="shared" si="2"/>
        <v>2.3765408396780683</v>
      </c>
      <c r="G5" s="12">
        <f t="shared" si="2"/>
        <v>2.388352672877263</v>
      </c>
      <c r="H5" s="13">
        <f t="shared" si="2"/>
        <v>2.4001645060764587</v>
      </c>
      <c r="I5" s="12">
        <f t="shared" si="2"/>
        <v>2.4119763392756535</v>
      </c>
      <c r="J5" s="13">
        <f t="shared" si="2"/>
        <v>2.4356000056740439</v>
      </c>
      <c r="K5" s="12">
        <f t="shared" si="2"/>
        <v>2.4828473384708247</v>
      </c>
      <c r="L5" s="13">
        <f t="shared" si="2"/>
        <v>2.6009656704627764</v>
      </c>
      <c r="M5" s="12">
        <f t="shared" si="2"/>
        <v>2.5537183376659955</v>
      </c>
      <c r="N5" s="11">
        <f t="shared" si="2"/>
        <v>2.4568613054325952</v>
      </c>
      <c r="O5" s="12">
        <f t="shared" si="2"/>
        <v>2.3151193070422531</v>
      </c>
      <c r="P5" s="12">
        <f t="shared" si="2"/>
        <v>2.2914956406438627</v>
      </c>
      <c r="Q5" s="11">
        <f t="shared" si="2"/>
        <v>2.2442483078470823</v>
      </c>
      <c r="R5" s="10">
        <f>([1]汇总!$H$11-C5)/C5</f>
        <v>0.26610321596981229</v>
      </c>
      <c r="S5" s="5" t="s">
        <v>75</v>
      </c>
      <c r="T5" s="5">
        <f t="shared" si="3"/>
        <v>35.5</v>
      </c>
      <c r="U5" s="5"/>
      <c r="V5" s="5">
        <f t="shared" si="4"/>
        <v>71</v>
      </c>
    </row>
    <row r="6" spans="1:22" x14ac:dyDescent="0.3">
      <c r="A6" s="5">
        <f t="shared" si="0"/>
        <v>3</v>
      </c>
      <c r="B6" s="6">
        <v>45604.955717592595</v>
      </c>
      <c r="C6" s="7">
        <v>2.2974000000000001</v>
      </c>
      <c r="D6" s="5">
        <v>72</v>
      </c>
      <c r="E6" s="5">
        <f t="shared" si="1"/>
        <v>165.4128</v>
      </c>
      <c r="F6" s="13">
        <f t="shared" si="2"/>
        <v>2.3111844000000001</v>
      </c>
      <c r="G6" s="12">
        <f t="shared" si="2"/>
        <v>2.3226713999999999</v>
      </c>
      <c r="H6" s="13">
        <f t="shared" si="2"/>
        <v>2.3341584000000002</v>
      </c>
      <c r="I6" s="12">
        <f t="shared" si="2"/>
        <v>2.3456454</v>
      </c>
      <c r="J6" s="13">
        <f t="shared" si="2"/>
        <v>2.3686194</v>
      </c>
      <c r="K6" s="12">
        <f t="shared" si="2"/>
        <v>2.4145674000000001</v>
      </c>
      <c r="L6" s="13">
        <f t="shared" si="2"/>
        <v>2.5294373999999999</v>
      </c>
      <c r="M6" s="12">
        <f t="shared" si="2"/>
        <v>2.4834893999999998</v>
      </c>
      <c r="N6" s="11">
        <f t="shared" si="2"/>
        <v>2.3892960000000003</v>
      </c>
      <c r="O6" s="12">
        <f t="shared" si="2"/>
        <v>2.251452</v>
      </c>
      <c r="P6" s="12">
        <f t="shared" si="2"/>
        <v>2.228478</v>
      </c>
      <c r="Q6" s="11">
        <f t="shared" si="2"/>
        <v>2.1825299999999999</v>
      </c>
      <c r="R6" s="10">
        <f>([1]汇总!$H$11-C6)/C6</f>
        <v>0.30190650300339511</v>
      </c>
      <c r="S6" s="5" t="s">
        <v>74</v>
      </c>
      <c r="T6" s="5">
        <f t="shared" si="3"/>
        <v>36</v>
      </c>
      <c r="U6" s="5"/>
      <c r="V6" s="5">
        <f t="shared" si="4"/>
        <v>72</v>
      </c>
    </row>
    <row r="7" spans="1:22" ht="42" x14ac:dyDescent="0.3">
      <c r="A7" s="5">
        <f t="shared" si="0"/>
        <v>4</v>
      </c>
      <c r="B7" s="6">
        <v>45605.041689814818</v>
      </c>
      <c r="C7" s="7">
        <v>2.2294999999999998</v>
      </c>
      <c r="D7" s="5">
        <v>33</v>
      </c>
      <c r="E7" s="5">
        <f t="shared" si="1"/>
        <v>73.573499999999996</v>
      </c>
      <c r="F7" s="13">
        <f t="shared" si="2"/>
        <v>2.242877</v>
      </c>
      <c r="G7" s="12">
        <f t="shared" si="2"/>
        <v>2.2540244999999994</v>
      </c>
      <c r="H7" s="13">
        <f t="shared" si="2"/>
        <v>2.2651719999999997</v>
      </c>
      <c r="I7" s="12">
        <f t="shared" si="2"/>
        <v>2.2763194999999996</v>
      </c>
      <c r="J7" s="13">
        <f t="shared" si="2"/>
        <v>2.2986144999999998</v>
      </c>
      <c r="K7" s="12">
        <f t="shared" si="2"/>
        <v>2.3432044999999997</v>
      </c>
      <c r="L7" s="13">
        <f t="shared" si="2"/>
        <v>2.4546794999999997</v>
      </c>
      <c r="M7" s="12">
        <f t="shared" si="2"/>
        <v>2.4100894999999998</v>
      </c>
      <c r="N7" s="11">
        <f t="shared" si="2"/>
        <v>2.3186800000000001</v>
      </c>
      <c r="O7" s="12">
        <f t="shared" si="2"/>
        <v>2.1849099999999999</v>
      </c>
      <c r="P7" s="12">
        <f t="shared" si="2"/>
        <v>2.1626149999999997</v>
      </c>
      <c r="Q7" s="11">
        <f t="shared" si="2"/>
        <v>2.1180249999999998</v>
      </c>
      <c r="R7" s="10">
        <f>([1]汇总!$H$11-C7)/C7</f>
        <v>0.34155640278089272</v>
      </c>
      <c r="S7" s="14" t="s">
        <v>73</v>
      </c>
      <c r="T7" s="5">
        <f t="shared" si="3"/>
        <v>16.5</v>
      </c>
      <c r="U7" s="5"/>
      <c r="V7" s="5">
        <f t="shared" si="4"/>
        <v>33</v>
      </c>
    </row>
    <row r="8" spans="1:22" x14ac:dyDescent="0.3">
      <c r="A8" s="5">
        <f t="shared" si="0"/>
        <v>5</v>
      </c>
      <c r="B8" s="6"/>
      <c r="C8" s="7">
        <v>0</v>
      </c>
      <c r="D8" s="5">
        <v>0</v>
      </c>
      <c r="E8" s="5">
        <f t="shared" si="1"/>
        <v>0</v>
      </c>
      <c r="F8" s="13">
        <f t="shared" si="2"/>
        <v>0</v>
      </c>
      <c r="G8" s="12">
        <f t="shared" si="2"/>
        <v>0</v>
      </c>
      <c r="H8" s="13">
        <f t="shared" si="2"/>
        <v>0</v>
      </c>
      <c r="I8" s="12">
        <f t="shared" si="2"/>
        <v>0</v>
      </c>
      <c r="J8" s="13">
        <f t="shared" si="2"/>
        <v>0</v>
      </c>
      <c r="K8" s="12">
        <f t="shared" si="2"/>
        <v>0</v>
      </c>
      <c r="L8" s="13">
        <f t="shared" si="2"/>
        <v>0</v>
      </c>
      <c r="M8" s="12">
        <f t="shared" si="2"/>
        <v>0</v>
      </c>
      <c r="N8" s="11">
        <f t="shared" si="2"/>
        <v>0</v>
      </c>
      <c r="O8" s="12">
        <f t="shared" si="2"/>
        <v>0</v>
      </c>
      <c r="P8" s="12">
        <f t="shared" si="2"/>
        <v>0</v>
      </c>
      <c r="Q8" s="11">
        <f t="shared" si="2"/>
        <v>0</v>
      </c>
      <c r="R8" s="10" t="e">
        <f>([1]汇总!$H$11-C8)/C8</f>
        <v>#DIV/0!</v>
      </c>
      <c r="S8" s="5"/>
      <c r="T8" s="5">
        <f t="shared" si="3"/>
        <v>0</v>
      </c>
      <c r="U8" s="5"/>
      <c r="V8" s="5">
        <f t="shared" si="4"/>
        <v>0</v>
      </c>
    </row>
    <row r="9" spans="1:22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2">
        <f t="shared" si="2"/>
        <v>0</v>
      </c>
      <c r="N9" s="11">
        <f t="shared" si="2"/>
        <v>0</v>
      </c>
      <c r="O9" s="12">
        <f t="shared" si="2"/>
        <v>0</v>
      </c>
      <c r="P9" s="12">
        <f t="shared" si="2"/>
        <v>0</v>
      </c>
      <c r="Q9" s="11">
        <f t="shared" si="2"/>
        <v>0</v>
      </c>
      <c r="R9" s="10" t="e">
        <f>([1]汇总!$H$11-C9)/C9</f>
        <v>#DIV/0!</v>
      </c>
      <c r="S9" s="5"/>
      <c r="T9" s="5">
        <f t="shared" si="3"/>
        <v>0</v>
      </c>
      <c r="U9" s="5"/>
      <c r="V9" s="5">
        <f t="shared" si="4"/>
        <v>0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2">
        <f t="shared" si="2"/>
        <v>0</v>
      </c>
      <c r="N10" s="11">
        <f t="shared" si="2"/>
        <v>0</v>
      </c>
      <c r="O10" s="12">
        <f t="shared" si="2"/>
        <v>0</v>
      </c>
      <c r="P10" s="12">
        <f t="shared" si="2"/>
        <v>0</v>
      </c>
      <c r="Q10" s="11">
        <f t="shared" si="2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x14ac:dyDescent="0.3">
      <c r="A14" s="37" t="s">
        <v>12</v>
      </c>
      <c r="B14" s="37"/>
      <c r="C14" s="37"/>
      <c r="D14" s="5">
        <f>SUM(D3:D13)</f>
        <v>242</v>
      </c>
      <c r="E14" s="5">
        <f>SUM(E3:E13)</f>
        <v>570.01813142857145</v>
      </c>
      <c r="G14" s="1">
        <v>308</v>
      </c>
      <c r="T14" s="1">
        <f>SUM(T4:T13)</f>
        <v>121</v>
      </c>
      <c r="U14" s="1">
        <f>SUM(U3:U13)</f>
        <v>0</v>
      </c>
      <c r="V14" s="1">
        <f>SUM(V3:V13)</f>
        <v>242</v>
      </c>
    </row>
    <row r="15" spans="1:22" x14ac:dyDescent="0.3">
      <c r="A15" s="37" t="s">
        <v>11</v>
      </c>
      <c r="B15" s="37"/>
      <c r="C15" s="37"/>
      <c r="D15" s="38">
        <f>E14/D14</f>
        <v>2.3554468240850062</v>
      </c>
      <c r="E15" s="39"/>
      <c r="G15" s="1">
        <v>2.3285</v>
      </c>
    </row>
    <row r="16" spans="1:22" x14ac:dyDescent="0.3">
      <c r="A16" s="37" t="s">
        <v>10</v>
      </c>
      <c r="B16" s="37"/>
      <c r="C16" s="37"/>
      <c r="D16" s="38">
        <f>[1]汇总!H11</f>
        <v>2.9910000000000001</v>
      </c>
      <c r="E16" s="39"/>
    </row>
    <row r="17" spans="1:7" x14ac:dyDescent="0.3">
      <c r="A17" s="37" t="s">
        <v>9</v>
      </c>
      <c r="B17" s="37"/>
      <c r="C17" s="37"/>
      <c r="D17" s="24">
        <f>(D16-D15)/D15</f>
        <v>0.2698227654372457</v>
      </c>
      <c r="E17" s="25"/>
    </row>
    <row r="20" spans="1:7" customFormat="1" x14ac:dyDescent="0.3">
      <c r="A20" s="26" t="s">
        <v>8</v>
      </c>
      <c r="B20" s="26"/>
      <c r="C20" s="26"/>
      <c r="D20" s="26"/>
      <c r="E20" s="26"/>
      <c r="F20" s="26"/>
      <c r="G20" s="27"/>
    </row>
    <row r="21" spans="1:7" customFormat="1" x14ac:dyDescent="0.3">
      <c r="A21" s="1" t="s">
        <v>7</v>
      </c>
      <c r="B21" s="5" t="s">
        <v>6</v>
      </c>
      <c r="C21" s="5" t="s">
        <v>5</v>
      </c>
      <c r="D21" s="5" t="s">
        <v>4</v>
      </c>
      <c r="E21" s="5" t="s">
        <v>3</v>
      </c>
      <c r="F21" s="5" t="s">
        <v>2</v>
      </c>
      <c r="G21" s="5" t="s">
        <v>1</v>
      </c>
    </row>
    <row r="22" spans="1:7" customFormat="1" x14ac:dyDescent="0.3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9">
        <v>0</v>
      </c>
      <c r="G22" s="8">
        <v>0</v>
      </c>
    </row>
    <row r="23" spans="1:7" customFormat="1" x14ac:dyDescent="0.3">
      <c r="A23" s="1"/>
      <c r="B23" s="6">
        <v>45604.344398148147</v>
      </c>
      <c r="C23" s="7">
        <v>2.3788942857142854</v>
      </c>
      <c r="D23" s="5">
        <v>23</v>
      </c>
      <c r="E23" s="5">
        <v>2.4525999999999999</v>
      </c>
      <c r="F23" s="4">
        <f t="shared" ref="F23:F36" si="5">E23*D23/5</f>
        <v>11.28196</v>
      </c>
      <c r="G23" s="2">
        <f t="shared" ref="G23:G36" si="6">E23*D23 - C23*D23 - (C23*D23 + E23*D23)*0.05%</f>
        <v>1.6396692442857179</v>
      </c>
    </row>
    <row r="24" spans="1:7" customFormat="1" x14ac:dyDescent="0.3">
      <c r="A24" s="1"/>
      <c r="B24" s="6">
        <v>45605.080127314817</v>
      </c>
      <c r="C24" s="7">
        <v>2.2294999999999998</v>
      </c>
      <c r="D24" s="5">
        <v>33</v>
      </c>
      <c r="E24" s="5">
        <v>2.2974000000000001</v>
      </c>
      <c r="F24" s="4">
        <f t="shared" si="5"/>
        <v>15.162839999999999</v>
      </c>
      <c r="G24" s="2">
        <f t="shared" si="6"/>
        <v>2.1660061500000038</v>
      </c>
    </row>
    <row r="25" spans="1:7" customFormat="1" x14ac:dyDescent="0.3">
      <c r="A25" s="1"/>
      <c r="B25" s="6">
        <v>45605.136562500003</v>
      </c>
      <c r="C25" s="7">
        <v>2.2294999999999998</v>
      </c>
      <c r="D25" s="5">
        <v>33</v>
      </c>
      <c r="E25" s="5">
        <v>2.3212999999999999</v>
      </c>
      <c r="F25" s="4">
        <f t="shared" si="5"/>
        <v>15.320579999999998</v>
      </c>
      <c r="G25" s="2">
        <f t="shared" si="6"/>
        <v>2.9543117999999953</v>
      </c>
    </row>
    <row r="26" spans="1:7" customFormat="1" x14ac:dyDescent="0.3">
      <c r="A26" s="1"/>
      <c r="B26" s="6"/>
      <c r="C26" s="5"/>
      <c r="D26" s="5"/>
      <c r="E26" s="5"/>
      <c r="F26" s="4">
        <f t="shared" si="5"/>
        <v>0</v>
      </c>
      <c r="G26" s="2">
        <f t="shared" si="6"/>
        <v>0</v>
      </c>
    </row>
    <row r="27" spans="1:7" customFormat="1" x14ac:dyDescent="0.3">
      <c r="A27" s="1"/>
      <c r="B27" s="6"/>
      <c r="C27" s="5"/>
      <c r="D27" s="5"/>
      <c r="E27" s="5"/>
      <c r="F27" s="4">
        <f t="shared" si="5"/>
        <v>0</v>
      </c>
      <c r="G27" s="2">
        <f t="shared" si="6"/>
        <v>0</v>
      </c>
    </row>
    <row r="28" spans="1:7" customFormat="1" x14ac:dyDescent="0.3">
      <c r="A28" s="1"/>
      <c r="B28" s="6"/>
      <c r="C28" s="5"/>
      <c r="D28" s="5"/>
      <c r="E28" s="5"/>
      <c r="F28" s="4">
        <f t="shared" si="5"/>
        <v>0</v>
      </c>
      <c r="G28" s="2">
        <f t="shared" si="6"/>
        <v>0</v>
      </c>
    </row>
    <row r="29" spans="1:7" customFormat="1" x14ac:dyDescent="0.3">
      <c r="A29" s="1"/>
      <c r="B29" s="6"/>
      <c r="C29" s="5"/>
      <c r="D29" s="5"/>
      <c r="E29" s="5"/>
      <c r="F29" s="4">
        <f t="shared" si="5"/>
        <v>0</v>
      </c>
      <c r="G29" s="2">
        <f t="shared" si="6"/>
        <v>0</v>
      </c>
    </row>
    <row r="30" spans="1:7" customFormat="1" x14ac:dyDescent="0.3">
      <c r="A30" s="1"/>
      <c r="B30" s="6"/>
      <c r="C30" s="5"/>
      <c r="D30" s="5"/>
      <c r="E30" s="5"/>
      <c r="F30" s="4">
        <f t="shared" si="5"/>
        <v>0</v>
      </c>
      <c r="G30" s="2">
        <f t="shared" si="6"/>
        <v>0</v>
      </c>
    </row>
    <row r="31" spans="1:7" customFormat="1" x14ac:dyDescent="0.3">
      <c r="A31" s="1"/>
      <c r="B31" s="6"/>
      <c r="C31" s="5"/>
      <c r="D31" s="5"/>
      <c r="E31" s="5"/>
      <c r="F31" s="4">
        <f t="shared" si="5"/>
        <v>0</v>
      </c>
      <c r="G31" s="2">
        <f t="shared" si="6"/>
        <v>0</v>
      </c>
    </row>
    <row r="32" spans="1:7" customFormat="1" x14ac:dyDescent="0.3">
      <c r="A32" s="1"/>
      <c r="B32" s="6"/>
      <c r="C32" s="5"/>
      <c r="D32" s="5"/>
      <c r="E32" s="5"/>
      <c r="F32" s="4">
        <f t="shared" si="5"/>
        <v>0</v>
      </c>
      <c r="G32" s="2">
        <f t="shared" si="6"/>
        <v>0</v>
      </c>
    </row>
    <row r="33" spans="1:7" customFormat="1" x14ac:dyDescent="0.3">
      <c r="A33" s="1"/>
      <c r="B33" s="6"/>
      <c r="C33" s="5"/>
      <c r="D33" s="5"/>
      <c r="E33" s="5"/>
      <c r="F33" s="4">
        <f t="shared" si="5"/>
        <v>0</v>
      </c>
      <c r="G33" s="2">
        <f t="shared" si="6"/>
        <v>0</v>
      </c>
    </row>
    <row r="34" spans="1:7" customFormat="1" x14ac:dyDescent="0.3">
      <c r="A34" s="1"/>
      <c r="B34" s="6"/>
      <c r="C34" s="5"/>
      <c r="D34" s="5"/>
      <c r="E34" s="5"/>
      <c r="F34" s="4">
        <f t="shared" si="5"/>
        <v>0</v>
      </c>
      <c r="G34" s="2">
        <f t="shared" si="6"/>
        <v>0</v>
      </c>
    </row>
    <row r="35" spans="1:7" customFormat="1" x14ac:dyDescent="0.3">
      <c r="A35" s="1"/>
      <c r="B35" s="6"/>
      <c r="C35" s="5"/>
      <c r="D35" s="5"/>
      <c r="E35" s="5"/>
      <c r="F35" s="4">
        <f t="shared" si="5"/>
        <v>0</v>
      </c>
      <c r="G35" s="2">
        <f t="shared" si="6"/>
        <v>0</v>
      </c>
    </row>
    <row r="36" spans="1:7" customFormat="1" x14ac:dyDescent="0.3">
      <c r="A36" s="1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7" customFormat="1" x14ac:dyDescent="0.3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</row>
    <row r="38" spans="1:7" customFormat="1" x14ac:dyDescent="0.3">
      <c r="A38" s="28" t="s">
        <v>0</v>
      </c>
      <c r="B38" s="28"/>
      <c r="C38" s="28"/>
      <c r="D38" s="28"/>
      <c r="E38" s="28"/>
      <c r="F38" s="29"/>
      <c r="G38" s="2">
        <f>SUM(G22:G37)</f>
        <v>6.759987194285717</v>
      </c>
    </row>
  </sheetData>
  <mergeCells count="12">
    <mergeCell ref="A1:V1"/>
    <mergeCell ref="F2:M2"/>
    <mergeCell ref="N2:Q2"/>
    <mergeCell ref="A14:C14"/>
    <mergeCell ref="A15:C15"/>
    <mergeCell ref="D15:E15"/>
    <mergeCell ref="A38:F38"/>
    <mergeCell ref="A16:C16"/>
    <mergeCell ref="D16:E16"/>
    <mergeCell ref="A17:C17"/>
    <mergeCell ref="D17:E17"/>
    <mergeCell ref="A20:G2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1A22-CF4C-4A70-B7D3-5BDAAC439750}">
  <dimension ref="A1:V48"/>
  <sheetViews>
    <sheetView zoomScaleNormal="100" workbookViewId="0">
      <pane xSplit="1" ySplit="3" topLeftCell="B4" activePane="bottomRight" state="frozen"/>
      <selection activeCell="K34" sqref="K34"/>
      <selection pane="topRight" activeCell="K34" sqref="K34"/>
      <selection pane="bottomLeft" activeCell="K34" sqref="K34"/>
      <selection pane="bottomRight" activeCell="J11" sqref="J11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3.5820312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1" t="s">
        <v>44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</row>
    <row r="2" spans="1:22" x14ac:dyDescent="0.3">
      <c r="A2" s="17" t="s">
        <v>7</v>
      </c>
      <c r="B2" s="17" t="s">
        <v>43</v>
      </c>
      <c r="C2" s="17" t="s">
        <v>42</v>
      </c>
      <c r="D2" s="17" t="s">
        <v>4</v>
      </c>
      <c r="E2" s="17" t="s">
        <v>30</v>
      </c>
      <c r="F2" s="48" t="s">
        <v>29</v>
      </c>
      <c r="G2" s="48"/>
      <c r="H2" s="48"/>
      <c r="I2" s="48"/>
      <c r="J2" s="48"/>
      <c r="K2" s="48"/>
      <c r="L2" s="48"/>
      <c r="M2" s="48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-6.0000000000000001E-3</v>
      </c>
      <c r="G3" s="16">
        <v>-1.0999999999999999E-2</v>
      </c>
      <c r="H3" s="16">
        <v>-1.6E-2</v>
      </c>
      <c r="I3" s="16">
        <v>-2.1000000000000001E-2</v>
      </c>
      <c r="J3" s="16">
        <v>-3.1E-2</v>
      </c>
      <c r="K3" s="16">
        <v>-5.0999999999999997E-2</v>
      </c>
      <c r="L3" s="16">
        <v>-0.111</v>
      </c>
      <c r="M3" s="16">
        <v>-8.1000000000000003E-2</v>
      </c>
      <c r="N3" s="16">
        <v>-2.1999999999999999E-2</v>
      </c>
      <c r="O3" s="16">
        <v>0.03</v>
      </c>
      <c r="P3" s="16">
        <v>0.02</v>
      </c>
      <c r="Q3" s="16">
        <v>0.06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8" si="0">ROW()-3</f>
        <v>1</v>
      </c>
      <c r="B4" s="6">
        <v>45601.236921296295</v>
      </c>
      <c r="C4" s="7">
        <v>1.9319999999999999</v>
      </c>
      <c r="D4" s="5">
        <v>111</v>
      </c>
      <c r="E4" s="5">
        <f t="shared" ref="E4:E18" si="1">C4*D4</f>
        <v>214.452</v>
      </c>
      <c r="F4" s="13">
        <f t="shared" ref="F4:Q18" si="2">$C4*(1+F$3)</f>
        <v>1.9204079999999999</v>
      </c>
      <c r="G4" s="12">
        <f t="shared" si="2"/>
        <v>1.9107479999999999</v>
      </c>
      <c r="H4" s="13">
        <f t="shared" si="2"/>
        <v>1.9010879999999999</v>
      </c>
      <c r="I4" s="12">
        <f t="shared" si="2"/>
        <v>1.8914279999999999</v>
      </c>
      <c r="J4" s="13">
        <f t="shared" si="2"/>
        <v>1.8721079999999999</v>
      </c>
      <c r="K4" s="12">
        <f t="shared" si="2"/>
        <v>1.8334679999999999</v>
      </c>
      <c r="L4" s="13">
        <f t="shared" si="2"/>
        <v>1.7175480000000001</v>
      </c>
      <c r="M4" s="12">
        <f t="shared" si="2"/>
        <v>1.7755080000000001</v>
      </c>
      <c r="N4" s="11">
        <f t="shared" si="2"/>
        <v>1.8894959999999998</v>
      </c>
      <c r="O4" s="12">
        <f t="shared" si="2"/>
        <v>1.98996</v>
      </c>
      <c r="P4" s="12">
        <f t="shared" si="2"/>
        <v>1.9706399999999999</v>
      </c>
      <c r="Q4" s="11">
        <f t="shared" si="2"/>
        <v>2.04792</v>
      </c>
      <c r="R4" s="10">
        <f>(C4-[1]汇总!$H$11)/C4</f>
        <v>-0.54813664596273304</v>
      </c>
      <c r="S4" s="5" t="s">
        <v>45</v>
      </c>
      <c r="T4" s="5">
        <f t="shared" ref="T4:T18" si="3">D4/2</f>
        <v>55.5</v>
      </c>
      <c r="U4" s="5">
        <v>55</v>
      </c>
      <c r="V4" s="5">
        <f t="shared" ref="V4:V18" si="4">D4-U4</f>
        <v>56</v>
      </c>
    </row>
    <row r="5" spans="1:22" x14ac:dyDescent="0.3">
      <c r="A5" s="5">
        <f t="shared" si="0"/>
        <v>2</v>
      </c>
      <c r="B5" s="6" t="s">
        <v>56</v>
      </c>
      <c r="C5" s="7">
        <v>1.9964000000000002</v>
      </c>
      <c r="D5" s="5">
        <v>105</v>
      </c>
      <c r="E5" s="5">
        <f t="shared" si="1"/>
        <v>209.62200000000001</v>
      </c>
      <c r="F5" s="13">
        <f t="shared" si="2"/>
        <v>1.9844216000000001</v>
      </c>
      <c r="G5" s="12">
        <f t="shared" si="2"/>
        <v>1.9744396000000002</v>
      </c>
      <c r="H5" s="13">
        <f t="shared" si="2"/>
        <v>1.9644576000000002</v>
      </c>
      <c r="I5" s="12">
        <f t="shared" si="2"/>
        <v>1.9544756000000001</v>
      </c>
      <c r="J5" s="13">
        <f t="shared" si="2"/>
        <v>1.9345116000000002</v>
      </c>
      <c r="K5" s="12">
        <f t="shared" si="2"/>
        <v>1.8945836</v>
      </c>
      <c r="L5" s="13">
        <f t="shared" si="2"/>
        <v>1.7747996000000001</v>
      </c>
      <c r="M5" s="12">
        <f t="shared" si="2"/>
        <v>1.8346916000000002</v>
      </c>
      <c r="N5" s="11">
        <f t="shared" si="2"/>
        <v>1.9524792000000002</v>
      </c>
      <c r="O5" s="12">
        <f t="shared" si="2"/>
        <v>2.0562920000000005</v>
      </c>
      <c r="P5" s="12">
        <f t="shared" si="2"/>
        <v>2.0363280000000001</v>
      </c>
      <c r="Q5" s="11">
        <f t="shared" si="2"/>
        <v>2.1161840000000005</v>
      </c>
      <c r="R5" s="10">
        <f>(C5-[1]汇总!$H$11)/C5</f>
        <v>-0.49819675415748338</v>
      </c>
      <c r="S5" s="5" t="s">
        <v>72</v>
      </c>
      <c r="T5" s="5">
        <f t="shared" si="3"/>
        <v>52.5</v>
      </c>
      <c r="U5" s="5">
        <v>52</v>
      </c>
      <c r="V5" s="5">
        <f t="shared" si="4"/>
        <v>53</v>
      </c>
    </row>
    <row r="6" spans="1:22" x14ac:dyDescent="0.3">
      <c r="A6" s="5">
        <f t="shared" si="0"/>
        <v>3</v>
      </c>
      <c r="B6" s="6">
        <v>45601.593402777777</v>
      </c>
      <c r="C6" s="7">
        <v>2.0390999999999999</v>
      </c>
      <c r="D6" s="5">
        <v>105</v>
      </c>
      <c r="E6" s="5">
        <f t="shared" si="1"/>
        <v>214.10549999999998</v>
      </c>
      <c r="F6" s="13">
        <f t="shared" si="2"/>
        <v>2.0268653999999997</v>
      </c>
      <c r="G6" s="12">
        <f t="shared" si="2"/>
        <v>2.0166698999999997</v>
      </c>
      <c r="H6" s="13">
        <f t="shared" si="2"/>
        <v>2.0064744000000001</v>
      </c>
      <c r="I6" s="12">
        <f t="shared" si="2"/>
        <v>1.9962788999999999</v>
      </c>
      <c r="J6" s="13">
        <f t="shared" si="2"/>
        <v>1.9758878999999998</v>
      </c>
      <c r="K6" s="12">
        <f t="shared" si="2"/>
        <v>1.9351058999999999</v>
      </c>
      <c r="L6" s="13">
        <f t="shared" si="2"/>
        <v>1.8127598999999999</v>
      </c>
      <c r="M6" s="12">
        <f t="shared" si="2"/>
        <v>1.8739329</v>
      </c>
      <c r="N6" s="11">
        <f t="shared" si="2"/>
        <v>1.9942397999999999</v>
      </c>
      <c r="O6" s="12">
        <f t="shared" si="2"/>
        <v>2.1002730000000001</v>
      </c>
      <c r="P6" s="12">
        <f t="shared" si="2"/>
        <v>2.079882</v>
      </c>
      <c r="Q6" s="11">
        <f t="shared" si="2"/>
        <v>2.1614460000000002</v>
      </c>
      <c r="R6" s="10">
        <f>(C6-[1]汇总!$H$11)/C6</f>
        <v>-0.46682359864646178</v>
      </c>
      <c r="S6" s="5" t="s">
        <v>41</v>
      </c>
      <c r="T6" s="5">
        <f t="shared" si="3"/>
        <v>52.5</v>
      </c>
      <c r="U6" s="5">
        <v>52</v>
      </c>
      <c r="V6" s="5">
        <f t="shared" si="4"/>
        <v>53</v>
      </c>
    </row>
    <row r="7" spans="1:22" x14ac:dyDescent="0.3">
      <c r="A7" s="5">
        <f t="shared" si="0"/>
        <v>4</v>
      </c>
      <c r="B7" s="6" t="s">
        <v>56</v>
      </c>
      <c r="C7" s="7">
        <v>2.0711659999999998</v>
      </c>
      <c r="D7" s="5">
        <v>100</v>
      </c>
      <c r="E7" s="5">
        <f t="shared" si="1"/>
        <v>207.11659999999998</v>
      </c>
      <c r="F7" s="13">
        <f t="shared" si="2"/>
        <v>2.058739004</v>
      </c>
      <c r="G7" s="12">
        <f t="shared" si="2"/>
        <v>2.048383174</v>
      </c>
      <c r="H7" s="13">
        <f t="shared" si="2"/>
        <v>2.0380273439999996</v>
      </c>
      <c r="I7" s="12">
        <f t="shared" si="2"/>
        <v>2.0276715139999997</v>
      </c>
      <c r="J7" s="13">
        <f t="shared" si="2"/>
        <v>2.0069598539999998</v>
      </c>
      <c r="K7" s="12">
        <f t="shared" si="2"/>
        <v>1.9655365339999997</v>
      </c>
      <c r="L7" s="13">
        <f t="shared" si="2"/>
        <v>1.8412665739999998</v>
      </c>
      <c r="M7" s="12">
        <f t="shared" si="2"/>
        <v>1.903401554</v>
      </c>
      <c r="N7" s="11">
        <f t="shared" si="2"/>
        <v>2.0256003479999998</v>
      </c>
      <c r="O7" s="12">
        <f t="shared" si="2"/>
        <v>2.13330098</v>
      </c>
      <c r="P7" s="12">
        <f t="shared" si="2"/>
        <v>2.1125893199999997</v>
      </c>
      <c r="Q7" s="11">
        <f t="shared" si="2"/>
        <v>2.1954359599999997</v>
      </c>
      <c r="R7" s="10">
        <f>(C7-[1]汇总!$H$11)/C7</f>
        <v>-0.44411408839272193</v>
      </c>
      <c r="S7" s="5" t="s">
        <v>70</v>
      </c>
      <c r="T7" s="5">
        <f t="shared" si="3"/>
        <v>50</v>
      </c>
      <c r="U7" s="5">
        <v>50</v>
      </c>
      <c r="V7" s="5">
        <f t="shared" si="4"/>
        <v>50</v>
      </c>
    </row>
    <row r="8" spans="1:22" x14ac:dyDescent="0.3">
      <c r="A8" s="5">
        <f t="shared" si="0"/>
        <v>5</v>
      </c>
      <c r="B8" s="6" t="s">
        <v>56</v>
      </c>
      <c r="C8" s="7">
        <v>2.1686000000000001</v>
      </c>
      <c r="D8" s="5">
        <v>100</v>
      </c>
      <c r="E8" s="5">
        <f t="shared" si="1"/>
        <v>216.86</v>
      </c>
      <c r="F8" s="13">
        <f t="shared" si="2"/>
        <v>2.1555884000000001</v>
      </c>
      <c r="G8" s="12">
        <f t="shared" si="2"/>
        <v>2.1447454000000001</v>
      </c>
      <c r="H8" s="13">
        <f t="shared" si="2"/>
        <v>2.1339024000000002</v>
      </c>
      <c r="I8" s="12">
        <f t="shared" si="2"/>
        <v>2.1230593999999998</v>
      </c>
      <c r="J8" s="13">
        <f t="shared" si="2"/>
        <v>2.1013733999999999</v>
      </c>
      <c r="K8" s="12">
        <f t="shared" si="2"/>
        <v>2.0580014000000002</v>
      </c>
      <c r="L8" s="13">
        <f t="shared" si="2"/>
        <v>1.9278854000000001</v>
      </c>
      <c r="M8" s="12">
        <f t="shared" si="2"/>
        <v>1.9929434000000001</v>
      </c>
      <c r="N8" s="11">
        <f t="shared" si="2"/>
        <v>2.1208908000000002</v>
      </c>
      <c r="O8" s="12">
        <f t="shared" si="2"/>
        <v>2.2336580000000001</v>
      </c>
      <c r="P8" s="12">
        <f t="shared" si="2"/>
        <v>2.2119720000000003</v>
      </c>
      <c r="Q8" s="11">
        <f t="shared" si="2"/>
        <v>2.2987160000000002</v>
      </c>
      <c r="R8" s="10">
        <f>(C8-[1]汇总!$H$11)/C8</f>
        <v>-0.37923084017338377</v>
      </c>
      <c r="S8" s="5" t="s">
        <v>70</v>
      </c>
      <c r="T8" s="5">
        <f t="shared" si="3"/>
        <v>50</v>
      </c>
      <c r="U8" s="5">
        <v>50</v>
      </c>
      <c r="V8" s="5">
        <f t="shared" si="4"/>
        <v>50</v>
      </c>
    </row>
    <row r="9" spans="1:22" x14ac:dyDescent="0.3">
      <c r="A9" s="5">
        <f t="shared" si="0"/>
        <v>6</v>
      </c>
      <c r="B9" s="6" t="s">
        <v>56</v>
      </c>
      <c r="C9" s="7">
        <v>2.2917465346534653</v>
      </c>
      <c r="D9" s="5">
        <v>101</v>
      </c>
      <c r="E9" s="5">
        <f t="shared" si="1"/>
        <v>231.46639999999999</v>
      </c>
      <c r="F9" s="13">
        <f t="shared" si="2"/>
        <v>2.2779960554455445</v>
      </c>
      <c r="G9" s="12">
        <f t="shared" si="2"/>
        <v>2.2665373227722774</v>
      </c>
      <c r="H9" s="13">
        <f t="shared" si="2"/>
        <v>2.2550785900990098</v>
      </c>
      <c r="I9" s="12">
        <f t="shared" si="2"/>
        <v>2.2436198574257427</v>
      </c>
      <c r="J9" s="13">
        <f t="shared" si="2"/>
        <v>2.2207023920792079</v>
      </c>
      <c r="K9" s="12">
        <f t="shared" si="2"/>
        <v>2.1748674613861385</v>
      </c>
      <c r="L9" s="13">
        <f t="shared" si="2"/>
        <v>2.0373626693069307</v>
      </c>
      <c r="M9" s="12">
        <f t="shared" si="2"/>
        <v>2.1061150653465348</v>
      </c>
      <c r="N9" s="11">
        <f t="shared" si="2"/>
        <v>2.241328110891089</v>
      </c>
      <c r="O9" s="12">
        <f t="shared" si="2"/>
        <v>2.3604989306930695</v>
      </c>
      <c r="P9" s="12">
        <f t="shared" si="2"/>
        <v>2.3375814653465348</v>
      </c>
      <c r="Q9" s="11">
        <f t="shared" si="2"/>
        <v>2.4292513267326732</v>
      </c>
      <c r="R9" s="10">
        <f>(C9-[1]汇总!$H$11)/C9</f>
        <v>-0.30511815105777779</v>
      </c>
      <c r="S9" s="5" t="s">
        <v>82</v>
      </c>
      <c r="T9" s="5">
        <f t="shared" si="3"/>
        <v>50.5</v>
      </c>
      <c r="U9" s="5"/>
      <c r="V9" s="5">
        <f t="shared" si="4"/>
        <v>101</v>
      </c>
    </row>
    <row r="10" spans="1:22" ht="28" x14ac:dyDescent="0.3">
      <c r="A10" s="5">
        <f t="shared" si="0"/>
        <v>7</v>
      </c>
      <c r="B10" s="6">
        <v>45603.666655092595</v>
      </c>
      <c r="C10" s="7">
        <v>2.3260999999999998</v>
      </c>
      <c r="D10" s="5">
        <v>62</v>
      </c>
      <c r="E10" s="5">
        <f t="shared" si="1"/>
        <v>144.2182</v>
      </c>
      <c r="F10" s="13">
        <f t="shared" si="2"/>
        <v>2.3121433999999996</v>
      </c>
      <c r="G10" s="12">
        <f t="shared" si="2"/>
        <v>2.3005128999999997</v>
      </c>
      <c r="H10" s="13">
        <f t="shared" si="2"/>
        <v>2.2888823999999999</v>
      </c>
      <c r="I10" s="12">
        <f t="shared" si="2"/>
        <v>2.2772519</v>
      </c>
      <c r="J10" s="13">
        <f t="shared" si="2"/>
        <v>2.2539908999999998</v>
      </c>
      <c r="K10" s="12">
        <f t="shared" si="2"/>
        <v>2.2074688999999998</v>
      </c>
      <c r="L10" s="13">
        <f t="shared" si="2"/>
        <v>2.0679029</v>
      </c>
      <c r="M10" s="12">
        <f t="shared" si="2"/>
        <v>2.1376859000000001</v>
      </c>
      <c r="N10" s="11">
        <f t="shared" si="2"/>
        <v>2.2749257999999997</v>
      </c>
      <c r="O10" s="12">
        <f t="shared" si="2"/>
        <v>2.395883</v>
      </c>
      <c r="P10" s="12">
        <f t="shared" si="2"/>
        <v>2.3726219999999998</v>
      </c>
      <c r="Q10" s="11">
        <f t="shared" si="2"/>
        <v>2.4656660000000001</v>
      </c>
      <c r="R10" s="10">
        <f>(C10-[1]汇总!$H$11)/C10</f>
        <v>-0.28584325695369944</v>
      </c>
      <c r="S10" s="14" t="s">
        <v>81</v>
      </c>
      <c r="T10" s="5">
        <f t="shared" si="3"/>
        <v>31</v>
      </c>
      <c r="U10" s="5">
        <v>31</v>
      </c>
      <c r="V10" s="5">
        <f t="shared" si="4"/>
        <v>31</v>
      </c>
    </row>
    <row r="11" spans="1:22" ht="42" x14ac:dyDescent="0.3">
      <c r="A11" s="5">
        <f t="shared" si="0"/>
        <v>8</v>
      </c>
      <c r="B11" s="6" t="s">
        <v>80</v>
      </c>
      <c r="C11" s="7">
        <v>2.4001173913043474</v>
      </c>
      <c r="D11" s="5">
        <v>93</v>
      </c>
      <c r="E11" s="5">
        <f t="shared" si="1"/>
        <v>223.21091739130432</v>
      </c>
      <c r="F11" s="13">
        <f t="shared" si="2"/>
        <v>2.3857166869565214</v>
      </c>
      <c r="G11" s="12">
        <f t="shared" si="2"/>
        <v>2.3737160999999998</v>
      </c>
      <c r="H11" s="13">
        <f t="shared" si="2"/>
        <v>2.3617155130434777</v>
      </c>
      <c r="I11" s="12">
        <f t="shared" si="2"/>
        <v>2.3497149260869561</v>
      </c>
      <c r="J11" s="13">
        <f t="shared" si="2"/>
        <v>2.3257137521739124</v>
      </c>
      <c r="K11" s="12">
        <f t="shared" si="2"/>
        <v>2.2777114043478255</v>
      </c>
      <c r="L11" s="13">
        <f t="shared" si="2"/>
        <v>2.1337043608695647</v>
      </c>
      <c r="M11" s="12">
        <f t="shared" si="2"/>
        <v>2.2057078826086953</v>
      </c>
      <c r="N11" s="11">
        <f t="shared" si="2"/>
        <v>2.3473148086956517</v>
      </c>
      <c r="O11" s="12">
        <f t="shared" si="2"/>
        <v>2.472120913043478</v>
      </c>
      <c r="P11" s="12">
        <f t="shared" si="2"/>
        <v>2.4481197391304343</v>
      </c>
      <c r="Q11" s="11">
        <f t="shared" si="2"/>
        <v>2.5441244347826082</v>
      </c>
      <c r="R11" s="10">
        <f>(C11-[1]汇总!$H$11)/C11</f>
        <v>-0.2461890451010551</v>
      </c>
      <c r="S11" s="14" t="s">
        <v>79</v>
      </c>
      <c r="T11" s="5">
        <f t="shared" si="3"/>
        <v>46.5</v>
      </c>
      <c r="U11" s="5">
        <v>47</v>
      </c>
      <c r="V11" s="5">
        <f t="shared" si="4"/>
        <v>46</v>
      </c>
    </row>
    <row r="12" spans="1:22" ht="56" x14ac:dyDescent="0.3">
      <c r="A12" s="5">
        <f t="shared" si="0"/>
        <v>9</v>
      </c>
      <c r="B12" s="6">
        <v>45604.364652777775</v>
      </c>
      <c r="C12" s="7">
        <v>2.4964</v>
      </c>
      <c r="D12" s="5">
        <v>22</v>
      </c>
      <c r="E12" s="5">
        <f t="shared" si="1"/>
        <v>54.9208</v>
      </c>
      <c r="F12" s="13">
        <f t="shared" si="2"/>
        <v>2.4814216</v>
      </c>
      <c r="G12" s="12">
        <f t="shared" si="2"/>
        <v>2.4689396000000001</v>
      </c>
      <c r="H12" s="13">
        <f t="shared" si="2"/>
        <v>2.4564575999999998</v>
      </c>
      <c r="I12" s="12">
        <f t="shared" si="2"/>
        <v>2.4439755999999999</v>
      </c>
      <c r="J12" s="13">
        <f t="shared" si="2"/>
        <v>2.4190115999999997</v>
      </c>
      <c r="K12" s="12">
        <f t="shared" si="2"/>
        <v>2.3690835999999997</v>
      </c>
      <c r="L12" s="13">
        <f t="shared" si="2"/>
        <v>2.2192995999999998</v>
      </c>
      <c r="M12" s="12">
        <f t="shared" si="2"/>
        <v>2.2941916</v>
      </c>
      <c r="N12" s="11">
        <f t="shared" si="2"/>
        <v>2.4414791999999998</v>
      </c>
      <c r="O12" s="12">
        <f t="shared" si="2"/>
        <v>2.5712920000000001</v>
      </c>
      <c r="P12" s="12">
        <f t="shared" si="2"/>
        <v>2.5463279999999999</v>
      </c>
      <c r="Q12" s="11">
        <f t="shared" si="2"/>
        <v>2.6461839999999999</v>
      </c>
      <c r="R12" s="10">
        <f>(C12-[1]汇总!$H$11)/C12</f>
        <v>-0.19812530043262305</v>
      </c>
      <c r="S12" s="14" t="s">
        <v>78</v>
      </c>
      <c r="T12" s="5">
        <f t="shared" si="3"/>
        <v>11</v>
      </c>
      <c r="U12" s="5">
        <v>11</v>
      </c>
      <c r="V12" s="5">
        <f t="shared" si="4"/>
        <v>11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(C13-[1]汇总!$H$11)/C13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2">
        <f t="shared" si="2"/>
        <v>0</v>
      </c>
      <c r="N14" s="11">
        <f t="shared" si="2"/>
        <v>0</v>
      </c>
      <c r="O14" s="12">
        <f t="shared" si="2"/>
        <v>0</v>
      </c>
      <c r="P14" s="12">
        <f t="shared" si="2"/>
        <v>0</v>
      </c>
      <c r="Q14" s="11">
        <f t="shared" si="2"/>
        <v>0</v>
      </c>
      <c r="R14" s="10" t="e">
        <f>(C14-[1]汇总!$H$11)/C14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2"/>
        <v>0</v>
      </c>
      <c r="G15" s="12">
        <f t="shared" si="2"/>
        <v>0</v>
      </c>
      <c r="H15" s="13">
        <f t="shared" si="2"/>
        <v>0</v>
      </c>
      <c r="I15" s="12">
        <f t="shared" si="2"/>
        <v>0</v>
      </c>
      <c r="J15" s="13">
        <f t="shared" si="2"/>
        <v>0</v>
      </c>
      <c r="K15" s="12">
        <f t="shared" si="2"/>
        <v>0</v>
      </c>
      <c r="L15" s="13">
        <f t="shared" si="2"/>
        <v>0</v>
      </c>
      <c r="M15" s="12">
        <f t="shared" si="2"/>
        <v>0</v>
      </c>
      <c r="N15" s="11">
        <f t="shared" si="2"/>
        <v>0</v>
      </c>
      <c r="O15" s="12">
        <f t="shared" si="2"/>
        <v>0</v>
      </c>
      <c r="P15" s="12">
        <f t="shared" si="2"/>
        <v>0</v>
      </c>
      <c r="Q15" s="11">
        <f t="shared" si="2"/>
        <v>0</v>
      </c>
      <c r="R15" s="10" t="e">
        <f>(C15-[1]汇总!$H$11)/C15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2"/>
        <v>0</v>
      </c>
      <c r="G16" s="12">
        <f t="shared" si="2"/>
        <v>0</v>
      </c>
      <c r="H16" s="13">
        <f t="shared" si="2"/>
        <v>0</v>
      </c>
      <c r="I16" s="12">
        <f t="shared" si="2"/>
        <v>0</v>
      </c>
      <c r="J16" s="13">
        <f t="shared" si="2"/>
        <v>0</v>
      </c>
      <c r="K16" s="12">
        <f t="shared" si="2"/>
        <v>0</v>
      </c>
      <c r="L16" s="13">
        <f t="shared" si="2"/>
        <v>0</v>
      </c>
      <c r="M16" s="12">
        <f t="shared" si="2"/>
        <v>0</v>
      </c>
      <c r="N16" s="11">
        <f t="shared" si="2"/>
        <v>0</v>
      </c>
      <c r="O16" s="12">
        <f t="shared" si="2"/>
        <v>0</v>
      </c>
      <c r="P16" s="12">
        <f t="shared" si="2"/>
        <v>0</v>
      </c>
      <c r="Q16" s="11">
        <f t="shared" si="2"/>
        <v>0</v>
      </c>
      <c r="R16" s="10" t="e">
        <f>(C16-[1]汇总!$H$11)/C16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2"/>
        <v>0</v>
      </c>
      <c r="G17" s="12">
        <f t="shared" si="2"/>
        <v>0</v>
      </c>
      <c r="H17" s="13">
        <f t="shared" si="2"/>
        <v>0</v>
      </c>
      <c r="I17" s="12">
        <f t="shared" si="2"/>
        <v>0</v>
      </c>
      <c r="J17" s="13">
        <f t="shared" si="2"/>
        <v>0</v>
      </c>
      <c r="K17" s="12">
        <f t="shared" si="2"/>
        <v>0</v>
      </c>
      <c r="L17" s="13">
        <f t="shared" si="2"/>
        <v>0</v>
      </c>
      <c r="M17" s="12">
        <f t="shared" si="2"/>
        <v>0</v>
      </c>
      <c r="N17" s="11">
        <f t="shared" si="2"/>
        <v>0</v>
      </c>
      <c r="O17" s="12">
        <f t="shared" si="2"/>
        <v>0</v>
      </c>
      <c r="P17" s="12">
        <f t="shared" si="2"/>
        <v>0</v>
      </c>
      <c r="Q17" s="11">
        <f t="shared" si="2"/>
        <v>0</v>
      </c>
      <c r="R17" s="10" t="e">
        <f>(C17-[1]汇总!$H$11)/C17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5">
        <f t="shared" si="0"/>
        <v>15</v>
      </c>
      <c r="B18" s="6"/>
      <c r="C18" s="7">
        <v>0</v>
      </c>
      <c r="D18" s="5">
        <v>0</v>
      </c>
      <c r="E18" s="5">
        <f t="shared" si="1"/>
        <v>0</v>
      </c>
      <c r="F18" s="13">
        <f t="shared" si="2"/>
        <v>0</v>
      </c>
      <c r="G18" s="12">
        <f t="shared" si="2"/>
        <v>0</v>
      </c>
      <c r="H18" s="13">
        <f t="shared" si="2"/>
        <v>0</v>
      </c>
      <c r="I18" s="12">
        <f t="shared" si="2"/>
        <v>0</v>
      </c>
      <c r="J18" s="13">
        <f t="shared" si="2"/>
        <v>0</v>
      </c>
      <c r="K18" s="12">
        <f t="shared" si="2"/>
        <v>0</v>
      </c>
      <c r="L18" s="13">
        <f t="shared" si="2"/>
        <v>0</v>
      </c>
      <c r="M18" s="12">
        <f t="shared" si="2"/>
        <v>0</v>
      </c>
      <c r="N18" s="11">
        <f t="shared" si="2"/>
        <v>0</v>
      </c>
      <c r="O18" s="12">
        <f t="shared" si="2"/>
        <v>0</v>
      </c>
      <c r="P18" s="12">
        <f t="shared" si="2"/>
        <v>0</v>
      </c>
      <c r="Q18" s="11">
        <f t="shared" si="2"/>
        <v>0</v>
      </c>
      <c r="R18" s="10" t="e">
        <f>(C18-[1]汇总!$H$11)/C18</f>
        <v>#DIV/0!</v>
      </c>
      <c r="S18" s="5"/>
      <c r="T18" s="5">
        <f t="shared" si="3"/>
        <v>0</v>
      </c>
      <c r="U18" s="5"/>
      <c r="V18" s="5">
        <f t="shared" si="4"/>
        <v>0</v>
      </c>
    </row>
    <row r="19" spans="1:22" x14ac:dyDescent="0.3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x14ac:dyDescent="0.3">
      <c r="A20" s="45" t="s">
        <v>12</v>
      </c>
      <c r="B20" s="46"/>
      <c r="C20" s="47"/>
      <c r="D20" s="5">
        <f>SUM(D3:D19)</f>
        <v>799</v>
      </c>
      <c r="E20" s="5">
        <f>SUM(E3:E19)</f>
        <v>1715.9724173913044</v>
      </c>
      <c r="G20" s="1">
        <v>799</v>
      </c>
      <c r="T20" s="1">
        <f>SUM(T4:T19)</f>
        <v>399.5</v>
      </c>
      <c r="U20" s="1">
        <f>SUM(U3:U19)</f>
        <v>348</v>
      </c>
      <c r="V20" s="1">
        <f>SUM(V3:V19)</f>
        <v>451</v>
      </c>
    </row>
    <row r="21" spans="1:22" x14ac:dyDescent="0.3">
      <c r="A21" s="45" t="s">
        <v>11</v>
      </c>
      <c r="B21" s="46"/>
      <c r="C21" s="47"/>
      <c r="D21" s="49">
        <f>E20/D20</f>
        <v>2.1476500843445612</v>
      </c>
      <c r="E21" s="49"/>
      <c r="G21" s="1">
        <v>2.1476999999999999</v>
      </c>
      <c r="T21"/>
      <c r="U21"/>
      <c r="V21"/>
    </row>
    <row r="22" spans="1:22" x14ac:dyDescent="0.3">
      <c r="A22" s="45" t="s">
        <v>10</v>
      </c>
      <c r="B22" s="46"/>
      <c r="C22" s="47"/>
      <c r="D22" s="49">
        <f>[1]汇总!H11</f>
        <v>2.9910000000000001</v>
      </c>
      <c r="E22" s="49"/>
      <c r="T22"/>
      <c r="U22"/>
      <c r="V22"/>
    </row>
    <row r="23" spans="1:22" x14ac:dyDescent="0.3">
      <c r="A23" s="45" t="s">
        <v>9</v>
      </c>
      <c r="B23" s="46"/>
      <c r="C23" s="47"/>
      <c r="D23" s="40">
        <f>(D21-D22)/D21</f>
        <v>-0.39268497312625295</v>
      </c>
      <c r="E23" s="40"/>
      <c r="T23"/>
      <c r="U23"/>
      <c r="V23"/>
    </row>
    <row r="24" spans="1:22" x14ac:dyDescent="0.3">
      <c r="T24"/>
      <c r="U24"/>
      <c r="V24"/>
    </row>
    <row r="25" spans="1:22" x14ac:dyDescent="0.3">
      <c r="T25"/>
      <c r="U25"/>
      <c r="V25"/>
    </row>
    <row r="26" spans="1:22" customFormat="1" x14ac:dyDescent="0.3">
      <c r="A26" s="41" t="s">
        <v>37</v>
      </c>
      <c r="B26" s="41"/>
      <c r="C26" s="41"/>
      <c r="D26" s="41"/>
      <c r="E26" s="41"/>
      <c r="F26" s="41"/>
      <c r="G26" s="42"/>
    </row>
    <row r="27" spans="1:22" customFormat="1" x14ac:dyDescent="0.3">
      <c r="A27" s="5" t="s">
        <v>7</v>
      </c>
      <c r="B27" s="5" t="s">
        <v>36</v>
      </c>
      <c r="C27" s="5" t="s">
        <v>35</v>
      </c>
      <c r="D27" s="5" t="s">
        <v>4</v>
      </c>
      <c r="E27" s="5" t="s">
        <v>34</v>
      </c>
      <c r="F27" s="5" t="s">
        <v>2</v>
      </c>
      <c r="G27" s="5" t="s">
        <v>1</v>
      </c>
    </row>
    <row r="28" spans="1:22" customFormat="1" x14ac:dyDescent="0.3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9">
        <v>0</v>
      </c>
      <c r="G28" s="9">
        <v>0</v>
      </c>
    </row>
    <row r="29" spans="1:22" customFormat="1" x14ac:dyDescent="0.3">
      <c r="A29" s="18"/>
      <c r="B29" s="6">
        <v>45604.423379629632</v>
      </c>
      <c r="C29" s="7">
        <v>2.4964</v>
      </c>
      <c r="D29" s="5">
        <v>22</v>
      </c>
      <c r="E29" s="5">
        <v>2.4095</v>
      </c>
      <c r="F29" s="4">
        <f t="shared" ref="F29:F42" si="5">E29*D29/5</f>
        <v>10.601800000000001</v>
      </c>
      <c r="G29" s="2">
        <f t="shared" ref="G29:G42" si="6">C29*D29 - E29*D29 - (C29*D29 + E29*D29)*0.05%</f>
        <v>1.8578350999999995</v>
      </c>
    </row>
    <row r="30" spans="1:22" customFormat="1" x14ac:dyDescent="0.3">
      <c r="A30" s="18"/>
      <c r="B30" s="6">
        <v>45604.437268518515</v>
      </c>
      <c r="C30" s="7">
        <v>2.4964</v>
      </c>
      <c r="D30" s="5">
        <v>44</v>
      </c>
      <c r="E30" s="14">
        <v>2.3784000000000001</v>
      </c>
      <c r="F30" s="4">
        <f t="shared" si="5"/>
        <v>20.929920000000003</v>
      </c>
      <c r="G30" s="2">
        <f t="shared" si="6"/>
        <v>5.0847543999999933</v>
      </c>
    </row>
    <row r="31" spans="1:22" customFormat="1" x14ac:dyDescent="0.3">
      <c r="A31" s="18"/>
      <c r="B31" s="6">
        <v>45604.447881944441</v>
      </c>
      <c r="C31" s="7">
        <v>2.4001173913043474</v>
      </c>
      <c r="D31" s="5">
        <v>30</v>
      </c>
      <c r="E31" s="5">
        <v>2.3472</v>
      </c>
      <c r="F31" s="4">
        <f t="shared" si="5"/>
        <v>14.0832</v>
      </c>
      <c r="G31" s="2">
        <f t="shared" si="6"/>
        <v>1.5163119782608581</v>
      </c>
    </row>
    <row r="32" spans="1:22" customFormat="1" x14ac:dyDescent="0.3">
      <c r="A32" s="18"/>
      <c r="B32" s="6">
        <v>45605.023240740738</v>
      </c>
      <c r="C32" s="7">
        <v>2.4001173913043474</v>
      </c>
      <c r="D32" s="5">
        <v>61</v>
      </c>
      <c r="E32" s="5">
        <v>2.2778999999999998</v>
      </c>
      <c r="F32" s="4">
        <f t="shared" si="5"/>
        <v>27.790379999999999</v>
      </c>
      <c r="G32" s="2">
        <f t="shared" si="6"/>
        <v>7.3125813391304115</v>
      </c>
    </row>
    <row r="33" spans="1:22" customFormat="1" x14ac:dyDescent="0.3">
      <c r="A33" s="18"/>
      <c r="B33" s="6">
        <v>45605.027685185189</v>
      </c>
      <c r="C33" s="7">
        <v>2.4964</v>
      </c>
      <c r="D33" s="5">
        <v>44</v>
      </c>
      <c r="E33" s="5">
        <v>2.2621000000000002</v>
      </c>
      <c r="F33" s="4">
        <f t="shared" si="5"/>
        <v>19.906480000000002</v>
      </c>
      <c r="G33" s="2">
        <f t="shared" si="6"/>
        <v>10.20451299999999</v>
      </c>
    </row>
    <row r="34" spans="1:22" customFormat="1" x14ac:dyDescent="0.3">
      <c r="A34" s="18"/>
      <c r="B34" s="6">
        <v>45605.030150462961</v>
      </c>
      <c r="C34" s="7">
        <v>2.3260999999999998</v>
      </c>
      <c r="D34" s="5">
        <v>31</v>
      </c>
      <c r="E34" s="5">
        <v>2.2345999999999999</v>
      </c>
      <c r="F34" s="4">
        <f t="shared" si="5"/>
        <v>13.854519999999999</v>
      </c>
      <c r="G34" s="2">
        <f t="shared" si="6"/>
        <v>2.7658091500000008</v>
      </c>
    </row>
    <row r="35" spans="1:22" customFormat="1" x14ac:dyDescent="0.3">
      <c r="A35" s="18"/>
      <c r="B35" s="6">
        <v>45605.047789351855</v>
      </c>
      <c r="C35" s="7">
        <v>2.2768000000000002</v>
      </c>
      <c r="D35" s="5">
        <v>33</v>
      </c>
      <c r="E35" s="5">
        <v>2.2101000000000002</v>
      </c>
      <c r="F35" s="4">
        <f t="shared" si="5"/>
        <v>14.58666</v>
      </c>
      <c r="G35" s="2">
        <f t="shared" si="6"/>
        <v>2.1270661499999965</v>
      </c>
    </row>
    <row r="36" spans="1:22" customFormat="1" x14ac:dyDescent="0.3">
      <c r="A36" s="18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22" customFormat="1" x14ac:dyDescent="0.3">
      <c r="A37" s="18"/>
      <c r="B37" s="6"/>
      <c r="C37" s="5"/>
      <c r="D37" s="5"/>
      <c r="E37" s="5"/>
      <c r="F37" s="4">
        <f t="shared" si="5"/>
        <v>0</v>
      </c>
      <c r="G37" s="2">
        <f t="shared" si="6"/>
        <v>0</v>
      </c>
    </row>
    <row r="38" spans="1:22" customFormat="1" x14ac:dyDescent="0.3">
      <c r="A38" s="18"/>
      <c r="B38" s="6"/>
      <c r="C38" s="5"/>
      <c r="D38" s="5"/>
      <c r="E38" s="5"/>
      <c r="F38" s="4">
        <f t="shared" si="5"/>
        <v>0</v>
      </c>
      <c r="G38" s="2">
        <f t="shared" si="6"/>
        <v>0</v>
      </c>
    </row>
    <row r="39" spans="1:22" customFormat="1" x14ac:dyDescent="0.3">
      <c r="A39" s="18"/>
      <c r="B39" s="6"/>
      <c r="C39" s="5"/>
      <c r="D39" s="5"/>
      <c r="E39" s="5"/>
      <c r="F39" s="4">
        <f t="shared" si="5"/>
        <v>0</v>
      </c>
      <c r="G39" s="2">
        <f t="shared" si="6"/>
        <v>0</v>
      </c>
    </row>
    <row r="40" spans="1:22" customFormat="1" x14ac:dyDescent="0.3">
      <c r="A40" s="18"/>
      <c r="B40" s="6"/>
      <c r="C40" s="5"/>
      <c r="D40" s="5"/>
      <c r="E40" s="5"/>
      <c r="F40" s="4">
        <f t="shared" si="5"/>
        <v>0</v>
      </c>
      <c r="G40" s="2">
        <f t="shared" si="6"/>
        <v>0</v>
      </c>
    </row>
    <row r="41" spans="1:22" customFormat="1" x14ac:dyDescent="0.3">
      <c r="A41" s="18"/>
      <c r="B41" s="6"/>
      <c r="C41" s="5"/>
      <c r="D41" s="5"/>
      <c r="E41" s="5"/>
      <c r="F41" s="4">
        <f t="shared" si="5"/>
        <v>0</v>
      </c>
      <c r="G41" s="2">
        <f t="shared" si="6"/>
        <v>0</v>
      </c>
    </row>
    <row r="42" spans="1:22" customFormat="1" x14ac:dyDescent="0.3">
      <c r="A42" s="18"/>
      <c r="B42" s="6"/>
      <c r="C42" s="5"/>
      <c r="D42" s="5"/>
      <c r="E42" s="5"/>
      <c r="F42" s="4">
        <f t="shared" si="5"/>
        <v>0</v>
      </c>
      <c r="G42" s="2">
        <f t="shared" si="6"/>
        <v>0</v>
      </c>
    </row>
    <row r="43" spans="1:22" customFormat="1" x14ac:dyDescent="0.3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</row>
    <row r="44" spans="1:22" customFormat="1" x14ac:dyDescent="0.3">
      <c r="A44" s="43" t="s">
        <v>33</v>
      </c>
      <c r="B44" s="43"/>
      <c r="C44" s="43"/>
      <c r="D44" s="43"/>
      <c r="E44" s="43"/>
      <c r="F44" s="44"/>
      <c r="G44" s="2">
        <f>SUM(G28:G43)</f>
        <v>30.868871117391251</v>
      </c>
    </row>
    <row r="45" spans="1:22" x14ac:dyDescent="0.3">
      <c r="T45"/>
      <c r="U45"/>
      <c r="V45"/>
    </row>
    <row r="46" spans="1:22" x14ac:dyDescent="0.3">
      <c r="T46"/>
      <c r="U46"/>
      <c r="V46"/>
    </row>
    <row r="47" spans="1:22" x14ac:dyDescent="0.3">
      <c r="T47"/>
      <c r="U47"/>
      <c r="V47"/>
    </row>
    <row r="48" spans="1:22" x14ac:dyDescent="0.3">
      <c r="T48"/>
      <c r="U48"/>
      <c r="V48"/>
    </row>
  </sheetData>
  <mergeCells count="12">
    <mergeCell ref="A1:V1"/>
    <mergeCell ref="F2:M2"/>
    <mergeCell ref="N2:Q2"/>
    <mergeCell ref="A20:C20"/>
    <mergeCell ref="A21:C21"/>
    <mergeCell ref="D21:E21"/>
    <mergeCell ref="A44:F44"/>
    <mergeCell ref="A22:C22"/>
    <mergeCell ref="D22:E22"/>
    <mergeCell ref="A23:C23"/>
    <mergeCell ref="D23:E23"/>
    <mergeCell ref="A26:G26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BED9-F4AE-486D-87A3-778608AE6601}">
  <dimension ref="A1:V39"/>
  <sheetViews>
    <sheetView zoomScaleNormal="100" workbookViewId="0">
      <pane xSplit="1" ySplit="3" topLeftCell="B25" activePane="bottomRight" state="frozen"/>
      <selection activeCell="K29" sqref="K29"/>
      <selection pane="topRight" activeCell="K29" sqref="K29"/>
      <selection pane="bottomLeft" activeCell="K29" sqref="K29"/>
      <selection pane="bottomRight" activeCell="I38" sqref="I38"/>
    </sheetView>
  </sheetViews>
  <sheetFormatPr defaultRowHeight="14" x14ac:dyDescent="0.3"/>
  <cols>
    <col min="1" max="1" width="4.83203125" style="1" bestFit="1" customWidth="1"/>
    <col min="2" max="2" width="16.33203125" style="1" bestFit="1" customWidth="1"/>
    <col min="3" max="3" width="8.5" style="1" bestFit="1" customWidth="1"/>
    <col min="4" max="4" width="4.83203125" style="1" bestFit="1" customWidth="1"/>
    <col min="5" max="5" width="9.1640625" style="1" bestFit="1" customWidth="1"/>
    <col min="6" max="6" width="10.4140625" style="1" bestFit="1" customWidth="1"/>
    <col min="7" max="7" width="8.5" style="1" bestFit="1" customWidth="1"/>
    <col min="8" max="8" width="7.08203125" style="1" bestFit="1" customWidth="1"/>
    <col min="9" max="9" width="7.08203125" style="1" customWidth="1"/>
    <col min="10" max="10" width="7.08203125" style="1" bestFit="1" customWidth="1"/>
    <col min="11" max="11" width="7.08203125" style="1" customWidth="1"/>
    <col min="12" max="14" width="7.08203125" style="1" bestFit="1" customWidth="1"/>
    <col min="15" max="16" width="7.08203125" style="1" customWidth="1"/>
    <col min="17" max="17" width="7.08203125" style="1" bestFit="1" customWidth="1"/>
    <col min="18" max="18" width="7.1640625" style="1" bestFit="1" customWidth="1"/>
    <col min="19" max="19" width="11.75" style="1" bestFit="1" customWidth="1"/>
    <col min="20" max="20" width="8.5" style="1" bestFit="1" customWidth="1"/>
    <col min="21" max="21" width="8.5" style="1" customWidth="1"/>
    <col min="22" max="16384" width="8.6640625" style="1"/>
  </cols>
  <sheetData>
    <row r="1" spans="1:22" x14ac:dyDescent="0.3">
      <c r="A1" s="50" t="s">
        <v>32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</row>
    <row r="2" spans="1:22" x14ac:dyDescent="0.3">
      <c r="A2" s="17" t="s">
        <v>7</v>
      </c>
      <c r="B2" s="17" t="s">
        <v>31</v>
      </c>
      <c r="C2" s="17" t="s">
        <v>5</v>
      </c>
      <c r="D2" s="17" t="s">
        <v>4</v>
      </c>
      <c r="E2" s="17" t="s">
        <v>30</v>
      </c>
      <c r="F2" s="33" t="s">
        <v>29</v>
      </c>
      <c r="G2" s="34"/>
      <c r="H2" s="34"/>
      <c r="I2" s="34"/>
      <c r="J2" s="34"/>
      <c r="K2" s="34"/>
      <c r="L2" s="34"/>
      <c r="M2" s="35"/>
      <c r="N2" s="36" t="s">
        <v>28</v>
      </c>
      <c r="O2" s="36"/>
      <c r="P2" s="36"/>
      <c r="Q2" s="36"/>
      <c r="R2" s="5" t="s">
        <v>9</v>
      </c>
      <c r="S2" s="5" t="s">
        <v>27</v>
      </c>
      <c r="T2" s="23" t="s">
        <v>66</v>
      </c>
      <c r="U2" s="23" t="s">
        <v>65</v>
      </c>
      <c r="V2" s="23" t="s">
        <v>64</v>
      </c>
    </row>
    <row r="3" spans="1:22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16">
        <v>6.0000000000000001E-3</v>
      </c>
      <c r="G3" s="16">
        <v>1.0999999999999999E-2</v>
      </c>
      <c r="H3" s="16">
        <v>1.6E-2</v>
      </c>
      <c r="I3" s="16">
        <v>2.1000000000000001E-2</v>
      </c>
      <c r="J3" s="16">
        <v>3.1E-2</v>
      </c>
      <c r="K3" s="16">
        <v>5.0999999999999997E-2</v>
      </c>
      <c r="L3" s="16">
        <v>0.10100000000000001</v>
      </c>
      <c r="M3" s="16">
        <v>8.1000000000000003E-2</v>
      </c>
      <c r="N3" s="15">
        <v>0.03</v>
      </c>
      <c r="O3" s="15">
        <v>-0.02</v>
      </c>
      <c r="P3" s="15">
        <v>-0.03</v>
      </c>
      <c r="Q3" s="15">
        <v>-0.05</v>
      </c>
      <c r="R3" s="3">
        <v>0</v>
      </c>
      <c r="S3" s="3">
        <v>0</v>
      </c>
      <c r="T3" s="22">
        <v>0.5</v>
      </c>
      <c r="U3" s="3">
        <v>0</v>
      </c>
      <c r="V3" s="3">
        <v>0</v>
      </c>
    </row>
    <row r="4" spans="1:22" x14ac:dyDescent="0.3">
      <c r="A4" s="5">
        <f t="shared" ref="A4:A17" si="0">ROW()-3</f>
        <v>1</v>
      </c>
      <c r="B4" s="6">
        <v>45604.34746527778</v>
      </c>
      <c r="C4" s="7">
        <v>2.4742999999999999</v>
      </c>
      <c r="D4" s="5">
        <v>66</v>
      </c>
      <c r="E4" s="5">
        <f t="shared" ref="E4:E17" si="1">C4*D4</f>
        <v>163.3038</v>
      </c>
      <c r="F4" s="13">
        <f t="shared" ref="F4:Q17" si="2">$C4*(1+F$3)</f>
        <v>2.4891457999999997</v>
      </c>
      <c r="G4" s="12">
        <f t="shared" si="2"/>
        <v>2.5015172999999997</v>
      </c>
      <c r="H4" s="13">
        <f t="shared" si="2"/>
        <v>2.5138888000000001</v>
      </c>
      <c r="I4" s="12">
        <f t="shared" si="2"/>
        <v>2.5262602999999997</v>
      </c>
      <c r="J4" s="13">
        <f t="shared" si="2"/>
        <v>2.5510032999999996</v>
      </c>
      <c r="K4" s="12">
        <f t="shared" si="2"/>
        <v>2.6004892999999996</v>
      </c>
      <c r="L4" s="13">
        <f t="shared" si="2"/>
        <v>2.7242042999999998</v>
      </c>
      <c r="M4" s="12">
        <f t="shared" si="2"/>
        <v>2.6747182999999999</v>
      </c>
      <c r="N4" s="11">
        <f t="shared" si="2"/>
        <v>2.5485289999999998</v>
      </c>
      <c r="O4" s="12">
        <f t="shared" si="2"/>
        <v>2.424814</v>
      </c>
      <c r="P4" s="12">
        <f t="shared" si="2"/>
        <v>2.4000710000000001</v>
      </c>
      <c r="Q4" s="11">
        <f t="shared" si="2"/>
        <v>2.3505849999999997</v>
      </c>
      <c r="R4" s="10">
        <f>([1]汇总!$H$11-C4)/C4</f>
        <v>0.20882673887564165</v>
      </c>
      <c r="S4" s="5" t="s">
        <v>77</v>
      </c>
      <c r="T4" s="5">
        <f t="shared" ref="T4:T17" si="3">D4/2</f>
        <v>33</v>
      </c>
      <c r="U4" s="5"/>
      <c r="V4" s="5">
        <f t="shared" ref="V4:V17" si="4">D4-U4</f>
        <v>66</v>
      </c>
    </row>
    <row r="5" spans="1:22" ht="42" x14ac:dyDescent="0.3">
      <c r="A5" s="5">
        <f t="shared" si="0"/>
        <v>2</v>
      </c>
      <c r="B5" s="6" t="s">
        <v>48</v>
      </c>
      <c r="C5" s="7">
        <v>2.3623666398390339</v>
      </c>
      <c r="D5" s="5">
        <v>23</v>
      </c>
      <c r="E5" s="5">
        <f t="shared" si="1"/>
        <v>54.334432716297783</v>
      </c>
      <c r="F5" s="13">
        <f t="shared" si="2"/>
        <v>2.3765408396780683</v>
      </c>
      <c r="G5" s="12">
        <f t="shared" si="2"/>
        <v>2.388352672877263</v>
      </c>
      <c r="H5" s="13">
        <f t="shared" si="2"/>
        <v>2.4001645060764587</v>
      </c>
      <c r="I5" s="12">
        <f t="shared" si="2"/>
        <v>2.4119763392756535</v>
      </c>
      <c r="J5" s="13">
        <f t="shared" si="2"/>
        <v>2.4356000056740439</v>
      </c>
      <c r="K5" s="12">
        <f t="shared" si="2"/>
        <v>2.4828473384708247</v>
      </c>
      <c r="L5" s="13">
        <f t="shared" si="2"/>
        <v>2.6009656704627764</v>
      </c>
      <c r="M5" s="12">
        <f t="shared" si="2"/>
        <v>2.5537183376659955</v>
      </c>
      <c r="N5" s="11">
        <f t="shared" si="2"/>
        <v>2.4332376390342052</v>
      </c>
      <c r="O5" s="12">
        <f t="shared" si="2"/>
        <v>2.3151193070422531</v>
      </c>
      <c r="P5" s="12">
        <f t="shared" si="2"/>
        <v>2.2914956406438627</v>
      </c>
      <c r="Q5" s="11">
        <f t="shared" si="2"/>
        <v>2.2442483078470823</v>
      </c>
      <c r="R5" s="10">
        <f>([1]汇总!$H$11-C5)/C5</f>
        <v>0.26610321596981229</v>
      </c>
      <c r="S5" s="14" t="s">
        <v>84</v>
      </c>
      <c r="T5" s="5">
        <f t="shared" si="3"/>
        <v>11.5</v>
      </c>
      <c r="U5" s="5"/>
      <c r="V5" s="5">
        <f t="shared" si="4"/>
        <v>23</v>
      </c>
    </row>
    <row r="6" spans="1:22" ht="42" x14ac:dyDescent="0.3">
      <c r="A6" s="5">
        <f t="shared" si="0"/>
        <v>3</v>
      </c>
      <c r="B6" s="6">
        <v>45604.955717592595</v>
      </c>
      <c r="C6" s="7">
        <v>2.2974000000000001</v>
      </c>
      <c r="D6" s="5">
        <v>24</v>
      </c>
      <c r="E6" s="5">
        <f t="shared" si="1"/>
        <v>55.137600000000006</v>
      </c>
      <c r="F6" s="13">
        <f t="shared" si="2"/>
        <v>2.3111844000000001</v>
      </c>
      <c r="G6" s="12">
        <f t="shared" si="2"/>
        <v>2.3226713999999999</v>
      </c>
      <c r="H6" s="13">
        <f t="shared" si="2"/>
        <v>2.3341584000000002</v>
      </c>
      <c r="I6" s="12">
        <f t="shared" si="2"/>
        <v>2.3456454</v>
      </c>
      <c r="J6" s="13">
        <f t="shared" si="2"/>
        <v>2.3686194</v>
      </c>
      <c r="K6" s="12">
        <f t="shared" si="2"/>
        <v>2.4145674000000001</v>
      </c>
      <c r="L6" s="13">
        <f t="shared" si="2"/>
        <v>2.5294373999999999</v>
      </c>
      <c r="M6" s="12">
        <f t="shared" si="2"/>
        <v>2.4834893999999998</v>
      </c>
      <c r="N6" s="11">
        <f t="shared" si="2"/>
        <v>2.3663220000000003</v>
      </c>
      <c r="O6" s="12">
        <f t="shared" si="2"/>
        <v>2.251452</v>
      </c>
      <c r="P6" s="12">
        <f t="shared" si="2"/>
        <v>2.228478</v>
      </c>
      <c r="Q6" s="11">
        <f t="shared" si="2"/>
        <v>2.1825299999999999</v>
      </c>
      <c r="R6" s="10">
        <f>([1]汇总!$H$11-C6)/C6</f>
        <v>0.30190650300339511</v>
      </c>
      <c r="S6" s="14" t="s">
        <v>83</v>
      </c>
      <c r="T6" s="5">
        <f t="shared" si="3"/>
        <v>12</v>
      </c>
      <c r="U6" s="5"/>
      <c r="V6" s="5">
        <f t="shared" si="4"/>
        <v>24</v>
      </c>
    </row>
    <row r="7" spans="1:22" ht="42" x14ac:dyDescent="0.3">
      <c r="A7" s="5">
        <f t="shared" si="0"/>
        <v>4</v>
      </c>
      <c r="B7" s="6">
        <v>45605.041689814818</v>
      </c>
      <c r="C7" s="7">
        <v>2.2294999999999998</v>
      </c>
      <c r="D7" s="5">
        <v>33</v>
      </c>
      <c r="E7" s="5">
        <f t="shared" si="1"/>
        <v>73.573499999999996</v>
      </c>
      <c r="F7" s="13">
        <f t="shared" si="2"/>
        <v>2.242877</v>
      </c>
      <c r="G7" s="12">
        <f t="shared" si="2"/>
        <v>2.2540244999999994</v>
      </c>
      <c r="H7" s="13">
        <f t="shared" si="2"/>
        <v>2.2651719999999997</v>
      </c>
      <c r="I7" s="12">
        <f t="shared" si="2"/>
        <v>2.2763194999999996</v>
      </c>
      <c r="J7" s="13">
        <f t="shared" si="2"/>
        <v>2.2986144999999998</v>
      </c>
      <c r="K7" s="12">
        <f t="shared" si="2"/>
        <v>2.3432044999999997</v>
      </c>
      <c r="L7" s="13">
        <f t="shared" si="2"/>
        <v>2.4546794999999997</v>
      </c>
      <c r="M7" s="12">
        <f t="shared" si="2"/>
        <v>2.4100894999999998</v>
      </c>
      <c r="N7" s="11">
        <f t="shared" si="2"/>
        <v>2.2963849999999999</v>
      </c>
      <c r="O7" s="12">
        <f t="shared" si="2"/>
        <v>2.1849099999999999</v>
      </c>
      <c r="P7" s="12">
        <f t="shared" si="2"/>
        <v>2.1626149999999997</v>
      </c>
      <c r="Q7" s="11">
        <f t="shared" si="2"/>
        <v>2.1180249999999998</v>
      </c>
      <c r="R7" s="10">
        <f>([1]汇总!$H$11-C7)/C7</f>
        <v>0.34155640278089272</v>
      </c>
      <c r="S7" s="14" t="s">
        <v>73</v>
      </c>
      <c r="T7" s="5">
        <f t="shared" si="3"/>
        <v>16.5</v>
      </c>
      <c r="U7" s="5"/>
      <c r="V7" s="5">
        <f t="shared" si="4"/>
        <v>33</v>
      </c>
    </row>
    <row r="8" spans="1:22" x14ac:dyDescent="0.3">
      <c r="A8" s="5">
        <f t="shared" si="0"/>
        <v>5</v>
      </c>
      <c r="B8" s="6"/>
      <c r="C8" s="7">
        <v>0</v>
      </c>
      <c r="D8" s="5">
        <v>0</v>
      </c>
      <c r="E8" s="5">
        <f t="shared" si="1"/>
        <v>0</v>
      </c>
      <c r="F8" s="13">
        <f t="shared" si="2"/>
        <v>0</v>
      </c>
      <c r="G8" s="12">
        <f t="shared" si="2"/>
        <v>0</v>
      </c>
      <c r="H8" s="13">
        <f t="shared" si="2"/>
        <v>0</v>
      </c>
      <c r="I8" s="12">
        <f t="shared" si="2"/>
        <v>0</v>
      </c>
      <c r="J8" s="13">
        <f t="shared" si="2"/>
        <v>0</v>
      </c>
      <c r="K8" s="12">
        <f t="shared" si="2"/>
        <v>0</v>
      </c>
      <c r="L8" s="13">
        <f t="shared" si="2"/>
        <v>0</v>
      </c>
      <c r="M8" s="12">
        <f t="shared" si="2"/>
        <v>0</v>
      </c>
      <c r="N8" s="11">
        <f t="shared" si="2"/>
        <v>0</v>
      </c>
      <c r="O8" s="12">
        <f t="shared" si="2"/>
        <v>0</v>
      </c>
      <c r="P8" s="12">
        <f t="shared" si="2"/>
        <v>0</v>
      </c>
      <c r="Q8" s="11">
        <f t="shared" si="2"/>
        <v>0</v>
      </c>
      <c r="R8" s="10" t="e">
        <f>([1]汇总!$H$11-C8)/C8</f>
        <v>#DIV/0!</v>
      </c>
      <c r="S8" s="5"/>
      <c r="T8" s="5">
        <f t="shared" si="3"/>
        <v>0</v>
      </c>
      <c r="U8" s="5"/>
      <c r="V8" s="5">
        <f t="shared" si="4"/>
        <v>0</v>
      </c>
    </row>
    <row r="9" spans="1:22" x14ac:dyDescent="0.3">
      <c r="A9" s="5">
        <f t="shared" si="0"/>
        <v>6</v>
      </c>
      <c r="B9" s="6"/>
      <c r="C9" s="7">
        <v>0</v>
      </c>
      <c r="D9" s="5">
        <v>0</v>
      </c>
      <c r="E9" s="5">
        <f t="shared" si="1"/>
        <v>0</v>
      </c>
      <c r="F9" s="13">
        <f t="shared" si="2"/>
        <v>0</v>
      </c>
      <c r="G9" s="12">
        <f t="shared" si="2"/>
        <v>0</v>
      </c>
      <c r="H9" s="13">
        <f t="shared" si="2"/>
        <v>0</v>
      </c>
      <c r="I9" s="12">
        <f t="shared" si="2"/>
        <v>0</v>
      </c>
      <c r="J9" s="13">
        <f t="shared" si="2"/>
        <v>0</v>
      </c>
      <c r="K9" s="12">
        <f t="shared" si="2"/>
        <v>0</v>
      </c>
      <c r="L9" s="13">
        <f t="shared" si="2"/>
        <v>0</v>
      </c>
      <c r="M9" s="12">
        <f t="shared" si="2"/>
        <v>0</v>
      </c>
      <c r="N9" s="11">
        <f t="shared" si="2"/>
        <v>0</v>
      </c>
      <c r="O9" s="12">
        <f t="shared" si="2"/>
        <v>0</v>
      </c>
      <c r="P9" s="12">
        <f t="shared" si="2"/>
        <v>0</v>
      </c>
      <c r="Q9" s="11">
        <f t="shared" si="2"/>
        <v>0</v>
      </c>
      <c r="R9" s="10" t="e">
        <f>([1]汇总!$H$11-C9)/C9</f>
        <v>#DIV/0!</v>
      </c>
      <c r="S9" s="5"/>
      <c r="T9" s="5">
        <f t="shared" si="3"/>
        <v>0</v>
      </c>
      <c r="U9" s="5"/>
      <c r="V9" s="5">
        <f t="shared" si="4"/>
        <v>0</v>
      </c>
    </row>
    <row r="10" spans="1:22" x14ac:dyDescent="0.3">
      <c r="A10" s="5">
        <f t="shared" si="0"/>
        <v>7</v>
      </c>
      <c r="B10" s="6"/>
      <c r="C10" s="7">
        <v>0</v>
      </c>
      <c r="D10" s="5">
        <v>0</v>
      </c>
      <c r="E10" s="5">
        <f t="shared" si="1"/>
        <v>0</v>
      </c>
      <c r="F10" s="13">
        <f t="shared" si="2"/>
        <v>0</v>
      </c>
      <c r="G10" s="12">
        <f t="shared" si="2"/>
        <v>0</v>
      </c>
      <c r="H10" s="13">
        <f t="shared" si="2"/>
        <v>0</v>
      </c>
      <c r="I10" s="12">
        <f t="shared" si="2"/>
        <v>0</v>
      </c>
      <c r="J10" s="13">
        <f t="shared" si="2"/>
        <v>0</v>
      </c>
      <c r="K10" s="12">
        <f t="shared" si="2"/>
        <v>0</v>
      </c>
      <c r="L10" s="13">
        <f t="shared" si="2"/>
        <v>0</v>
      </c>
      <c r="M10" s="12">
        <f t="shared" si="2"/>
        <v>0</v>
      </c>
      <c r="N10" s="11">
        <f t="shared" si="2"/>
        <v>0</v>
      </c>
      <c r="O10" s="12">
        <f t="shared" si="2"/>
        <v>0</v>
      </c>
      <c r="P10" s="12">
        <f t="shared" si="2"/>
        <v>0</v>
      </c>
      <c r="Q10" s="11">
        <f t="shared" si="2"/>
        <v>0</v>
      </c>
      <c r="R10" s="10" t="e">
        <f>([1]汇总!$H$11-C10)/C10</f>
        <v>#DIV/0!</v>
      </c>
      <c r="S10" s="5"/>
      <c r="T10" s="5">
        <f t="shared" si="3"/>
        <v>0</v>
      </c>
      <c r="U10" s="5"/>
      <c r="V10" s="5">
        <f t="shared" si="4"/>
        <v>0</v>
      </c>
    </row>
    <row r="11" spans="1:22" x14ac:dyDescent="0.3">
      <c r="A11" s="5">
        <f t="shared" si="0"/>
        <v>8</v>
      </c>
      <c r="B11" s="6"/>
      <c r="C11" s="7">
        <v>0</v>
      </c>
      <c r="D11" s="5">
        <v>0</v>
      </c>
      <c r="E11" s="5">
        <f t="shared" si="1"/>
        <v>0</v>
      </c>
      <c r="F11" s="13">
        <f t="shared" si="2"/>
        <v>0</v>
      </c>
      <c r="G11" s="12">
        <f t="shared" si="2"/>
        <v>0</v>
      </c>
      <c r="H11" s="13">
        <f t="shared" si="2"/>
        <v>0</v>
      </c>
      <c r="I11" s="12">
        <f t="shared" si="2"/>
        <v>0</v>
      </c>
      <c r="J11" s="13">
        <f t="shared" si="2"/>
        <v>0</v>
      </c>
      <c r="K11" s="12">
        <f t="shared" si="2"/>
        <v>0</v>
      </c>
      <c r="L11" s="13">
        <f t="shared" si="2"/>
        <v>0</v>
      </c>
      <c r="M11" s="12">
        <f t="shared" si="2"/>
        <v>0</v>
      </c>
      <c r="N11" s="11">
        <f t="shared" si="2"/>
        <v>0</v>
      </c>
      <c r="O11" s="12">
        <f t="shared" si="2"/>
        <v>0</v>
      </c>
      <c r="P11" s="12">
        <f t="shared" si="2"/>
        <v>0</v>
      </c>
      <c r="Q11" s="11">
        <f t="shared" si="2"/>
        <v>0</v>
      </c>
      <c r="R11" s="10" t="e">
        <f>([1]汇总!$H$11-C11)/C11</f>
        <v>#DIV/0!</v>
      </c>
      <c r="S11" s="5"/>
      <c r="T11" s="5">
        <f t="shared" si="3"/>
        <v>0</v>
      </c>
      <c r="U11" s="5"/>
      <c r="V11" s="5">
        <f t="shared" si="4"/>
        <v>0</v>
      </c>
    </row>
    <row r="12" spans="1:22" x14ac:dyDescent="0.3">
      <c r="A12" s="5">
        <f t="shared" si="0"/>
        <v>9</v>
      </c>
      <c r="B12" s="6"/>
      <c r="C12" s="7">
        <v>0</v>
      </c>
      <c r="D12" s="5">
        <v>0</v>
      </c>
      <c r="E12" s="5">
        <f t="shared" si="1"/>
        <v>0</v>
      </c>
      <c r="F12" s="13">
        <f t="shared" si="2"/>
        <v>0</v>
      </c>
      <c r="G12" s="12">
        <f t="shared" si="2"/>
        <v>0</v>
      </c>
      <c r="H12" s="13">
        <f t="shared" si="2"/>
        <v>0</v>
      </c>
      <c r="I12" s="12">
        <f t="shared" si="2"/>
        <v>0</v>
      </c>
      <c r="J12" s="13">
        <f t="shared" si="2"/>
        <v>0</v>
      </c>
      <c r="K12" s="12">
        <f t="shared" si="2"/>
        <v>0</v>
      </c>
      <c r="L12" s="13">
        <f t="shared" si="2"/>
        <v>0</v>
      </c>
      <c r="M12" s="12">
        <f t="shared" si="2"/>
        <v>0</v>
      </c>
      <c r="N12" s="11">
        <f t="shared" si="2"/>
        <v>0</v>
      </c>
      <c r="O12" s="12">
        <f t="shared" si="2"/>
        <v>0</v>
      </c>
      <c r="P12" s="12">
        <f t="shared" si="2"/>
        <v>0</v>
      </c>
      <c r="Q12" s="11">
        <f t="shared" si="2"/>
        <v>0</v>
      </c>
      <c r="R12" s="10" t="e">
        <f>([1]汇总!$H$11-C12)/C12</f>
        <v>#DIV/0!</v>
      </c>
      <c r="S12" s="5"/>
      <c r="T12" s="5">
        <f t="shared" si="3"/>
        <v>0</v>
      </c>
      <c r="U12" s="5"/>
      <c r="V12" s="5">
        <f t="shared" si="4"/>
        <v>0</v>
      </c>
    </row>
    <row r="13" spans="1:22" x14ac:dyDescent="0.3">
      <c r="A13" s="5">
        <f t="shared" si="0"/>
        <v>10</v>
      </c>
      <c r="B13" s="6"/>
      <c r="C13" s="7">
        <v>0</v>
      </c>
      <c r="D13" s="5">
        <v>0</v>
      </c>
      <c r="E13" s="5">
        <f t="shared" si="1"/>
        <v>0</v>
      </c>
      <c r="F13" s="13">
        <f t="shared" si="2"/>
        <v>0</v>
      </c>
      <c r="G13" s="12">
        <f t="shared" si="2"/>
        <v>0</v>
      </c>
      <c r="H13" s="13">
        <f t="shared" si="2"/>
        <v>0</v>
      </c>
      <c r="I13" s="12">
        <f t="shared" si="2"/>
        <v>0</v>
      </c>
      <c r="J13" s="13">
        <f t="shared" si="2"/>
        <v>0</v>
      </c>
      <c r="K13" s="12">
        <f t="shared" si="2"/>
        <v>0</v>
      </c>
      <c r="L13" s="13">
        <f t="shared" si="2"/>
        <v>0</v>
      </c>
      <c r="M13" s="12">
        <f t="shared" si="2"/>
        <v>0</v>
      </c>
      <c r="N13" s="11">
        <f t="shared" si="2"/>
        <v>0</v>
      </c>
      <c r="O13" s="12">
        <f t="shared" si="2"/>
        <v>0</v>
      </c>
      <c r="P13" s="12">
        <f t="shared" si="2"/>
        <v>0</v>
      </c>
      <c r="Q13" s="11">
        <f t="shared" si="2"/>
        <v>0</v>
      </c>
      <c r="R13" s="10" t="e">
        <f>([1]汇总!$H$11-C13)/C13</f>
        <v>#DIV/0!</v>
      </c>
      <c r="S13" s="5"/>
      <c r="T13" s="5">
        <f t="shared" si="3"/>
        <v>0</v>
      </c>
      <c r="U13" s="5"/>
      <c r="V13" s="5">
        <f t="shared" si="4"/>
        <v>0</v>
      </c>
    </row>
    <row r="14" spans="1:22" x14ac:dyDescent="0.3">
      <c r="A14" s="5">
        <f t="shared" si="0"/>
        <v>11</v>
      </c>
      <c r="B14" s="6"/>
      <c r="C14" s="7">
        <v>0</v>
      </c>
      <c r="D14" s="5">
        <v>0</v>
      </c>
      <c r="E14" s="5">
        <f t="shared" si="1"/>
        <v>0</v>
      </c>
      <c r="F14" s="13">
        <f t="shared" si="2"/>
        <v>0</v>
      </c>
      <c r="G14" s="12">
        <f t="shared" si="2"/>
        <v>0</v>
      </c>
      <c r="H14" s="13">
        <f t="shared" si="2"/>
        <v>0</v>
      </c>
      <c r="I14" s="12">
        <f t="shared" si="2"/>
        <v>0</v>
      </c>
      <c r="J14" s="13">
        <f t="shared" si="2"/>
        <v>0</v>
      </c>
      <c r="K14" s="12">
        <f t="shared" si="2"/>
        <v>0</v>
      </c>
      <c r="L14" s="13">
        <f t="shared" si="2"/>
        <v>0</v>
      </c>
      <c r="M14" s="12">
        <f t="shared" si="2"/>
        <v>0</v>
      </c>
      <c r="N14" s="11">
        <f t="shared" si="2"/>
        <v>0</v>
      </c>
      <c r="O14" s="12">
        <f t="shared" si="2"/>
        <v>0</v>
      </c>
      <c r="P14" s="12">
        <f t="shared" si="2"/>
        <v>0</v>
      </c>
      <c r="Q14" s="11">
        <f t="shared" si="2"/>
        <v>0</v>
      </c>
      <c r="R14" s="10" t="e">
        <f>([1]汇总!$H$11-C14)/C14</f>
        <v>#DIV/0!</v>
      </c>
      <c r="S14" s="5"/>
      <c r="T14" s="5">
        <f t="shared" si="3"/>
        <v>0</v>
      </c>
      <c r="U14" s="5"/>
      <c r="V14" s="5">
        <f t="shared" si="4"/>
        <v>0</v>
      </c>
    </row>
    <row r="15" spans="1:22" x14ac:dyDescent="0.3">
      <c r="A15" s="5">
        <f t="shared" si="0"/>
        <v>12</v>
      </c>
      <c r="B15" s="6"/>
      <c r="C15" s="7">
        <v>0</v>
      </c>
      <c r="D15" s="5">
        <v>0</v>
      </c>
      <c r="E15" s="5">
        <f t="shared" si="1"/>
        <v>0</v>
      </c>
      <c r="F15" s="13">
        <f t="shared" si="2"/>
        <v>0</v>
      </c>
      <c r="G15" s="12">
        <f t="shared" si="2"/>
        <v>0</v>
      </c>
      <c r="H15" s="13">
        <f t="shared" si="2"/>
        <v>0</v>
      </c>
      <c r="I15" s="12">
        <f t="shared" si="2"/>
        <v>0</v>
      </c>
      <c r="J15" s="13">
        <f t="shared" si="2"/>
        <v>0</v>
      </c>
      <c r="K15" s="12">
        <f t="shared" si="2"/>
        <v>0</v>
      </c>
      <c r="L15" s="13">
        <f t="shared" si="2"/>
        <v>0</v>
      </c>
      <c r="M15" s="12">
        <f t="shared" si="2"/>
        <v>0</v>
      </c>
      <c r="N15" s="11">
        <f t="shared" si="2"/>
        <v>0</v>
      </c>
      <c r="O15" s="12">
        <f t="shared" si="2"/>
        <v>0</v>
      </c>
      <c r="P15" s="12">
        <f t="shared" si="2"/>
        <v>0</v>
      </c>
      <c r="Q15" s="11">
        <f t="shared" si="2"/>
        <v>0</v>
      </c>
      <c r="R15" s="10" t="e">
        <f>([1]汇总!$H$11-C15)/C15</f>
        <v>#DIV/0!</v>
      </c>
      <c r="S15" s="5"/>
      <c r="T15" s="5">
        <f t="shared" si="3"/>
        <v>0</v>
      </c>
      <c r="U15" s="5"/>
      <c r="V15" s="5">
        <f t="shared" si="4"/>
        <v>0</v>
      </c>
    </row>
    <row r="16" spans="1:22" x14ac:dyDescent="0.3">
      <c r="A16" s="5">
        <f t="shared" si="0"/>
        <v>13</v>
      </c>
      <c r="B16" s="6"/>
      <c r="C16" s="7">
        <v>0</v>
      </c>
      <c r="D16" s="5">
        <v>0</v>
      </c>
      <c r="E16" s="5">
        <f t="shared" si="1"/>
        <v>0</v>
      </c>
      <c r="F16" s="13">
        <f t="shared" si="2"/>
        <v>0</v>
      </c>
      <c r="G16" s="12">
        <f t="shared" si="2"/>
        <v>0</v>
      </c>
      <c r="H16" s="13">
        <f t="shared" si="2"/>
        <v>0</v>
      </c>
      <c r="I16" s="12">
        <f t="shared" si="2"/>
        <v>0</v>
      </c>
      <c r="J16" s="13">
        <f t="shared" si="2"/>
        <v>0</v>
      </c>
      <c r="K16" s="12">
        <f t="shared" si="2"/>
        <v>0</v>
      </c>
      <c r="L16" s="13">
        <f t="shared" si="2"/>
        <v>0</v>
      </c>
      <c r="M16" s="12">
        <f t="shared" si="2"/>
        <v>0</v>
      </c>
      <c r="N16" s="11">
        <f t="shared" si="2"/>
        <v>0</v>
      </c>
      <c r="O16" s="12">
        <f t="shared" si="2"/>
        <v>0</v>
      </c>
      <c r="P16" s="12">
        <f t="shared" si="2"/>
        <v>0</v>
      </c>
      <c r="Q16" s="11">
        <f t="shared" si="2"/>
        <v>0</v>
      </c>
      <c r="R16" s="10" t="e">
        <f>([1]汇总!$H$11-C16)/C16</f>
        <v>#DIV/0!</v>
      </c>
      <c r="S16" s="5"/>
      <c r="T16" s="5">
        <f t="shared" si="3"/>
        <v>0</v>
      </c>
      <c r="U16" s="5"/>
      <c r="V16" s="5">
        <f t="shared" si="4"/>
        <v>0</v>
      </c>
    </row>
    <row r="17" spans="1:22" x14ac:dyDescent="0.3">
      <c r="A17" s="5">
        <f t="shared" si="0"/>
        <v>14</v>
      </c>
      <c r="B17" s="6"/>
      <c r="C17" s="7">
        <v>0</v>
      </c>
      <c r="D17" s="5">
        <v>0</v>
      </c>
      <c r="E17" s="5">
        <f t="shared" si="1"/>
        <v>0</v>
      </c>
      <c r="F17" s="13">
        <f t="shared" si="2"/>
        <v>0</v>
      </c>
      <c r="G17" s="12">
        <f t="shared" si="2"/>
        <v>0</v>
      </c>
      <c r="H17" s="13">
        <f t="shared" si="2"/>
        <v>0</v>
      </c>
      <c r="I17" s="12">
        <f t="shared" si="2"/>
        <v>0</v>
      </c>
      <c r="J17" s="13">
        <f t="shared" si="2"/>
        <v>0</v>
      </c>
      <c r="K17" s="12">
        <f t="shared" si="2"/>
        <v>0</v>
      </c>
      <c r="L17" s="13">
        <f t="shared" si="2"/>
        <v>0</v>
      </c>
      <c r="M17" s="12">
        <f t="shared" si="2"/>
        <v>0</v>
      </c>
      <c r="N17" s="11">
        <f t="shared" si="2"/>
        <v>0</v>
      </c>
      <c r="O17" s="12">
        <f t="shared" si="2"/>
        <v>0</v>
      </c>
      <c r="P17" s="12">
        <f t="shared" si="2"/>
        <v>0</v>
      </c>
      <c r="Q17" s="11">
        <f t="shared" si="2"/>
        <v>0</v>
      </c>
      <c r="R17" s="10" t="e">
        <f>([1]汇总!$H$11-C17)/C17</f>
        <v>#DIV/0!</v>
      </c>
      <c r="S17" s="5"/>
      <c r="T17" s="5">
        <f t="shared" si="3"/>
        <v>0</v>
      </c>
      <c r="U17" s="5"/>
      <c r="V17" s="5">
        <f t="shared" si="4"/>
        <v>0</v>
      </c>
    </row>
    <row r="18" spans="1:22" x14ac:dyDescent="0.3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x14ac:dyDescent="0.3">
      <c r="A19" s="37" t="s">
        <v>12</v>
      </c>
      <c r="B19" s="37"/>
      <c r="C19" s="37"/>
      <c r="D19" s="5">
        <f>SUM(D3:D18)</f>
        <v>146</v>
      </c>
      <c r="E19" s="5">
        <f>SUM(E3:E18)</f>
        <v>346.34933271629779</v>
      </c>
      <c r="G19" s="1">
        <v>308</v>
      </c>
      <c r="T19" s="1">
        <f>SUM(T4:T18)</f>
        <v>73</v>
      </c>
      <c r="U19" s="1">
        <f>SUM(U3:U18)</f>
        <v>0</v>
      </c>
      <c r="V19" s="1">
        <f>SUM(V3:V18)</f>
        <v>146</v>
      </c>
    </row>
    <row r="20" spans="1:22" x14ac:dyDescent="0.3">
      <c r="A20" s="37" t="s">
        <v>11</v>
      </c>
      <c r="B20" s="37"/>
      <c r="C20" s="37"/>
      <c r="D20" s="38">
        <f>E19/D19</f>
        <v>2.3722557035362861</v>
      </c>
      <c r="E20" s="39"/>
      <c r="G20" s="1">
        <v>2.3285</v>
      </c>
    </row>
    <row r="21" spans="1:22" x14ac:dyDescent="0.3">
      <c r="A21" s="37" t="s">
        <v>10</v>
      </c>
      <c r="B21" s="37"/>
      <c r="C21" s="37"/>
      <c r="D21" s="38">
        <f>[1]汇总!H11</f>
        <v>2.9910000000000001</v>
      </c>
      <c r="E21" s="39"/>
    </row>
    <row r="22" spans="1:22" x14ac:dyDescent="0.3">
      <c r="A22" s="37" t="s">
        <v>9</v>
      </c>
      <c r="B22" s="37"/>
      <c r="C22" s="37"/>
      <c r="D22" s="24">
        <f>(D21-D20)/D20</f>
        <v>0.26082529616911071</v>
      </c>
      <c r="E22" s="25"/>
    </row>
    <row r="25" spans="1:22" customFormat="1" x14ac:dyDescent="0.3">
      <c r="A25" s="26" t="s">
        <v>8</v>
      </c>
      <c r="B25" s="26"/>
      <c r="C25" s="26"/>
      <c r="D25" s="26"/>
      <c r="E25" s="26"/>
      <c r="F25" s="26"/>
      <c r="G25" s="27"/>
    </row>
    <row r="26" spans="1:22" customFormat="1" x14ac:dyDescent="0.3">
      <c r="A26" s="1" t="s">
        <v>7</v>
      </c>
      <c r="B26" s="5" t="s">
        <v>6</v>
      </c>
      <c r="C26" s="5" t="s">
        <v>5</v>
      </c>
      <c r="D26" s="5" t="s">
        <v>4</v>
      </c>
      <c r="E26" s="5" t="s">
        <v>3</v>
      </c>
      <c r="F26" s="5" t="s">
        <v>2</v>
      </c>
      <c r="G26" s="5" t="s">
        <v>1</v>
      </c>
    </row>
    <row r="27" spans="1:22" customFormat="1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9">
        <v>0</v>
      </c>
      <c r="G27" s="8">
        <v>0</v>
      </c>
    </row>
    <row r="28" spans="1:22" customFormat="1" x14ac:dyDescent="0.3">
      <c r="A28" s="1"/>
      <c r="B28" s="6">
        <v>45605.344502314816</v>
      </c>
      <c r="C28" s="7">
        <v>2.2974000000000001</v>
      </c>
      <c r="D28" s="5">
        <v>24</v>
      </c>
      <c r="E28" s="5">
        <v>2.37</v>
      </c>
      <c r="F28" s="4">
        <f t="shared" ref="F28:F37" si="5">E28*D28/5</f>
        <v>11.376000000000001</v>
      </c>
      <c r="G28" s="2">
        <f t="shared" ref="G28:G37" si="6">E28*D28 - C28*D28 - (C28*D28 + E28*D28)*0.05%</f>
        <v>1.6863911999999963</v>
      </c>
    </row>
    <row r="29" spans="1:22" customFormat="1" x14ac:dyDescent="0.3">
      <c r="A29" s="1"/>
      <c r="B29" s="6">
        <v>45605.681087962963</v>
      </c>
      <c r="C29" s="7">
        <v>2.3623666398390339</v>
      </c>
      <c r="D29" s="5">
        <v>24</v>
      </c>
      <c r="E29" s="5">
        <v>2.4041000000000001</v>
      </c>
      <c r="F29" s="4">
        <f t="shared" si="5"/>
        <v>11.539680000000001</v>
      </c>
      <c r="G29" s="2">
        <f t="shared" si="6"/>
        <v>0.94440304418512355</v>
      </c>
    </row>
    <row r="30" spans="1:22" customFormat="1" x14ac:dyDescent="0.3">
      <c r="A30" s="1"/>
      <c r="B30" s="6">
        <v>45605.692499999997</v>
      </c>
      <c r="C30" s="7">
        <v>2.2974000000000001</v>
      </c>
      <c r="D30" s="5">
        <v>24</v>
      </c>
      <c r="E30" s="5">
        <v>2.4660000000000002</v>
      </c>
      <c r="F30" s="4">
        <f t="shared" si="5"/>
        <v>11.8368</v>
      </c>
      <c r="G30" s="2">
        <f t="shared" si="6"/>
        <v>3.9892391999999983</v>
      </c>
    </row>
    <row r="31" spans="1:22" customFormat="1" x14ac:dyDescent="0.3">
      <c r="A31" s="1"/>
      <c r="B31" s="6">
        <v>45605.813935185186</v>
      </c>
      <c r="C31" s="7">
        <v>2.3623666398390339</v>
      </c>
      <c r="D31" s="5">
        <v>24</v>
      </c>
      <c r="E31" s="5">
        <v>2.4864000000000002</v>
      </c>
      <c r="F31" s="4">
        <f t="shared" si="5"/>
        <v>11.934720000000002</v>
      </c>
      <c r="G31" s="2">
        <f t="shared" si="6"/>
        <v>2.9186154441851246</v>
      </c>
    </row>
    <row r="32" spans="1:22" customFormat="1" x14ac:dyDescent="0.3">
      <c r="A32" s="1"/>
      <c r="B32" s="6"/>
      <c r="C32" s="5"/>
      <c r="D32" s="5"/>
      <c r="E32" s="5"/>
      <c r="F32" s="4">
        <f t="shared" si="5"/>
        <v>0</v>
      </c>
      <c r="G32" s="2">
        <f t="shared" si="6"/>
        <v>0</v>
      </c>
    </row>
    <row r="33" spans="1:7" customFormat="1" x14ac:dyDescent="0.3">
      <c r="A33" s="1"/>
      <c r="B33" s="6"/>
      <c r="C33" s="5"/>
      <c r="D33" s="5"/>
      <c r="E33" s="5"/>
      <c r="F33" s="4">
        <f t="shared" si="5"/>
        <v>0</v>
      </c>
      <c r="G33" s="2">
        <f t="shared" si="6"/>
        <v>0</v>
      </c>
    </row>
    <row r="34" spans="1:7" customFormat="1" x14ac:dyDescent="0.3">
      <c r="A34" s="1"/>
      <c r="B34" s="6"/>
      <c r="C34" s="5"/>
      <c r="D34" s="5"/>
      <c r="E34" s="5"/>
      <c r="F34" s="4">
        <f t="shared" si="5"/>
        <v>0</v>
      </c>
      <c r="G34" s="2">
        <f t="shared" si="6"/>
        <v>0</v>
      </c>
    </row>
    <row r="35" spans="1:7" customFormat="1" x14ac:dyDescent="0.3">
      <c r="A35" s="1"/>
      <c r="B35" s="6"/>
      <c r="C35" s="5"/>
      <c r="D35" s="5"/>
      <c r="E35" s="5"/>
      <c r="F35" s="4">
        <f t="shared" si="5"/>
        <v>0</v>
      </c>
      <c r="G35" s="2">
        <f t="shared" si="6"/>
        <v>0</v>
      </c>
    </row>
    <row r="36" spans="1:7" customFormat="1" x14ac:dyDescent="0.3">
      <c r="A36" s="1"/>
      <c r="B36" s="6"/>
      <c r="C36" s="5"/>
      <c r="D36" s="5"/>
      <c r="E36" s="5"/>
      <c r="F36" s="4">
        <f t="shared" si="5"/>
        <v>0</v>
      </c>
      <c r="G36" s="2">
        <f t="shared" si="6"/>
        <v>0</v>
      </c>
    </row>
    <row r="37" spans="1:7" customFormat="1" x14ac:dyDescent="0.3">
      <c r="A37" s="1"/>
      <c r="B37" s="6"/>
      <c r="C37" s="5"/>
      <c r="D37" s="5"/>
      <c r="E37" s="5"/>
      <c r="F37" s="4">
        <f t="shared" si="5"/>
        <v>0</v>
      </c>
      <c r="G37" s="2">
        <f t="shared" si="6"/>
        <v>0</v>
      </c>
    </row>
    <row r="38" spans="1:7" customFormat="1" x14ac:dyDescent="0.3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</row>
    <row r="39" spans="1:7" customFormat="1" x14ac:dyDescent="0.3">
      <c r="A39" s="28" t="s">
        <v>0</v>
      </c>
      <c r="B39" s="28"/>
      <c r="C39" s="28"/>
      <c r="D39" s="28"/>
      <c r="E39" s="28"/>
      <c r="F39" s="29"/>
      <c r="G39" s="2">
        <f>SUM(G27:G38)</f>
        <v>9.5386488883702434</v>
      </c>
    </row>
  </sheetData>
  <mergeCells count="12">
    <mergeCell ref="A39:F39"/>
    <mergeCell ref="A21:C21"/>
    <mergeCell ref="D21:E21"/>
    <mergeCell ref="A22:C22"/>
    <mergeCell ref="D22:E22"/>
    <mergeCell ref="A25:G25"/>
    <mergeCell ref="A1:V1"/>
    <mergeCell ref="F2:M2"/>
    <mergeCell ref="N2:Q2"/>
    <mergeCell ref="A19:C19"/>
    <mergeCell ref="A20:C20"/>
    <mergeCell ref="D20:E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多仓 (11-03)</vt:lpstr>
      <vt:lpstr>空仓 (11-03)</vt:lpstr>
      <vt:lpstr>多仓 (11-04)</vt:lpstr>
      <vt:lpstr>空仓 (11-04)</vt:lpstr>
      <vt:lpstr>多仓 (11-06)</vt:lpstr>
      <vt:lpstr>空仓 (11-06)</vt:lpstr>
      <vt:lpstr>多仓 (11-08)</vt:lpstr>
      <vt:lpstr>空仓 (11-08)</vt:lpstr>
      <vt:lpstr>多仓 (11-09)</vt:lpstr>
      <vt:lpstr>空仓 (11-09)</vt:lpstr>
      <vt:lpstr>多仓 (11-10)</vt:lpstr>
      <vt:lpstr>空仓 (11-10)</vt:lpstr>
      <vt:lpstr>多仓（11-11）</vt:lpstr>
      <vt:lpstr>空仓（11-11）</vt:lpstr>
      <vt:lpstr>多仓（11-12）</vt:lpstr>
      <vt:lpstr>空仓（11-12）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Jinyu Bai</dc:creator>
  <cp:lastModifiedBy>Jinyu Bai</cp:lastModifiedBy>
  <dcterms:created xsi:type="dcterms:W3CDTF">2015-06-05T18:19:34Z</dcterms:created>
  <dcterms:modified xsi:type="dcterms:W3CDTF">2024-11-13T03:49:08Z</dcterms:modified>
</cp:coreProperties>
</file>