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notes\交易\"/>
    </mc:Choice>
  </mc:AlternateContent>
  <xr:revisionPtr revIDLastSave="0" documentId="13_ncr:1_{378784D4-8F20-4D36-BA1B-CBC512720D8F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合并计算" sheetId="1" r:id="rId1"/>
    <sheet name="Sheet1" sheetId="3" r:id="rId2"/>
    <sheet name="期望值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J2" i="3" s="1"/>
  <c r="F2" i="3"/>
  <c r="G2" i="3" s="1"/>
  <c r="E2" i="3"/>
  <c r="C2" i="3"/>
  <c r="K21" i="2"/>
  <c r="D21" i="2"/>
  <c r="Q21" i="2" s="1"/>
  <c r="B21" i="2"/>
  <c r="A21" i="2"/>
  <c r="K20" i="2"/>
  <c r="D20" i="2"/>
  <c r="Q20" i="2" s="1"/>
  <c r="B20" i="2"/>
  <c r="A20" i="2"/>
  <c r="K19" i="2"/>
  <c r="D19" i="2"/>
  <c r="Q19" i="2" s="1"/>
  <c r="B19" i="2"/>
  <c r="A19" i="2"/>
  <c r="K18" i="2"/>
  <c r="J18" i="2"/>
  <c r="D18" i="2"/>
  <c r="Q18" i="2" s="1"/>
  <c r="B18" i="2"/>
  <c r="A18" i="2"/>
  <c r="K17" i="2"/>
  <c r="J17" i="2"/>
  <c r="D17" i="2"/>
  <c r="Q17" i="2" s="1"/>
  <c r="B17" i="2"/>
  <c r="A17" i="2"/>
  <c r="K16" i="2"/>
  <c r="J16" i="2"/>
  <c r="D16" i="2"/>
  <c r="Q16" i="2" s="1"/>
  <c r="B16" i="2"/>
  <c r="A16" i="2"/>
  <c r="K15" i="2"/>
  <c r="J15" i="2"/>
  <c r="D15" i="2"/>
  <c r="Q15" i="2" s="1"/>
  <c r="B15" i="2"/>
  <c r="A15" i="2"/>
  <c r="K14" i="2"/>
  <c r="J14" i="2"/>
  <c r="D14" i="2"/>
  <c r="Q14" i="2" s="1"/>
  <c r="B14" i="2"/>
  <c r="A14" i="2"/>
  <c r="L13" i="2"/>
  <c r="K13" i="2"/>
  <c r="J13" i="2"/>
  <c r="D13" i="2"/>
  <c r="Q13" i="2" s="1"/>
  <c r="B13" i="2"/>
  <c r="A13" i="2"/>
  <c r="K12" i="2"/>
  <c r="J12" i="2"/>
  <c r="D12" i="2"/>
  <c r="Q12" i="2" s="1"/>
  <c r="B12" i="2"/>
  <c r="A12" i="2"/>
  <c r="C22" i="1"/>
  <c r="C10" i="1"/>
  <c r="A36" i="2"/>
  <c r="A35" i="2"/>
  <c r="A34" i="2"/>
  <c r="A33" i="2"/>
  <c r="A32" i="2"/>
  <c r="A31" i="2"/>
  <c r="A30" i="2"/>
  <c r="A29" i="2"/>
  <c r="A28" i="2"/>
  <c r="A27" i="2"/>
  <c r="D11" i="2"/>
  <c r="K11" i="2" s="1"/>
  <c r="A11" i="2"/>
  <c r="D10" i="2"/>
  <c r="K10" i="2" s="1"/>
  <c r="A10" i="2"/>
  <c r="D9" i="2"/>
  <c r="K9" i="2" s="1"/>
  <c r="A9" i="2"/>
  <c r="D8" i="2"/>
  <c r="K8" i="2" s="1"/>
  <c r="A8" i="2"/>
  <c r="D7" i="2"/>
  <c r="K7" i="2" s="1"/>
  <c r="A7" i="2"/>
  <c r="D6" i="2"/>
  <c r="K6" i="2" s="1"/>
  <c r="A6" i="2"/>
  <c r="D5" i="2"/>
  <c r="K5" i="2" s="1"/>
  <c r="A5" i="2"/>
  <c r="D4" i="2"/>
  <c r="K4" i="2" s="1"/>
  <c r="A4" i="2"/>
  <c r="D3" i="2"/>
  <c r="K3" i="2" s="1"/>
  <c r="A3" i="2"/>
  <c r="M2" i="2"/>
  <c r="J2" i="2"/>
  <c r="D2" i="2"/>
  <c r="K2" i="2" s="1"/>
  <c r="A2" i="2"/>
  <c r="I2" i="3" l="1"/>
  <c r="J19" i="2"/>
  <c r="J20" i="2"/>
  <c r="J21" i="2"/>
  <c r="L14" i="2"/>
  <c r="L15" i="2"/>
  <c r="L16" i="2"/>
  <c r="L17" i="2"/>
  <c r="L18" i="2"/>
  <c r="L19" i="2"/>
  <c r="L20" i="2"/>
  <c r="L21" i="2"/>
  <c r="F5" i="2"/>
  <c r="F3" i="2"/>
  <c r="I5" i="2"/>
  <c r="E12" i="2"/>
  <c r="M12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L12" i="2"/>
  <c r="F12" i="2"/>
  <c r="N12" i="2"/>
  <c r="F13" i="2"/>
  <c r="N13" i="2"/>
  <c r="F14" i="2"/>
  <c r="N14" i="2"/>
  <c r="F15" i="2"/>
  <c r="N15" i="2"/>
  <c r="F16" i="2"/>
  <c r="N16" i="2"/>
  <c r="F17" i="2"/>
  <c r="N17" i="2"/>
  <c r="F18" i="2"/>
  <c r="N18" i="2"/>
  <c r="F19" i="2"/>
  <c r="N19" i="2"/>
  <c r="F20" i="2"/>
  <c r="N20" i="2"/>
  <c r="F21" i="2"/>
  <c r="N2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21" i="2"/>
  <c r="O21" i="2"/>
  <c r="G5" i="2"/>
  <c r="Q3" i="2"/>
  <c r="F2" i="2"/>
  <c r="G2" i="2"/>
  <c r="M10" i="2"/>
  <c r="H12" i="2"/>
  <c r="P12" i="2"/>
  <c r="H13" i="2"/>
  <c r="P13" i="2"/>
  <c r="H14" i="2"/>
  <c r="P14" i="2"/>
  <c r="H15" i="2"/>
  <c r="P15" i="2"/>
  <c r="H16" i="2"/>
  <c r="P16" i="2"/>
  <c r="H17" i="2"/>
  <c r="P17" i="2"/>
  <c r="H18" i="2"/>
  <c r="P18" i="2"/>
  <c r="H19" i="2"/>
  <c r="P19" i="2"/>
  <c r="H20" i="2"/>
  <c r="P20" i="2"/>
  <c r="H21" i="2"/>
  <c r="P21" i="2"/>
  <c r="I12" i="2"/>
  <c r="I13" i="2"/>
  <c r="I14" i="2"/>
  <c r="I15" i="2"/>
  <c r="I16" i="2"/>
  <c r="I17" i="2"/>
  <c r="I18" i="2"/>
  <c r="I19" i="2"/>
  <c r="I20" i="2"/>
  <c r="I21" i="2"/>
  <c r="J10" i="2"/>
  <c r="Q11" i="2"/>
  <c r="J9" i="2"/>
  <c r="I4" i="2"/>
  <c r="J5" i="2"/>
  <c r="G7" i="2"/>
  <c r="E3" i="2"/>
  <c r="M4" i="2"/>
  <c r="Q5" i="2"/>
  <c r="J7" i="2"/>
  <c r="E11" i="2"/>
  <c r="M7" i="2"/>
  <c r="F10" i="2"/>
  <c r="F11" i="2"/>
  <c r="F7" i="2"/>
  <c r="G10" i="2"/>
  <c r="G11" i="2"/>
  <c r="G3" i="2"/>
  <c r="I2" i="2"/>
  <c r="N3" i="2"/>
  <c r="E5" i="2"/>
  <c r="M6" i="2"/>
  <c r="I10" i="2"/>
  <c r="N11" i="2"/>
  <c r="O6" i="2"/>
  <c r="F8" i="2"/>
  <c r="N9" i="2"/>
  <c r="N4" i="2"/>
  <c r="E6" i="2"/>
  <c r="Q6" i="2"/>
  <c r="G8" i="2"/>
  <c r="O9" i="2"/>
  <c r="O4" i="2"/>
  <c r="F6" i="2"/>
  <c r="N7" i="2"/>
  <c r="I8" i="2"/>
  <c r="E9" i="2"/>
  <c r="Q9" i="2"/>
  <c r="N2" i="2"/>
  <c r="I3" i="2"/>
  <c r="E4" i="2"/>
  <c r="Q4" i="2"/>
  <c r="M5" i="2"/>
  <c r="G6" i="2"/>
  <c r="O7" i="2"/>
  <c r="J8" i="2"/>
  <c r="F9" i="2"/>
  <c r="N10" i="2"/>
  <c r="I11" i="2"/>
  <c r="O8" i="2"/>
  <c r="O2" i="2"/>
  <c r="J3" i="2"/>
  <c r="F4" i="2"/>
  <c r="N5" i="2"/>
  <c r="I6" i="2"/>
  <c r="E7" i="2"/>
  <c r="Q7" i="2"/>
  <c r="M8" i="2"/>
  <c r="G9" i="2"/>
  <c r="O10" i="2"/>
  <c r="J11" i="2"/>
  <c r="E2" i="2"/>
  <c r="Q2" i="2"/>
  <c r="M3" i="2"/>
  <c r="G4" i="2"/>
  <c r="O5" i="2"/>
  <c r="J6" i="2"/>
  <c r="N8" i="2"/>
  <c r="I9" i="2"/>
  <c r="E10" i="2"/>
  <c r="Q10" i="2"/>
  <c r="M11" i="2"/>
  <c r="O3" i="2"/>
  <c r="J4" i="2"/>
  <c r="N6" i="2"/>
  <c r="I7" i="2"/>
  <c r="E8" i="2"/>
  <c r="Q8" i="2"/>
  <c r="M9" i="2"/>
  <c r="O11" i="2"/>
  <c r="L2" i="2"/>
  <c r="L3" i="2"/>
  <c r="L4" i="2"/>
  <c r="L5" i="2"/>
  <c r="L6" i="2"/>
  <c r="L7" i="2"/>
  <c r="L8" i="2"/>
  <c r="L9" i="2"/>
  <c r="L10" i="2"/>
  <c r="L11" i="2"/>
  <c r="H2" i="2"/>
  <c r="P2" i="2"/>
  <c r="H3" i="2"/>
  <c r="P3" i="2"/>
  <c r="H4" i="2"/>
  <c r="P4" i="2"/>
  <c r="H5" i="2"/>
  <c r="P5" i="2"/>
  <c r="H6" i="2"/>
  <c r="P6" i="2"/>
  <c r="H7" i="2"/>
  <c r="P7" i="2"/>
  <c r="H8" i="2"/>
  <c r="P8" i="2"/>
  <c r="H9" i="2"/>
  <c r="P9" i="2"/>
  <c r="H10" i="2"/>
  <c r="P10" i="2"/>
  <c r="H11" i="2"/>
  <c r="P11" i="2"/>
  <c r="B2" i="2"/>
  <c r="B3" i="2"/>
  <c r="B4" i="2"/>
  <c r="B5" i="2"/>
  <c r="B6" i="2"/>
  <c r="B7" i="2"/>
  <c r="B8" i="2"/>
  <c r="B9" i="2"/>
  <c r="B10" i="2"/>
  <c r="B11" i="2"/>
  <c r="D19" i="1"/>
  <c r="A19" i="1"/>
  <c r="D18" i="1"/>
  <c r="A18" i="1"/>
  <c r="D17" i="1"/>
  <c r="A17" i="1"/>
  <c r="D16" i="1"/>
  <c r="A16" i="1"/>
  <c r="D7" i="1"/>
  <c r="A7" i="1"/>
  <c r="D6" i="1"/>
  <c r="A6" i="1"/>
  <c r="D5" i="1"/>
  <c r="A5" i="1"/>
  <c r="D4" i="1"/>
  <c r="A4" i="1"/>
  <c r="D22" i="1" l="1"/>
  <c r="B22" i="1" s="1"/>
  <c r="F22" i="1" s="1"/>
  <c r="D10" i="1"/>
  <c r="B10" i="1" s="1"/>
  <c r="F10" i="1" s="1"/>
  <c r="G22" i="1" l="1"/>
  <c r="G10" i="1"/>
</calcChain>
</file>

<file path=xl/sharedStrings.xml><?xml version="1.0" encoding="utf-8"?>
<sst xmlns="http://schemas.openxmlformats.org/spreadsheetml/2006/main" count="37" uniqueCount="27">
  <si>
    <t>多仓均价</t>
    <phoneticPr fontId="1" type="noConversion"/>
  </si>
  <si>
    <t>仓位</t>
    <phoneticPr fontId="1" type="noConversion"/>
  </si>
  <si>
    <t>开仓价</t>
    <phoneticPr fontId="1" type="noConversion"/>
  </si>
  <si>
    <t>数量</t>
    <phoneticPr fontId="1" type="noConversion"/>
  </si>
  <si>
    <t>金额</t>
    <phoneticPr fontId="1" type="noConversion"/>
  </si>
  <si>
    <t>合并均价</t>
    <phoneticPr fontId="1" type="noConversion"/>
  </si>
  <si>
    <t>合并数量</t>
    <phoneticPr fontId="1" type="noConversion"/>
  </si>
  <si>
    <t>合并金额</t>
    <phoneticPr fontId="1" type="noConversion"/>
  </si>
  <si>
    <t>利润点</t>
    <phoneticPr fontId="1" type="noConversion"/>
  </si>
  <si>
    <t>止盈价</t>
    <phoneticPr fontId="1" type="noConversion"/>
  </si>
  <si>
    <t>利润</t>
    <phoneticPr fontId="1" type="noConversion"/>
  </si>
  <si>
    <t>空仓均价</t>
    <phoneticPr fontId="1" type="noConversion"/>
  </si>
  <si>
    <t>第n天</t>
    <phoneticPr fontId="1" type="noConversion"/>
  </si>
  <si>
    <t>本金</t>
    <phoneticPr fontId="1" type="noConversion"/>
  </si>
  <si>
    <t>倍数</t>
    <phoneticPr fontId="1" type="noConversion"/>
  </si>
  <si>
    <t>天/2倍</t>
    <phoneticPr fontId="1" type="noConversion"/>
  </si>
  <si>
    <t>倍/年</t>
    <phoneticPr fontId="1" type="noConversion"/>
  </si>
  <si>
    <t>起始合约</t>
    <phoneticPr fontId="1" type="noConversion"/>
  </si>
  <si>
    <t>当前合约</t>
    <phoneticPr fontId="1" type="noConversion"/>
  </si>
  <si>
    <t>当前占比</t>
    <phoneticPr fontId="1" type="noConversion"/>
  </si>
  <si>
    <t>收回资金</t>
    <phoneticPr fontId="1" type="noConversion"/>
  </si>
  <si>
    <t>翻倍</t>
    <phoneticPr fontId="1" type="noConversion"/>
  </si>
  <si>
    <t>起始剩余</t>
    <phoneticPr fontId="1" type="noConversion"/>
  </si>
  <si>
    <t>起始总资产</t>
    <phoneticPr fontId="1" type="noConversion"/>
  </si>
  <si>
    <t>当前总资产</t>
    <phoneticPr fontId="1" type="noConversion"/>
  </si>
  <si>
    <t>下次起始合约</t>
    <phoneticPr fontId="1" type="noConversion"/>
  </si>
  <si>
    <t>下次剩余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</si>
</sst>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仓位&quot;0"/>
    <numFmt numFmtId="177" formatCode="0.0000_ "/>
    <numFmt numFmtId="178" formatCode="0.000_ "/>
    <numFmt numFmtId="179" formatCode="0.0%"/>
    <numFmt numFmtId="180" formatCode="0.0_ "/>
    <numFmt numFmtId="181" formatCode="[Red][&gt;=0.1]0.0%;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9" fontId="0" fillId="3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4" workbookViewId="0">
      <selection activeCell="G14" sqref="G14"/>
    </sheetView>
  </sheetViews>
  <sheetFormatPr defaultRowHeight="14" x14ac:dyDescent="0.3"/>
  <cols>
    <col min="1" max="1" width="10.08203125" bestFit="1" customWidth="1"/>
    <col min="2" max="2" width="11" customWidth="1"/>
  </cols>
  <sheetData>
    <row r="1" spans="1:7" s="1" customFormat="1" x14ac:dyDescent="0.3">
      <c r="A1" s="20" t="s">
        <v>0</v>
      </c>
      <c r="B1" s="21"/>
      <c r="C1" s="21"/>
      <c r="D1" s="22"/>
    </row>
    <row r="2" spans="1:7" s="1" customFormat="1" x14ac:dyDescent="0.3">
      <c r="A2" s="2" t="s">
        <v>1</v>
      </c>
      <c r="B2" s="2" t="s">
        <v>2</v>
      </c>
      <c r="C2" s="2" t="s">
        <v>3</v>
      </c>
      <c r="D2" s="1" t="s">
        <v>4</v>
      </c>
    </row>
    <row r="3" spans="1:7" s="1" customFormat="1" x14ac:dyDescent="0.3">
      <c r="A3" s="3">
        <v>0</v>
      </c>
      <c r="B3" s="3">
        <v>0</v>
      </c>
      <c r="C3" s="3">
        <v>0</v>
      </c>
      <c r="D3" s="3">
        <v>0</v>
      </c>
    </row>
    <row r="4" spans="1:7" s="1" customFormat="1" x14ac:dyDescent="0.3">
      <c r="A4" s="4">
        <f>ROW()-3</f>
        <v>1</v>
      </c>
      <c r="B4" s="3">
        <v>4.3113999999999999</v>
      </c>
      <c r="C4" s="5">
        <v>6.2</v>
      </c>
      <c r="D4" s="5">
        <f>B4*C4</f>
        <v>26.73068</v>
      </c>
    </row>
    <row r="5" spans="1:7" s="1" customFormat="1" x14ac:dyDescent="0.3">
      <c r="A5" s="4">
        <f>ROW()-3</f>
        <v>2</v>
      </c>
      <c r="B5" s="3">
        <v>3.7</v>
      </c>
      <c r="C5" s="5">
        <v>6.4</v>
      </c>
      <c r="D5" s="5">
        <f>B5*C5</f>
        <v>23.680000000000003</v>
      </c>
    </row>
    <row r="6" spans="1:7" s="1" customFormat="1" x14ac:dyDescent="0.3">
      <c r="A6" s="4">
        <f>ROW()-3</f>
        <v>3</v>
      </c>
      <c r="B6" s="3">
        <v>0</v>
      </c>
      <c r="C6" s="5">
        <v>0</v>
      </c>
      <c r="D6" s="5">
        <f>B6*C6</f>
        <v>0</v>
      </c>
    </row>
    <row r="7" spans="1:7" s="1" customFormat="1" x14ac:dyDescent="0.3">
      <c r="A7" s="4">
        <f>ROW()-3</f>
        <v>4</v>
      </c>
      <c r="B7" s="3">
        <v>0</v>
      </c>
      <c r="C7" s="5">
        <v>0</v>
      </c>
      <c r="D7" s="5">
        <f>B7*C7</f>
        <v>0</v>
      </c>
    </row>
    <row r="8" spans="1:7" s="1" customFormat="1" x14ac:dyDescent="0.3">
      <c r="A8" s="3">
        <v>0</v>
      </c>
      <c r="B8" s="3">
        <v>0</v>
      </c>
      <c r="C8" s="3">
        <v>0</v>
      </c>
      <c r="D8" s="3">
        <v>0</v>
      </c>
    </row>
    <row r="9" spans="1:7" s="1" customFormat="1" x14ac:dyDescent="0.3">
      <c r="A9" s="26"/>
      <c r="B9" s="5" t="s">
        <v>5</v>
      </c>
      <c r="C9" s="1" t="s">
        <v>6</v>
      </c>
      <c r="D9" s="5" t="s">
        <v>7</v>
      </c>
      <c r="E9" s="5" t="s">
        <v>8</v>
      </c>
      <c r="F9" s="5" t="s">
        <v>9</v>
      </c>
      <c r="G9" s="5" t="s">
        <v>10</v>
      </c>
    </row>
    <row r="10" spans="1:7" s="1" customFormat="1" x14ac:dyDescent="0.3">
      <c r="A10" s="27"/>
      <c r="B10" s="10">
        <f>D10/C10</f>
        <v>4.0008476190476188</v>
      </c>
      <c r="C10" s="5">
        <f>SUM($C$3:$C$8)</f>
        <v>12.600000000000001</v>
      </c>
      <c r="D10" s="6">
        <f>SUM($D$3:$D$8)</f>
        <v>50.410679999999999</v>
      </c>
      <c r="E10" s="7">
        <v>5.0999999999999997E-2</v>
      </c>
      <c r="F10" s="6">
        <f>B10*(1+E10)</f>
        <v>4.2048908476190467</v>
      </c>
      <c r="G10" s="6">
        <f>D10*E10</f>
        <v>2.5709446799999998</v>
      </c>
    </row>
    <row r="11" spans="1:7" s="1" customFormat="1" x14ac:dyDescent="0.3"/>
    <row r="12" spans="1:7" s="1" customFormat="1" x14ac:dyDescent="0.3"/>
    <row r="13" spans="1:7" s="1" customFormat="1" x14ac:dyDescent="0.3">
      <c r="A13" s="23" t="s">
        <v>11</v>
      </c>
      <c r="B13" s="24"/>
      <c r="C13" s="24"/>
      <c r="D13" s="25"/>
    </row>
    <row r="14" spans="1:7" s="1" customFormat="1" x14ac:dyDescent="0.3">
      <c r="A14" s="2" t="s">
        <v>1</v>
      </c>
      <c r="B14" s="2" t="s">
        <v>2</v>
      </c>
      <c r="C14" s="2" t="s">
        <v>3</v>
      </c>
      <c r="D14" s="1" t="s">
        <v>4</v>
      </c>
    </row>
    <row r="15" spans="1:7" s="1" customFormat="1" x14ac:dyDescent="0.3">
      <c r="A15" s="3">
        <v>0</v>
      </c>
      <c r="B15" s="3">
        <v>0</v>
      </c>
      <c r="C15" s="3">
        <v>0</v>
      </c>
      <c r="D15" s="3">
        <v>0</v>
      </c>
    </row>
    <row r="16" spans="1:7" s="1" customFormat="1" x14ac:dyDescent="0.3">
      <c r="A16" s="4">
        <f>ROW()-3</f>
        <v>13</v>
      </c>
      <c r="B16" s="3">
        <v>4.5098000000000003</v>
      </c>
      <c r="C16" s="5">
        <v>4</v>
      </c>
      <c r="D16" s="5">
        <f>B16*C16</f>
        <v>18.039200000000001</v>
      </c>
    </row>
    <row r="17" spans="1:7" s="1" customFormat="1" x14ac:dyDescent="0.3">
      <c r="A17" s="4">
        <f>ROW()-3</f>
        <v>14</v>
      </c>
      <c r="B17" s="3">
        <v>4.8434999999999997</v>
      </c>
      <c r="C17" s="5">
        <v>4</v>
      </c>
      <c r="D17" s="5">
        <f>B17*C17</f>
        <v>19.373999999999999</v>
      </c>
    </row>
    <row r="18" spans="1:7" s="1" customFormat="1" x14ac:dyDescent="0.3">
      <c r="A18" s="4">
        <f>ROW()-3</f>
        <v>15</v>
      </c>
      <c r="B18" s="3">
        <v>0</v>
      </c>
      <c r="C18" s="5">
        <v>0</v>
      </c>
      <c r="D18" s="5">
        <f>B18*C18</f>
        <v>0</v>
      </c>
    </row>
    <row r="19" spans="1:7" s="1" customFormat="1" x14ac:dyDescent="0.3">
      <c r="A19" s="4">
        <f>ROW()-3</f>
        <v>16</v>
      </c>
      <c r="B19" s="3">
        <v>0</v>
      </c>
      <c r="C19" s="5">
        <v>0</v>
      </c>
      <c r="D19" s="5">
        <f>B19*C19</f>
        <v>0</v>
      </c>
    </row>
    <row r="20" spans="1:7" s="1" customFormat="1" x14ac:dyDescent="0.3">
      <c r="A20" s="3">
        <v>0</v>
      </c>
      <c r="B20" s="3">
        <v>0</v>
      </c>
      <c r="C20" s="3">
        <v>0</v>
      </c>
      <c r="D20" s="3">
        <v>0</v>
      </c>
    </row>
    <row r="21" spans="1:7" s="1" customFormat="1" x14ac:dyDescent="0.3">
      <c r="A21" s="26"/>
      <c r="B21" s="5" t="s">
        <v>5</v>
      </c>
      <c r="C21" s="1" t="s">
        <v>6</v>
      </c>
      <c r="D21" s="5" t="s">
        <v>7</v>
      </c>
      <c r="E21" s="5" t="s">
        <v>8</v>
      </c>
      <c r="F21" s="5" t="s">
        <v>9</v>
      </c>
      <c r="G21" s="5" t="s">
        <v>10</v>
      </c>
    </row>
    <row r="22" spans="1:7" s="1" customFormat="1" x14ac:dyDescent="0.3">
      <c r="A22" s="27"/>
      <c r="B22" s="17">
        <f>D22/C22</f>
        <v>4.6766500000000004</v>
      </c>
      <c r="C22" s="5">
        <f>SUM($C$15:$C$20)</f>
        <v>8</v>
      </c>
      <c r="D22" s="6">
        <f>SUM($D$15:$D$20)</f>
        <v>37.413200000000003</v>
      </c>
      <c r="E22" s="7">
        <v>3.1E-2</v>
      </c>
      <c r="F22" s="6">
        <f>B22*(1-E22)</f>
        <v>4.5316738500000007</v>
      </c>
      <c r="G22" s="6">
        <f>D22*E22</f>
        <v>1.1598092</v>
      </c>
    </row>
  </sheetData>
  <mergeCells count="4">
    <mergeCell ref="A1:D1"/>
    <mergeCell ref="A13:D13"/>
    <mergeCell ref="A9:A10"/>
    <mergeCell ref="A21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6290-56C3-4D57-90F5-6D3D9BB00F3A}">
  <dimension ref="A1:J2"/>
  <sheetViews>
    <sheetView zoomScaleNormal="100" workbookViewId="0">
      <selection activeCell="E9" sqref="E9"/>
    </sheetView>
  </sheetViews>
  <sheetFormatPr defaultRowHeight="14" x14ac:dyDescent="0.3"/>
  <cols>
    <col min="1" max="1" width="12.33203125" style="1" bestFit="1" customWidth="1"/>
    <col min="2" max="3" width="8.6640625" style="1"/>
    <col min="4" max="4" width="8.5" style="1" bestFit="1" customWidth="1"/>
    <col min="5" max="5" width="10.4140625" style="1" bestFit="1" customWidth="1"/>
    <col min="6" max="6" width="10.4140625" style="1" customWidth="1"/>
    <col min="7" max="8" width="8.6640625" style="1"/>
    <col min="9" max="9" width="12.33203125" style="1" bestFit="1" customWidth="1"/>
    <col min="10" max="10" width="8.5" style="1" bestFit="1" customWidth="1"/>
    <col min="11" max="16384" width="8.6640625" style="1"/>
  </cols>
  <sheetData>
    <row r="1" spans="1:10" x14ac:dyDescent="0.3">
      <c r="A1" s="18" t="s">
        <v>17</v>
      </c>
      <c r="B1" s="18" t="s">
        <v>18</v>
      </c>
      <c r="C1" s="5" t="s">
        <v>21</v>
      </c>
      <c r="D1" s="18" t="s">
        <v>22</v>
      </c>
      <c r="E1" s="5" t="s">
        <v>23</v>
      </c>
      <c r="F1" s="5" t="s">
        <v>24</v>
      </c>
      <c r="G1" s="5" t="s">
        <v>19</v>
      </c>
      <c r="H1" s="3" t="s">
        <v>20</v>
      </c>
      <c r="I1" s="3" t="s">
        <v>25</v>
      </c>
      <c r="J1" s="3" t="s">
        <v>26</v>
      </c>
    </row>
    <row r="2" spans="1:10" x14ac:dyDescent="0.3">
      <c r="A2" s="18">
        <v>15</v>
      </c>
      <c r="B2" s="18">
        <v>15</v>
      </c>
      <c r="C2" s="5">
        <f>B2/A2</f>
        <v>1</v>
      </c>
      <c r="D2" s="18">
        <v>205</v>
      </c>
      <c r="E2" s="5">
        <f>A2+D2</f>
        <v>220</v>
      </c>
      <c r="F2" s="5">
        <f>B2+D2</f>
        <v>220</v>
      </c>
      <c r="G2" s="19">
        <f>B2/F2</f>
        <v>6.8181818181818177E-2</v>
      </c>
      <c r="H2" s="3">
        <f xml:space="preserve"> B2 - ( D2 + B2 ) * 5 %</f>
        <v>4</v>
      </c>
      <c r="I2" s="3">
        <f>B2-H2</f>
        <v>11</v>
      </c>
      <c r="J2" s="3">
        <f>D2+H2</f>
        <v>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86D1-AAF1-4C8E-9A8E-F7BF2531EA9E}">
  <dimension ref="A1:Q36"/>
  <sheetViews>
    <sheetView zoomScaleNormal="100" workbookViewId="0">
      <pane xSplit="1" ySplit="1" topLeftCell="B8" activePane="bottomRight" state="frozen"/>
      <selection activeCell="D19" sqref="D19"/>
      <selection pane="topRight" activeCell="D19" sqref="D19"/>
      <selection pane="bottomLeft" activeCell="D19" sqref="D19"/>
      <selection pane="bottomRight" activeCell="E23" sqref="E23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12</v>
      </c>
      <c r="B1" s="3">
        <v>365</v>
      </c>
      <c r="C1" s="3" t="s">
        <v>13</v>
      </c>
      <c r="D1" s="3" t="s">
        <v>14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21" si="0">"期望值 " &amp; TEXT((ROW(A2)-1)*0.5%, "0.0%")</f>
        <v>期望值 0.5%</v>
      </c>
      <c r="B2" s="8">
        <f t="shared" ref="B2:B11" si="1">C2*(1+D2)^B$1</f>
        <v>6.1746527834309033</v>
      </c>
      <c r="C2" s="5">
        <v>1</v>
      </c>
      <c r="D2" s="9">
        <f t="shared" ref="D2:D21" si="2">(ROW(D2)-ROW(D$1))*0.5%</f>
        <v>5.0000000000000001E-3</v>
      </c>
      <c r="E2" s="8">
        <f t="shared" ref="E2:Q17" si="3">$C2*($D2+1)^E$1</f>
        <v>1.0049999999999999</v>
      </c>
      <c r="F2" s="8">
        <f t="shared" si="3"/>
        <v>1.0100249999999997</v>
      </c>
      <c r="G2" s="8">
        <f t="shared" si="3"/>
        <v>1.0150751249999996</v>
      </c>
      <c r="H2" s="8">
        <f t="shared" si="3"/>
        <v>1.0201505006249993</v>
      </c>
      <c r="I2" s="8">
        <f t="shared" si="3"/>
        <v>1.0252512531281242</v>
      </c>
      <c r="J2" s="8">
        <f t="shared" si="3"/>
        <v>1.0303775093937646</v>
      </c>
      <c r="K2" s="8">
        <f t="shared" si="3"/>
        <v>1.0355293969407333</v>
      </c>
      <c r="L2" s="8">
        <f t="shared" si="3"/>
        <v>1.0776827375880809</v>
      </c>
      <c r="M2" s="8">
        <f t="shared" si="3"/>
        <v>1.1614000828953406</v>
      </c>
      <c r="N2" s="8">
        <f t="shared" si="3"/>
        <v>1.3488501525493037</v>
      </c>
      <c r="O2" s="8">
        <f t="shared" si="3"/>
        <v>1.5665546789841542</v>
      </c>
      <c r="P2" s="8">
        <f t="shared" si="3"/>
        <v>2.454093562247146</v>
      </c>
      <c r="Q2" s="8">
        <f t="shared" si="3"/>
        <v>6.1746527834309033</v>
      </c>
    </row>
    <row r="3" spans="1:17" x14ac:dyDescent="0.3">
      <c r="A3" s="3" t="str">
        <f t="shared" si="0"/>
        <v>期望值 1.0%</v>
      </c>
      <c r="B3" s="8">
        <f t="shared" si="1"/>
        <v>37.783434332887317</v>
      </c>
      <c r="C3" s="10">
        <v>1</v>
      </c>
      <c r="D3" s="9">
        <f t="shared" si="2"/>
        <v>0.01</v>
      </c>
      <c r="E3" s="8">
        <f t="shared" si="3"/>
        <v>1.01</v>
      </c>
      <c r="F3" s="8">
        <f t="shared" si="3"/>
        <v>1.0201</v>
      </c>
      <c r="G3" s="8">
        <f t="shared" si="3"/>
        <v>1.0303009999999999</v>
      </c>
      <c r="H3" s="8">
        <f t="shared" si="3"/>
        <v>1.04060401</v>
      </c>
      <c r="I3" s="8">
        <f t="shared" si="3"/>
        <v>1.0510100500999999</v>
      </c>
      <c r="J3" s="8">
        <f t="shared" si="3"/>
        <v>1.0615201506010001</v>
      </c>
      <c r="K3" s="8">
        <f t="shared" si="3"/>
        <v>1.0721353521070098</v>
      </c>
      <c r="L3" s="8">
        <f t="shared" si="3"/>
        <v>1.1609689553699984</v>
      </c>
      <c r="M3" s="8">
        <f t="shared" si="3"/>
        <v>1.3478489153329063</v>
      </c>
      <c r="N3" s="8">
        <f t="shared" si="3"/>
        <v>1.8166966985640913</v>
      </c>
      <c r="O3" s="8">
        <f t="shared" si="3"/>
        <v>2.4486326746484828</v>
      </c>
      <c r="P3" s="8">
        <f t="shared" si="3"/>
        <v>5.99580197535618</v>
      </c>
      <c r="Q3" s="8">
        <f t="shared" si="3"/>
        <v>37.783434332887317</v>
      </c>
    </row>
    <row r="4" spans="1:17" x14ac:dyDescent="0.3">
      <c r="A4" s="3" t="str">
        <f t="shared" si="0"/>
        <v>期望值 1.5%</v>
      </c>
      <c r="B4" s="11">
        <f t="shared" si="1"/>
        <v>229.14238072047502</v>
      </c>
      <c r="C4" s="3">
        <v>1</v>
      </c>
      <c r="D4" s="12">
        <f t="shared" si="2"/>
        <v>1.4999999999999999E-2</v>
      </c>
      <c r="E4" s="11">
        <f t="shared" si="3"/>
        <v>1.0149999999999999</v>
      </c>
      <c r="F4" s="11">
        <f t="shared" si="3"/>
        <v>1.0302249999999997</v>
      </c>
      <c r="G4" s="11">
        <f t="shared" si="3"/>
        <v>1.0456783749999996</v>
      </c>
      <c r="H4" s="11">
        <f t="shared" si="3"/>
        <v>1.0613635506249994</v>
      </c>
      <c r="I4" s="11">
        <f t="shared" si="3"/>
        <v>1.0772840038843743</v>
      </c>
      <c r="J4" s="11">
        <f t="shared" si="3"/>
        <v>1.0934432639426397</v>
      </c>
      <c r="K4" s="11">
        <f t="shared" si="3"/>
        <v>1.1098449129017791</v>
      </c>
      <c r="L4" s="11">
        <f t="shared" si="3"/>
        <v>1.2502320666543669</v>
      </c>
      <c r="M4" s="11">
        <f t="shared" si="3"/>
        <v>1.5630802204908494</v>
      </c>
      <c r="N4" s="11">
        <f t="shared" si="3"/>
        <v>2.4432197756897223</v>
      </c>
      <c r="O4" s="11">
        <f t="shared" si="3"/>
        <v>3.8189485056926955</v>
      </c>
      <c r="P4" s="11">
        <f t="shared" si="3"/>
        <v>14.584367689132469</v>
      </c>
      <c r="Q4" s="11">
        <f t="shared" si="3"/>
        <v>229.14238072047502</v>
      </c>
    </row>
    <row r="5" spans="1:17" x14ac:dyDescent="0.3">
      <c r="A5" s="3" t="str">
        <f t="shared" si="0"/>
        <v>期望值 2.0%</v>
      </c>
      <c r="B5" s="13">
        <f t="shared" si="1"/>
        <v>1377.4082919660655</v>
      </c>
      <c r="C5" s="10">
        <v>1</v>
      </c>
      <c r="D5" s="14">
        <f t="shared" si="2"/>
        <v>0.02</v>
      </c>
      <c r="E5" s="13">
        <f t="shared" si="3"/>
        <v>1.02</v>
      </c>
      <c r="F5" s="13">
        <f t="shared" si="3"/>
        <v>1.0404</v>
      </c>
      <c r="G5" s="13">
        <f t="shared" si="3"/>
        <v>1.0612079999999999</v>
      </c>
      <c r="H5" s="13">
        <f t="shared" si="3"/>
        <v>1.08243216</v>
      </c>
      <c r="I5" s="13">
        <f t="shared" si="3"/>
        <v>1.1040808032</v>
      </c>
      <c r="J5" s="13">
        <f t="shared" si="3"/>
        <v>1.1261624192640001</v>
      </c>
      <c r="K5" s="13">
        <f t="shared" si="3"/>
        <v>1.1486856676492798</v>
      </c>
      <c r="L5" s="13">
        <f t="shared" si="3"/>
        <v>1.3458683383241292</v>
      </c>
      <c r="M5" s="13">
        <f t="shared" si="3"/>
        <v>1.8113615841033535</v>
      </c>
      <c r="N5" s="13">
        <f t="shared" si="3"/>
        <v>3.2810307883654102</v>
      </c>
      <c r="O5" s="13">
        <f t="shared" si="3"/>
        <v>5.9431331263054439</v>
      </c>
      <c r="P5" s="13">
        <f t="shared" si="3"/>
        <v>35.320831356989117</v>
      </c>
      <c r="Q5" s="13">
        <f t="shared" si="3"/>
        <v>1377.4082919660655</v>
      </c>
    </row>
    <row r="6" spans="1:17" x14ac:dyDescent="0.3">
      <c r="A6" s="3" t="str">
        <f t="shared" si="0"/>
        <v>期望值 2.5%</v>
      </c>
      <c r="B6" s="8">
        <f t="shared" si="1"/>
        <v>8207.4995576964611</v>
      </c>
      <c r="C6" s="5">
        <v>1</v>
      </c>
      <c r="D6" s="9">
        <f t="shared" si="2"/>
        <v>2.5000000000000001E-2</v>
      </c>
      <c r="E6" s="8">
        <f t="shared" si="3"/>
        <v>1.0249999999999999</v>
      </c>
      <c r="F6" s="8">
        <f t="shared" si="3"/>
        <v>1.0506249999999999</v>
      </c>
      <c r="G6" s="8">
        <f t="shared" si="3"/>
        <v>1.0768906249999999</v>
      </c>
      <c r="H6" s="8">
        <f t="shared" si="3"/>
        <v>1.1038128906249998</v>
      </c>
      <c r="I6" s="8">
        <f t="shared" si="3"/>
        <v>1.1314082128906247</v>
      </c>
      <c r="J6" s="8">
        <f t="shared" si="3"/>
        <v>1.1596934182128902</v>
      </c>
      <c r="K6" s="8">
        <f t="shared" si="3"/>
        <v>1.1886857536682125</v>
      </c>
      <c r="L6" s="8">
        <f t="shared" si="3"/>
        <v>1.4482981664981105</v>
      </c>
      <c r="M6" s="8">
        <f t="shared" si="3"/>
        <v>2.097567579081788</v>
      </c>
      <c r="N6" s="8">
        <f t="shared" si="3"/>
        <v>4.3997897488150342</v>
      </c>
      <c r="O6" s="8">
        <f t="shared" si="3"/>
        <v>9.228856331890821</v>
      </c>
      <c r="P6" s="8">
        <f t="shared" si="3"/>
        <v>85.17178919468131</v>
      </c>
      <c r="Q6" s="8">
        <f t="shared" si="3"/>
        <v>8207.4995576964611</v>
      </c>
    </row>
    <row r="7" spans="1:17" x14ac:dyDescent="0.3">
      <c r="A7" s="3" t="str">
        <f t="shared" si="0"/>
        <v>期望值 3.0%</v>
      </c>
      <c r="B7" s="8">
        <f t="shared" si="1"/>
        <v>48482.724527501043</v>
      </c>
      <c r="C7" s="5">
        <v>1</v>
      </c>
      <c r="D7" s="9">
        <f t="shared" si="2"/>
        <v>0.03</v>
      </c>
      <c r="E7" s="8">
        <f t="shared" si="3"/>
        <v>1.03</v>
      </c>
      <c r="F7" s="8">
        <f t="shared" si="3"/>
        <v>1.0609</v>
      </c>
      <c r="G7" s="8">
        <f t="shared" si="3"/>
        <v>1.092727</v>
      </c>
      <c r="H7" s="8">
        <f t="shared" si="3"/>
        <v>1.1255088099999999</v>
      </c>
      <c r="I7" s="8">
        <f t="shared" si="3"/>
        <v>1.1592740742999998</v>
      </c>
      <c r="J7" s="8">
        <f t="shared" si="3"/>
        <v>1.1940522965289999</v>
      </c>
      <c r="K7" s="8">
        <f t="shared" si="3"/>
        <v>1.22987386542487</v>
      </c>
      <c r="L7" s="8">
        <f t="shared" si="3"/>
        <v>1.5579674166007644</v>
      </c>
      <c r="M7" s="8">
        <f t="shared" si="3"/>
        <v>2.4272624711896591</v>
      </c>
      <c r="N7" s="8">
        <f t="shared" si="3"/>
        <v>5.8916031040457311</v>
      </c>
      <c r="O7" s="8">
        <f t="shared" si="3"/>
        <v>14.300467109594708</v>
      </c>
      <c r="P7" s="8">
        <f t="shared" si="3"/>
        <v>204.50335955259996</v>
      </c>
      <c r="Q7" s="8">
        <f t="shared" si="3"/>
        <v>48482.724527501043</v>
      </c>
    </row>
    <row r="8" spans="1:17" x14ac:dyDescent="0.3">
      <c r="A8" s="3" t="str">
        <f t="shared" si="0"/>
        <v>期望值 3.5%</v>
      </c>
      <c r="B8" s="8">
        <f t="shared" si="1"/>
        <v>283940.71683830756</v>
      </c>
      <c r="C8" s="5">
        <v>1</v>
      </c>
      <c r="D8" s="9">
        <f t="shared" si="2"/>
        <v>3.5000000000000003E-2</v>
      </c>
      <c r="E8" s="8">
        <f t="shared" si="3"/>
        <v>1.0349999999999999</v>
      </c>
      <c r="F8" s="8">
        <f t="shared" si="3"/>
        <v>1.0712249999999999</v>
      </c>
      <c r="G8" s="8">
        <f t="shared" si="3"/>
        <v>1.1087178749999997</v>
      </c>
      <c r="H8" s="8">
        <f t="shared" si="3"/>
        <v>1.1475230006249997</v>
      </c>
      <c r="I8" s="8">
        <f t="shared" si="3"/>
        <v>1.1876863056468745</v>
      </c>
      <c r="J8" s="8">
        <f t="shared" si="3"/>
        <v>1.2292553263445152</v>
      </c>
      <c r="K8" s="8">
        <f t="shared" si="3"/>
        <v>1.2722792627665731</v>
      </c>
      <c r="L8" s="8">
        <f t="shared" si="3"/>
        <v>1.6753488307521593</v>
      </c>
      <c r="M8" s="8">
        <f t="shared" si="3"/>
        <v>2.8067937047026272</v>
      </c>
      <c r="N8" s="8">
        <f t="shared" si="3"/>
        <v>7.8780909007582975</v>
      </c>
      <c r="O8" s="8">
        <f t="shared" si="3"/>
        <v>22.112175945323429</v>
      </c>
      <c r="P8" s="8">
        <f t="shared" si="3"/>
        <v>488.94832503694016</v>
      </c>
      <c r="Q8" s="8">
        <f t="shared" si="3"/>
        <v>283940.71683830756</v>
      </c>
    </row>
    <row r="9" spans="1:17" x14ac:dyDescent="0.3">
      <c r="A9" s="3" t="str">
        <f t="shared" si="0"/>
        <v>期望值 4.0%</v>
      </c>
      <c r="B9" s="8">
        <f t="shared" si="1"/>
        <v>1648803.2850547559</v>
      </c>
      <c r="C9" s="5">
        <v>1</v>
      </c>
      <c r="D9" s="9">
        <f t="shared" si="2"/>
        <v>0.04</v>
      </c>
      <c r="E9" s="8">
        <f t="shared" si="3"/>
        <v>1.04</v>
      </c>
      <c r="F9" s="8">
        <f t="shared" si="3"/>
        <v>1.0816000000000001</v>
      </c>
      <c r="G9" s="8">
        <f t="shared" si="3"/>
        <v>1.1248640000000001</v>
      </c>
      <c r="H9" s="8">
        <f t="shared" si="3"/>
        <v>1.1698585600000002</v>
      </c>
      <c r="I9" s="8">
        <f t="shared" si="3"/>
        <v>1.2166529024000003</v>
      </c>
      <c r="J9" s="8">
        <f t="shared" si="3"/>
        <v>1.2653190184960004</v>
      </c>
      <c r="K9" s="8">
        <f t="shared" si="3"/>
        <v>1.3159317792358403</v>
      </c>
      <c r="L9" s="8">
        <f t="shared" si="3"/>
        <v>1.8009435055069167</v>
      </c>
      <c r="M9" s="8">
        <f t="shared" si="3"/>
        <v>3.2433975100275423</v>
      </c>
      <c r="N9" s="8">
        <f t="shared" si="3"/>
        <v>10.519627408052864</v>
      </c>
      <c r="O9" s="8">
        <f t="shared" si="3"/>
        <v>34.119333341696141</v>
      </c>
      <c r="P9" s="8">
        <f t="shared" si="3"/>
        <v>1164.1289076817782</v>
      </c>
      <c r="Q9" s="8">
        <f t="shared" si="3"/>
        <v>1648803.2850547559</v>
      </c>
    </row>
    <row r="10" spans="1:17" x14ac:dyDescent="0.3">
      <c r="A10" s="3" t="str">
        <f t="shared" si="0"/>
        <v>期望值 4.5%</v>
      </c>
      <c r="B10" s="8">
        <f t="shared" si="1"/>
        <v>9493929.7354430929</v>
      </c>
      <c r="C10" s="5">
        <v>1</v>
      </c>
      <c r="D10" s="9">
        <f t="shared" si="2"/>
        <v>4.4999999999999998E-2</v>
      </c>
      <c r="E10" s="8">
        <f t="shared" si="3"/>
        <v>1.0449999999999999</v>
      </c>
      <c r="F10" s="8">
        <f t="shared" si="3"/>
        <v>1.0920249999999998</v>
      </c>
      <c r="G10" s="8">
        <f t="shared" si="3"/>
        <v>1.1411661249999998</v>
      </c>
      <c r="H10" s="8">
        <f t="shared" si="3"/>
        <v>1.1925186006249995</v>
      </c>
      <c r="I10" s="8">
        <f t="shared" si="3"/>
        <v>1.2461819376531245</v>
      </c>
      <c r="J10" s="8">
        <f t="shared" si="3"/>
        <v>1.3022601248475147</v>
      </c>
      <c r="K10" s="8">
        <f t="shared" si="3"/>
        <v>1.360861830465653</v>
      </c>
      <c r="L10" s="8">
        <f t="shared" si="3"/>
        <v>1.9352824430911519</v>
      </c>
      <c r="M10" s="8">
        <f t="shared" si="3"/>
        <v>3.7453181345368556</v>
      </c>
      <c r="N10" s="8">
        <f t="shared" si="3"/>
        <v>14.02740792889063</v>
      </c>
      <c r="O10" s="8">
        <f t="shared" si="3"/>
        <v>52.53710529662014</v>
      </c>
      <c r="P10" s="8">
        <f t="shared" si="3"/>
        <v>2760.1474329481525</v>
      </c>
      <c r="Q10" s="8">
        <f t="shared" si="3"/>
        <v>9493929.7354430929</v>
      </c>
    </row>
    <row r="11" spans="1:17" x14ac:dyDescent="0.3">
      <c r="A11" s="3" t="str">
        <f t="shared" si="0"/>
        <v>期望值 5.0%</v>
      </c>
      <c r="B11" s="8">
        <f t="shared" si="1"/>
        <v>54211841.577839807</v>
      </c>
      <c r="C11" s="5">
        <v>1</v>
      </c>
      <c r="D11" s="9">
        <f t="shared" si="2"/>
        <v>0.05</v>
      </c>
      <c r="E11" s="8">
        <f t="shared" si="3"/>
        <v>1.05</v>
      </c>
      <c r="F11" s="8">
        <f t="shared" si="3"/>
        <v>1.1025</v>
      </c>
      <c r="G11" s="8">
        <f t="shared" si="3"/>
        <v>1.1576250000000001</v>
      </c>
      <c r="H11" s="8">
        <f t="shared" si="3"/>
        <v>1.21550625</v>
      </c>
      <c r="I11" s="8">
        <f t="shared" si="3"/>
        <v>1.2762815625000001</v>
      </c>
      <c r="J11" s="8">
        <f t="shared" si="3"/>
        <v>1.340095640625</v>
      </c>
      <c r="K11" s="8">
        <f t="shared" si="3"/>
        <v>1.4071004226562502</v>
      </c>
      <c r="L11" s="8">
        <f t="shared" si="3"/>
        <v>2.0789281794113679</v>
      </c>
      <c r="M11" s="8">
        <f t="shared" si="3"/>
        <v>4.3219423751506625</v>
      </c>
      <c r="N11" s="8">
        <f t="shared" si="3"/>
        <v>18.679185894122959</v>
      </c>
      <c r="O11" s="8">
        <f t="shared" si="3"/>
        <v>80.730365049126561</v>
      </c>
      <c r="P11" s="8">
        <f t="shared" si="3"/>
        <v>6517.391840965237</v>
      </c>
      <c r="Q11" s="8">
        <f t="shared" si="3"/>
        <v>54211841.577839807</v>
      </c>
    </row>
    <row r="12" spans="1:17" x14ac:dyDescent="0.3">
      <c r="A12" s="3" t="str">
        <f t="shared" si="0"/>
        <v>期望值 5.5%</v>
      </c>
      <c r="B12" s="8">
        <f t="shared" ref="B12:B21" si="4">C12*(1+D12)^B$1</f>
        <v>307006638.38784647</v>
      </c>
      <c r="C12" s="5">
        <v>1</v>
      </c>
      <c r="D12" s="9">
        <f t="shared" si="2"/>
        <v>5.5E-2</v>
      </c>
      <c r="E12" s="8">
        <f t="shared" si="3"/>
        <v>1.0549999999999999</v>
      </c>
      <c r="F12" s="8">
        <f t="shared" si="3"/>
        <v>1.1130249999999999</v>
      </c>
      <c r="G12" s="8">
        <f t="shared" si="3"/>
        <v>1.1742413749999998</v>
      </c>
      <c r="H12" s="8">
        <f t="shared" si="3"/>
        <v>1.2388246506249998</v>
      </c>
      <c r="I12" s="8">
        <f t="shared" si="3"/>
        <v>1.3069600064093747</v>
      </c>
      <c r="J12" s="8">
        <f t="shared" si="3"/>
        <v>1.3788428067618903</v>
      </c>
      <c r="K12" s="8">
        <f t="shared" si="3"/>
        <v>1.4546791611337941</v>
      </c>
      <c r="L12" s="8">
        <f t="shared" si="3"/>
        <v>2.2324764922379496</v>
      </c>
      <c r="M12" s="8">
        <f t="shared" si="3"/>
        <v>4.9839512883950601</v>
      </c>
      <c r="N12" s="8">
        <f t="shared" si="3"/>
        <v>24.839770445094782</v>
      </c>
      <c r="O12" s="8">
        <f t="shared" si="3"/>
        <v>123.80020591326769</v>
      </c>
      <c r="P12" s="8">
        <f t="shared" si="3"/>
        <v>15326.490984167474</v>
      </c>
      <c r="Q12" s="8">
        <f t="shared" si="3"/>
        <v>307006638.38784647</v>
      </c>
    </row>
    <row r="13" spans="1:17" x14ac:dyDescent="0.3">
      <c r="A13" s="3" t="str">
        <f t="shared" si="0"/>
        <v>期望值 6.0%</v>
      </c>
      <c r="B13" s="8">
        <f t="shared" si="4"/>
        <v>1724411147.2713995</v>
      </c>
      <c r="C13" s="10">
        <v>1</v>
      </c>
      <c r="D13" s="9">
        <f t="shared" si="2"/>
        <v>0.06</v>
      </c>
      <c r="E13" s="8">
        <f t="shared" si="3"/>
        <v>1.06</v>
      </c>
      <c r="F13" s="8">
        <f t="shared" si="3"/>
        <v>1.1236000000000002</v>
      </c>
      <c r="G13" s="8">
        <f t="shared" si="3"/>
        <v>1.1910160000000003</v>
      </c>
      <c r="H13" s="8">
        <f t="shared" si="3"/>
        <v>1.2624769600000003</v>
      </c>
      <c r="I13" s="8">
        <f t="shared" si="3"/>
        <v>1.3382255776000005</v>
      </c>
      <c r="J13" s="8">
        <f t="shared" si="3"/>
        <v>1.4185191122560006</v>
      </c>
      <c r="K13" s="8">
        <f t="shared" si="3"/>
        <v>1.5036302589913608</v>
      </c>
      <c r="L13" s="8">
        <f t="shared" si="3"/>
        <v>2.3965581930996924</v>
      </c>
      <c r="M13" s="8">
        <f t="shared" si="3"/>
        <v>5.7434911729132594</v>
      </c>
      <c r="N13" s="8">
        <f t="shared" si="3"/>
        <v>32.987690853332523</v>
      </c>
      <c r="O13" s="8">
        <f t="shared" si="3"/>
        <v>189.46451123090679</v>
      </c>
      <c r="P13" s="8">
        <f t="shared" si="3"/>
        <v>35896.801015966405</v>
      </c>
      <c r="Q13" s="8">
        <f t="shared" si="3"/>
        <v>1724411147.2713995</v>
      </c>
    </row>
    <row r="14" spans="1:17" x14ac:dyDescent="0.3">
      <c r="A14" s="3" t="str">
        <f t="shared" si="0"/>
        <v>期望值 6.5%</v>
      </c>
      <c r="B14" s="11">
        <f t="shared" si="4"/>
        <v>9607421348.5565758</v>
      </c>
      <c r="C14" s="3">
        <v>1</v>
      </c>
      <c r="D14" s="12">
        <f t="shared" si="2"/>
        <v>6.5000000000000002E-2</v>
      </c>
      <c r="E14" s="11">
        <f t="shared" si="3"/>
        <v>1.0649999999999999</v>
      </c>
      <c r="F14" s="11">
        <f t="shared" si="3"/>
        <v>1.1342249999999998</v>
      </c>
      <c r="G14" s="11">
        <f t="shared" si="3"/>
        <v>1.2079496249999997</v>
      </c>
      <c r="H14" s="11">
        <f t="shared" si="3"/>
        <v>1.2864663506249996</v>
      </c>
      <c r="I14" s="11">
        <f t="shared" si="3"/>
        <v>1.3700866634156246</v>
      </c>
      <c r="J14" s="11">
        <f t="shared" si="3"/>
        <v>1.4591422965376399</v>
      </c>
      <c r="K14" s="11">
        <f t="shared" si="3"/>
        <v>1.5539865458125863</v>
      </c>
      <c r="L14" s="11">
        <f t="shared" si="3"/>
        <v>2.5718410065633579</v>
      </c>
      <c r="M14" s="11">
        <f t="shared" si="3"/>
        <v>6.6143661630408275</v>
      </c>
      <c r="N14" s="11">
        <f t="shared" si="3"/>
        <v>43.749839738779421</v>
      </c>
      <c r="O14" s="11">
        <f t="shared" si="3"/>
        <v>289.37745960664154</v>
      </c>
      <c r="P14" s="11">
        <f t="shared" si="3"/>
        <v>83739.314128393453</v>
      </c>
      <c r="Q14" s="11">
        <f t="shared" si="3"/>
        <v>9607421348.5565758</v>
      </c>
    </row>
    <row r="15" spans="1:17" x14ac:dyDescent="0.3">
      <c r="A15" s="3" t="str">
        <f t="shared" si="0"/>
        <v>期望值 7.0%</v>
      </c>
      <c r="B15" s="13">
        <f t="shared" si="4"/>
        <v>53098084597.970863</v>
      </c>
      <c r="C15" s="10">
        <v>1</v>
      </c>
      <c r="D15" s="14">
        <f t="shared" si="2"/>
        <v>7.0000000000000007E-2</v>
      </c>
      <c r="E15" s="13">
        <f t="shared" si="3"/>
        <v>1.07</v>
      </c>
      <c r="F15" s="13">
        <f t="shared" si="3"/>
        <v>1.1449</v>
      </c>
      <c r="G15" s="13">
        <f t="shared" si="3"/>
        <v>1.2250430000000001</v>
      </c>
      <c r="H15" s="13">
        <f t="shared" si="3"/>
        <v>1.31079601</v>
      </c>
      <c r="I15" s="13">
        <f t="shared" si="3"/>
        <v>1.4025517307000002</v>
      </c>
      <c r="J15" s="13">
        <f t="shared" si="3"/>
        <v>1.5007303518490001</v>
      </c>
      <c r="K15" s="13">
        <f t="shared" si="3"/>
        <v>1.6057814764784302</v>
      </c>
      <c r="L15" s="13">
        <f t="shared" si="3"/>
        <v>2.7590315407153345</v>
      </c>
      <c r="M15" s="13">
        <f t="shared" si="3"/>
        <v>7.6122550426620306</v>
      </c>
      <c r="N15" s="13">
        <f t="shared" si="3"/>
        <v>57.946426834533519</v>
      </c>
      <c r="O15" s="13">
        <f t="shared" si="3"/>
        <v>441.10297987542418</v>
      </c>
      <c r="P15" s="13">
        <f t="shared" si="3"/>
        <v>194571.83885497888</v>
      </c>
      <c r="Q15" s="13">
        <f t="shared" si="3"/>
        <v>53098084597.970863</v>
      </c>
    </row>
    <row r="16" spans="1:17" x14ac:dyDescent="0.3">
      <c r="A16" s="3" t="str">
        <f t="shared" si="0"/>
        <v>期望值 7.5%</v>
      </c>
      <c r="B16" s="8">
        <f t="shared" si="4"/>
        <v>291131670161.4068</v>
      </c>
      <c r="C16" s="5">
        <v>1</v>
      </c>
      <c r="D16" s="9">
        <f t="shared" si="2"/>
        <v>7.4999999999999997E-2</v>
      </c>
      <c r="E16" s="8">
        <f t="shared" si="3"/>
        <v>1.075</v>
      </c>
      <c r="F16" s="8">
        <f t="shared" si="3"/>
        <v>1.1556249999999999</v>
      </c>
      <c r="G16" s="8">
        <f t="shared" si="3"/>
        <v>1.2422968749999999</v>
      </c>
      <c r="H16" s="8">
        <f t="shared" si="3"/>
        <v>1.3354691406249999</v>
      </c>
      <c r="I16" s="8">
        <f t="shared" si="3"/>
        <v>1.4356293261718749</v>
      </c>
      <c r="J16" s="8">
        <f t="shared" si="3"/>
        <v>1.5433015256347653</v>
      </c>
      <c r="K16" s="8">
        <f t="shared" si="3"/>
        <v>1.6590491400573728</v>
      </c>
      <c r="L16" s="8">
        <f t="shared" si="3"/>
        <v>2.9588773528094912</v>
      </c>
      <c r="M16" s="8">
        <f t="shared" si="3"/>
        <v>8.7549551889689017</v>
      </c>
      <c r="N16" s="8">
        <f t="shared" si="3"/>
        <v>76.649240360853483</v>
      </c>
      <c r="O16" s="8">
        <f t="shared" si="3"/>
        <v>671.06066462777869</v>
      </c>
      <c r="P16" s="8">
        <f t="shared" si="3"/>
        <v>450322.41561067628</v>
      </c>
      <c r="Q16" s="8">
        <f t="shared" si="3"/>
        <v>291131670161.4068</v>
      </c>
    </row>
    <row r="17" spans="1:17" x14ac:dyDescent="0.3">
      <c r="A17" s="3" t="str">
        <f t="shared" si="0"/>
        <v>期望值 8.0%</v>
      </c>
      <c r="B17" s="8">
        <f t="shared" si="4"/>
        <v>1583692108827.0278</v>
      </c>
      <c r="C17" s="5">
        <v>1</v>
      </c>
      <c r="D17" s="9">
        <f t="shared" si="2"/>
        <v>0.08</v>
      </c>
      <c r="E17" s="8">
        <f t="shared" si="3"/>
        <v>1.08</v>
      </c>
      <c r="F17" s="8">
        <f t="shared" si="3"/>
        <v>1.1664000000000001</v>
      </c>
      <c r="G17" s="8">
        <f t="shared" si="3"/>
        <v>1.2597120000000002</v>
      </c>
      <c r="H17" s="8">
        <f t="shared" si="3"/>
        <v>1.3604889600000003</v>
      </c>
      <c r="I17" s="8">
        <f t="shared" si="3"/>
        <v>1.4693280768000003</v>
      </c>
      <c r="J17" s="8">
        <f t="shared" si="3"/>
        <v>1.5868743229440005</v>
      </c>
      <c r="K17" s="8">
        <f t="shared" si="3"/>
        <v>1.7138242687795207</v>
      </c>
      <c r="L17" s="8">
        <f t="shared" si="3"/>
        <v>3.1721691141982715</v>
      </c>
      <c r="M17" s="8">
        <f t="shared" si="3"/>
        <v>10.062656889073445</v>
      </c>
      <c r="N17" s="8">
        <f t="shared" si="3"/>
        <v>101.25706366721725</v>
      </c>
      <c r="O17" s="8">
        <f t="shared" si="3"/>
        <v>1018.9150892782723</v>
      </c>
      <c r="P17" s="8">
        <f t="shared" si="3"/>
        <v>1038187.9591589497</v>
      </c>
      <c r="Q17" s="8">
        <f t="shared" si="3"/>
        <v>1583692108827.0278</v>
      </c>
    </row>
    <row r="18" spans="1:17" x14ac:dyDescent="0.3">
      <c r="A18" s="3" t="str">
        <f t="shared" si="0"/>
        <v>期望值 8.5%</v>
      </c>
      <c r="B18" s="8">
        <f t="shared" si="4"/>
        <v>8547801678860.9434</v>
      </c>
      <c r="C18" s="5">
        <v>1</v>
      </c>
      <c r="D18" s="9">
        <f t="shared" si="2"/>
        <v>8.5000000000000006E-2</v>
      </c>
      <c r="E18" s="8">
        <f t="shared" ref="E18:Q21" si="5">$C18*($D18+1)^E$1</f>
        <v>1.085</v>
      </c>
      <c r="F18" s="8">
        <f t="shared" si="5"/>
        <v>1.177225</v>
      </c>
      <c r="G18" s="8">
        <f t="shared" si="5"/>
        <v>1.277289125</v>
      </c>
      <c r="H18" s="8">
        <f t="shared" si="5"/>
        <v>1.3858587006249998</v>
      </c>
      <c r="I18" s="8">
        <f t="shared" si="5"/>
        <v>1.5036566901781248</v>
      </c>
      <c r="J18" s="8">
        <f t="shared" si="5"/>
        <v>1.6314675088432653</v>
      </c>
      <c r="K18" s="8">
        <f t="shared" si="5"/>
        <v>1.7701422470949431</v>
      </c>
      <c r="L18" s="8">
        <f t="shared" si="5"/>
        <v>3.3997428788211121</v>
      </c>
      <c r="M18" s="8">
        <f t="shared" si="5"/>
        <v>11.558251642094861</v>
      </c>
      <c r="N18" s="8">
        <f t="shared" si="5"/>
        <v>133.59318102198856</v>
      </c>
      <c r="O18" s="8">
        <f t="shared" si="5"/>
        <v>1544.1036039200753</v>
      </c>
      <c r="P18" s="8">
        <f t="shared" si="5"/>
        <v>2384255.9396389644</v>
      </c>
      <c r="Q18" s="8">
        <f t="shared" si="5"/>
        <v>8547801678860.9434</v>
      </c>
    </row>
    <row r="19" spans="1:17" x14ac:dyDescent="0.3">
      <c r="A19" s="3" t="str">
        <f t="shared" si="0"/>
        <v>期望值 9.0%</v>
      </c>
      <c r="B19" s="8">
        <f t="shared" si="4"/>
        <v>45779574134956.938</v>
      </c>
      <c r="C19" s="5">
        <v>1</v>
      </c>
      <c r="D19" s="9">
        <f t="shared" si="2"/>
        <v>0.09</v>
      </c>
      <c r="E19" s="8">
        <f t="shared" si="5"/>
        <v>1.0900000000000001</v>
      </c>
      <c r="F19" s="8">
        <f t="shared" si="5"/>
        <v>1.1881000000000002</v>
      </c>
      <c r="G19" s="8">
        <f t="shared" si="5"/>
        <v>1.2950290000000002</v>
      </c>
      <c r="H19" s="8">
        <f t="shared" si="5"/>
        <v>1.4115816100000003</v>
      </c>
      <c r="I19" s="8">
        <f t="shared" si="5"/>
        <v>1.5386239549000005</v>
      </c>
      <c r="J19" s="8">
        <f t="shared" si="5"/>
        <v>1.6771001108410006</v>
      </c>
      <c r="K19" s="8">
        <f t="shared" si="5"/>
        <v>1.8280391208166906</v>
      </c>
      <c r="L19" s="8">
        <f t="shared" si="5"/>
        <v>3.6424824596875229</v>
      </c>
      <c r="M19" s="8">
        <f t="shared" si="5"/>
        <v>13.267678469131269</v>
      </c>
      <c r="N19" s="8">
        <f t="shared" si="5"/>
        <v>176.0312919602494</v>
      </c>
      <c r="O19" s="8">
        <f t="shared" si="5"/>
        <v>2335.5265822343613</v>
      </c>
      <c r="P19" s="8">
        <f t="shared" si="5"/>
        <v>5454684.4163233154</v>
      </c>
      <c r="Q19" s="8">
        <f t="shared" si="5"/>
        <v>45779574134956.938</v>
      </c>
    </row>
    <row r="20" spans="1:17" x14ac:dyDescent="0.3">
      <c r="A20" s="3" t="str">
        <f t="shared" si="0"/>
        <v>期望值 9.5%</v>
      </c>
      <c r="B20" s="8">
        <f t="shared" si="4"/>
        <v>243306381178809.31</v>
      </c>
      <c r="C20" s="5">
        <v>1</v>
      </c>
      <c r="D20" s="9">
        <f t="shared" si="2"/>
        <v>9.5000000000000001E-2</v>
      </c>
      <c r="E20" s="8">
        <f t="shared" si="5"/>
        <v>1.095</v>
      </c>
      <c r="F20" s="8">
        <f t="shared" si="5"/>
        <v>1.199025</v>
      </c>
      <c r="G20" s="8">
        <f t="shared" si="5"/>
        <v>1.3129323749999999</v>
      </c>
      <c r="H20" s="8">
        <f t="shared" si="5"/>
        <v>1.437660950625</v>
      </c>
      <c r="I20" s="8">
        <f t="shared" si="5"/>
        <v>1.574238740934375</v>
      </c>
      <c r="J20" s="8">
        <f t="shared" si="5"/>
        <v>1.7237914213231407</v>
      </c>
      <c r="K20" s="8">
        <f t="shared" si="5"/>
        <v>1.8875516063488389</v>
      </c>
      <c r="L20" s="8">
        <f t="shared" si="5"/>
        <v>3.9013219179599403</v>
      </c>
      <c r="M20" s="8">
        <f t="shared" si="5"/>
        <v>15.22031270755463</v>
      </c>
      <c r="N20" s="8">
        <f t="shared" si="5"/>
        <v>231.65791891574895</v>
      </c>
      <c r="O20" s="8">
        <f t="shared" si="5"/>
        <v>3525.9059670790348</v>
      </c>
      <c r="P20" s="8">
        <f t="shared" si="5"/>
        <v>12432012.888683539</v>
      </c>
      <c r="Q20" s="8">
        <f t="shared" si="5"/>
        <v>243306381178809.31</v>
      </c>
    </row>
    <row r="21" spans="1:17" x14ac:dyDescent="0.3">
      <c r="A21" s="3" t="str">
        <f t="shared" si="0"/>
        <v>期望值 10.0%</v>
      </c>
      <c r="B21" s="8">
        <f t="shared" si="4"/>
        <v>1283305580313384.5</v>
      </c>
      <c r="C21" s="5">
        <v>1</v>
      </c>
      <c r="D21" s="9">
        <f t="shared" si="2"/>
        <v>0.1</v>
      </c>
      <c r="E21" s="8">
        <f t="shared" si="5"/>
        <v>1.1000000000000001</v>
      </c>
      <c r="F21" s="8">
        <f t="shared" si="5"/>
        <v>1.2100000000000002</v>
      </c>
      <c r="G21" s="8">
        <f t="shared" si="5"/>
        <v>1.3310000000000004</v>
      </c>
      <c r="H21" s="8">
        <f t="shared" si="5"/>
        <v>1.4641000000000004</v>
      </c>
      <c r="I21" s="8">
        <f t="shared" si="5"/>
        <v>1.6105100000000006</v>
      </c>
      <c r="J21" s="8">
        <f t="shared" si="5"/>
        <v>1.7715610000000008</v>
      </c>
      <c r="K21" s="8">
        <f t="shared" si="5"/>
        <v>1.9487171000000012</v>
      </c>
      <c r="L21" s="8">
        <f t="shared" si="5"/>
        <v>4.1772481694156554</v>
      </c>
      <c r="M21" s="8">
        <f t="shared" si="5"/>
        <v>17.449402268886445</v>
      </c>
      <c r="N21" s="8">
        <f t="shared" si="5"/>
        <v>304.48163954141933</v>
      </c>
      <c r="O21" s="8">
        <f t="shared" si="5"/>
        <v>5313.022611848307</v>
      </c>
      <c r="P21" s="8">
        <f t="shared" si="5"/>
        <v>28228209.274011403</v>
      </c>
      <c r="Q21" s="8">
        <f t="shared" si="5"/>
        <v>1283305580313384.5</v>
      </c>
    </row>
    <row r="26" spans="1:17" x14ac:dyDescent="0.3">
      <c r="B26" s="5" t="s">
        <v>15</v>
      </c>
      <c r="C26" s="5" t="s">
        <v>16</v>
      </c>
    </row>
    <row r="27" spans="1:17" x14ac:dyDescent="0.3">
      <c r="A27" s="15" t="str">
        <f>"期望值 " &amp; TEXT((ROW(A27)-16)*0.5%, "0.0%")</f>
        <v>期望值 5.5%</v>
      </c>
      <c r="B27" s="5">
        <v>139</v>
      </c>
      <c r="C27" s="16">
        <v>6.1746527834309033</v>
      </c>
    </row>
    <row r="28" spans="1:17" x14ac:dyDescent="0.3">
      <c r="A28" s="15" t="str">
        <f t="shared" ref="A28:A36" si="6">"期望值 " &amp; TEXT((ROW(A28)-16)*0.5%, "0.0%")</f>
        <v>期望值 6.0%</v>
      </c>
      <c r="B28" s="5">
        <v>70</v>
      </c>
      <c r="C28" s="16">
        <v>37.783434332887317</v>
      </c>
    </row>
    <row r="29" spans="1:17" x14ac:dyDescent="0.3">
      <c r="A29" s="15" t="str">
        <f t="shared" si="6"/>
        <v>期望值 6.5%</v>
      </c>
      <c r="B29" s="5">
        <v>47</v>
      </c>
      <c r="C29" s="16">
        <v>229.14238072047502</v>
      </c>
    </row>
    <row r="30" spans="1:17" x14ac:dyDescent="0.3">
      <c r="A30" s="15" t="str">
        <f t="shared" si="6"/>
        <v>期望值 7.0%</v>
      </c>
      <c r="B30" s="5">
        <v>35</v>
      </c>
      <c r="C30" s="16">
        <v>1377.4082919660655</v>
      </c>
    </row>
    <row r="31" spans="1:17" x14ac:dyDescent="0.3">
      <c r="A31" s="15" t="str">
        <f t="shared" si="6"/>
        <v>期望值 7.5%</v>
      </c>
      <c r="B31" s="5">
        <v>29</v>
      </c>
      <c r="C31" s="16">
        <v>8207.4995576964611</v>
      </c>
    </row>
    <row r="32" spans="1:17" x14ac:dyDescent="0.3">
      <c r="A32" s="15" t="str">
        <f t="shared" si="6"/>
        <v>期望值 8.0%</v>
      </c>
      <c r="B32" s="5">
        <v>24</v>
      </c>
      <c r="C32" s="16">
        <v>48482.724527501043</v>
      </c>
    </row>
    <row r="33" spans="1:3" x14ac:dyDescent="0.3">
      <c r="A33" s="15" t="str">
        <f t="shared" si="6"/>
        <v>期望值 8.5%</v>
      </c>
      <c r="B33" s="5">
        <v>21</v>
      </c>
      <c r="C33" s="16">
        <v>283940.71683830756</v>
      </c>
    </row>
    <row r="34" spans="1:3" x14ac:dyDescent="0.3">
      <c r="A34" s="15" t="str">
        <f t="shared" si="6"/>
        <v>期望值 9.0%</v>
      </c>
      <c r="B34" s="5">
        <v>18</v>
      </c>
      <c r="C34" s="16">
        <v>1648803.2850547559</v>
      </c>
    </row>
    <row r="35" spans="1:3" x14ac:dyDescent="0.3">
      <c r="A35" s="15" t="str">
        <f t="shared" si="6"/>
        <v>期望值 9.5%</v>
      </c>
      <c r="B35" s="5">
        <v>16</v>
      </c>
      <c r="C35" s="16">
        <v>9493929.7354430929</v>
      </c>
    </row>
    <row r="36" spans="1:3" x14ac:dyDescent="0.3">
      <c r="A36" s="15" t="str">
        <f t="shared" si="6"/>
        <v>期望值 10.0%</v>
      </c>
      <c r="B36" s="5">
        <v>15</v>
      </c>
      <c r="C36" s="16">
        <v>54211841.577839807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合并计算</vt:lpstr>
      <vt:lpstr>Sheet1</vt:lpstr>
      <vt:lpstr>期望值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2024-12-24T18:24:30Z</dcterms:modified>
</cp:coreProperties>
</file>