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서울IT\Desktop\"/>
    </mc:Choice>
  </mc:AlternateContent>
  <bookViews>
    <workbookView xWindow="-120" yWindow="-120" windowWidth="29040" windowHeight="15840"/>
  </bookViews>
  <sheets>
    <sheet name="Sheet2" sheetId="2" r:id="rId1"/>
    <sheet name="Sheet3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6" i="2" l="1"/>
  <c r="D97" i="2" s="1"/>
  <c r="D98" i="2" s="1"/>
  <c r="D95" i="2"/>
  <c r="C66" i="2"/>
  <c r="G66" i="2" s="1"/>
  <c r="C67" i="2"/>
  <c r="C68" i="2"/>
  <c r="C69" i="2"/>
  <c r="C70" i="2"/>
  <c r="G70" i="2" s="1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G68" i="2"/>
  <c r="G67" i="2"/>
  <c r="G69" i="2"/>
  <c r="C94" i="2"/>
  <c r="F94" i="2" l="1"/>
  <c r="D66" i="2"/>
  <c r="C95" i="2"/>
  <c r="E95" i="2" s="1"/>
  <c r="C96" i="2"/>
  <c r="E96" i="2" s="1"/>
  <c r="C97" i="2"/>
  <c r="C98" i="2"/>
  <c r="E98" i="2" s="1"/>
  <c r="E94" i="2"/>
  <c r="D9" i="2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E97" i="2" l="1"/>
  <c r="S94" i="2"/>
  <c r="H66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F66" i="2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D39" i="2"/>
  <c r="D67" i="2" s="1"/>
  <c r="E39" i="2"/>
  <c r="E67" i="2" s="1"/>
  <c r="F39" i="2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E66" i="2"/>
  <c r="E9" i="2"/>
  <c r="E8" i="2"/>
  <c r="G71" i="2" l="1"/>
  <c r="G73" i="2"/>
  <c r="G75" i="2"/>
  <c r="G72" i="2"/>
  <c r="G74" i="2"/>
  <c r="I67" i="2"/>
  <c r="H67" i="2"/>
  <c r="D40" i="2"/>
  <c r="E40" i="2"/>
  <c r="F95" i="2"/>
  <c r="E26" i="2"/>
  <c r="E18" i="2"/>
  <c r="E25" i="2"/>
  <c r="E17" i="2"/>
  <c r="E28" i="2"/>
  <c r="E24" i="2"/>
  <c r="E20" i="2"/>
  <c r="E16" i="2"/>
  <c r="E12" i="2"/>
  <c r="E27" i="2"/>
  <c r="E23" i="2"/>
  <c r="E19" i="2"/>
  <c r="E15" i="2"/>
  <c r="E11" i="2"/>
  <c r="E22" i="2"/>
  <c r="E14" i="2"/>
  <c r="E10" i="2"/>
  <c r="E21" i="2"/>
  <c r="E13" i="2"/>
  <c r="F67" i="2"/>
  <c r="I66" i="2"/>
  <c r="G76" i="2" l="1"/>
  <c r="G79" i="2"/>
  <c r="G80" i="2"/>
  <c r="G77" i="2"/>
  <c r="G78" i="2"/>
  <c r="E41" i="2"/>
  <c r="E68" i="2"/>
  <c r="D68" i="2"/>
  <c r="D41" i="2"/>
  <c r="F96" i="2"/>
  <c r="E29" i="2"/>
  <c r="F9" i="2"/>
  <c r="G82" i="2" l="1"/>
  <c r="G81" i="2"/>
  <c r="G84" i="2"/>
  <c r="G85" i="2"/>
  <c r="G83" i="2"/>
  <c r="D42" i="2"/>
  <c r="D69" i="2"/>
  <c r="I68" i="2"/>
  <c r="H68" i="2"/>
  <c r="E42" i="2"/>
  <c r="E69" i="2"/>
  <c r="F97" i="2"/>
  <c r="E30" i="2"/>
  <c r="F68" i="2"/>
  <c r="F10" i="2"/>
  <c r="G87" i="2" l="1"/>
  <c r="G89" i="2"/>
  <c r="G88" i="2"/>
  <c r="G90" i="2"/>
  <c r="G86" i="2"/>
  <c r="I69" i="2"/>
  <c r="H69" i="2"/>
  <c r="E43" i="2"/>
  <c r="E70" i="2"/>
  <c r="D43" i="2"/>
  <c r="D70" i="2"/>
  <c r="F98" i="2"/>
  <c r="E32" i="2"/>
  <c r="E31" i="2"/>
  <c r="F69" i="2"/>
  <c r="F11" i="2"/>
  <c r="E44" i="2" l="1"/>
  <c r="E71" i="2"/>
  <c r="I70" i="2"/>
  <c r="H70" i="2"/>
  <c r="D44" i="2"/>
  <c r="D71" i="2"/>
  <c r="F70" i="2"/>
  <c r="F12" i="2"/>
  <c r="I71" i="2" l="1"/>
  <c r="H71" i="2"/>
  <c r="D45" i="2"/>
  <c r="D72" i="2"/>
  <c r="E45" i="2"/>
  <c r="E72" i="2"/>
  <c r="F71" i="2"/>
  <c r="F13" i="2"/>
  <c r="I72" i="2" l="1"/>
  <c r="H72" i="2"/>
  <c r="D46" i="2"/>
  <c r="D73" i="2"/>
  <c r="E46" i="2"/>
  <c r="E73" i="2"/>
  <c r="F72" i="2"/>
  <c r="F14" i="2"/>
  <c r="I73" i="2" l="1"/>
  <c r="H73" i="2"/>
  <c r="D47" i="2"/>
  <c r="D74" i="2"/>
  <c r="E47" i="2"/>
  <c r="E74" i="2"/>
  <c r="F73" i="2"/>
  <c r="F15" i="2"/>
  <c r="H74" i="2" l="1"/>
  <c r="I74" i="2"/>
  <c r="E48" i="2"/>
  <c r="E75" i="2"/>
  <c r="D48" i="2"/>
  <c r="D75" i="2"/>
  <c r="F74" i="2"/>
  <c r="F16" i="2"/>
  <c r="E49" i="2" l="1"/>
  <c r="E76" i="2"/>
  <c r="H75" i="2"/>
  <c r="S95" i="2"/>
  <c r="I75" i="2"/>
  <c r="D49" i="2"/>
  <c r="D76" i="2"/>
  <c r="F75" i="2"/>
  <c r="F17" i="2"/>
  <c r="E50" i="2" l="1"/>
  <c r="E77" i="2"/>
  <c r="I76" i="2"/>
  <c r="S96" i="2"/>
  <c r="H76" i="2"/>
  <c r="D50" i="2"/>
  <c r="D77" i="2"/>
  <c r="F76" i="2"/>
  <c r="F18" i="2"/>
  <c r="H77" i="2" l="1"/>
  <c r="I77" i="2"/>
  <c r="D51" i="2"/>
  <c r="D78" i="2"/>
  <c r="E51" i="2"/>
  <c r="E78" i="2"/>
  <c r="F77" i="2"/>
  <c r="F19" i="2"/>
  <c r="I78" i="2" l="1"/>
  <c r="H78" i="2"/>
  <c r="D52" i="2"/>
  <c r="D79" i="2"/>
  <c r="E52" i="2"/>
  <c r="E79" i="2"/>
  <c r="F78" i="2"/>
  <c r="F20" i="2"/>
  <c r="H79" i="2" l="1"/>
  <c r="I79" i="2"/>
  <c r="D53" i="2"/>
  <c r="D80" i="2"/>
  <c r="E53" i="2"/>
  <c r="E80" i="2"/>
  <c r="F79" i="2"/>
  <c r="F21" i="2"/>
  <c r="H80" i="2" l="1"/>
  <c r="I80" i="2"/>
  <c r="D54" i="2"/>
  <c r="D81" i="2"/>
  <c r="E54" i="2"/>
  <c r="E81" i="2"/>
  <c r="F80" i="2"/>
  <c r="F22" i="2"/>
  <c r="H81" i="2" l="1"/>
  <c r="I81" i="2"/>
  <c r="D55" i="2"/>
  <c r="D82" i="2"/>
  <c r="E55" i="2"/>
  <c r="E82" i="2"/>
  <c r="F81" i="2"/>
  <c r="F23" i="2"/>
  <c r="H82" i="2" l="1"/>
  <c r="I82" i="2"/>
  <c r="D56" i="2"/>
  <c r="D83" i="2"/>
  <c r="E56" i="2"/>
  <c r="E83" i="2"/>
  <c r="F82" i="2"/>
  <c r="F24" i="2"/>
  <c r="I83" i="2" l="1"/>
  <c r="H83" i="2"/>
  <c r="D57" i="2"/>
  <c r="D84" i="2"/>
  <c r="E57" i="2"/>
  <c r="E84" i="2"/>
  <c r="F83" i="2"/>
  <c r="F25" i="2"/>
  <c r="D58" i="2" l="1"/>
  <c r="D85" i="2"/>
  <c r="E58" i="2"/>
  <c r="E85" i="2"/>
  <c r="H84" i="2"/>
  <c r="I84" i="2"/>
  <c r="F84" i="2"/>
  <c r="F26" i="2"/>
  <c r="E59" i="2" l="1"/>
  <c r="E86" i="2"/>
  <c r="H85" i="2"/>
  <c r="I85" i="2"/>
  <c r="D59" i="2"/>
  <c r="D86" i="2"/>
  <c r="F85" i="2"/>
  <c r="F27" i="2"/>
  <c r="I86" i="2" l="1"/>
  <c r="H86" i="2"/>
  <c r="D60" i="2"/>
  <c r="D87" i="2"/>
  <c r="E60" i="2"/>
  <c r="E87" i="2"/>
  <c r="F86" i="2"/>
  <c r="F28" i="2"/>
  <c r="I87" i="2" l="1"/>
  <c r="H87" i="2"/>
  <c r="D61" i="2"/>
  <c r="D88" i="2"/>
  <c r="E61" i="2"/>
  <c r="E88" i="2"/>
  <c r="F87" i="2"/>
  <c r="F29" i="2"/>
  <c r="I88" i="2" l="1"/>
  <c r="H88" i="2"/>
  <c r="D62" i="2"/>
  <c r="D90" i="2" s="1"/>
  <c r="D89" i="2"/>
  <c r="E62" i="2"/>
  <c r="E90" i="2" s="1"/>
  <c r="E89" i="2"/>
  <c r="F88" i="2"/>
  <c r="F30" i="2"/>
  <c r="H89" i="2" l="1"/>
  <c r="I89" i="2"/>
  <c r="I90" i="2"/>
  <c r="H90" i="2"/>
  <c r="F90" i="2"/>
  <c r="F89" i="2"/>
  <c r="F32" i="2"/>
  <c r="F31" i="2"/>
  <c r="F8" i="2" l="1"/>
  <c r="F33" i="2" s="1"/>
  <c r="F34" i="2" s="1"/>
</calcChain>
</file>

<file path=xl/sharedStrings.xml><?xml version="1.0" encoding="utf-8"?>
<sst xmlns="http://schemas.openxmlformats.org/spreadsheetml/2006/main" count="25" uniqueCount="22">
  <si>
    <t>레벨</t>
    <phoneticPr fontId="1" type="noConversion"/>
  </si>
  <si>
    <t>필요 경험치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</si>
  <si>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</si>
  <si>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</si>
  <si>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</si>
  <si>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적 체력</t>
    <phoneticPr fontId="1" type="noConversion"/>
  </si>
  <si>
    <t>적 공격력</t>
    <phoneticPr fontId="1" type="noConversion"/>
  </si>
  <si>
    <t>CON(생명력)</t>
    <phoneticPr fontId="1" type="noConversion"/>
  </si>
  <si>
    <t>STR(힘)</t>
    <phoneticPr fontId="1" type="noConversion"/>
  </si>
  <si>
    <t>DEX(민첩)</t>
    <phoneticPr fontId="1" type="noConversion"/>
  </si>
  <si>
    <t>DEF(방어)</t>
    <phoneticPr fontId="1" type="noConversion"/>
  </si>
  <si>
    <t>스테미나</t>
    <phoneticPr fontId="1" type="noConversion"/>
  </si>
  <si>
    <t>보스 경험치</t>
    <phoneticPr fontId="1" type="noConversion"/>
  </si>
  <si>
    <t>팀 포트폴리오 레벨 디자인</t>
    <phoneticPr fontId="1" type="noConversion"/>
  </si>
  <si>
    <t>처치 필요 공격</t>
    <phoneticPr fontId="1" type="noConversion"/>
  </si>
  <si>
    <t>보스처치 필요 공격</t>
    <phoneticPr fontId="1" type="noConversion"/>
  </si>
  <si>
    <t>보스 체력</t>
    <phoneticPr fontId="1" type="noConversion"/>
  </si>
  <si>
    <t>보스 공격력</t>
    <phoneticPr fontId="1" type="noConversion"/>
  </si>
  <si>
    <t>적 처치 필요 공격</t>
    <phoneticPr fontId="1" type="noConversion"/>
  </si>
  <si>
    <t>적 경험치</t>
    <phoneticPr fontId="1" type="noConversion"/>
  </si>
  <si>
    <t>필요 처치 수(적)</t>
    <phoneticPr fontId="1" type="noConversion"/>
  </si>
  <si>
    <t>적 레벨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</si>
</sst>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20"/>
      <color theme="3"/>
      <name val="맑은 고딕"/>
      <family val="2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2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>
      <alignment vertical="center"/>
    </xf>
    <xf numFmtId="0" fontId="0" fillId="3" borderId="1" xfId="2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2" applyFill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1" fontId="0" fillId="0" borderId="0" xfId="0" applyNumberFormat="1" applyBorder="1">
      <alignment vertical="center"/>
    </xf>
    <xf numFmtId="1" fontId="0" fillId="0" borderId="0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</cellXfs>
  <cellStyles count="3">
    <cellStyle name="20% - 강조색1" xfId="2" builtinId="30"/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Sheet2!$C$7</c:f>
              <c:strCache>
                <c:ptCount val="1"/>
                <c:pt idx="0">
                  <c:v>필요 경험치</c:v>
                </c:pt>
              </c:strCache>
            </c:strRef>
          </c:tx>
          <c:marker>
            <c:symbol val="none"/>
          </c:marker>
          <c:val>
            <c:numRef>
              <c:f>Sheet2!$C$8:$C$32</c:f>
              <c:numCache>
                <c:formatCode>General</c:formatCode>
                <c:ptCount val="25"/>
                <c:pt idx="0">
                  <c:v>100</c:v>
                </c:pt>
                <c:pt idx="1">
                  <c:v>132</c:v>
                </c:pt>
                <c:pt idx="2">
                  <c:v>175</c:v>
                </c:pt>
                <c:pt idx="3">
                  <c:v>231</c:v>
                </c:pt>
                <c:pt idx="4">
                  <c:v>305</c:v>
                </c:pt>
                <c:pt idx="5">
                  <c:v>403</c:v>
                </c:pt>
                <c:pt idx="6">
                  <c:v>532</c:v>
                </c:pt>
                <c:pt idx="7">
                  <c:v>703</c:v>
                </c:pt>
                <c:pt idx="8">
                  <c:v>928</c:v>
                </c:pt>
                <c:pt idx="9">
                  <c:v>1225</c:v>
                </c:pt>
                <c:pt idx="10">
                  <c:v>1617</c:v>
                </c:pt>
                <c:pt idx="11">
                  <c:v>2135</c:v>
                </c:pt>
                <c:pt idx="12">
                  <c:v>2819</c:v>
                </c:pt>
                <c:pt idx="13">
                  <c:v>3722</c:v>
                </c:pt>
                <c:pt idx="14">
                  <c:v>4914</c:v>
                </c:pt>
                <c:pt idx="15">
                  <c:v>6487</c:v>
                </c:pt>
                <c:pt idx="16">
                  <c:v>8563</c:v>
                </c:pt>
                <c:pt idx="17">
                  <c:v>11304</c:v>
                </c:pt>
                <c:pt idx="18">
                  <c:v>14922</c:v>
                </c:pt>
                <c:pt idx="19">
                  <c:v>19698</c:v>
                </c:pt>
                <c:pt idx="20">
                  <c:v>26002</c:v>
                </c:pt>
                <c:pt idx="21">
                  <c:v>34323</c:v>
                </c:pt>
                <c:pt idx="22">
                  <c:v>45307</c:v>
                </c:pt>
                <c:pt idx="23">
                  <c:v>59806</c:v>
                </c:pt>
                <c:pt idx="24">
                  <c:v>78944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992-A35D-28DD4805B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4816"/>
        <c:axId val="83548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Sheet2!$B$7</c15:sqref>
                        </c15:formulaRef>
                      </c:ext>
                    </c:extLst>
                    <c:strCache>
                      <c:ptCount val="1"/>
                      <c:pt idx="0">
                        <c:v>레벨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Sheet2!$B$8:$B$32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A5-4992-A35D-28DD4805BFFC}"/>
                  </c:ext>
                </c:extLst>
              </c15:ser>
            </c15:filteredLineSeries>
          </c:ext>
        </c:extLst>
      </c:lineChart>
      <c:catAx>
        <c:axId val="832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8352"/>
        <c:crosses val="autoZero"/>
        <c:auto val="1"/>
        <c:lblAlgn val="ctr"/>
        <c:lblOffset val="100"/>
        <c:noMultiLvlLbl val="0"/>
      </c:catAx>
      <c:valAx>
        <c:axId val="83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적 경험치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Sheet2!$D$7</c:f>
              <c:strCache>
                <c:ptCount val="1"/>
                <c:pt idx="0">
                  <c:v>적 경험치</c:v>
                </c:pt>
              </c:strCache>
            </c:strRef>
          </c:tx>
          <c:marker>
            <c:symbol val="none"/>
          </c:marker>
          <c:val>
            <c:numRef>
              <c:f>Sheet2!$D$8:$D$32</c:f>
              <c:numCache>
                <c:formatCode>General</c:formatCode>
                <c:ptCount val="25"/>
                <c:pt idx="0">
                  <c:v>12</c:v>
                </c:pt>
                <c:pt idx="1">
                  <c:v>16</c:v>
                </c:pt>
                <c:pt idx="2">
                  <c:v>21</c:v>
                </c:pt>
                <c:pt idx="3">
                  <c:v>27</c:v>
                </c:pt>
                <c:pt idx="4">
                  <c:v>35</c:v>
                </c:pt>
                <c:pt idx="5">
                  <c:v>45</c:v>
                </c:pt>
                <c:pt idx="6">
                  <c:v>57</c:v>
                </c:pt>
                <c:pt idx="7">
                  <c:v>72</c:v>
                </c:pt>
                <c:pt idx="8">
                  <c:v>91</c:v>
                </c:pt>
                <c:pt idx="9">
                  <c:v>115</c:v>
                </c:pt>
                <c:pt idx="10">
                  <c:v>145</c:v>
                </c:pt>
                <c:pt idx="11">
                  <c:v>183</c:v>
                </c:pt>
                <c:pt idx="12">
                  <c:v>231</c:v>
                </c:pt>
                <c:pt idx="13">
                  <c:v>292</c:v>
                </c:pt>
                <c:pt idx="14">
                  <c:v>368</c:v>
                </c:pt>
                <c:pt idx="15">
                  <c:v>464</c:v>
                </c:pt>
                <c:pt idx="16">
                  <c:v>585</c:v>
                </c:pt>
                <c:pt idx="17">
                  <c:v>738</c:v>
                </c:pt>
                <c:pt idx="18">
                  <c:v>930</c:v>
                </c:pt>
                <c:pt idx="19">
                  <c:v>1172</c:v>
                </c:pt>
                <c:pt idx="20">
                  <c:v>1477</c:v>
                </c:pt>
                <c:pt idx="21">
                  <c:v>1862</c:v>
                </c:pt>
                <c:pt idx="22">
                  <c:v>2347</c:v>
                </c:pt>
                <c:pt idx="23">
                  <c:v>2958</c:v>
                </c:pt>
                <c:pt idx="24">
                  <c:v>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7-4500-834E-AD8AECED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17056"/>
        <c:axId val="120812032"/>
      </c:lineChart>
      <c:catAx>
        <c:axId val="975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12032"/>
        <c:crosses val="autoZero"/>
        <c:auto val="1"/>
        <c:lblAlgn val="ctr"/>
        <c:lblOffset val="100"/>
        <c:noMultiLvlLbl val="0"/>
      </c:catAx>
      <c:valAx>
        <c:axId val="1208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필요 처치 수(적)</c:v>
                </c:pt>
              </c:strCache>
            </c:strRef>
          </c:tx>
          <c:marker>
            <c:symbol val="none"/>
          </c:marker>
          <c:val>
            <c:numRef>
              <c:f>Sheet2!$F$8:$F$32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1-447F-A583-1B574A67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17056"/>
        <c:axId val="120812032"/>
      </c:lineChart>
      <c:catAx>
        <c:axId val="975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12032"/>
        <c:crosses val="autoZero"/>
        <c:auto val="1"/>
        <c:lblAlgn val="ctr"/>
        <c:lblOffset val="100"/>
        <c:noMultiLvlLbl val="0"/>
      </c:catAx>
      <c:valAx>
        <c:axId val="1208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Sheet2!$C$37</c:f>
              <c:strCache>
                <c:ptCount val="1"/>
                <c:pt idx="0">
                  <c:v>CON(생명력)</c:v>
                </c:pt>
              </c:strCache>
            </c:strRef>
          </c:tx>
          <c:marker>
            <c:symbol val="none"/>
          </c:marker>
          <c:val>
            <c:numRef>
              <c:f>Sheet2!$C$38:$C$62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51</c:v>
                </c:pt>
                <c:pt idx="13">
                  <c:v>57</c:v>
                </c:pt>
                <c:pt idx="14">
                  <c:v>64</c:v>
                </c:pt>
                <c:pt idx="15">
                  <c:v>72</c:v>
                </c:pt>
                <c:pt idx="16">
                  <c:v>81</c:v>
                </c:pt>
                <c:pt idx="17">
                  <c:v>91</c:v>
                </c:pt>
                <c:pt idx="18">
                  <c:v>102</c:v>
                </c:pt>
                <c:pt idx="19">
                  <c:v>114</c:v>
                </c:pt>
                <c:pt idx="20">
                  <c:v>128</c:v>
                </c:pt>
                <c:pt idx="21">
                  <c:v>143</c:v>
                </c:pt>
                <c:pt idx="22">
                  <c:v>160</c:v>
                </c:pt>
                <c:pt idx="23">
                  <c:v>179</c:v>
                </c:pt>
                <c:pt idx="2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0-47B6-B59E-0A3C52D83518}"/>
            </c:ext>
          </c:extLst>
        </c:ser>
        <c:ser>
          <c:idx val="1"/>
          <c:order val="1"/>
          <c:tx>
            <c:strRef>
              <c:f>Sheet2!$D$37</c:f>
              <c:strCache>
                <c:ptCount val="1"/>
                <c:pt idx="0">
                  <c:v>STR(힘)</c:v>
                </c:pt>
              </c:strCache>
            </c:strRef>
          </c:tx>
          <c:marker>
            <c:symbol val="none"/>
          </c:marker>
          <c:val>
            <c:numRef>
              <c:f>Sheet2!$D$38:$D$62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37</c:v>
                </c:pt>
                <c:pt idx="12">
                  <c:v>41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63</c:v>
                </c:pt>
                <c:pt idx="17">
                  <c:v>70</c:v>
                </c:pt>
                <c:pt idx="18">
                  <c:v>77</c:v>
                </c:pt>
                <c:pt idx="19">
                  <c:v>85</c:v>
                </c:pt>
                <c:pt idx="20">
                  <c:v>94</c:v>
                </c:pt>
                <c:pt idx="21">
                  <c:v>104</c:v>
                </c:pt>
                <c:pt idx="22">
                  <c:v>115</c:v>
                </c:pt>
                <c:pt idx="23">
                  <c:v>127</c:v>
                </c:pt>
                <c:pt idx="2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0-47B6-B59E-0A3C52D83518}"/>
            </c:ext>
          </c:extLst>
        </c:ser>
        <c:ser>
          <c:idx val="2"/>
          <c:order val="2"/>
          <c:tx>
            <c:strRef>
              <c:f>Sheet2!$E$37</c:f>
              <c:strCache>
                <c:ptCount val="1"/>
                <c:pt idx="0">
                  <c:v>DEF(방어)</c:v>
                </c:pt>
              </c:strCache>
            </c:strRef>
          </c:tx>
          <c:marker>
            <c:symbol val="none"/>
          </c:marker>
          <c:val>
            <c:numRef>
              <c:f>Sheet2!$E$38:$E$62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32</c:v>
                </c:pt>
                <c:pt idx="14">
                  <c:v>35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48</c:v>
                </c:pt>
                <c:pt idx="19">
                  <c:v>52</c:v>
                </c:pt>
                <c:pt idx="20">
                  <c:v>56</c:v>
                </c:pt>
                <c:pt idx="21">
                  <c:v>60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00-47B6-B59E-0A3C52D83518}"/>
            </c:ext>
          </c:extLst>
        </c:ser>
        <c:ser>
          <c:idx val="3"/>
          <c:order val="3"/>
          <c:tx>
            <c:strRef>
              <c:f>Sheet2!$F$37</c:f>
              <c:strCache>
                <c:ptCount val="1"/>
                <c:pt idx="0">
                  <c:v>DEX(민첩)</c:v>
                </c:pt>
              </c:strCache>
            </c:strRef>
          </c:tx>
          <c:marker>
            <c:symbol val="none"/>
          </c:marker>
          <c:val>
            <c:numRef>
              <c:f>Sheet2!$F$38:$F$62</c:f>
              <c:numCache>
                <c:formatCode>General</c:formatCode>
                <c:ptCount val="2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48</c:v>
                </c:pt>
                <c:pt idx="16">
                  <c:v>53</c:v>
                </c:pt>
                <c:pt idx="17">
                  <c:v>58</c:v>
                </c:pt>
                <c:pt idx="18">
                  <c:v>64</c:v>
                </c:pt>
                <c:pt idx="19">
                  <c:v>70</c:v>
                </c:pt>
                <c:pt idx="20">
                  <c:v>77</c:v>
                </c:pt>
                <c:pt idx="21">
                  <c:v>84</c:v>
                </c:pt>
                <c:pt idx="22">
                  <c:v>92</c:v>
                </c:pt>
                <c:pt idx="23">
                  <c:v>101</c:v>
                </c:pt>
                <c:pt idx="24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0-47B6-B59E-0A3C52D83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4816"/>
        <c:axId val="83548352"/>
        <c:extLst/>
      </c:lineChart>
      <c:catAx>
        <c:axId val="832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8352"/>
        <c:crosses val="autoZero"/>
        <c:auto val="1"/>
        <c:lblAlgn val="ctr"/>
        <c:lblOffset val="100"/>
        <c:noMultiLvlLbl val="0"/>
      </c:catAx>
      <c:valAx>
        <c:axId val="83548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32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Sheet2!$C$65</c:f>
              <c:strCache>
                <c:ptCount val="1"/>
                <c:pt idx="0">
                  <c:v>체력</c:v>
                </c:pt>
              </c:strCache>
            </c:strRef>
          </c:tx>
          <c:marker>
            <c:symbol val="none"/>
          </c:marker>
          <c:val>
            <c:numRef>
              <c:f>Sheet2!$C$66:$C$90</c:f>
              <c:numCache>
                <c:formatCode>General</c:formatCode>
                <c:ptCount val="25"/>
                <c:pt idx="0">
                  <c:v>150</c:v>
                </c:pt>
                <c:pt idx="1">
                  <c:v>180</c:v>
                </c:pt>
                <c:pt idx="2">
                  <c:v>210</c:v>
                </c:pt>
                <c:pt idx="3">
                  <c:v>240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465</c:v>
                </c:pt>
                <c:pt idx="9">
                  <c:v>525</c:v>
                </c:pt>
                <c:pt idx="10">
                  <c:v>600</c:v>
                </c:pt>
                <c:pt idx="11">
                  <c:v>675</c:v>
                </c:pt>
                <c:pt idx="12">
                  <c:v>765</c:v>
                </c:pt>
                <c:pt idx="13">
                  <c:v>855</c:v>
                </c:pt>
                <c:pt idx="14">
                  <c:v>960</c:v>
                </c:pt>
                <c:pt idx="15">
                  <c:v>1080</c:v>
                </c:pt>
                <c:pt idx="16">
                  <c:v>1215</c:v>
                </c:pt>
                <c:pt idx="17">
                  <c:v>1365</c:v>
                </c:pt>
                <c:pt idx="18">
                  <c:v>1530</c:v>
                </c:pt>
                <c:pt idx="19">
                  <c:v>1710</c:v>
                </c:pt>
                <c:pt idx="20">
                  <c:v>1920</c:v>
                </c:pt>
                <c:pt idx="21">
                  <c:v>2145</c:v>
                </c:pt>
                <c:pt idx="22">
                  <c:v>2400</c:v>
                </c:pt>
                <c:pt idx="23">
                  <c:v>2685</c:v>
                </c:pt>
                <c:pt idx="24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F-4878-87E6-2E95D2B5BF77}"/>
            </c:ext>
          </c:extLst>
        </c:ser>
        <c:ser>
          <c:idx val="1"/>
          <c:order val="1"/>
          <c:tx>
            <c:strRef>
              <c:f>Sheet2!$D$65</c:f>
              <c:strCache>
                <c:ptCount val="1"/>
                <c:pt idx="0">
                  <c:v>공격력</c:v>
                </c:pt>
              </c:strCache>
            </c:strRef>
          </c:tx>
          <c:marker>
            <c:symbol val="none"/>
          </c:marker>
          <c:val>
            <c:numRef>
              <c:f>Sheet2!$D$66:$D$90</c:f>
              <c:numCache>
                <c:formatCode>General</c:formatCode>
                <c:ptCount val="25"/>
                <c:pt idx="0">
                  <c:v>30</c:v>
                </c:pt>
                <c:pt idx="1">
                  <c:v>33</c:v>
                </c:pt>
                <c:pt idx="2">
                  <c:v>39</c:v>
                </c:pt>
                <c:pt idx="3">
                  <c:v>45</c:v>
                </c:pt>
                <c:pt idx="4">
                  <c:v>51</c:v>
                </c:pt>
                <c:pt idx="5">
                  <c:v>57</c:v>
                </c:pt>
                <c:pt idx="6">
                  <c:v>63</c:v>
                </c:pt>
                <c:pt idx="7">
                  <c:v>72</c:v>
                </c:pt>
                <c:pt idx="8">
                  <c:v>81</c:v>
                </c:pt>
                <c:pt idx="9">
                  <c:v>90</c:v>
                </c:pt>
                <c:pt idx="10">
                  <c:v>99</c:v>
                </c:pt>
                <c:pt idx="11">
                  <c:v>111</c:v>
                </c:pt>
                <c:pt idx="12">
                  <c:v>123</c:v>
                </c:pt>
                <c:pt idx="13">
                  <c:v>138</c:v>
                </c:pt>
                <c:pt idx="14">
                  <c:v>153</c:v>
                </c:pt>
                <c:pt idx="15">
                  <c:v>171</c:v>
                </c:pt>
                <c:pt idx="16">
                  <c:v>189</c:v>
                </c:pt>
                <c:pt idx="17">
                  <c:v>210</c:v>
                </c:pt>
                <c:pt idx="18">
                  <c:v>231</c:v>
                </c:pt>
                <c:pt idx="19">
                  <c:v>255</c:v>
                </c:pt>
                <c:pt idx="20">
                  <c:v>282</c:v>
                </c:pt>
                <c:pt idx="21">
                  <c:v>312</c:v>
                </c:pt>
                <c:pt idx="22">
                  <c:v>345</c:v>
                </c:pt>
                <c:pt idx="23">
                  <c:v>381</c:v>
                </c:pt>
                <c:pt idx="24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F-4878-87E6-2E95D2B5BF77}"/>
            </c:ext>
          </c:extLst>
        </c:ser>
        <c:ser>
          <c:idx val="2"/>
          <c:order val="2"/>
          <c:tx>
            <c:strRef>
              <c:f>Sheet2!$E$65</c:f>
              <c:strCache>
                <c:ptCount val="1"/>
                <c:pt idx="0">
                  <c:v>방어력</c:v>
                </c:pt>
              </c:strCache>
            </c:strRef>
          </c:tx>
          <c:marker>
            <c:symbol val="none"/>
          </c:marker>
          <c:val>
            <c:numRef>
              <c:f>Sheet2!$E$66:$E$90</c:f>
              <c:numCache>
                <c:formatCode>General</c:formatCode>
                <c:ptCount val="25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26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41</c:v>
                </c:pt>
                <c:pt idx="12">
                  <c:v>44</c:v>
                </c:pt>
                <c:pt idx="13">
                  <c:v>48</c:v>
                </c:pt>
                <c:pt idx="14">
                  <c:v>53</c:v>
                </c:pt>
                <c:pt idx="15">
                  <c:v>57</c:v>
                </c:pt>
                <c:pt idx="16">
                  <c:v>62</c:v>
                </c:pt>
                <c:pt idx="17">
                  <c:v>66</c:v>
                </c:pt>
                <c:pt idx="18">
                  <c:v>72</c:v>
                </c:pt>
                <c:pt idx="19">
                  <c:v>78</c:v>
                </c:pt>
                <c:pt idx="20">
                  <c:v>84</c:v>
                </c:pt>
                <c:pt idx="21">
                  <c:v>90</c:v>
                </c:pt>
                <c:pt idx="22">
                  <c:v>98</c:v>
                </c:pt>
                <c:pt idx="23">
                  <c:v>105</c:v>
                </c:pt>
                <c:pt idx="2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F-4878-87E6-2E95D2B5BF77}"/>
            </c:ext>
          </c:extLst>
        </c:ser>
        <c:ser>
          <c:idx val="3"/>
          <c:order val="3"/>
          <c:tx>
            <c:strRef>
              <c:f>Sheet2!$F$65</c:f>
              <c:strCache>
                <c:ptCount val="1"/>
                <c:pt idx="0">
                  <c:v>스테미나</c:v>
                </c:pt>
              </c:strCache>
            </c:strRef>
          </c:tx>
          <c:marker>
            <c:symbol val="none"/>
          </c:marker>
          <c:val>
            <c:numRef>
              <c:f>Sheet2!$F$66:$F$90</c:f>
              <c:numCache>
                <c:formatCode>General</c:formatCode>
                <c:ptCount val="2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400</c:v>
                </c:pt>
                <c:pt idx="14">
                  <c:v>440</c:v>
                </c:pt>
                <c:pt idx="15">
                  <c:v>480</c:v>
                </c:pt>
                <c:pt idx="16">
                  <c:v>530</c:v>
                </c:pt>
                <c:pt idx="17">
                  <c:v>580</c:v>
                </c:pt>
                <c:pt idx="18">
                  <c:v>640</c:v>
                </c:pt>
                <c:pt idx="19">
                  <c:v>700</c:v>
                </c:pt>
                <c:pt idx="20">
                  <c:v>770</c:v>
                </c:pt>
                <c:pt idx="21">
                  <c:v>840</c:v>
                </c:pt>
                <c:pt idx="22">
                  <c:v>920</c:v>
                </c:pt>
                <c:pt idx="23">
                  <c:v>1010</c:v>
                </c:pt>
                <c:pt idx="24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9F-4878-87E6-2E95D2B5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4816"/>
        <c:axId val="83548352"/>
        <c:extLst/>
      </c:lineChart>
      <c:catAx>
        <c:axId val="832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8352"/>
        <c:crosses val="autoZero"/>
        <c:auto val="1"/>
        <c:lblAlgn val="ctr"/>
        <c:lblOffset val="100"/>
        <c:noMultiLvlLbl val="0"/>
      </c:catAx>
      <c:valAx>
        <c:axId val="83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Sheet2!$C$93</c:f>
              <c:strCache>
                <c:ptCount val="1"/>
                <c:pt idx="0">
                  <c:v>적 체력</c:v>
                </c:pt>
              </c:strCache>
            </c:strRef>
          </c:tx>
          <c:marker>
            <c:symbol val="none"/>
          </c:marker>
          <c:val>
            <c:numRef>
              <c:f>Sheet2!$C$94:$C$98</c:f>
              <c:numCache>
                <c:formatCode>0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E-4B05-8905-77F2E7F154C5}"/>
            </c:ext>
          </c:extLst>
        </c:ser>
        <c:ser>
          <c:idx val="1"/>
          <c:order val="1"/>
          <c:tx>
            <c:strRef>
              <c:f>Sheet2!$E$93</c:f>
              <c:strCache>
                <c:ptCount val="1"/>
                <c:pt idx="0">
                  <c:v>보스 체력</c:v>
                </c:pt>
              </c:strCache>
            </c:strRef>
          </c:tx>
          <c:marker>
            <c:symbol val="none"/>
          </c:marker>
          <c:val>
            <c:numRef>
              <c:f>Sheet2!$E$94:$E$98</c:f>
              <c:numCache>
                <c:formatCode>0</c:formatCode>
                <c:ptCount val="5"/>
                <c:pt idx="0">
                  <c:v>440</c:v>
                </c:pt>
                <c:pt idx="1">
                  <c:v>550</c:v>
                </c:pt>
                <c:pt idx="2">
                  <c:v>660</c:v>
                </c:pt>
                <c:pt idx="3">
                  <c:v>770</c:v>
                </c:pt>
                <c:pt idx="4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9-4C0D-890C-A3EA2A02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4816"/>
        <c:axId val="83548352"/>
        <c:extLst/>
      </c:lineChart>
      <c:catAx>
        <c:axId val="832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8352"/>
        <c:crosses val="autoZero"/>
        <c:auto val="1"/>
        <c:lblAlgn val="ctr"/>
        <c:lblOffset val="100"/>
        <c:noMultiLvlLbl val="0"/>
      </c:catAx>
      <c:valAx>
        <c:axId val="835483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32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Sheet2!$E$7</c:f>
              <c:strCache>
                <c:ptCount val="1"/>
                <c:pt idx="0">
                  <c:v>보스 경험치</c:v>
                </c:pt>
              </c:strCache>
            </c:strRef>
          </c:tx>
          <c:marker>
            <c:symbol val="none"/>
          </c:marker>
          <c:val>
            <c:numRef>
              <c:f>Sheet2!$E$8:$E$32</c:f>
              <c:numCache>
                <c:formatCode>General</c:formatCode>
                <c:ptCount val="25"/>
                <c:pt idx="0">
                  <c:v>18</c:v>
                </c:pt>
                <c:pt idx="1">
                  <c:v>24</c:v>
                </c:pt>
                <c:pt idx="2">
                  <c:v>32</c:v>
                </c:pt>
                <c:pt idx="3">
                  <c:v>41</c:v>
                </c:pt>
                <c:pt idx="4">
                  <c:v>53</c:v>
                </c:pt>
                <c:pt idx="5">
                  <c:v>68</c:v>
                </c:pt>
                <c:pt idx="6">
                  <c:v>86</c:v>
                </c:pt>
                <c:pt idx="7">
                  <c:v>108</c:v>
                </c:pt>
                <c:pt idx="8">
                  <c:v>137</c:v>
                </c:pt>
                <c:pt idx="9">
                  <c:v>173</c:v>
                </c:pt>
                <c:pt idx="10">
                  <c:v>218</c:v>
                </c:pt>
                <c:pt idx="11">
                  <c:v>275</c:v>
                </c:pt>
                <c:pt idx="12">
                  <c:v>347</c:v>
                </c:pt>
                <c:pt idx="13">
                  <c:v>438</c:v>
                </c:pt>
                <c:pt idx="14">
                  <c:v>552</c:v>
                </c:pt>
                <c:pt idx="15">
                  <c:v>696</c:v>
                </c:pt>
                <c:pt idx="16">
                  <c:v>878</c:v>
                </c:pt>
                <c:pt idx="17">
                  <c:v>1107</c:v>
                </c:pt>
                <c:pt idx="18">
                  <c:v>1395</c:v>
                </c:pt>
                <c:pt idx="19">
                  <c:v>1758</c:v>
                </c:pt>
                <c:pt idx="20">
                  <c:v>2216</c:v>
                </c:pt>
                <c:pt idx="21">
                  <c:v>2793</c:v>
                </c:pt>
                <c:pt idx="22">
                  <c:v>3521</c:v>
                </c:pt>
                <c:pt idx="23">
                  <c:v>4437</c:v>
                </c:pt>
                <c:pt idx="24">
                  <c:v>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0-4970-BBA9-2330D0E9A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17056"/>
        <c:axId val="120812032"/>
      </c:lineChart>
      <c:catAx>
        <c:axId val="9751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0812032"/>
        <c:crosses val="autoZero"/>
        <c:auto val="1"/>
        <c:lblAlgn val="ctr"/>
        <c:lblOffset val="100"/>
        <c:noMultiLvlLbl val="0"/>
      </c:catAx>
      <c:valAx>
        <c:axId val="1208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1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Sheet2!$D$93</c:f>
              <c:strCache>
                <c:ptCount val="1"/>
                <c:pt idx="0">
                  <c:v>적 공격력</c:v>
                </c:pt>
              </c:strCache>
            </c:strRef>
          </c:tx>
          <c:marker>
            <c:symbol val="none"/>
          </c:marker>
          <c:val>
            <c:numRef>
              <c:f>Sheet2!$D$94:$D$98</c:f>
              <c:numCache>
                <c:formatCode>0</c:formatCode>
                <c:ptCount val="5"/>
                <c:pt idx="0" formatCode="General">
                  <c:v>15</c:v>
                </c:pt>
                <c:pt idx="1">
                  <c:v>18</c:v>
                </c:pt>
                <c:pt idx="2">
                  <c:v>22</c:v>
                </c:pt>
                <c:pt idx="3">
                  <c:v>27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E-44B4-8900-5DA38350C6A7}"/>
            </c:ext>
          </c:extLst>
        </c:ser>
        <c:ser>
          <c:idx val="1"/>
          <c:order val="1"/>
          <c:tx>
            <c:strRef>
              <c:f>Sheet2!$F$93</c:f>
              <c:strCache>
                <c:ptCount val="1"/>
                <c:pt idx="0">
                  <c:v>보스 공격력</c:v>
                </c:pt>
              </c:strCache>
            </c:strRef>
          </c:tx>
          <c:marker>
            <c:symbol val="none"/>
          </c:marker>
          <c:val>
            <c:numRef>
              <c:f>Sheet2!$F$94:$F$98</c:f>
              <c:numCache>
                <c:formatCode>General</c:formatCode>
                <c:ptCount val="5"/>
                <c:pt idx="0">
                  <c:v>30</c:v>
                </c:pt>
                <c:pt idx="1">
                  <c:v>36</c:v>
                </c:pt>
                <c:pt idx="2">
                  <c:v>44</c:v>
                </c:pt>
                <c:pt idx="3">
                  <c:v>54</c:v>
                </c:pt>
                <c:pt idx="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7-4394-945B-7FFA4F8D0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34816"/>
        <c:axId val="83548352"/>
        <c:extLst/>
      </c:lineChart>
      <c:catAx>
        <c:axId val="832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83548352"/>
        <c:crosses val="autoZero"/>
        <c:auto val="1"/>
        <c:lblAlgn val="ctr"/>
        <c:lblOffset val="100"/>
        <c:noMultiLvlLbl val="0"/>
      </c:catAx>
      <c:valAx>
        <c:axId val="835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2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442500</xdr:colOff>
      <xdr:row>5</xdr:row>
      <xdr:rowOff>201429</xdr:rowOff>
    </xdr:from>
    <xdr:to>
      <xdr:col>11</xdr:col>
      <xdr:colOff>0</xdr:colOff>
      <xdr:row>18</xdr:row>
      <xdr:rowOff>68036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442500</xdr:colOff>
      <xdr:row>19</xdr:row>
      <xdr:rowOff>0</xdr:rowOff>
    </xdr:from>
    <xdr:to>
      <xdr:col>11</xdr:col>
      <xdr:colOff>0</xdr:colOff>
      <xdr:row>31</xdr:row>
      <xdr:rowOff>70715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524143</xdr:colOff>
      <xdr:row>6</xdr:row>
      <xdr:rowOff>13607</xdr:rowOff>
    </xdr:from>
    <xdr:to>
      <xdr:col>16</xdr:col>
      <xdr:colOff>489857</xdr:colOff>
      <xdr:row>18</xdr:row>
      <xdr:rowOff>84321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38</xdr:row>
      <xdr:rowOff>163287</xdr:rowOff>
    </xdr:from>
    <xdr:to>
      <xdr:col>11</xdr:col>
      <xdr:colOff>1238250</xdr:colOff>
      <xdr:row>58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163286</xdr:colOff>
      <xdr:row>65</xdr:row>
      <xdr:rowOff>190499</xdr:rowOff>
    </xdr:from>
    <xdr:to>
      <xdr:col>16</xdr:col>
      <xdr:colOff>530679</xdr:colOff>
      <xdr:row>83</xdr:row>
      <xdr:rowOff>84320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99</xdr:row>
      <xdr:rowOff>133393</xdr:rowOff>
    </xdr:from>
    <xdr:to>
      <xdr:col>5</xdr:col>
      <xdr:colOff>734785</xdr:colOff>
      <xdr:row>112</xdr:row>
      <xdr:rowOff>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524143</xdr:colOff>
      <xdr:row>19</xdr:row>
      <xdr:rowOff>13607</xdr:rowOff>
    </xdr:from>
    <xdr:to>
      <xdr:col>16</xdr:col>
      <xdr:colOff>489857</xdr:colOff>
      <xdr:row>31</xdr:row>
      <xdr:rowOff>84322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1156607</xdr:colOff>
      <xdr:row>99</xdr:row>
      <xdr:rowOff>133393</xdr:rowOff>
    </xdr:from>
    <xdr:to>
      <xdr:col>10</xdr:col>
      <xdr:colOff>0</xdr:colOff>
      <xdr:row>112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8"/>
  <sheetViews>
    <sheetView tabSelected="1" topLeftCell="A64" zoomScale="70" zoomScaleNormal="70" workbookViewId="0">
      <selection activeCell="J97" sqref="J97"/>
    </sheetView>
  </sheetViews>
  <sheetFormatPr defaultRowHeight="16.5" x14ac:dyDescent="0.3"/>
  <cols>
    <col min="2" max="2" width="10.75" customWidth="1"/>
    <col min="3" max="3" width="13.5" customWidth="1"/>
    <col min="4" max="4" width="13.875" bestFit="1" customWidth="1"/>
    <col min="5" max="5" width="13.875" customWidth="1"/>
    <col min="6" max="6" width="16.625" customWidth="1"/>
    <col min="7" max="7" width="17.75" customWidth="1"/>
    <col min="8" max="8" width="16.125" customWidth="1"/>
    <col min="9" max="9" width="16.25" customWidth="1"/>
    <col min="10" max="10" width="14.875" customWidth="1"/>
    <col min="11" max="11" width="14.25" customWidth="1"/>
    <col min="12" max="12" width="16.5" customWidth="1"/>
    <col min="13" max="13" width="13.875" customWidth="1"/>
    <col min="18" max="18" width="16.875" customWidth="1"/>
    <col min="19" max="19" width="19.125" customWidth="1"/>
  </cols>
  <sheetData>
    <row r="2" spans="2:17" ht="31.5" customHeight="1" x14ac:dyDescent="0.3">
      <c r="B2" s="19" t="s">
        <v>13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2:17" ht="16.5" customHeight="1" x14ac:dyDescent="0.3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2:17" ht="16.5" customHeight="1" x14ac:dyDescent="0.3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2:17" x14ac:dyDescent="0.3">
      <c r="B5" s="15"/>
      <c r="C5" s="15"/>
      <c r="D5" s="9"/>
      <c r="I5" s="12"/>
      <c r="J5" s="12"/>
      <c r="K5" s="12"/>
      <c r="L5" s="13"/>
    </row>
    <row r="6" spans="2:17" x14ac:dyDescent="0.3">
      <c r="C6" s="18"/>
      <c r="D6" s="18"/>
      <c r="E6" s="1"/>
    </row>
    <row r="7" spans="2:17" x14ac:dyDescent="0.3">
      <c r="B7" s="3" t="s">
        <v>0</v>
      </c>
      <c r="C7" s="3" t="s">
        <v>1</v>
      </c>
      <c r="D7" s="6" t="s">
        <v>19</v>
      </c>
      <c r="E7" s="6" t="s">
        <v>12</v>
      </c>
      <c r="F7" s="6" t="s">
        <v>20</v>
      </c>
      <c r="H7" s="8"/>
    </row>
    <row r="8" spans="2:17" x14ac:dyDescent="0.3">
      <c r="B8" s="2">
        <v>1</v>
      </c>
      <c r="C8" s="2">
        <v>100</v>
      </c>
      <c r="D8" s="2">
        <v>12</v>
      </c>
      <c r="E8" s="2">
        <f>ROUNDUP(D8*1.5,0)</f>
        <v>18</v>
      </c>
      <c r="F8" s="2">
        <f t="shared" ref="F8:F32" si="0">ROUNDUP(C8/D8,0)</f>
        <v>9</v>
      </c>
      <c r="H8" s="9"/>
    </row>
    <row r="9" spans="2:17" x14ac:dyDescent="0.3">
      <c r="B9" s="2">
        <v>2</v>
      </c>
      <c r="C9" s="2">
        <f>ROUNDUP(C8+C8*0.32,0)</f>
        <v>132</v>
      </c>
      <c r="D9" s="2">
        <f>ROUNDUP(D8*1.26,0)</f>
        <v>16</v>
      </c>
      <c r="E9" s="2">
        <f t="shared" ref="E9:E32" si="1">ROUNDUP(D9*1.5,0)</f>
        <v>24</v>
      </c>
      <c r="F9" s="2">
        <f>ROUNDUP(C9/D9,0)</f>
        <v>9</v>
      </c>
      <c r="H9" s="9"/>
    </row>
    <row r="10" spans="2:17" x14ac:dyDescent="0.3">
      <c r="B10" s="2">
        <v>3</v>
      </c>
      <c r="C10" s="2">
        <f t="shared" ref="C10:C32" si="2">ROUNDUP(C9+C9*0.32,0)</f>
        <v>175</v>
      </c>
      <c r="D10" s="2">
        <f t="shared" ref="D10:D32" si="3">ROUNDUP(D9*1.26,0)</f>
        <v>21</v>
      </c>
      <c r="E10" s="2">
        <f t="shared" si="1"/>
        <v>32</v>
      </c>
      <c r="F10" s="2">
        <f t="shared" si="0"/>
        <v>9</v>
      </c>
      <c r="H10" s="9"/>
    </row>
    <row r="11" spans="2:17" x14ac:dyDescent="0.3">
      <c r="B11" s="2">
        <v>4</v>
      </c>
      <c r="C11" s="2">
        <f t="shared" si="2"/>
        <v>231</v>
      </c>
      <c r="D11" s="2">
        <f t="shared" si="3"/>
        <v>27</v>
      </c>
      <c r="E11" s="2">
        <f t="shared" si="1"/>
        <v>41</v>
      </c>
      <c r="F11" s="2">
        <f t="shared" si="0"/>
        <v>9</v>
      </c>
      <c r="H11" s="9"/>
    </row>
    <row r="12" spans="2:17" x14ac:dyDescent="0.3">
      <c r="B12" s="2">
        <v>5</v>
      </c>
      <c r="C12" s="2">
        <f t="shared" si="2"/>
        <v>305</v>
      </c>
      <c r="D12" s="2">
        <f t="shared" si="3"/>
        <v>35</v>
      </c>
      <c r="E12" s="2">
        <f t="shared" si="1"/>
        <v>53</v>
      </c>
      <c r="F12" s="2">
        <f t="shared" si="0"/>
        <v>9</v>
      </c>
      <c r="H12" s="9"/>
    </row>
    <row r="13" spans="2:17" x14ac:dyDescent="0.3">
      <c r="B13" s="2">
        <v>6</v>
      </c>
      <c r="C13" s="2">
        <f t="shared" si="2"/>
        <v>403</v>
      </c>
      <c r="D13" s="2">
        <f t="shared" si="3"/>
        <v>45</v>
      </c>
      <c r="E13" s="2">
        <f t="shared" si="1"/>
        <v>68</v>
      </c>
      <c r="F13" s="2">
        <f t="shared" si="0"/>
        <v>9</v>
      </c>
      <c r="H13" s="9"/>
    </row>
    <row r="14" spans="2:17" x14ac:dyDescent="0.3">
      <c r="B14" s="2">
        <v>7</v>
      </c>
      <c r="C14" s="2">
        <f t="shared" si="2"/>
        <v>532</v>
      </c>
      <c r="D14" s="2">
        <f t="shared" si="3"/>
        <v>57</v>
      </c>
      <c r="E14" s="2">
        <f t="shared" si="1"/>
        <v>86</v>
      </c>
      <c r="F14" s="2">
        <f t="shared" si="0"/>
        <v>10</v>
      </c>
      <c r="H14" s="9"/>
    </row>
    <row r="15" spans="2:17" x14ac:dyDescent="0.3">
      <c r="B15" s="2">
        <v>8</v>
      </c>
      <c r="C15" s="2">
        <f t="shared" si="2"/>
        <v>703</v>
      </c>
      <c r="D15" s="2">
        <f t="shared" si="3"/>
        <v>72</v>
      </c>
      <c r="E15" s="2">
        <f t="shared" si="1"/>
        <v>108</v>
      </c>
      <c r="F15" s="2">
        <f t="shared" si="0"/>
        <v>10</v>
      </c>
      <c r="H15" s="9"/>
    </row>
    <row r="16" spans="2:17" x14ac:dyDescent="0.3">
      <c r="B16" s="2">
        <v>9</v>
      </c>
      <c r="C16" s="2">
        <f t="shared" si="2"/>
        <v>928</v>
      </c>
      <c r="D16" s="2">
        <f t="shared" si="3"/>
        <v>91</v>
      </c>
      <c r="E16" s="2">
        <f t="shared" si="1"/>
        <v>137</v>
      </c>
      <c r="F16" s="2">
        <f t="shared" si="0"/>
        <v>11</v>
      </c>
      <c r="H16" s="9"/>
    </row>
    <row r="17" spans="2:8" x14ac:dyDescent="0.3">
      <c r="B17" s="2">
        <v>10</v>
      </c>
      <c r="C17" s="2">
        <f t="shared" si="2"/>
        <v>1225</v>
      </c>
      <c r="D17" s="2">
        <f t="shared" si="3"/>
        <v>115</v>
      </c>
      <c r="E17" s="2">
        <f t="shared" si="1"/>
        <v>173</v>
      </c>
      <c r="F17" s="2">
        <f t="shared" si="0"/>
        <v>11</v>
      </c>
      <c r="H17" s="9"/>
    </row>
    <row r="18" spans="2:8" x14ac:dyDescent="0.3">
      <c r="B18" s="2">
        <v>11</v>
      </c>
      <c r="C18" s="2">
        <f t="shared" si="2"/>
        <v>1617</v>
      </c>
      <c r="D18" s="2">
        <f t="shared" si="3"/>
        <v>145</v>
      </c>
      <c r="E18" s="2">
        <f t="shared" si="1"/>
        <v>218</v>
      </c>
      <c r="F18" s="2">
        <f t="shared" si="0"/>
        <v>12</v>
      </c>
      <c r="H18" s="9"/>
    </row>
    <row r="19" spans="2:8" x14ac:dyDescent="0.3">
      <c r="B19" s="2">
        <v>12</v>
      </c>
      <c r="C19" s="2">
        <f t="shared" si="2"/>
        <v>2135</v>
      </c>
      <c r="D19" s="2">
        <f t="shared" si="3"/>
        <v>183</v>
      </c>
      <c r="E19" s="2">
        <f t="shared" si="1"/>
        <v>275</v>
      </c>
      <c r="F19" s="2">
        <f t="shared" si="0"/>
        <v>12</v>
      </c>
      <c r="H19" s="9"/>
    </row>
    <row r="20" spans="2:8" x14ac:dyDescent="0.3">
      <c r="B20" s="2">
        <v>13</v>
      </c>
      <c r="C20" s="2">
        <f t="shared" si="2"/>
        <v>2819</v>
      </c>
      <c r="D20" s="2">
        <f t="shared" si="3"/>
        <v>231</v>
      </c>
      <c r="E20" s="2">
        <f t="shared" si="1"/>
        <v>347</v>
      </c>
      <c r="F20" s="2">
        <f t="shared" si="0"/>
        <v>13</v>
      </c>
      <c r="H20" s="9"/>
    </row>
    <row r="21" spans="2:8" x14ac:dyDescent="0.3">
      <c r="B21" s="2">
        <v>14</v>
      </c>
      <c r="C21" s="2">
        <f t="shared" si="2"/>
        <v>3722</v>
      </c>
      <c r="D21" s="2">
        <f t="shared" si="3"/>
        <v>292</v>
      </c>
      <c r="E21" s="2">
        <f t="shared" si="1"/>
        <v>438</v>
      </c>
      <c r="F21" s="2">
        <f t="shared" si="0"/>
        <v>13</v>
      </c>
      <c r="H21" s="9"/>
    </row>
    <row r="22" spans="2:8" x14ac:dyDescent="0.3">
      <c r="B22" s="2">
        <v>15</v>
      </c>
      <c r="C22" s="2">
        <f t="shared" si="2"/>
        <v>4914</v>
      </c>
      <c r="D22" s="2">
        <f t="shared" si="3"/>
        <v>368</v>
      </c>
      <c r="E22" s="2">
        <f t="shared" si="1"/>
        <v>552</v>
      </c>
      <c r="F22" s="2">
        <f t="shared" si="0"/>
        <v>14</v>
      </c>
      <c r="H22" s="9"/>
    </row>
    <row r="23" spans="2:8" x14ac:dyDescent="0.3">
      <c r="B23" s="2">
        <v>16</v>
      </c>
      <c r="C23" s="2">
        <f t="shared" si="2"/>
        <v>6487</v>
      </c>
      <c r="D23" s="2">
        <f t="shared" si="3"/>
        <v>464</v>
      </c>
      <c r="E23" s="2">
        <f t="shared" si="1"/>
        <v>696</v>
      </c>
      <c r="F23" s="2">
        <f t="shared" si="0"/>
        <v>14</v>
      </c>
      <c r="H23" s="9"/>
    </row>
    <row r="24" spans="2:8" x14ac:dyDescent="0.3">
      <c r="B24" s="2">
        <v>17</v>
      </c>
      <c r="C24" s="2">
        <f t="shared" si="2"/>
        <v>8563</v>
      </c>
      <c r="D24" s="2">
        <f t="shared" si="3"/>
        <v>585</v>
      </c>
      <c r="E24" s="2">
        <f t="shared" si="1"/>
        <v>878</v>
      </c>
      <c r="F24" s="2">
        <f t="shared" si="0"/>
        <v>15</v>
      </c>
      <c r="H24" s="9"/>
    </row>
    <row r="25" spans="2:8" x14ac:dyDescent="0.3">
      <c r="B25" s="2">
        <v>18</v>
      </c>
      <c r="C25" s="2">
        <f t="shared" si="2"/>
        <v>11304</v>
      </c>
      <c r="D25" s="2">
        <f t="shared" si="3"/>
        <v>738</v>
      </c>
      <c r="E25" s="2">
        <f t="shared" si="1"/>
        <v>1107</v>
      </c>
      <c r="F25" s="2">
        <f t="shared" si="0"/>
        <v>16</v>
      </c>
      <c r="H25" s="9"/>
    </row>
    <row r="26" spans="2:8" x14ac:dyDescent="0.3">
      <c r="B26" s="2">
        <v>19</v>
      </c>
      <c r="C26" s="2">
        <f t="shared" si="2"/>
        <v>14922</v>
      </c>
      <c r="D26" s="2">
        <f t="shared" si="3"/>
        <v>930</v>
      </c>
      <c r="E26" s="2">
        <f t="shared" si="1"/>
        <v>1395</v>
      </c>
      <c r="F26" s="2">
        <f t="shared" si="0"/>
        <v>17</v>
      </c>
      <c r="H26" s="9"/>
    </row>
    <row r="27" spans="2:8" x14ac:dyDescent="0.3">
      <c r="B27" s="2">
        <v>20</v>
      </c>
      <c r="C27" s="2">
        <f t="shared" si="2"/>
        <v>19698</v>
      </c>
      <c r="D27" s="2">
        <f t="shared" si="3"/>
        <v>1172</v>
      </c>
      <c r="E27" s="2">
        <f t="shared" si="1"/>
        <v>1758</v>
      </c>
      <c r="F27" s="2">
        <f t="shared" si="0"/>
        <v>17</v>
      </c>
      <c r="H27" s="9"/>
    </row>
    <row r="28" spans="2:8" x14ac:dyDescent="0.3">
      <c r="B28" s="2">
        <v>21</v>
      </c>
      <c r="C28" s="2">
        <f t="shared" si="2"/>
        <v>26002</v>
      </c>
      <c r="D28" s="2">
        <f t="shared" si="3"/>
        <v>1477</v>
      </c>
      <c r="E28" s="2">
        <f t="shared" si="1"/>
        <v>2216</v>
      </c>
      <c r="F28" s="2">
        <f t="shared" si="0"/>
        <v>18</v>
      </c>
      <c r="H28" s="9"/>
    </row>
    <row r="29" spans="2:8" x14ac:dyDescent="0.3">
      <c r="B29" s="2">
        <v>22</v>
      </c>
      <c r="C29" s="2">
        <f t="shared" si="2"/>
        <v>34323</v>
      </c>
      <c r="D29" s="2">
        <f t="shared" si="3"/>
        <v>1862</v>
      </c>
      <c r="E29" s="2">
        <f t="shared" si="1"/>
        <v>2793</v>
      </c>
      <c r="F29" s="2">
        <f t="shared" si="0"/>
        <v>19</v>
      </c>
      <c r="H29" s="9"/>
    </row>
    <row r="30" spans="2:8" x14ac:dyDescent="0.3">
      <c r="B30" s="2">
        <v>23</v>
      </c>
      <c r="C30" s="2">
        <f t="shared" si="2"/>
        <v>45307</v>
      </c>
      <c r="D30" s="2">
        <f t="shared" si="3"/>
        <v>2347</v>
      </c>
      <c r="E30" s="2">
        <f t="shared" si="1"/>
        <v>3521</v>
      </c>
      <c r="F30" s="2">
        <f t="shared" si="0"/>
        <v>20</v>
      </c>
      <c r="H30" s="9"/>
    </row>
    <row r="31" spans="2:8" x14ac:dyDescent="0.3">
      <c r="B31" s="2">
        <v>24</v>
      </c>
      <c r="C31" s="2">
        <f t="shared" si="2"/>
        <v>59806</v>
      </c>
      <c r="D31" s="2">
        <f t="shared" si="3"/>
        <v>2958</v>
      </c>
      <c r="E31" s="2">
        <f t="shared" si="1"/>
        <v>4437</v>
      </c>
      <c r="F31" s="2">
        <f t="shared" si="0"/>
        <v>21</v>
      </c>
      <c r="H31" s="9"/>
    </row>
    <row r="32" spans="2:8" x14ac:dyDescent="0.3">
      <c r="B32" s="2">
        <v>25</v>
      </c>
      <c r="C32" s="2">
        <f t="shared" si="2"/>
        <v>78944</v>
      </c>
      <c r="D32" s="2">
        <f t="shared" si="3"/>
        <v>3728</v>
      </c>
      <c r="E32" s="2">
        <f t="shared" si="1"/>
        <v>5592</v>
      </c>
      <c r="F32" s="2">
        <f t="shared" si="0"/>
        <v>22</v>
      </c>
      <c r="H32" s="9"/>
    </row>
    <row r="33" spans="2:8" x14ac:dyDescent="0.3">
      <c r="B33" s="4"/>
      <c r="C33" s="4"/>
      <c r="D33" s="4"/>
      <c r="E33" s="4"/>
      <c r="F33" s="16">
        <f>SUM(F8:F32)</f>
        <v>339</v>
      </c>
      <c r="G33" s="4"/>
      <c r="H33" s="9"/>
    </row>
    <row r="34" spans="2:8" x14ac:dyDescent="0.3">
      <c r="B34" s="4"/>
      <c r="C34" s="4"/>
      <c r="D34" s="4"/>
      <c r="E34" s="4"/>
      <c r="F34" s="5">
        <f>F33/5</f>
        <v>67.8</v>
      </c>
      <c r="G34" s="4"/>
    </row>
    <row r="35" spans="2:8" x14ac:dyDescent="0.3">
      <c r="B35" s="4"/>
      <c r="C35" s="4"/>
      <c r="D35" s="4"/>
      <c r="E35" s="4"/>
      <c r="F35" s="5"/>
      <c r="G35" s="4"/>
    </row>
    <row r="36" spans="2:8" x14ac:dyDescent="0.3">
      <c r="B36" s="4"/>
      <c r="C36" s="4"/>
      <c r="D36" s="4"/>
      <c r="E36" s="4"/>
      <c r="F36" s="5"/>
      <c r="G36" s="4"/>
    </row>
    <row r="37" spans="2:8" x14ac:dyDescent="0.3">
      <c r="B37" s="3" t="s">
        <v>0</v>
      </c>
      <c r="C37" s="6" t="s">
        <v>7</v>
      </c>
      <c r="D37" s="6" t="s">
        <v>8</v>
      </c>
      <c r="E37" s="6" t="s">
        <v>10</v>
      </c>
      <c r="F37" s="6" t="s">
        <v>9</v>
      </c>
      <c r="G37" s="8"/>
      <c r="H37" s="8"/>
    </row>
    <row r="38" spans="2:8" x14ac:dyDescent="0.3">
      <c r="B38" s="2">
        <v>1</v>
      </c>
      <c r="C38" s="2">
        <v>10</v>
      </c>
      <c r="D38" s="2">
        <v>10</v>
      </c>
      <c r="E38" s="2">
        <v>10</v>
      </c>
      <c r="F38" s="2">
        <v>10</v>
      </c>
      <c r="G38" s="9"/>
      <c r="H38" s="9"/>
    </row>
    <row r="39" spans="2:8" x14ac:dyDescent="0.3">
      <c r="B39" s="2">
        <v>2</v>
      </c>
      <c r="C39" s="2">
        <f>ROUNDUP(C38*1.115,0)</f>
        <v>12</v>
      </c>
      <c r="D39" s="2">
        <f>ROUNDUP(D38*1.1,0)</f>
        <v>11</v>
      </c>
      <c r="E39" s="2">
        <f>ROUNDUP(E38*1.07,0)</f>
        <v>11</v>
      </c>
      <c r="F39" s="2">
        <f>ROUNDUP(F38*1.09,0)</f>
        <v>11</v>
      </c>
      <c r="G39" s="9"/>
      <c r="H39" s="9"/>
    </row>
    <row r="40" spans="2:8" x14ac:dyDescent="0.3">
      <c r="B40" s="2">
        <v>3</v>
      </c>
      <c r="C40" s="2">
        <f t="shared" ref="C40:C62" si="4">ROUNDUP(C39*1.115,0)</f>
        <v>14</v>
      </c>
      <c r="D40" s="2">
        <f t="shared" ref="D40:D62" si="5">ROUNDUP(D39*1.1,0)</f>
        <v>13</v>
      </c>
      <c r="E40" s="2">
        <f t="shared" ref="E40:E62" si="6">ROUNDUP(E39*1.07,0)</f>
        <v>12</v>
      </c>
      <c r="F40" s="2">
        <f t="shared" ref="F40:F62" si="7">ROUNDUP(F39*1.09,0)</f>
        <v>12</v>
      </c>
      <c r="G40" s="9"/>
      <c r="H40" s="9"/>
    </row>
    <row r="41" spans="2:8" x14ac:dyDescent="0.3">
      <c r="B41" s="2">
        <v>4</v>
      </c>
      <c r="C41" s="2">
        <f t="shared" si="4"/>
        <v>16</v>
      </c>
      <c r="D41" s="2">
        <f t="shared" si="5"/>
        <v>15</v>
      </c>
      <c r="E41" s="2">
        <f t="shared" si="6"/>
        <v>13</v>
      </c>
      <c r="F41" s="2">
        <f t="shared" si="7"/>
        <v>14</v>
      </c>
      <c r="G41" s="9"/>
      <c r="H41" s="9"/>
    </row>
    <row r="42" spans="2:8" x14ac:dyDescent="0.3">
      <c r="B42" s="2">
        <v>5</v>
      </c>
      <c r="C42" s="2">
        <f t="shared" si="4"/>
        <v>18</v>
      </c>
      <c r="D42" s="2">
        <f t="shared" si="5"/>
        <v>17</v>
      </c>
      <c r="E42" s="2">
        <f t="shared" si="6"/>
        <v>14</v>
      </c>
      <c r="F42" s="2">
        <f t="shared" si="7"/>
        <v>16</v>
      </c>
      <c r="G42" s="9"/>
      <c r="H42" s="9"/>
    </row>
    <row r="43" spans="2:8" x14ac:dyDescent="0.3">
      <c r="B43" s="2">
        <v>6</v>
      </c>
      <c r="C43" s="2">
        <f t="shared" si="4"/>
        <v>21</v>
      </c>
      <c r="D43" s="2">
        <f t="shared" si="5"/>
        <v>19</v>
      </c>
      <c r="E43" s="2">
        <f t="shared" si="6"/>
        <v>15</v>
      </c>
      <c r="F43" s="2">
        <f t="shared" si="7"/>
        <v>18</v>
      </c>
      <c r="G43" s="9"/>
      <c r="H43" s="9"/>
    </row>
    <row r="44" spans="2:8" x14ac:dyDescent="0.3">
      <c r="B44" s="2">
        <v>7</v>
      </c>
      <c r="C44" s="2">
        <f t="shared" si="4"/>
        <v>24</v>
      </c>
      <c r="D44" s="2">
        <f t="shared" si="5"/>
        <v>21</v>
      </c>
      <c r="E44" s="2">
        <f t="shared" si="6"/>
        <v>17</v>
      </c>
      <c r="F44" s="2">
        <f t="shared" si="7"/>
        <v>20</v>
      </c>
      <c r="G44" s="9"/>
      <c r="H44" s="9"/>
    </row>
    <row r="45" spans="2:8" x14ac:dyDescent="0.3">
      <c r="B45" s="2">
        <v>8</v>
      </c>
      <c r="C45" s="2">
        <f t="shared" si="4"/>
        <v>27</v>
      </c>
      <c r="D45" s="2">
        <f t="shared" si="5"/>
        <v>24</v>
      </c>
      <c r="E45" s="2">
        <f t="shared" si="6"/>
        <v>19</v>
      </c>
      <c r="F45" s="2">
        <f t="shared" si="7"/>
        <v>22</v>
      </c>
      <c r="G45" s="9"/>
      <c r="H45" s="9"/>
    </row>
    <row r="46" spans="2:8" x14ac:dyDescent="0.3">
      <c r="B46" s="2">
        <v>9</v>
      </c>
      <c r="C46" s="2">
        <f t="shared" si="4"/>
        <v>31</v>
      </c>
      <c r="D46" s="2">
        <f t="shared" si="5"/>
        <v>27</v>
      </c>
      <c r="E46" s="2">
        <f t="shared" si="6"/>
        <v>21</v>
      </c>
      <c r="F46" s="2">
        <f t="shared" si="7"/>
        <v>24</v>
      </c>
      <c r="G46" s="9"/>
      <c r="H46" s="9"/>
    </row>
    <row r="47" spans="2:8" x14ac:dyDescent="0.3">
      <c r="B47" s="2">
        <v>10</v>
      </c>
      <c r="C47" s="2">
        <f t="shared" si="4"/>
        <v>35</v>
      </c>
      <c r="D47" s="2">
        <f t="shared" si="5"/>
        <v>30</v>
      </c>
      <c r="E47" s="2">
        <f t="shared" si="6"/>
        <v>23</v>
      </c>
      <c r="F47" s="2">
        <f t="shared" si="7"/>
        <v>27</v>
      </c>
      <c r="G47" s="9"/>
      <c r="H47" s="9"/>
    </row>
    <row r="48" spans="2:8" x14ac:dyDescent="0.3">
      <c r="B48" s="2">
        <v>11</v>
      </c>
      <c r="C48" s="2">
        <f t="shared" si="4"/>
        <v>40</v>
      </c>
      <c r="D48" s="2">
        <f t="shared" si="5"/>
        <v>33</v>
      </c>
      <c r="E48" s="2">
        <f t="shared" si="6"/>
        <v>25</v>
      </c>
      <c r="F48" s="2">
        <f t="shared" si="7"/>
        <v>30</v>
      </c>
      <c r="G48" s="9"/>
      <c r="H48" s="9"/>
    </row>
    <row r="49" spans="2:8" x14ac:dyDescent="0.3">
      <c r="B49" s="2">
        <v>12</v>
      </c>
      <c r="C49" s="2">
        <f t="shared" si="4"/>
        <v>45</v>
      </c>
      <c r="D49" s="2">
        <f t="shared" si="5"/>
        <v>37</v>
      </c>
      <c r="E49" s="2">
        <f t="shared" si="6"/>
        <v>27</v>
      </c>
      <c r="F49" s="2">
        <f t="shared" si="7"/>
        <v>33</v>
      </c>
      <c r="G49" s="9"/>
      <c r="H49" s="9"/>
    </row>
    <row r="50" spans="2:8" x14ac:dyDescent="0.3">
      <c r="B50" s="2">
        <v>13</v>
      </c>
      <c r="C50" s="2">
        <f t="shared" si="4"/>
        <v>51</v>
      </c>
      <c r="D50" s="2">
        <f t="shared" si="5"/>
        <v>41</v>
      </c>
      <c r="E50" s="2">
        <f t="shared" si="6"/>
        <v>29</v>
      </c>
      <c r="F50" s="2">
        <f t="shared" si="7"/>
        <v>36</v>
      </c>
      <c r="G50" s="9"/>
      <c r="H50" s="9"/>
    </row>
    <row r="51" spans="2:8" x14ac:dyDescent="0.3">
      <c r="B51" s="2">
        <v>14</v>
      </c>
      <c r="C51" s="2">
        <f t="shared" si="4"/>
        <v>57</v>
      </c>
      <c r="D51" s="2">
        <f t="shared" si="5"/>
        <v>46</v>
      </c>
      <c r="E51" s="2">
        <f t="shared" si="6"/>
        <v>32</v>
      </c>
      <c r="F51" s="2">
        <f t="shared" si="7"/>
        <v>40</v>
      </c>
      <c r="G51" s="9"/>
      <c r="H51" s="9"/>
    </row>
    <row r="52" spans="2:8" x14ac:dyDescent="0.3">
      <c r="B52" s="2">
        <v>15</v>
      </c>
      <c r="C52" s="2">
        <f t="shared" si="4"/>
        <v>64</v>
      </c>
      <c r="D52" s="2">
        <f t="shared" si="5"/>
        <v>51</v>
      </c>
      <c r="E52" s="2">
        <f t="shared" si="6"/>
        <v>35</v>
      </c>
      <c r="F52" s="2">
        <f t="shared" si="7"/>
        <v>44</v>
      </c>
      <c r="G52" s="9"/>
      <c r="H52" s="9"/>
    </row>
    <row r="53" spans="2:8" x14ac:dyDescent="0.3">
      <c r="B53" s="2">
        <v>16</v>
      </c>
      <c r="C53" s="2">
        <f t="shared" si="4"/>
        <v>72</v>
      </c>
      <c r="D53" s="2">
        <f t="shared" si="5"/>
        <v>57</v>
      </c>
      <c r="E53" s="2">
        <f t="shared" si="6"/>
        <v>38</v>
      </c>
      <c r="F53" s="2">
        <f t="shared" si="7"/>
        <v>48</v>
      </c>
      <c r="G53" s="9"/>
      <c r="H53" s="9"/>
    </row>
    <row r="54" spans="2:8" x14ac:dyDescent="0.3">
      <c r="B54" s="2">
        <v>17</v>
      </c>
      <c r="C54" s="2">
        <f t="shared" si="4"/>
        <v>81</v>
      </c>
      <c r="D54" s="2">
        <f t="shared" si="5"/>
        <v>63</v>
      </c>
      <c r="E54" s="2">
        <f t="shared" si="6"/>
        <v>41</v>
      </c>
      <c r="F54" s="2">
        <f t="shared" si="7"/>
        <v>53</v>
      </c>
      <c r="G54" s="9"/>
      <c r="H54" s="9"/>
    </row>
    <row r="55" spans="2:8" x14ac:dyDescent="0.3">
      <c r="B55" s="2">
        <v>18</v>
      </c>
      <c r="C55" s="2">
        <f t="shared" si="4"/>
        <v>91</v>
      </c>
      <c r="D55" s="2">
        <f t="shared" si="5"/>
        <v>70</v>
      </c>
      <c r="E55" s="2">
        <f t="shared" si="6"/>
        <v>44</v>
      </c>
      <c r="F55" s="2">
        <f t="shared" si="7"/>
        <v>58</v>
      </c>
      <c r="G55" s="9"/>
      <c r="H55" s="9"/>
    </row>
    <row r="56" spans="2:8" x14ac:dyDescent="0.3">
      <c r="B56" s="2">
        <v>19</v>
      </c>
      <c r="C56" s="2">
        <f t="shared" si="4"/>
        <v>102</v>
      </c>
      <c r="D56" s="2">
        <f t="shared" si="5"/>
        <v>77</v>
      </c>
      <c r="E56" s="2">
        <f t="shared" si="6"/>
        <v>48</v>
      </c>
      <c r="F56" s="2">
        <f t="shared" si="7"/>
        <v>64</v>
      </c>
      <c r="G56" s="9"/>
      <c r="H56" s="9"/>
    </row>
    <row r="57" spans="2:8" x14ac:dyDescent="0.3">
      <c r="B57" s="2">
        <v>20</v>
      </c>
      <c r="C57" s="2">
        <f t="shared" si="4"/>
        <v>114</v>
      </c>
      <c r="D57" s="2">
        <f t="shared" si="5"/>
        <v>85</v>
      </c>
      <c r="E57" s="2">
        <f t="shared" si="6"/>
        <v>52</v>
      </c>
      <c r="F57" s="2">
        <f t="shared" si="7"/>
        <v>70</v>
      </c>
      <c r="G57" s="9"/>
      <c r="H57" s="9"/>
    </row>
    <row r="58" spans="2:8" x14ac:dyDescent="0.3">
      <c r="B58" s="2">
        <v>21</v>
      </c>
      <c r="C58" s="2">
        <f t="shared" si="4"/>
        <v>128</v>
      </c>
      <c r="D58" s="2">
        <f t="shared" si="5"/>
        <v>94</v>
      </c>
      <c r="E58" s="2">
        <f t="shared" si="6"/>
        <v>56</v>
      </c>
      <c r="F58" s="2">
        <f t="shared" si="7"/>
        <v>77</v>
      </c>
      <c r="G58" s="9"/>
      <c r="H58" s="9"/>
    </row>
    <row r="59" spans="2:8" x14ac:dyDescent="0.3">
      <c r="B59" s="2">
        <v>22</v>
      </c>
      <c r="C59" s="2">
        <f t="shared" si="4"/>
        <v>143</v>
      </c>
      <c r="D59" s="2">
        <f t="shared" si="5"/>
        <v>104</v>
      </c>
      <c r="E59" s="2">
        <f t="shared" si="6"/>
        <v>60</v>
      </c>
      <c r="F59" s="2">
        <f t="shared" si="7"/>
        <v>84</v>
      </c>
      <c r="G59" s="9"/>
      <c r="H59" s="9"/>
    </row>
    <row r="60" spans="2:8" x14ac:dyDescent="0.3">
      <c r="B60" s="2">
        <v>23</v>
      </c>
      <c r="C60" s="2">
        <f t="shared" si="4"/>
        <v>160</v>
      </c>
      <c r="D60" s="2">
        <f t="shared" si="5"/>
        <v>115</v>
      </c>
      <c r="E60" s="2">
        <f t="shared" si="6"/>
        <v>65</v>
      </c>
      <c r="F60" s="2">
        <f t="shared" si="7"/>
        <v>92</v>
      </c>
      <c r="G60" s="9"/>
      <c r="H60" s="9"/>
    </row>
    <row r="61" spans="2:8" x14ac:dyDescent="0.3">
      <c r="B61" s="2">
        <v>24</v>
      </c>
      <c r="C61" s="2">
        <f t="shared" si="4"/>
        <v>179</v>
      </c>
      <c r="D61" s="2">
        <f t="shared" si="5"/>
        <v>127</v>
      </c>
      <c r="E61" s="2">
        <f t="shared" si="6"/>
        <v>70</v>
      </c>
      <c r="F61" s="2">
        <f t="shared" si="7"/>
        <v>101</v>
      </c>
      <c r="G61" s="9"/>
      <c r="H61" s="9"/>
    </row>
    <row r="62" spans="2:8" x14ac:dyDescent="0.3">
      <c r="B62" s="2">
        <v>25</v>
      </c>
      <c r="C62" s="2">
        <f t="shared" si="4"/>
        <v>200</v>
      </c>
      <c r="D62" s="2">
        <f t="shared" si="5"/>
        <v>140</v>
      </c>
      <c r="E62" s="2">
        <f t="shared" si="6"/>
        <v>75</v>
      </c>
      <c r="F62" s="2">
        <f t="shared" si="7"/>
        <v>111</v>
      </c>
      <c r="G62" s="9"/>
      <c r="H62" s="9"/>
    </row>
    <row r="63" spans="2:8" x14ac:dyDescent="0.3">
      <c r="B63" s="4"/>
      <c r="C63" s="4"/>
      <c r="D63" s="4"/>
      <c r="E63" s="4"/>
      <c r="F63" s="5"/>
      <c r="G63" s="4"/>
    </row>
    <row r="64" spans="2:8" x14ac:dyDescent="0.3">
      <c r="B64" s="10"/>
      <c r="C64" s="8"/>
      <c r="D64" s="8"/>
      <c r="E64" s="8"/>
      <c r="F64" s="5"/>
      <c r="G64" s="4"/>
    </row>
    <row r="65" spans="2:9" x14ac:dyDescent="0.3">
      <c r="B65" s="3" t="s">
        <v>0</v>
      </c>
      <c r="C65" s="6" t="s">
        <v>2</v>
      </c>
      <c r="D65" s="6" t="s">
        <v>3</v>
      </c>
      <c r="E65" s="6" t="s">
        <v>4</v>
      </c>
      <c r="F65" s="6" t="s">
        <v>11</v>
      </c>
      <c r="G65" s="14" t="s">
        <v>14</v>
      </c>
      <c r="H65" s="14" t="s">
        <v>18</v>
      </c>
      <c r="I65" s="14" t="s">
        <v>15</v>
      </c>
    </row>
    <row r="66" spans="2:9" x14ac:dyDescent="0.3">
      <c r="B66" s="2">
        <v>1</v>
      </c>
      <c r="C66" s="2">
        <f>ROUNDUP(C38*15,0)</f>
        <v>150</v>
      </c>
      <c r="D66" s="2">
        <f>ROUNDUP(D38*3,0)</f>
        <v>30</v>
      </c>
      <c r="E66" s="2">
        <f>ROUNDUP(E38*1.3,0)</f>
        <v>13</v>
      </c>
      <c r="F66" s="2">
        <f>ROUNDUP(F38*10,0)</f>
        <v>100</v>
      </c>
      <c r="G66" s="7">
        <f>ROUNDUP(C66/(D94-(E66*0.1)),0)</f>
        <v>11</v>
      </c>
      <c r="H66" s="7">
        <f>ROUNDUP(C94/D66,0)</f>
        <v>7</v>
      </c>
      <c r="I66" s="7">
        <f>ROUNDUP(E94/D66,0)</f>
        <v>15</v>
      </c>
    </row>
    <row r="67" spans="2:9" x14ac:dyDescent="0.3">
      <c r="B67" s="2">
        <v>2</v>
      </c>
      <c r="C67" s="2">
        <f>ROUNDUP(C39*15,0)</f>
        <v>180</v>
      </c>
      <c r="D67" s="2">
        <f t="shared" ref="D67:D90" si="8">ROUNDUP(D39*3,0)</f>
        <v>33</v>
      </c>
      <c r="E67" s="2">
        <f>ROUNDUP(E39*1.5,0)</f>
        <v>17</v>
      </c>
      <c r="F67" s="2">
        <f t="shared" ref="F67:F90" si="9">ROUNDUP(F39*10,0)</f>
        <v>110</v>
      </c>
      <c r="G67" s="7">
        <f>ROUNDUP(C67/(D94-(E67*0.1)),0)</f>
        <v>14</v>
      </c>
      <c r="H67" s="7">
        <f>ROUNDUP(C94/D67,0)</f>
        <v>7</v>
      </c>
      <c r="I67" s="7">
        <f>ROUNDUP(E94/D67,0)</f>
        <v>14</v>
      </c>
    </row>
    <row r="68" spans="2:9" x14ac:dyDescent="0.3">
      <c r="B68" s="2">
        <v>3</v>
      </c>
      <c r="C68" s="2">
        <f t="shared" ref="C68:C90" si="10">ROUNDUP(C40*15,0)</f>
        <v>210</v>
      </c>
      <c r="D68" s="2">
        <f t="shared" si="8"/>
        <v>39</v>
      </c>
      <c r="E68" s="2">
        <f t="shared" ref="E68:E90" si="11">ROUNDUP(E40*1.5,0)</f>
        <v>18</v>
      </c>
      <c r="F68" s="2">
        <f t="shared" si="9"/>
        <v>120</v>
      </c>
      <c r="G68" s="7">
        <f>ROUNDUP(C68/(D94-(E68*0.1)),0)</f>
        <v>16</v>
      </c>
      <c r="H68" s="7">
        <f>ROUNDUP(C94/D68,0)</f>
        <v>6</v>
      </c>
      <c r="I68" s="7">
        <f>ROUNDUP(E94/D68,0)</f>
        <v>12</v>
      </c>
    </row>
    <row r="69" spans="2:9" x14ac:dyDescent="0.3">
      <c r="B69" s="2">
        <v>4</v>
      </c>
      <c r="C69" s="2">
        <f t="shared" si="10"/>
        <v>240</v>
      </c>
      <c r="D69" s="2">
        <f t="shared" si="8"/>
        <v>45</v>
      </c>
      <c r="E69" s="2">
        <f t="shared" si="11"/>
        <v>20</v>
      </c>
      <c r="F69" s="2">
        <f t="shared" si="9"/>
        <v>140</v>
      </c>
      <c r="G69" s="7">
        <f>ROUNDUP(C69/(D94-(E69*0.1)),0)</f>
        <v>19</v>
      </c>
      <c r="H69" s="7">
        <f>ROUNDUP(C94/D69,0)</f>
        <v>5</v>
      </c>
      <c r="I69" s="7">
        <f>ROUNDUP(E94/D69,0)</f>
        <v>10</v>
      </c>
    </row>
    <row r="70" spans="2:9" x14ac:dyDescent="0.3">
      <c r="B70" s="2">
        <v>5</v>
      </c>
      <c r="C70" s="2">
        <f t="shared" si="10"/>
        <v>270</v>
      </c>
      <c r="D70" s="2">
        <f t="shared" si="8"/>
        <v>51</v>
      </c>
      <c r="E70" s="2">
        <f t="shared" si="11"/>
        <v>21</v>
      </c>
      <c r="F70" s="2">
        <f t="shared" si="9"/>
        <v>160</v>
      </c>
      <c r="G70" s="7">
        <f>ROUNDUP(C70/(D94-(E70*0.1)),0)</f>
        <v>21</v>
      </c>
      <c r="H70" s="7">
        <f>ROUNDUP(C94/D70,0)</f>
        <v>4</v>
      </c>
      <c r="I70" s="7">
        <f>ROUNDUP(E94/D70,0)</f>
        <v>9</v>
      </c>
    </row>
    <row r="71" spans="2:9" x14ac:dyDescent="0.3">
      <c r="B71" s="2">
        <v>6</v>
      </c>
      <c r="C71" s="2">
        <f t="shared" si="10"/>
        <v>315</v>
      </c>
      <c r="D71" s="2">
        <f t="shared" si="8"/>
        <v>57</v>
      </c>
      <c r="E71" s="2">
        <f t="shared" si="11"/>
        <v>23</v>
      </c>
      <c r="F71" s="2">
        <f t="shared" si="9"/>
        <v>180</v>
      </c>
      <c r="G71" s="7">
        <f>ROUNDUP(C71/(D95-(E71*0.1)),0)</f>
        <v>21</v>
      </c>
      <c r="H71" s="7">
        <f>ROUNDUP(C95/D71,0)</f>
        <v>5</v>
      </c>
      <c r="I71" s="7">
        <f>ROUNDUP(E95/D71,0)</f>
        <v>10</v>
      </c>
    </row>
    <row r="72" spans="2:9" x14ac:dyDescent="0.3">
      <c r="B72" s="2">
        <v>7</v>
      </c>
      <c r="C72" s="2">
        <f t="shared" si="10"/>
        <v>360</v>
      </c>
      <c r="D72" s="2">
        <f t="shared" si="8"/>
        <v>63</v>
      </c>
      <c r="E72" s="2">
        <f t="shared" si="11"/>
        <v>26</v>
      </c>
      <c r="F72" s="2">
        <f t="shared" si="9"/>
        <v>200</v>
      </c>
      <c r="G72" s="7">
        <f>ROUNDUP(C72/(D95-(E72*0.1)),0)</f>
        <v>24</v>
      </c>
      <c r="H72" s="7">
        <f>ROUNDUP(C95/D72,0)</f>
        <v>4</v>
      </c>
      <c r="I72" s="7">
        <f>ROUNDUP(E95/D72,0)</f>
        <v>9</v>
      </c>
    </row>
    <row r="73" spans="2:9" x14ac:dyDescent="0.3">
      <c r="B73" s="2">
        <v>8</v>
      </c>
      <c r="C73" s="2">
        <f t="shared" si="10"/>
        <v>405</v>
      </c>
      <c r="D73" s="2">
        <f t="shared" si="8"/>
        <v>72</v>
      </c>
      <c r="E73" s="2">
        <f t="shared" si="11"/>
        <v>29</v>
      </c>
      <c r="F73" s="2">
        <f t="shared" si="9"/>
        <v>220</v>
      </c>
      <c r="G73" s="7">
        <f>ROUNDUP(C73/(D95-(E73*0.1)),0)</f>
        <v>27</v>
      </c>
      <c r="H73" s="7">
        <f>ROUNDUP(C95/D73,0)</f>
        <v>4</v>
      </c>
      <c r="I73" s="7">
        <f>ROUNDUP(E95/D73,0)</f>
        <v>8</v>
      </c>
    </row>
    <row r="74" spans="2:9" x14ac:dyDescent="0.3">
      <c r="B74" s="2">
        <v>9</v>
      </c>
      <c r="C74" s="2">
        <f t="shared" si="10"/>
        <v>465</v>
      </c>
      <c r="D74" s="2">
        <f t="shared" si="8"/>
        <v>81</v>
      </c>
      <c r="E74" s="2">
        <f t="shared" si="11"/>
        <v>32</v>
      </c>
      <c r="F74" s="2">
        <f t="shared" si="9"/>
        <v>240</v>
      </c>
      <c r="G74" s="7">
        <f>ROUNDUP(C74/(D95-(E74*0.1)),0)</f>
        <v>32</v>
      </c>
      <c r="H74" s="7">
        <f>ROUNDUP(C95/D74,0)</f>
        <v>4</v>
      </c>
      <c r="I74" s="7">
        <f>ROUNDUP(E95/D74,0)</f>
        <v>7</v>
      </c>
    </row>
    <row r="75" spans="2:9" x14ac:dyDescent="0.3">
      <c r="B75" s="2">
        <v>10</v>
      </c>
      <c r="C75" s="2">
        <f t="shared" si="10"/>
        <v>525</v>
      </c>
      <c r="D75" s="2">
        <f t="shared" si="8"/>
        <v>90</v>
      </c>
      <c r="E75" s="2">
        <f t="shared" si="11"/>
        <v>35</v>
      </c>
      <c r="F75" s="2">
        <f t="shared" si="9"/>
        <v>270</v>
      </c>
      <c r="G75" s="7">
        <f>ROUNDUP(C75/(D95-(E75*0.1)),0)</f>
        <v>37</v>
      </c>
      <c r="H75" s="7">
        <f>ROUNDUP(C95/D75,0)</f>
        <v>3</v>
      </c>
      <c r="I75" s="7">
        <f>ROUNDUP(E95/D75,0)</f>
        <v>7</v>
      </c>
    </row>
    <row r="76" spans="2:9" x14ac:dyDescent="0.3">
      <c r="B76" s="2">
        <v>11</v>
      </c>
      <c r="C76" s="2">
        <f t="shared" si="10"/>
        <v>600</v>
      </c>
      <c r="D76" s="2">
        <f t="shared" si="8"/>
        <v>99</v>
      </c>
      <c r="E76" s="2">
        <f t="shared" si="11"/>
        <v>38</v>
      </c>
      <c r="F76" s="2">
        <f t="shared" si="9"/>
        <v>300</v>
      </c>
      <c r="G76" s="7">
        <f>ROUNDUP(C76/(D96-(E76*0.1)),0)</f>
        <v>33</v>
      </c>
      <c r="H76" s="7">
        <f>ROUNDUP(C96/D76,0)</f>
        <v>4</v>
      </c>
      <c r="I76" s="7">
        <f>ROUNDUP(E96/D76,0)</f>
        <v>7</v>
      </c>
    </row>
    <row r="77" spans="2:9" x14ac:dyDescent="0.3">
      <c r="B77" s="2">
        <v>12</v>
      </c>
      <c r="C77" s="2">
        <f t="shared" si="10"/>
        <v>675</v>
      </c>
      <c r="D77" s="2">
        <f t="shared" si="8"/>
        <v>111</v>
      </c>
      <c r="E77" s="2">
        <f t="shared" si="11"/>
        <v>41</v>
      </c>
      <c r="F77" s="2">
        <f t="shared" si="9"/>
        <v>330</v>
      </c>
      <c r="G77" s="7">
        <f>ROUNDUP(C77/(D96-(E77*0.1)),0)</f>
        <v>38</v>
      </c>
      <c r="H77" s="7">
        <f>ROUNDUP(C96/D77,0)</f>
        <v>3</v>
      </c>
      <c r="I77" s="7">
        <f>ROUNDUP(E96/D77,0)</f>
        <v>6</v>
      </c>
    </row>
    <row r="78" spans="2:9" x14ac:dyDescent="0.3">
      <c r="B78" s="2">
        <v>13</v>
      </c>
      <c r="C78" s="2">
        <f t="shared" si="10"/>
        <v>765</v>
      </c>
      <c r="D78" s="2">
        <f t="shared" si="8"/>
        <v>123</v>
      </c>
      <c r="E78" s="2">
        <f t="shared" si="11"/>
        <v>44</v>
      </c>
      <c r="F78" s="2">
        <f t="shared" si="9"/>
        <v>360</v>
      </c>
      <c r="G78" s="7">
        <f>ROUNDUP(C78/(D96-(E78*0.1)),0)</f>
        <v>44</v>
      </c>
      <c r="H78" s="7">
        <f>ROUNDUP(C96/D78,0)</f>
        <v>3</v>
      </c>
      <c r="I78" s="7">
        <f>ROUNDUP(E96/D78,0)</f>
        <v>6</v>
      </c>
    </row>
    <row r="79" spans="2:9" x14ac:dyDescent="0.3">
      <c r="B79" s="2">
        <v>14</v>
      </c>
      <c r="C79" s="2">
        <f t="shared" si="10"/>
        <v>855</v>
      </c>
      <c r="D79" s="2">
        <f t="shared" si="8"/>
        <v>138</v>
      </c>
      <c r="E79" s="2">
        <f t="shared" si="11"/>
        <v>48</v>
      </c>
      <c r="F79" s="2">
        <f t="shared" si="9"/>
        <v>400</v>
      </c>
      <c r="G79" s="7">
        <f>ROUNDUP(C79/(D96-(E79*0.1)),0)</f>
        <v>50</v>
      </c>
      <c r="H79" s="7">
        <f>ROUNDUP(C96/D79,0)</f>
        <v>3</v>
      </c>
      <c r="I79" s="7">
        <f>ROUNDUP(E96/D79,0)</f>
        <v>5</v>
      </c>
    </row>
    <row r="80" spans="2:9" x14ac:dyDescent="0.3">
      <c r="B80" s="2">
        <v>15</v>
      </c>
      <c r="C80" s="2">
        <f t="shared" si="10"/>
        <v>960</v>
      </c>
      <c r="D80" s="2">
        <f t="shared" si="8"/>
        <v>153</v>
      </c>
      <c r="E80" s="2">
        <f t="shared" si="11"/>
        <v>53</v>
      </c>
      <c r="F80" s="2">
        <f t="shared" si="9"/>
        <v>440</v>
      </c>
      <c r="G80" s="7">
        <f>ROUNDUP(C80/(D96-(E80*0.1)),0)</f>
        <v>58</v>
      </c>
      <c r="H80" s="7">
        <f>ROUNDUP(C96/D80,0)</f>
        <v>2</v>
      </c>
      <c r="I80" s="7">
        <f>ROUNDUP(E96/D80,0)</f>
        <v>5</v>
      </c>
    </row>
    <row r="81" spans="2:19" x14ac:dyDescent="0.3">
      <c r="B81" s="2">
        <v>16</v>
      </c>
      <c r="C81" s="2">
        <f t="shared" si="10"/>
        <v>1080</v>
      </c>
      <c r="D81" s="2">
        <f t="shared" si="8"/>
        <v>171</v>
      </c>
      <c r="E81" s="2">
        <f t="shared" si="11"/>
        <v>57</v>
      </c>
      <c r="F81" s="2">
        <f t="shared" si="9"/>
        <v>480</v>
      </c>
      <c r="G81" s="7">
        <f>ROUNDUP(C81/(D97-(E81*0.1)),0)</f>
        <v>51</v>
      </c>
      <c r="H81" s="7">
        <f>ROUNDUP(C97/D81,0)</f>
        <v>3</v>
      </c>
      <c r="I81" s="7">
        <f>ROUNDUP(E97/D81,0)</f>
        <v>5</v>
      </c>
    </row>
    <row r="82" spans="2:19" x14ac:dyDescent="0.3">
      <c r="B82" s="2">
        <v>17</v>
      </c>
      <c r="C82" s="2">
        <f t="shared" si="10"/>
        <v>1215</v>
      </c>
      <c r="D82" s="2">
        <f t="shared" si="8"/>
        <v>189</v>
      </c>
      <c r="E82" s="2">
        <f t="shared" si="11"/>
        <v>62</v>
      </c>
      <c r="F82" s="2">
        <f t="shared" si="9"/>
        <v>530</v>
      </c>
      <c r="G82" s="7">
        <f>ROUNDUP(C82/(D97-(E82*0.1)),0)</f>
        <v>59</v>
      </c>
      <c r="H82" s="7">
        <f>ROUNDUP(C97/D82,0)</f>
        <v>2</v>
      </c>
      <c r="I82" s="7">
        <f>ROUNDUP(E97/D82,0)</f>
        <v>5</v>
      </c>
    </row>
    <row r="83" spans="2:19" x14ac:dyDescent="0.3">
      <c r="B83" s="2">
        <v>18</v>
      </c>
      <c r="C83" s="2">
        <f t="shared" si="10"/>
        <v>1365</v>
      </c>
      <c r="D83" s="2">
        <f t="shared" si="8"/>
        <v>210</v>
      </c>
      <c r="E83" s="2">
        <f t="shared" si="11"/>
        <v>66</v>
      </c>
      <c r="F83" s="2">
        <f t="shared" si="9"/>
        <v>580</v>
      </c>
      <c r="G83" s="7">
        <f>ROUNDUP(C83/(D97-(E83*0.1)),0)</f>
        <v>67</v>
      </c>
      <c r="H83" s="7">
        <f>ROUNDUP(C97/D83,0)</f>
        <v>2</v>
      </c>
      <c r="I83" s="7">
        <f>ROUNDUP(E97/D83,0)</f>
        <v>4</v>
      </c>
    </row>
    <row r="84" spans="2:19" x14ac:dyDescent="0.3">
      <c r="B84" s="2">
        <v>19</v>
      </c>
      <c r="C84" s="2">
        <f t="shared" si="10"/>
        <v>1530</v>
      </c>
      <c r="D84" s="2">
        <f t="shared" si="8"/>
        <v>231</v>
      </c>
      <c r="E84" s="2">
        <f t="shared" si="11"/>
        <v>72</v>
      </c>
      <c r="F84" s="2">
        <f t="shared" si="9"/>
        <v>640</v>
      </c>
      <c r="G84" s="7">
        <f>ROUNDUP(C84/(D97-(E84*0.1)),0)</f>
        <v>78</v>
      </c>
      <c r="H84" s="7">
        <f>ROUNDUP(C97/D84,0)</f>
        <v>2</v>
      </c>
      <c r="I84" s="7">
        <f>ROUNDUP(E97/D84,0)</f>
        <v>4</v>
      </c>
    </row>
    <row r="85" spans="2:19" x14ac:dyDescent="0.3">
      <c r="B85" s="2">
        <v>20</v>
      </c>
      <c r="C85" s="2">
        <f t="shared" si="10"/>
        <v>1710</v>
      </c>
      <c r="D85" s="2">
        <f t="shared" si="8"/>
        <v>255</v>
      </c>
      <c r="E85" s="2">
        <f t="shared" si="11"/>
        <v>78</v>
      </c>
      <c r="F85" s="2">
        <f t="shared" si="9"/>
        <v>700</v>
      </c>
      <c r="G85" s="7">
        <f>ROUNDUP(C85/(D97-(E85*0.1)),0)</f>
        <v>90</v>
      </c>
      <c r="H85" s="7">
        <f>ROUNDUP(C97/D85,0)</f>
        <v>2</v>
      </c>
      <c r="I85" s="7">
        <f>ROUNDUP(E97/D85,0)</f>
        <v>4</v>
      </c>
    </row>
    <row r="86" spans="2:19" x14ac:dyDescent="0.3">
      <c r="B86" s="2">
        <v>21</v>
      </c>
      <c r="C86" s="2">
        <f t="shared" si="10"/>
        <v>1920</v>
      </c>
      <c r="D86" s="2">
        <f t="shared" si="8"/>
        <v>282</v>
      </c>
      <c r="E86" s="2">
        <f t="shared" si="11"/>
        <v>84</v>
      </c>
      <c r="F86" s="2">
        <f t="shared" si="9"/>
        <v>770</v>
      </c>
      <c r="G86" s="7">
        <f>ROUNDUP(C86/(D98-(E86*0.1)),0)</f>
        <v>79</v>
      </c>
      <c r="H86" s="7">
        <f>ROUNDUP(C98/D86,0)</f>
        <v>2</v>
      </c>
      <c r="I86" s="7">
        <f>ROUNDUP(E98/D86,0)</f>
        <v>4</v>
      </c>
    </row>
    <row r="87" spans="2:19" x14ac:dyDescent="0.3">
      <c r="B87" s="2">
        <v>22</v>
      </c>
      <c r="C87" s="2">
        <f t="shared" si="10"/>
        <v>2145</v>
      </c>
      <c r="D87" s="2">
        <f t="shared" si="8"/>
        <v>312</v>
      </c>
      <c r="E87" s="2">
        <f t="shared" si="11"/>
        <v>90</v>
      </c>
      <c r="F87" s="2">
        <f t="shared" si="9"/>
        <v>840</v>
      </c>
      <c r="G87" s="7">
        <f>ROUNDUP(C87/(D98-(E87*0.1)),0)</f>
        <v>90</v>
      </c>
      <c r="H87" s="7">
        <f>ROUNDUP(C98/D87,0)</f>
        <v>2</v>
      </c>
      <c r="I87" s="7">
        <f>ROUNDUP(E98/D87,0)</f>
        <v>3</v>
      </c>
    </row>
    <row r="88" spans="2:19" x14ac:dyDescent="0.3">
      <c r="B88" s="2">
        <v>23</v>
      </c>
      <c r="C88" s="2">
        <f t="shared" si="10"/>
        <v>2400</v>
      </c>
      <c r="D88" s="2">
        <f t="shared" si="8"/>
        <v>345</v>
      </c>
      <c r="E88" s="2">
        <f t="shared" si="11"/>
        <v>98</v>
      </c>
      <c r="F88" s="2">
        <f t="shared" si="9"/>
        <v>920</v>
      </c>
      <c r="G88" s="7">
        <f>ROUNDUP(C88/(D98-(E88*0.1)),0)</f>
        <v>104</v>
      </c>
      <c r="H88" s="7">
        <f>ROUNDUP(C98/D88,0)</f>
        <v>2</v>
      </c>
      <c r="I88" s="7">
        <f>ROUNDUP(E98/D88,0)</f>
        <v>3</v>
      </c>
    </row>
    <row r="89" spans="2:19" x14ac:dyDescent="0.3">
      <c r="B89" s="2">
        <v>24</v>
      </c>
      <c r="C89" s="2">
        <f t="shared" si="10"/>
        <v>2685</v>
      </c>
      <c r="D89" s="2">
        <f t="shared" si="8"/>
        <v>381</v>
      </c>
      <c r="E89" s="2">
        <f t="shared" si="11"/>
        <v>105</v>
      </c>
      <c r="F89" s="2">
        <f t="shared" si="9"/>
        <v>1010</v>
      </c>
      <c r="G89" s="7">
        <f>ROUNDUP(C89/(D98-(E89*0.1)),0)</f>
        <v>120</v>
      </c>
      <c r="H89" s="7">
        <f>ROUNDUP(C98/D89,0)</f>
        <v>2</v>
      </c>
      <c r="I89" s="7">
        <f>ROUNDUP(E98/D89,0)</f>
        <v>3</v>
      </c>
    </row>
    <row r="90" spans="2:19" x14ac:dyDescent="0.3">
      <c r="B90" s="2">
        <v>25</v>
      </c>
      <c r="C90" s="2">
        <f t="shared" si="10"/>
        <v>3000</v>
      </c>
      <c r="D90" s="2">
        <f t="shared" si="8"/>
        <v>420</v>
      </c>
      <c r="E90" s="2">
        <f t="shared" si="11"/>
        <v>113</v>
      </c>
      <c r="F90" s="2">
        <f t="shared" si="9"/>
        <v>1110</v>
      </c>
      <c r="G90" s="7">
        <f>ROUNDUP(C90/(D98-(E90*0.1)),0)</f>
        <v>139</v>
      </c>
      <c r="H90" s="7">
        <f>ROUNDUP(C98/D90,0)</f>
        <v>1</v>
      </c>
      <c r="I90" s="7">
        <f>ROUNDUP(E98/D90,0)</f>
        <v>3</v>
      </c>
    </row>
    <row r="91" spans="2:19" x14ac:dyDescent="0.3">
      <c r="B91" s="9"/>
      <c r="C91" s="9"/>
      <c r="D91" s="9"/>
    </row>
    <row r="93" spans="2:19" x14ac:dyDescent="0.3">
      <c r="B93" s="6" t="s">
        <v>21</v>
      </c>
      <c r="C93" s="6" t="s">
        <v>5</v>
      </c>
      <c r="D93" s="6" t="s">
        <v>6</v>
      </c>
      <c r="E93" s="6" t="s">
        <v>16</v>
      </c>
      <c r="F93" s="6" t="s">
        <v>17</v>
      </c>
      <c r="H93" s="8"/>
      <c r="I93" s="8"/>
      <c r="J93" s="8"/>
      <c r="K93" s="8"/>
      <c r="L93" s="8"/>
      <c r="S93" s="14" t="s">
        <v>15</v>
      </c>
    </row>
    <row r="94" spans="2:19" x14ac:dyDescent="0.3">
      <c r="B94" s="11">
        <v>1</v>
      </c>
      <c r="C94" s="11">
        <f>ROUNDUP(150+B94*50,0)</f>
        <v>200</v>
      </c>
      <c r="D94" s="2">
        <v>15</v>
      </c>
      <c r="E94" s="11">
        <f>ROUNDUP(C94*2.2,0)</f>
        <v>440</v>
      </c>
      <c r="F94" s="2">
        <f>ROUNDUP(D94*2,0)</f>
        <v>30</v>
      </c>
      <c r="H94" s="17"/>
      <c r="I94" s="9"/>
      <c r="J94" s="17"/>
      <c r="K94" s="9"/>
      <c r="L94" s="9"/>
      <c r="S94" s="7">
        <f>ROUNDUP(J94/D66,0)</f>
        <v>0</v>
      </c>
    </row>
    <row r="95" spans="2:19" x14ac:dyDescent="0.3">
      <c r="B95" s="11">
        <v>2</v>
      </c>
      <c r="C95" s="11">
        <f t="shared" ref="C95:C98" si="12">ROUNDUP(150+B95*50,0)</f>
        <v>250</v>
      </c>
      <c r="D95" s="11">
        <f>ROUNDUP(D94+D94*0.2,0)</f>
        <v>18</v>
      </c>
      <c r="E95" s="11">
        <f>ROUNDUP(C95*2.2,0)</f>
        <v>550</v>
      </c>
      <c r="F95" s="2">
        <f>ROUNDUP(D95*2,0)</f>
        <v>36</v>
      </c>
      <c r="H95" s="17"/>
      <c r="I95" s="9"/>
      <c r="J95" s="17"/>
      <c r="K95" s="9"/>
      <c r="L95" s="9"/>
      <c r="S95" s="7">
        <f>ROUNDUP(J95/D75,0)</f>
        <v>0</v>
      </c>
    </row>
    <row r="96" spans="2:19" x14ac:dyDescent="0.3">
      <c r="B96" s="11">
        <v>3</v>
      </c>
      <c r="C96" s="11">
        <f t="shared" si="12"/>
        <v>300</v>
      </c>
      <c r="D96" s="11">
        <f t="shared" ref="D96:D98" si="13">ROUNDUP(D95+D95*0.2,0)</f>
        <v>22</v>
      </c>
      <c r="E96" s="11">
        <f>ROUNDUP(C96*2.2,0)</f>
        <v>660</v>
      </c>
      <c r="F96" s="2">
        <f>ROUNDUP(D96*2,0)</f>
        <v>44</v>
      </c>
      <c r="H96" s="17"/>
      <c r="I96" s="9"/>
      <c r="J96" s="17"/>
      <c r="K96" s="9"/>
      <c r="L96" s="9"/>
      <c r="S96" s="7">
        <f>ROUNDUP(J96/D76,0)</f>
        <v>0</v>
      </c>
    </row>
    <row r="97" spans="2:7" x14ac:dyDescent="0.3">
      <c r="B97" s="11">
        <v>4</v>
      </c>
      <c r="C97" s="11">
        <f t="shared" si="12"/>
        <v>350</v>
      </c>
      <c r="D97" s="11">
        <f t="shared" si="13"/>
        <v>27</v>
      </c>
      <c r="E97" s="11">
        <f>ROUNDUP(C97*2.2,0)</f>
        <v>770</v>
      </c>
      <c r="F97" s="2">
        <f>ROUNDUP(D97*2,0)</f>
        <v>54</v>
      </c>
    </row>
    <row r="98" spans="2:7" x14ac:dyDescent="0.3">
      <c r="B98" s="11">
        <v>5</v>
      </c>
      <c r="C98" s="11">
        <f t="shared" si="12"/>
        <v>400</v>
      </c>
      <c r="D98" s="11">
        <f t="shared" si="13"/>
        <v>33</v>
      </c>
      <c r="E98" s="11">
        <f>ROUNDUP(C98*2.2,0)</f>
        <v>880</v>
      </c>
      <c r="F98" s="2">
        <f>ROUNDUP(D98*2,0)</f>
        <v>66</v>
      </c>
    </row>
    <row r="99" spans="2:7" x14ac:dyDescent="0.3">
      <c r="B99" s="16"/>
      <c r="C99" s="16"/>
      <c r="D99" s="16"/>
      <c r="E99" s="4"/>
      <c r="F99" s="9"/>
      <c r="G99" s="9"/>
    </row>
    <row r="100" spans="2:7" x14ac:dyDescent="0.3">
      <c r="B100" s="16"/>
      <c r="C100" s="16"/>
      <c r="D100" s="16"/>
      <c r="E100" s="4"/>
      <c r="F100" s="9"/>
      <c r="G100" s="9"/>
    </row>
    <row r="101" spans="2:7" x14ac:dyDescent="0.3">
      <c r="B101" s="16"/>
      <c r="C101" s="16"/>
      <c r="D101" s="16"/>
      <c r="E101" s="4"/>
      <c r="F101" s="9"/>
      <c r="G101" s="9"/>
    </row>
    <row r="102" spans="2:7" x14ac:dyDescent="0.3">
      <c r="B102" s="16"/>
      <c r="C102" s="16"/>
      <c r="D102" s="16"/>
      <c r="E102" s="4"/>
      <c r="F102" s="9"/>
      <c r="G102" s="9"/>
    </row>
    <row r="103" spans="2:7" x14ac:dyDescent="0.3">
      <c r="B103" s="16"/>
      <c r="C103" s="16"/>
      <c r="D103" s="16"/>
      <c r="E103" s="4"/>
      <c r="F103" s="9"/>
      <c r="G103" s="9"/>
    </row>
    <row r="110" spans="2:7" x14ac:dyDescent="0.3">
      <c r="B110" s="16"/>
      <c r="C110" s="16"/>
      <c r="D110" s="16"/>
      <c r="E110" s="4"/>
      <c r="F110" s="9"/>
      <c r="G110" s="9"/>
    </row>
    <row r="111" spans="2:7" x14ac:dyDescent="0.3">
      <c r="B111" s="16"/>
      <c r="C111" s="16"/>
      <c r="D111" s="16"/>
      <c r="E111" s="4"/>
      <c r="F111" s="9"/>
      <c r="G111" s="9"/>
    </row>
    <row r="112" spans="2:7" x14ac:dyDescent="0.3">
      <c r="B112" s="16"/>
      <c r="C112" s="16"/>
      <c r="D112" s="16"/>
      <c r="E112" s="4"/>
      <c r="F112" s="9"/>
      <c r="G112" s="9"/>
    </row>
    <row r="113" spans="2:7" x14ac:dyDescent="0.3">
      <c r="B113" s="16"/>
      <c r="C113" s="16"/>
      <c r="D113" s="16"/>
      <c r="E113" s="4"/>
      <c r="F113" s="9"/>
      <c r="G113" s="9"/>
    </row>
    <row r="114" spans="2:7" x14ac:dyDescent="0.3">
      <c r="B114" s="16"/>
      <c r="C114" s="16"/>
      <c r="D114" s="16"/>
      <c r="E114" s="4"/>
      <c r="F114" s="9"/>
      <c r="G114" s="9"/>
    </row>
    <row r="115" spans="2:7" x14ac:dyDescent="0.3">
      <c r="B115" s="16"/>
      <c r="C115" s="16"/>
      <c r="D115" s="16"/>
      <c r="E115" s="4"/>
      <c r="F115" s="9"/>
      <c r="G115" s="9"/>
    </row>
    <row r="116" spans="2:7" x14ac:dyDescent="0.3">
      <c r="B116" s="16"/>
      <c r="C116" s="16"/>
      <c r="D116" s="16"/>
      <c r="E116" s="4"/>
      <c r="F116" s="9"/>
      <c r="G116" s="9"/>
    </row>
    <row r="117" spans="2:7" x14ac:dyDescent="0.3">
      <c r="B117" s="16"/>
      <c r="C117" s="16"/>
      <c r="D117" s="16"/>
      <c r="E117" s="4"/>
      <c r="F117" s="9"/>
      <c r="G117" s="9"/>
    </row>
    <row r="118" spans="2:7" x14ac:dyDescent="0.3">
      <c r="B118" s="16"/>
      <c r="C118" s="16"/>
      <c r="D118" s="16"/>
      <c r="E118" s="4"/>
      <c r="F118" s="9"/>
      <c r="G118" s="9"/>
    </row>
  </sheetData>
  <mergeCells count="2">
    <mergeCell ref="C6:D6"/>
    <mergeCell ref="B2:Q4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서울IT</cp:lastModifiedBy>
  <dcterms:created xsi:type="dcterms:W3CDTF">2012-04-26T10:46:30Z</dcterms:created>
  <dcterms:modified xsi:type="dcterms:W3CDTF">2022-08-10T00:30:44Z</dcterms:modified>
</cp:coreProperties>
</file>