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761D6E15-DA13-4B09-BC84-1C64E8AE4453}" xr6:coauthVersionLast="47" xr6:coauthVersionMax="47" xr10:uidLastSave="{00000000-0000-0000-0000-000000000000}"/>
  <bookViews>
    <workbookView xWindow="45" yWindow="30" windowWidth="11955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O10" i="1" s="1"/>
  <c r="N11" i="1"/>
  <c r="N12" i="1"/>
  <c r="N13" i="1"/>
  <c r="N14" i="1"/>
  <c r="N15" i="1"/>
  <c r="N16" i="1"/>
  <c r="N17" i="1"/>
  <c r="N18" i="1"/>
  <c r="D58" i="1" s="1"/>
  <c r="N19" i="1"/>
  <c r="N20" i="1"/>
  <c r="N21" i="1"/>
  <c r="N22" i="1"/>
  <c r="N23" i="1"/>
  <c r="N24" i="1"/>
  <c r="N25" i="1"/>
  <c r="N26" i="1"/>
  <c r="O26" i="1" s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O50" i="1" s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J17" i="1" s="1"/>
  <c r="I18" i="1"/>
  <c r="C76" i="1" s="1"/>
  <c r="I19" i="1"/>
  <c r="I20" i="1"/>
  <c r="I21" i="1"/>
  <c r="I22" i="1"/>
  <c r="I23" i="1"/>
  <c r="I24" i="1"/>
  <c r="I25" i="1"/>
  <c r="I26" i="1"/>
  <c r="J26" i="1" s="1"/>
  <c r="I27" i="1"/>
  <c r="I28" i="1"/>
  <c r="I29" i="1"/>
  <c r="I30" i="1"/>
  <c r="I31" i="1"/>
  <c r="I32" i="1"/>
  <c r="I33" i="1"/>
  <c r="I34" i="1"/>
  <c r="J34" i="1" s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J49" i="1" s="1"/>
  <c r="I50" i="1"/>
  <c r="J50" i="1" s="1"/>
  <c r="I51" i="1"/>
  <c r="I52" i="1"/>
  <c r="I2" i="1"/>
  <c r="D2" i="1"/>
  <c r="D3" i="1"/>
  <c r="D4" i="1"/>
  <c r="D5" i="1"/>
  <c r="D6" i="1"/>
  <c r="D7" i="1"/>
  <c r="D8" i="1"/>
  <c r="E8" i="1" s="1"/>
  <c r="D9" i="1"/>
  <c r="D10" i="1"/>
  <c r="B56" i="1" s="1"/>
  <c r="D11" i="1"/>
  <c r="D12" i="1"/>
  <c r="D13" i="1"/>
  <c r="D14" i="1"/>
  <c r="D15" i="1"/>
  <c r="D16" i="1"/>
  <c r="E16" i="1" s="1"/>
  <c r="D17" i="1"/>
  <c r="D18" i="1"/>
  <c r="B58" i="1" s="1"/>
  <c r="D19" i="1"/>
  <c r="D20" i="1"/>
  <c r="D21" i="1"/>
  <c r="D22" i="1"/>
  <c r="D23" i="1"/>
  <c r="D24" i="1"/>
  <c r="B77" i="1" s="1"/>
  <c r="D25" i="1"/>
  <c r="D26" i="1"/>
  <c r="D27" i="1"/>
  <c r="D28" i="1"/>
  <c r="D29" i="1"/>
  <c r="D30" i="1"/>
  <c r="D31" i="1"/>
  <c r="D32" i="1"/>
  <c r="E32" i="1" s="1"/>
  <c r="D33" i="1"/>
  <c r="D34" i="1"/>
  <c r="D35" i="1"/>
  <c r="D36" i="1"/>
  <c r="D37" i="1"/>
  <c r="D38" i="1"/>
  <c r="D39" i="1"/>
  <c r="D40" i="1"/>
  <c r="E40" i="1" s="1"/>
  <c r="D41" i="1"/>
  <c r="D42" i="1"/>
  <c r="D43" i="1"/>
  <c r="D44" i="1"/>
  <c r="D45" i="1"/>
  <c r="D46" i="1"/>
  <c r="D47" i="1"/>
  <c r="D48" i="1"/>
  <c r="E48" i="1" s="1"/>
  <c r="D49" i="1"/>
  <c r="D50" i="1"/>
  <c r="D51" i="1"/>
  <c r="D52" i="1"/>
  <c r="B65" i="1"/>
  <c r="B66" i="1" a="1"/>
  <c r="B66" i="1" s="1"/>
  <c r="B69" i="1" a="1"/>
  <c r="B69" i="1" s="1"/>
  <c r="B70" i="1" a="1"/>
  <c r="B70" i="1" s="1"/>
  <c r="B57" i="1"/>
  <c r="B60" i="1"/>
  <c r="B61" i="1"/>
  <c r="D78" i="1"/>
  <c r="C86" i="1"/>
  <c r="C85" i="1"/>
  <c r="B86" i="1"/>
  <c r="B85" i="1"/>
  <c r="C84" i="1"/>
  <c r="B84" i="1"/>
  <c r="D74" i="1"/>
  <c r="B75" i="1"/>
  <c r="B76" i="1"/>
  <c r="B78" i="1"/>
  <c r="B79" i="1"/>
  <c r="B74" i="1"/>
  <c r="O9" i="1"/>
  <c r="O17" i="1"/>
  <c r="O25" i="1"/>
  <c r="O33" i="1"/>
  <c r="O41" i="1"/>
  <c r="O49" i="1"/>
  <c r="O3" i="1"/>
  <c r="O4" i="1"/>
  <c r="O5" i="1"/>
  <c r="O6" i="1"/>
  <c r="O7" i="1"/>
  <c r="O8" i="1"/>
  <c r="O11" i="1"/>
  <c r="O12" i="1"/>
  <c r="O13" i="1"/>
  <c r="O14" i="1"/>
  <c r="O15" i="1"/>
  <c r="O16" i="1"/>
  <c r="O19" i="1"/>
  <c r="O20" i="1"/>
  <c r="O21" i="1"/>
  <c r="O22" i="1"/>
  <c r="O23" i="1"/>
  <c r="D59" i="1"/>
  <c r="D60" i="1"/>
  <c r="O27" i="1"/>
  <c r="O28" i="1"/>
  <c r="O29" i="1"/>
  <c r="O30" i="1"/>
  <c r="O31" i="1"/>
  <c r="O32" i="1"/>
  <c r="O34" i="1"/>
  <c r="O35" i="1"/>
  <c r="O36" i="1"/>
  <c r="O37" i="1"/>
  <c r="O38" i="1"/>
  <c r="O39" i="1"/>
  <c r="O40" i="1"/>
  <c r="D79" i="1"/>
  <c r="O42" i="1"/>
  <c r="O43" i="1"/>
  <c r="O44" i="1"/>
  <c r="O45" i="1"/>
  <c r="O46" i="1"/>
  <c r="O47" i="1"/>
  <c r="O48" i="1"/>
  <c r="O51" i="1"/>
  <c r="O52" i="1"/>
  <c r="O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2" i="1"/>
  <c r="J4" i="1"/>
  <c r="J5" i="1"/>
  <c r="J6" i="1"/>
  <c r="J8" i="1"/>
  <c r="J9" i="1"/>
  <c r="C65" i="1" a="1"/>
  <c r="C65" i="1" s="1"/>
  <c r="C75" i="1"/>
  <c r="J12" i="1"/>
  <c r="J13" i="1"/>
  <c r="J14" i="1"/>
  <c r="J16" i="1"/>
  <c r="J20" i="1"/>
  <c r="J21" i="1"/>
  <c r="J22" i="1"/>
  <c r="C59" i="1"/>
  <c r="C69" i="1" a="1"/>
  <c r="C69" i="1" s="1"/>
  <c r="J28" i="1"/>
  <c r="J29" i="1"/>
  <c r="J30" i="1"/>
  <c r="J32" i="1"/>
  <c r="J33" i="1"/>
  <c r="J36" i="1"/>
  <c r="J37" i="1"/>
  <c r="J38" i="1"/>
  <c r="J40" i="1"/>
  <c r="C61" i="1"/>
  <c r="J42" i="1"/>
  <c r="J44" i="1"/>
  <c r="J45" i="1"/>
  <c r="J46" i="1"/>
  <c r="J48" i="1"/>
  <c r="J52" i="1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1" i="1"/>
  <c r="E42" i="1"/>
  <c r="E43" i="1"/>
  <c r="E44" i="1"/>
  <c r="E45" i="1"/>
  <c r="E46" i="1"/>
  <c r="E47" i="1"/>
  <c r="E49" i="1"/>
  <c r="E50" i="1"/>
  <c r="E51" i="1"/>
  <c r="E52" i="1"/>
  <c r="C58" i="1" l="1"/>
  <c r="J18" i="1"/>
  <c r="K18" i="1" s="1"/>
  <c r="J10" i="1"/>
  <c r="K27" i="1" s="1"/>
  <c r="O24" i="1"/>
  <c r="P24" i="1" s="1"/>
  <c r="D69" i="1" a="1"/>
  <c r="D69" i="1" s="1"/>
  <c r="D77" i="1"/>
  <c r="D57" i="1"/>
  <c r="B68" i="1" a="1"/>
  <c r="B68" i="1" s="1"/>
  <c r="J41" i="1"/>
  <c r="K41" i="1" s="1"/>
  <c r="J25" i="1"/>
  <c r="K25" i="1" s="1"/>
  <c r="D68" i="1" a="1"/>
  <c r="D68" i="1" s="1"/>
  <c r="C74" i="1"/>
  <c r="D76" i="1"/>
  <c r="C60" i="1"/>
  <c r="C57" i="1"/>
  <c r="J24" i="1"/>
  <c r="C70" i="1" a="1"/>
  <c r="C70" i="1" s="1"/>
  <c r="D67" i="1" a="1"/>
  <c r="D67" i="1" s="1"/>
  <c r="C79" i="1"/>
  <c r="D75" i="1"/>
  <c r="C68" i="1" a="1"/>
  <c r="C68" i="1" s="1"/>
  <c r="D66" i="1" a="1"/>
  <c r="D66" i="1" s="1"/>
  <c r="C78" i="1"/>
  <c r="D56" i="1"/>
  <c r="D65" i="1" a="1"/>
  <c r="D65" i="1" s="1"/>
  <c r="E24" i="1"/>
  <c r="C67" i="1" a="1"/>
  <c r="C67" i="1" s="1"/>
  <c r="C77" i="1"/>
  <c r="C56" i="1"/>
  <c r="C66" i="1" a="1"/>
  <c r="C66" i="1" s="1"/>
  <c r="D61" i="1"/>
  <c r="B59" i="1"/>
  <c r="O18" i="1"/>
  <c r="D70" i="1" a="1"/>
  <c r="D70" i="1" s="1"/>
  <c r="K26" i="1"/>
  <c r="K13" i="1"/>
  <c r="B67" i="1" a="1"/>
  <c r="B67" i="1" s="1"/>
  <c r="F10" i="1"/>
  <c r="F49" i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  <c r="P41" i="1" l="1"/>
  <c r="P36" i="1"/>
  <c r="P17" i="1"/>
  <c r="P42" i="1"/>
  <c r="P39" i="1"/>
  <c r="K34" i="1"/>
  <c r="K14" i="1"/>
  <c r="K31" i="1"/>
  <c r="K16" i="1"/>
  <c r="K6" i="1"/>
  <c r="K7" i="1"/>
  <c r="K52" i="1"/>
  <c r="P44" i="1"/>
  <c r="K49" i="1"/>
  <c r="P9" i="1"/>
  <c r="P47" i="1"/>
  <c r="K21" i="1"/>
  <c r="K48" i="1"/>
  <c r="K22" i="1"/>
  <c r="K8" i="1"/>
  <c r="K11" i="1"/>
  <c r="K4" i="1"/>
  <c r="P52" i="1"/>
  <c r="P5" i="1"/>
  <c r="P14" i="1"/>
  <c r="P11" i="1"/>
  <c r="P3" i="1"/>
  <c r="P35" i="1"/>
  <c r="P6" i="1"/>
  <c r="P34" i="1"/>
  <c r="K12" i="1"/>
  <c r="K29" i="1"/>
  <c r="K5" i="1"/>
  <c r="K38" i="1"/>
  <c r="K9" i="1"/>
  <c r="K50" i="1"/>
  <c r="K3" i="1"/>
  <c r="K35" i="1"/>
  <c r="K43" i="1"/>
  <c r="P29" i="1"/>
  <c r="P13" i="1"/>
  <c r="P22" i="1"/>
  <c r="P25" i="1"/>
  <c r="P33" i="1"/>
  <c r="K42" i="1"/>
  <c r="P4" i="1"/>
  <c r="P45" i="1"/>
  <c r="P21" i="1"/>
  <c r="P30" i="1"/>
  <c r="P7" i="1"/>
  <c r="P8" i="1"/>
  <c r="P48" i="1"/>
  <c r="K20" i="1"/>
  <c r="K37" i="1"/>
  <c r="K2" i="1"/>
  <c r="K23" i="1"/>
  <c r="K17" i="1"/>
  <c r="K28" i="1"/>
  <c r="K45" i="1"/>
  <c r="K15" i="1"/>
  <c r="K39" i="1"/>
  <c r="P18" i="1"/>
  <c r="K19" i="1"/>
  <c r="P12" i="1"/>
  <c r="P2" i="1"/>
  <c r="P37" i="1"/>
  <c r="P38" i="1"/>
  <c r="P15" i="1"/>
  <c r="P16" i="1"/>
  <c r="P50" i="1"/>
  <c r="K36" i="1"/>
  <c r="K30" i="1"/>
  <c r="K47" i="1"/>
  <c r="K24" i="1"/>
  <c r="K33" i="1"/>
  <c r="K51" i="1"/>
  <c r="P20" i="1"/>
  <c r="P10" i="1"/>
  <c r="P26" i="1"/>
  <c r="P46" i="1"/>
  <c r="P23" i="1"/>
  <c r="P32" i="1"/>
  <c r="P19" i="1"/>
  <c r="K44" i="1"/>
  <c r="K46" i="1"/>
  <c r="K32" i="1"/>
  <c r="K40" i="1"/>
  <c r="K10" i="1"/>
  <c r="P28" i="1"/>
  <c r="P43" i="1"/>
  <c r="P27" i="1"/>
  <c r="P49" i="1"/>
  <c r="P31" i="1"/>
  <c r="P40" i="1"/>
  <c r="P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<sst xmlns="http://schemas.openxmlformats.org/spreadsheetml/2006/main" count="150" uniqueCount="90">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</sst>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3329000</c:v>
                </c:pt>
                <c:pt idx="1">
                  <c:v>3390900</c:v>
                </c:pt>
                <c:pt idx="2">
                  <c:v>3345200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252-850E-E3F9FD6347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2946071.21</c:v>
                </c:pt>
                <c:pt idx="1">
                  <c:v>3051483.41</c:v>
                </c:pt>
                <c:pt idx="2">
                  <c:v>2946440.08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F-4252-850E-E3F9FD63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369392"/>
        <c:axId val="582354000"/>
      </c:barChart>
      <c:catAx>
        <c:axId val="5823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54000"/>
        <c:crosses val="autoZero"/>
        <c:auto val="1"/>
        <c:lblAlgn val="ctr"/>
        <c:lblOffset val="100"/>
        <c:noMultiLvlLbl val="0"/>
      </c:catAx>
      <c:valAx>
        <c:axId val="5823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72</xdr:row>
      <xdr:rowOff>128587</xdr:rowOff>
    </xdr:from>
    <xdr:to>
      <xdr:col>8</xdr:col>
      <xdr:colOff>381000</xdr:colOff>
      <xdr:row>87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B2C8-C745-F9A3-30F6-497C8C61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J1" workbookViewId="0">
      <selection activeCell="N2" sqref="N2:N5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_xlfn.RANK.EQ(E2, $E$2:$E$52, 0)</f>
        <v>38</v>
      </c>
      <c r="G2">
        <v>382685200</v>
      </c>
      <c r="H2">
        <v>346340810.81999999</v>
      </c>
      <c r="I2">
        <f>IFERROR(H2-G2, 0)</f>
        <v>-36344389.180000007</v>
      </c>
      <c r="J2" s="5">
        <f>IFERROR(I2/G2, 0)</f>
        <v>-9.4972027086493035E-2</v>
      </c>
      <c r="K2">
        <f>_xlfn.RANK.EQ(J2, $J$2:$J$52, 0)</f>
        <v>42</v>
      </c>
      <c r="L2">
        <v>376548600</v>
      </c>
      <c r="M2">
        <v>355279492.22999901</v>
      </c>
      <c r="N2">
        <f>IFERROR(M2-L2, 0)</f>
        <v>-21269107.770000994</v>
      </c>
      <c r="O2" s="5">
        <f>IFERROR(N2/L2, 0)</f>
        <v>-5.6484362894991494E-2</v>
      </c>
      <c r="P2">
        <f>_xlfn.RANK.EQ(O2, $O$2:$O$52, 0)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IFERROR(C3-B3, 0)</f>
        <v>-7585.4099999999744</v>
      </c>
      <c r="E3" s="5">
        <f t="shared" ref="E3:E52" si="1">IFERROR(D3/B3, 0)</f>
        <v>-2.3069981751824741E-2</v>
      </c>
      <c r="F3">
        <f t="shared" ref="F3:F52" si="2">_xlfn.RANK.EQ(E3, $E$2:$E$52, 0)</f>
        <v>30</v>
      </c>
      <c r="G3">
        <v>334800</v>
      </c>
      <c r="H3">
        <v>312433.70999999897</v>
      </c>
      <c r="I3">
        <f t="shared" ref="I3:I52" si="3">IFERROR(H3-G3, 0)</f>
        <v>-22366.290000001027</v>
      </c>
      <c r="J3" s="5">
        <f>IFERROR(I3/G3, 0)</f>
        <v>-6.6804928315415249E-2</v>
      </c>
      <c r="K3">
        <f t="shared" ref="K3:K52" si="4">_xlfn.RANK.EQ(J3, $J$2:$J$52, 0)</f>
        <v>38</v>
      </c>
      <c r="L3">
        <v>322700</v>
      </c>
      <c r="M3">
        <v>322263.03999999998</v>
      </c>
      <c r="N3">
        <f t="shared" ref="N3:N52" si="5">IFERROR(M3-L3, 0)</f>
        <v>-436.96000000002095</v>
      </c>
      <c r="O3" s="5">
        <f t="shared" ref="O3:O52" si="6">IFERROR(N3/L3, 0)</f>
        <v>-1.3540749922529313E-3</v>
      </c>
      <c r="P3">
        <f t="shared" ref="P3:P52" si="7">_xlfn.RANK.EQ(O3, $O$2:$O$52, 0)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ref="J4:J52" si="8">IFERROR(I4/G4, 0)</f>
        <v>-1.7141743558856015E-2</v>
      </c>
      <c r="K4">
        <f t="shared" si="4"/>
        <v>16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8"/>
        <v>-0.118932605449092</v>
      </c>
      <c r="K5">
        <f t="shared" si="4"/>
        <v>47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8"/>
        <v>-1.7301283547257551E-3</v>
      </c>
      <c r="K6">
        <f t="shared" si="4"/>
        <v>8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8"/>
        <v>-0.10009631366303927</v>
      </c>
      <c r="K7">
        <f t="shared" si="4"/>
        <v>44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8"/>
        <v>-0.13000189224870184</v>
      </c>
      <c r="K8">
        <f t="shared" si="4"/>
        <v>48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50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8"/>
        <v>-0.10336567542917005</v>
      </c>
      <c r="K9">
        <f t="shared" si="4"/>
        <v>45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43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8"/>
        <v>-5.5113408723747932E-2</v>
      </c>
      <c r="K10">
        <f t="shared" si="4"/>
        <v>35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8"/>
        <v>0</v>
      </c>
      <c r="K11">
        <f t="shared" si="4"/>
        <v>1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8"/>
        <v>-0.10527708280146378</v>
      </c>
      <c r="K12">
        <f t="shared" si="4"/>
        <v>46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8"/>
        <v>-5.0552253482656594E-2</v>
      </c>
      <c r="K13">
        <f t="shared" si="4"/>
        <v>34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8"/>
        <v>-1.1492968897266765E-2</v>
      </c>
      <c r="K14">
        <f t="shared" si="4"/>
        <v>12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8"/>
        <v>-4.4532273014072019E-2</v>
      </c>
      <c r="K15">
        <f t="shared" si="4"/>
        <v>28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8"/>
        <v>-2.769017341040361E-4</v>
      </c>
      <c r="K16">
        <f t="shared" si="4"/>
        <v>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8"/>
        <v>-4.3401666263871937E-2</v>
      </c>
      <c r="K17">
        <f t="shared" si="4"/>
        <v>27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41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8"/>
        <v>-6.6149619014330668E-2</v>
      </c>
      <c r="K18">
        <f t="shared" si="4"/>
        <v>37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8"/>
        <v>-7.4289145810384635E-2</v>
      </c>
      <c r="K19">
        <f t="shared" si="4"/>
        <v>40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8"/>
        <v>-7.4142392760188761E-5</v>
      </c>
      <c r="K20">
        <f t="shared" si="4"/>
        <v>5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8"/>
        <v>-7.5167420624229556E-2</v>
      </c>
      <c r="K21">
        <f t="shared" si="4"/>
        <v>41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8"/>
        <v>-1.5752170574348738E-2</v>
      </c>
      <c r="K22">
        <f t="shared" si="4"/>
        <v>14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8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8"/>
        <v>-4.087856565111897E-2</v>
      </c>
      <c r="K24">
        <f t="shared" si="4"/>
        <v>24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11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8"/>
        <v>-1.5846773555029746E-2</v>
      </c>
      <c r="K25">
        <f t="shared" si="4"/>
        <v>15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8"/>
        <v>-5.8776040939327839E-2</v>
      </c>
      <c r="K26">
        <f t="shared" si="4"/>
        <v>36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8"/>
        <v>0</v>
      </c>
      <c r="K27">
        <f t="shared" si="4"/>
        <v>1</v>
      </c>
      <c r="L27">
        <v>0</v>
      </c>
      <c r="M27">
        <v>0</v>
      </c>
      <c r="N27">
        <f t="shared" si="5"/>
        <v>0</v>
      </c>
      <c r="O27" s="5">
        <f t="shared" si="6"/>
        <v>0</v>
      </c>
      <c r="P27">
        <f t="shared" si="7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8"/>
        <v>-0.17103239309050916</v>
      </c>
      <c r="K28">
        <f t="shared" si="4"/>
        <v>50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8"/>
        <v>-4.1099320021590155E-2</v>
      </c>
      <c r="K29">
        <f t="shared" si="4"/>
        <v>25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8"/>
        <v>-3.9561962641116366E-3</v>
      </c>
      <c r="K30">
        <f t="shared" si="4"/>
        <v>10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8"/>
        <v>-3.3249136181648611E-2</v>
      </c>
      <c r="K31">
        <f t="shared" si="4"/>
        <v>20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8"/>
        <v>-1.7837871035428981E-2</v>
      </c>
      <c r="K32">
        <f t="shared" si="4"/>
        <v>17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8"/>
        <v>-2.6564903115433454E-3</v>
      </c>
      <c r="K33">
        <f t="shared" si="4"/>
        <v>9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8"/>
        <v>-4.8961345561534093E-2</v>
      </c>
      <c r="K34">
        <f t="shared" si="4"/>
        <v>31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8"/>
        <v>0</v>
      </c>
      <c r="K35">
        <f t="shared" si="4"/>
        <v>1</v>
      </c>
      <c r="L35">
        <v>0</v>
      </c>
      <c r="M35">
        <v>0</v>
      </c>
      <c r="N35">
        <f t="shared" si="5"/>
        <v>0</v>
      </c>
      <c r="O35" s="5">
        <f t="shared" si="6"/>
        <v>0</v>
      </c>
      <c r="P35">
        <f t="shared" si="7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8"/>
        <v>-0.17551246244575608</v>
      </c>
      <c r="K36">
        <f t="shared" si="4"/>
        <v>51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8"/>
        <v>-4.9460250314014013E-2</v>
      </c>
      <c r="K37">
        <f t="shared" si="4"/>
        <v>32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8"/>
        <v>-4.9631735620585316E-2</v>
      </c>
      <c r="K38">
        <f t="shared" si="4"/>
        <v>33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8"/>
        <v>-0.13918241656366656</v>
      </c>
      <c r="K39">
        <f t="shared" si="4"/>
        <v>49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8"/>
        <v>-4.6782546934937892E-2</v>
      </c>
      <c r="K40">
        <f t="shared" si="4"/>
        <v>30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21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8"/>
        <v>-2.6221894095689226E-2</v>
      </c>
      <c r="K41">
        <f t="shared" si="4"/>
        <v>18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8"/>
        <v>-1.1928203241796942E-2</v>
      </c>
      <c r="K42">
        <f t="shared" si="4"/>
        <v>13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8"/>
        <v>-4.5477990374731388E-2</v>
      </c>
      <c r="K43">
        <f t="shared" si="4"/>
        <v>29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8"/>
        <v>-7.9569249404813532E-3</v>
      </c>
      <c r="K44">
        <f t="shared" si="4"/>
        <v>11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8"/>
        <v>-3.8689222111488959E-2</v>
      </c>
      <c r="K45">
        <f t="shared" si="4"/>
        <v>22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8"/>
        <v>-3.2319887218048821E-2</v>
      </c>
      <c r="K46">
        <f t="shared" si="4"/>
        <v>19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8"/>
        <v>-3.3291600310348285E-4</v>
      </c>
      <c r="K47">
        <f t="shared" si="4"/>
        <v>7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8"/>
        <v>-4.0559890224125802E-2</v>
      </c>
      <c r="K48">
        <f t="shared" si="4"/>
        <v>23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8"/>
        <v>-6.9523586744639335E-2</v>
      </c>
      <c r="K49">
        <f t="shared" si="4"/>
        <v>39</v>
      </c>
      <c r="L49">
        <v>0</v>
      </c>
      <c r="M49">
        <v>0</v>
      </c>
      <c r="N49">
        <f t="shared" si="5"/>
        <v>0</v>
      </c>
      <c r="O49" s="5">
        <f t="shared" si="6"/>
        <v>0</v>
      </c>
      <c r="P49">
        <f t="shared" si="7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8"/>
        <v>0</v>
      </c>
      <c r="K50">
        <f t="shared" si="4"/>
        <v>1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8"/>
        <v>-3.6573903982970231E-2</v>
      </c>
      <c r="K51">
        <f t="shared" si="4"/>
        <v>21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8"/>
        <v>-9.6704683082722218E-2</v>
      </c>
      <c r="K52">
        <f t="shared" si="4"/>
        <v>43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46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VLOOKUP($A56,$A$2:$P$52,MATCH(B$55,$A$1:$P$1,0),FALSE)</f>
        <v>-36209.630000000005</v>
      </c>
      <c r="C56">
        <f t="shared" ref="C56:D61" si="9">VLOOKUP($A56,$A$2:$P$52,MATCH(C$55,$A$1:$P$1,0),FALSE)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B61" si="10">VLOOKUP($A57,$A$2:$P$52,MATCH(B$55,$A$1:$P$1,0),FALSE)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>VLOOKUP($A58,$A$2:$P$52,MATCH(B$55,$A$1:$P$1,0),FALSE)</f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t="e">
        <f>_xlfn.XLOOKUP(A56, A:A, MATCH(B$64,$A$1:$P$1,0), FALSE)</f>
        <v>#VALUE!</v>
      </c>
      <c r="C65" cm="1">
        <f t="array" ref="C65">_xlfn.XLOOKUP(A56, A:A, I:I, NA)</f>
        <v>-27292.159999999974</v>
      </c>
      <c r="D65" cm="1">
        <f t="array" ref="D65">_xlfn.XLOOKUP(A56, A:A, N:N, NA)</f>
        <v>-9181.0800000000163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-311228.08999999997</v>
      </c>
    </row>
    <row r="67" spans="1:4" x14ac:dyDescent="0.25">
      <c r="A67" t="s">
        <v>32</v>
      </c>
      <c r="B67" cm="1">
        <f t="array" ref="B67">_xlfn.XLOOKUP(A58, A:A, D:D, NA)</f>
        <v>-149396.10000000987</v>
      </c>
      <c r="C67" cm="1">
        <f t="array" ref="C67">_xlfn.XLOOKUP(A58, A:A, I:I, NA)</f>
        <v>-189254.06000000006</v>
      </c>
      <c r="D67" cm="1">
        <f t="array" ref="D67">_xlfn.XLOOKUP(A58, A:A, N:N, NA)</f>
        <v>-374962.91000000015</v>
      </c>
    </row>
    <row r="68" spans="1:4" x14ac:dyDescent="0.25">
      <c r="A68" t="s">
        <v>38</v>
      </c>
      <c r="B68" cm="1">
        <f t="array" ref="B68">_xlfn.XLOOKUP(A59, A:A, D:D, NA)</f>
        <v>-12230.810000000056</v>
      </c>
      <c r="C68" cm="1">
        <f t="array" ref="C68">_xlfn.XLOOKUP(A59, A:A, I:I, NA)</f>
        <v>-45485.580000000075</v>
      </c>
      <c r="D68" cm="1">
        <f t="array" ref="D68">_xlfn.XLOOKUP(A59, A:A, N:N, NA)</f>
        <v>-72.879999999888241</v>
      </c>
    </row>
    <row r="69" spans="1:4" x14ac:dyDescent="0.25">
      <c r="A69" t="s">
        <v>39</v>
      </c>
      <c r="B69" cm="1">
        <f t="array" ref="B69">_xlfn.XLOOKUP(A60, A:A, D:D, NA)</f>
        <v>-4950.4699999999721</v>
      </c>
      <c r="C69" cm="1">
        <f t="array" ref="C69">_xlfn.XLOOKUP(A60, A:A, I:I, NA)</f>
        <v>-8005.7900000010268</v>
      </c>
      <c r="D69" cm="1">
        <f t="array" ref="D69">_xlfn.XLOOKUP(A60, A:A, N:N, NA)</f>
        <v>-1724.9000000000233</v>
      </c>
    </row>
    <row r="70" spans="1:4" x14ac:dyDescent="0.25">
      <c r="A70" t="s">
        <v>55</v>
      </c>
      <c r="B70" cm="1">
        <f t="array" ref="B70">_xlfn.XLOOKUP(A61, A:A, D:D, NA)</f>
        <v>-184239.79000001028</v>
      </c>
      <c r="C70" cm="1">
        <f t="array" ref="C70">_xlfn.XLOOKUP(A61, A:A, I:I, NA)</f>
        <v>-133456.33000001032</v>
      </c>
      <c r="D70" cm="1">
        <f t="array" ref="D70">_xlfn.XLOOKUP(A61, A:A, N:N, NA)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-36209.630000000005</v>
      </c>
      <c r="C74">
        <f>INDEX(I:I, MATCH(A56, A:A, 0))</f>
        <v>-27292.159999999974</v>
      </c>
      <c r="D74">
        <f>INDEX(N:N, MATCH(A56, A:A, 0))</f>
        <v>-9181.0800000000163</v>
      </c>
    </row>
    <row r="75" spans="1:4" x14ac:dyDescent="0.25">
      <c r="A75" t="s">
        <v>25</v>
      </c>
      <c r="B75">
        <f t="shared" ref="B75:B79" si="11">INDEX(D:D, MATCH(A57, A:A, 0))</f>
        <v>0</v>
      </c>
      <c r="C75">
        <f t="shared" ref="C75:C79" si="12">INDEX(I:I, MATCH(A57, A:A, 0))</f>
        <v>0</v>
      </c>
      <c r="D75">
        <f t="shared" ref="D75:D79" si="13">INDEX(N:N, MATCH(A57, A:A, 0))</f>
        <v>-311228.08999999997</v>
      </c>
    </row>
    <row r="76" spans="1:4" x14ac:dyDescent="0.25">
      <c r="A76" t="s">
        <v>32</v>
      </c>
      <c r="B76">
        <f t="shared" si="11"/>
        <v>-149396.10000000987</v>
      </c>
      <c r="C76">
        <f t="shared" si="12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1"/>
        <v>-12230.810000000056</v>
      </c>
      <c r="C77">
        <f t="shared" si="12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1"/>
        <v>-4950.4699999999721</v>
      </c>
      <c r="C78">
        <f t="shared" si="12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1"/>
        <v>-184239.79000001028</v>
      </c>
      <c r="C79">
        <f t="shared" si="12"/>
        <v>-133456.33000001032</v>
      </c>
      <c r="D79">
        <f t="shared" si="1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INDEX($A$2:$F$52, MATCH($B$87, $A$2:$A$52,0), 2)</f>
        <v>3329000</v>
      </c>
      <c r="C84" s="6">
        <f>INDEX($A$2:$F$52, MATCH($B$87, $A$2:$A$52,0), 3)</f>
        <v>2946071.21</v>
      </c>
    </row>
    <row r="85" spans="1:7" x14ac:dyDescent="0.25">
      <c r="A85" t="s">
        <v>74</v>
      </c>
      <c r="B85" s="6">
        <f>INDEX($A$2:$K$52, MATCH($B$87, $A$2:$A$52,0), 7)</f>
        <v>3390900</v>
      </c>
      <c r="C85" s="6">
        <f>INDEX($A$2:$P$52, MATCH($B$87, $A$2:$A$52,0), 8)</f>
        <v>3051483.41</v>
      </c>
    </row>
    <row r="86" spans="1:7" x14ac:dyDescent="0.25">
      <c r="A86" t="s">
        <v>75</v>
      </c>
      <c r="B86" s="6">
        <f>INDEX($A$2:$P$52, MATCH($B$87, $A$2:$A$52,0),12 )</f>
        <v>3345200</v>
      </c>
      <c r="C86" s="6">
        <f>INDEX($A$2:$P$52, MATCH($B$87, $A$2:$A$52,0), 13)</f>
        <v>2946440.08</v>
      </c>
    </row>
    <row r="87" spans="1:7" x14ac:dyDescent="0.25">
      <c r="B87" t="s">
        <v>21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2023-01-27T00:07:15Z</dcterms:modified>
  <cp:category/>
  <cp:contentStatus/>
</cp:coreProperties>
</file>