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ns\Documents\DA8\Projects\budget_lookups-Jerspen175\"/>
    </mc:Choice>
  </mc:AlternateContent>
  <xr:revisionPtr revIDLastSave="0" documentId="13_ncr:1_{969EB6FE-B856-484A-A977-D4EA3BF61D32}" xr6:coauthVersionLast="47" xr6:coauthVersionMax="47" xr10:uidLastSave="{00000000-0000-0000-0000-000000000000}"/>
  <bookViews>
    <workbookView xWindow="10890" yWindow="135" windowWidth="19020" windowHeight="2073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5" i="1" l="1"/>
  <c r="C86" i="1"/>
  <c r="C84" i="1"/>
  <c r="B85" i="1"/>
  <c r="B84" i="1"/>
  <c r="B86" i="1"/>
  <c r="D75" i="1"/>
  <c r="D76" i="1"/>
  <c r="D77" i="1"/>
  <c r="D78" i="1"/>
  <c r="D79" i="1"/>
  <c r="D74" i="1"/>
  <c r="C75" i="1"/>
  <c r="C76" i="1"/>
  <c r="C77" i="1"/>
  <c r="C78" i="1"/>
  <c r="C79" i="1"/>
  <c r="C74" i="1"/>
  <c r="B75" i="1"/>
  <c r="B76" i="1"/>
  <c r="B77" i="1"/>
  <c r="B78" i="1"/>
  <c r="B79" i="1"/>
  <c r="D66" i="1" a="1"/>
  <c r="D66" i="1" s="1"/>
  <c r="D67" i="1" a="1"/>
  <c r="D67" i="1" s="1"/>
  <c r="D68" i="1" a="1"/>
  <c r="D68" i="1" s="1"/>
  <c r="D69" i="1" a="1"/>
  <c r="D69" i="1"/>
  <c r="D70" i="1" a="1"/>
  <c r="D70" i="1" s="1"/>
  <c r="D65" i="1" a="1"/>
  <c r="D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65" i="1" a="1"/>
  <c r="C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65" i="1" a="1"/>
  <c r="B65" i="1" s="1"/>
  <c r="D57" i="1"/>
  <c r="D58" i="1"/>
  <c r="D59" i="1"/>
  <c r="D60" i="1"/>
  <c r="D61" i="1"/>
  <c r="D56" i="1"/>
  <c r="C57" i="1"/>
  <c r="C58" i="1"/>
  <c r="C59" i="1"/>
  <c r="C60" i="1"/>
  <c r="C61" i="1"/>
  <c r="C56" i="1"/>
  <c r="B74" i="1"/>
  <c r="B57" i="1"/>
  <c r="B58" i="1"/>
  <c r="B59" i="1"/>
  <c r="B60" i="1"/>
  <c r="B61" i="1"/>
  <c r="B56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D2" i="1"/>
  <c r="E2" i="1" s="1"/>
  <c r="F10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F49" i="1" l="1"/>
  <c r="F41" i="1"/>
  <c r="F33" i="1"/>
  <c r="F25" i="1"/>
  <c r="F17" i="1"/>
  <c r="F9" i="1"/>
  <c r="F48" i="1"/>
  <c r="F40" i="1"/>
  <c r="F32" i="1"/>
  <c r="F24" i="1"/>
  <c r="F16" i="1"/>
  <c r="F8" i="1"/>
  <c r="F39" i="1"/>
  <c r="F31" i="1"/>
  <c r="F23" i="1"/>
  <c r="F15" i="1"/>
  <c r="F7" i="1"/>
  <c r="F52" i="1"/>
  <c r="F47" i="1"/>
  <c r="F38" i="1"/>
  <c r="F30" i="1"/>
  <c r="F22" i="1"/>
  <c r="F14" i="1"/>
  <c r="F6" i="1"/>
  <c r="F46" i="1"/>
  <c r="F2" i="1"/>
  <c r="F45" i="1"/>
  <c r="F37" i="1"/>
  <c r="F29" i="1"/>
  <c r="F21" i="1"/>
  <c r="F13" i="1"/>
  <c r="F5" i="1"/>
  <c r="F44" i="1"/>
  <c r="F28" i="1"/>
  <c r="F20" i="1"/>
  <c r="F12" i="1"/>
  <c r="F4" i="1"/>
  <c r="F43" i="1"/>
  <c r="F27" i="1"/>
  <c r="F19" i="1"/>
  <c r="F11" i="1"/>
  <c r="F3" i="1"/>
  <c r="F36" i="1"/>
  <c r="F51" i="1"/>
  <c r="F35" i="1"/>
  <c r="F50" i="1"/>
  <c r="F42" i="1"/>
  <c r="F34" i="1"/>
  <c r="F26" i="1"/>
  <c r="F1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<sst xmlns="http://schemas.openxmlformats.org/spreadsheetml/2006/main" count="150" uniqueCount="90">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</sst>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44" workbookViewId="0">
      <selection activeCell="B84" sqref="B84"/>
    </sheetView>
  </sheetViews>
  <sheetFormatPr defaultRowHeight="15" x14ac:dyDescent="0.25"/>
  <cols>
    <col min="1" max="1" width="32.28515625" bestFit="1" customWidth="1"/>
    <col min="2" max="4" width="26.28515625" bestFit="1" customWidth="1"/>
    <col min="5" max="5" width="15.85546875" customWidth="1"/>
    <col min="6" max="6" width="21" bestFit="1" customWidth="1"/>
    <col min="7" max="7" width="15.5703125" customWidth="1"/>
    <col min="8" max="8" width="26.28515625" bestFit="1" customWidth="1"/>
    <col min="9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356640100</v>
      </c>
      <c r="C2">
        <v>341243679.13</v>
      </c>
      <c r="D2">
        <f>IFERROR(B2-C2, 0)</f>
        <v>15396420.870000005</v>
      </c>
      <c r="E2" s="5">
        <f>IFERROR(D2/B2, 0)</f>
        <v>4.3170750765267295E-2</v>
      </c>
      <c r="F2">
        <f>_xlfn.RANK.EQ(E2, $E$2:$E$52, 0)</f>
        <v>14</v>
      </c>
      <c r="G2">
        <v>382685200</v>
      </c>
      <c r="H2">
        <v>346340810.81999999</v>
      </c>
      <c r="I2">
        <f>IFERROR(G2-H2, 0)</f>
        <v>36344389.180000007</v>
      </c>
      <c r="J2" s="5">
        <f>IFERROR(I2/G2, 0)</f>
        <v>9.4972027086493035E-2</v>
      </c>
      <c r="K2">
        <f>_xlfn.RANK.EQ(J2, $J$2:$J$52, 0)</f>
        <v>10</v>
      </c>
      <c r="L2">
        <v>376548600</v>
      </c>
      <c r="M2">
        <v>355279492.22999901</v>
      </c>
      <c r="N2">
        <f>IFERROR(L2-M2, 0)</f>
        <v>21269107.770000994</v>
      </c>
      <c r="O2" s="5">
        <f>IFERROR(N2/L2, 0)</f>
        <v>5.6484362894991494E-2</v>
      </c>
      <c r="P2">
        <f>_xlfn.RANK.EQ(O2, $O$2:$O$52, 0)</f>
        <v>14</v>
      </c>
    </row>
    <row r="3" spans="1:16" x14ac:dyDescent="0.25">
      <c r="A3" t="s">
        <v>17</v>
      </c>
      <c r="B3">
        <v>328800</v>
      </c>
      <c r="C3">
        <v>321214.59000000003</v>
      </c>
      <c r="D3">
        <f t="shared" ref="D3:D52" si="0">IFERROR(B3-C3, 0)</f>
        <v>7585.4099999999744</v>
      </c>
      <c r="E3" s="5">
        <f t="shared" ref="E3:E52" si="1">IFERROR(D3/B3, 0)</f>
        <v>2.3069981751824741E-2</v>
      </c>
      <c r="F3">
        <f t="shared" ref="F3:F52" si="2">_xlfn.RANK.EQ(E3, $E$2:$E$52, 0)</f>
        <v>22</v>
      </c>
      <c r="G3">
        <v>334800</v>
      </c>
      <c r="H3">
        <v>312433.70999999897</v>
      </c>
      <c r="I3">
        <f t="shared" ref="I3:I52" si="3">IFERROR(G3-H3, 0)</f>
        <v>22366.290000001027</v>
      </c>
      <c r="J3" s="5">
        <f t="shared" ref="J3:J52" si="4">IFERROR(I3/G3, 0)</f>
        <v>6.6804928315415249E-2</v>
      </c>
      <c r="K3">
        <f t="shared" ref="K3:K52" si="5">_xlfn.RANK.EQ(J3, $J$2:$J$52, 0)</f>
        <v>14</v>
      </c>
      <c r="L3">
        <v>322700</v>
      </c>
      <c r="M3">
        <v>322263.03999999998</v>
      </c>
      <c r="N3">
        <f t="shared" ref="N3:N52" si="6">IFERROR(L3-M3, 0)</f>
        <v>436.96000000002095</v>
      </c>
      <c r="O3" s="5">
        <f t="shared" ref="O3:O52" si="7">IFERROR(N3/L3, 0)</f>
        <v>1.3540749922529313E-3</v>
      </c>
      <c r="P3">
        <f t="shared" ref="P3:P52" si="8">_xlfn.RANK.EQ(O3, $O$2:$O$52, 0)</f>
        <v>37</v>
      </c>
    </row>
    <row r="4" spans="1:16" x14ac:dyDescent="0.25">
      <c r="A4" t="s">
        <v>18</v>
      </c>
      <c r="B4">
        <v>3130600</v>
      </c>
      <c r="C4">
        <v>3115157.5599999898</v>
      </c>
      <c r="D4">
        <f t="shared" si="0"/>
        <v>15442.440000010189</v>
      </c>
      <c r="E4" s="5">
        <f t="shared" si="1"/>
        <v>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62606.790000009816</v>
      </c>
      <c r="J4" s="5">
        <f t="shared" si="4"/>
        <v>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97416.950000009965</v>
      </c>
      <c r="O4" s="5">
        <f t="shared" si="7"/>
        <v>2.6599210899959033E-2</v>
      </c>
      <c r="P4">
        <f t="shared" si="8"/>
        <v>25</v>
      </c>
    </row>
    <row r="5" spans="1:16" x14ac:dyDescent="0.25">
      <c r="A5" t="s">
        <v>19</v>
      </c>
      <c r="B5">
        <v>7670700</v>
      </c>
      <c r="C5">
        <v>6947552.6699999999</v>
      </c>
      <c r="D5">
        <f t="shared" si="0"/>
        <v>723147.33000000007</v>
      </c>
      <c r="E5" s="5">
        <f t="shared" si="1"/>
        <v>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947690.6799999997</v>
      </c>
      <c r="J5" s="5">
        <f t="shared" si="4"/>
        <v>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262277.08999999985</v>
      </c>
      <c r="O5" s="5">
        <f t="shared" si="7"/>
        <v>3.3800336357544182E-2</v>
      </c>
      <c r="P5">
        <f t="shared" si="8"/>
        <v>22</v>
      </c>
    </row>
    <row r="6" spans="1:16" x14ac:dyDescent="0.25">
      <c r="A6" t="s">
        <v>20</v>
      </c>
      <c r="B6">
        <v>409300</v>
      </c>
      <c r="C6">
        <v>385908.52</v>
      </c>
      <c r="D6">
        <f t="shared" si="0"/>
        <v>23391.479999999981</v>
      </c>
      <c r="E6" s="5">
        <f t="shared" si="1"/>
        <v>5.7149963352064452E-2</v>
      </c>
      <c r="F6">
        <f t="shared" si="2"/>
        <v>11</v>
      </c>
      <c r="G6">
        <v>428500</v>
      </c>
      <c r="H6">
        <v>427758.64</v>
      </c>
      <c r="I6">
        <f t="shared" si="3"/>
        <v>741.35999999998603</v>
      </c>
      <c r="J6" s="5">
        <f t="shared" si="4"/>
        <v>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85.710000001010485</v>
      </c>
      <c r="O6" s="5">
        <f t="shared" si="7"/>
        <v>1.925202156356929E-4</v>
      </c>
      <c r="P6">
        <f t="shared" si="8"/>
        <v>39</v>
      </c>
    </row>
    <row r="7" spans="1:16" x14ac:dyDescent="0.25">
      <c r="A7" t="s">
        <v>21</v>
      </c>
      <c r="B7">
        <v>3329000</v>
      </c>
      <c r="C7">
        <v>2946071.21</v>
      </c>
      <c r="D7">
        <f t="shared" si="0"/>
        <v>382928.79000000004</v>
      </c>
      <c r="E7" s="5">
        <f t="shared" si="1"/>
        <v>0.11502817362571344</v>
      </c>
      <c r="F7">
        <f t="shared" si="2"/>
        <v>2</v>
      </c>
      <c r="G7">
        <v>3390900</v>
      </c>
      <c r="H7">
        <v>3051483.41</v>
      </c>
      <c r="I7">
        <f t="shared" si="3"/>
        <v>339416.58999999985</v>
      </c>
      <c r="J7" s="5">
        <f t="shared" si="4"/>
        <v>0.10009631366303927</v>
      </c>
      <c r="K7">
        <f t="shared" si="5"/>
        <v>8</v>
      </c>
      <c r="L7">
        <v>3345200</v>
      </c>
      <c r="M7">
        <v>2946440.08</v>
      </c>
      <c r="N7">
        <f t="shared" si="6"/>
        <v>398759.91999999993</v>
      </c>
      <c r="O7" s="5">
        <f t="shared" si="7"/>
        <v>0.11920361114432618</v>
      </c>
      <c r="P7">
        <f t="shared" si="8"/>
        <v>4</v>
      </c>
    </row>
    <row r="8" spans="1:16" x14ac:dyDescent="0.25">
      <c r="A8" t="s">
        <v>22</v>
      </c>
      <c r="B8">
        <v>1552100</v>
      </c>
      <c r="C8">
        <v>1315623.30999999</v>
      </c>
      <c r="D8">
        <f t="shared" si="0"/>
        <v>236476.69000000996</v>
      </c>
      <c r="E8" s="5">
        <f t="shared" si="1"/>
        <v>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206794.01000001002</v>
      </c>
      <c r="J8" s="5">
        <f t="shared" si="4"/>
        <v>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241564.68000000995</v>
      </c>
      <c r="O8" s="5">
        <f t="shared" si="7"/>
        <v>0.15295680364719175</v>
      </c>
      <c r="P8">
        <f t="shared" si="8"/>
        <v>2</v>
      </c>
    </row>
    <row r="9" spans="1:16" x14ac:dyDescent="0.25">
      <c r="A9" t="s">
        <v>23</v>
      </c>
      <c r="B9">
        <v>9349400</v>
      </c>
      <c r="C9">
        <v>8952825.2799999993</v>
      </c>
      <c r="D9">
        <f t="shared" si="0"/>
        <v>396574.72000000067</v>
      </c>
      <c r="E9" s="5">
        <f t="shared" si="1"/>
        <v>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1144640.4800000004</v>
      </c>
      <c r="J9" s="5">
        <f t="shared" si="4"/>
        <v>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796900.47000000998</v>
      </c>
      <c r="O9" s="5">
        <f t="shared" si="7"/>
        <v>7.3852043000788653E-2</v>
      </c>
      <c r="P9">
        <f t="shared" si="8"/>
        <v>9</v>
      </c>
    </row>
    <row r="10" spans="1:16" x14ac:dyDescent="0.25">
      <c r="A10" t="s">
        <v>24</v>
      </c>
      <c r="B10">
        <v>443300</v>
      </c>
      <c r="C10">
        <v>407090.37</v>
      </c>
      <c r="D10">
        <f t="shared" si="0"/>
        <v>36209.630000000005</v>
      </c>
      <c r="E10" s="5">
        <f t="shared" si="1"/>
        <v>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27292.159999999974</v>
      </c>
      <c r="J10" s="5">
        <f t="shared" si="4"/>
        <v>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9181.0800000000163</v>
      </c>
      <c r="O10" s="5">
        <f t="shared" si="7"/>
        <v>1.883298461538465E-2</v>
      </c>
      <c r="P10">
        <f t="shared" si="8"/>
        <v>29</v>
      </c>
    </row>
    <row r="11" spans="1:16" x14ac:dyDescent="0.25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48</v>
      </c>
      <c r="L11">
        <v>375000</v>
      </c>
      <c r="M11">
        <v>63771.91</v>
      </c>
      <c r="N11">
        <f t="shared" si="6"/>
        <v>311228.08999999997</v>
      </c>
      <c r="O11" s="5">
        <f t="shared" si="7"/>
        <v>0.82994157333333329</v>
      </c>
      <c r="P11">
        <f t="shared" si="8"/>
        <v>1</v>
      </c>
    </row>
    <row r="12" spans="1:16" x14ac:dyDescent="0.25">
      <c r="A12" t="s">
        <v>26</v>
      </c>
      <c r="B12">
        <v>4280900</v>
      </c>
      <c r="C12">
        <v>4066595.33</v>
      </c>
      <c r="D12">
        <f t="shared" si="0"/>
        <v>214304.66999999993</v>
      </c>
      <c r="E12" s="5">
        <f t="shared" si="1"/>
        <v>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494844.40000000037</v>
      </c>
      <c r="J12" s="5">
        <f t="shared" si="4"/>
        <v>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306086.86000000034</v>
      </c>
      <c r="O12" s="5">
        <f t="shared" si="7"/>
        <v>6.5433934755654441E-2</v>
      </c>
      <c r="P12">
        <f t="shared" si="8"/>
        <v>10</v>
      </c>
    </row>
    <row r="13" spans="1:16" x14ac:dyDescent="0.25">
      <c r="A13" t="s">
        <v>27</v>
      </c>
      <c r="B13">
        <v>5847800</v>
      </c>
      <c r="C13">
        <v>5772288.3300000001</v>
      </c>
      <c r="D13">
        <f t="shared" si="0"/>
        <v>75511.669999999925</v>
      </c>
      <c r="E13" s="5">
        <f t="shared" si="1"/>
        <v>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314622.06000000983</v>
      </c>
      <c r="J13" s="5">
        <f t="shared" si="4"/>
        <v>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150323.33000000007</v>
      </c>
      <c r="O13" s="5">
        <f t="shared" si="7"/>
        <v>2.4217184605222895E-2</v>
      </c>
      <c r="P13">
        <f t="shared" si="8"/>
        <v>27</v>
      </c>
    </row>
    <row r="14" spans="1:16" x14ac:dyDescent="0.25">
      <c r="A14" t="s">
        <v>28</v>
      </c>
      <c r="B14">
        <v>512000</v>
      </c>
      <c r="C14">
        <v>505017.37</v>
      </c>
      <c r="D14">
        <f t="shared" si="0"/>
        <v>6982.6300000000047</v>
      </c>
      <c r="E14" s="5">
        <f t="shared" si="1"/>
        <v>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6097.0200000000186</v>
      </c>
      <c r="J14" s="5">
        <f t="shared" si="4"/>
        <v>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21210.119999999995</v>
      </c>
      <c r="O14" s="5">
        <f t="shared" si="7"/>
        <v>4.0308095781071827E-2</v>
      </c>
      <c r="P14">
        <f t="shared" si="8"/>
        <v>19</v>
      </c>
    </row>
    <row r="15" spans="1:16" x14ac:dyDescent="0.25">
      <c r="A15" t="s">
        <v>29</v>
      </c>
      <c r="B15">
        <v>156049100</v>
      </c>
      <c r="C15">
        <v>156545919.90000001</v>
      </c>
      <c r="D15">
        <f t="shared" si="0"/>
        <v>-496819.90000000596</v>
      </c>
      <c r="E15" s="5">
        <f t="shared" si="1"/>
        <v>-3.1837408866824991E-3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8201410.7500010133</v>
      </c>
      <c r="J15" s="5">
        <f t="shared" si="4"/>
        <v>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4502589.1500009894</v>
      </c>
      <c r="O15" s="5">
        <f t="shared" si="7"/>
        <v>2.3829085727446114E-2</v>
      </c>
      <c r="P15">
        <f t="shared" si="8"/>
        <v>28</v>
      </c>
    </row>
    <row r="16" spans="1:16" x14ac:dyDescent="0.25">
      <c r="A16" t="s">
        <v>30</v>
      </c>
      <c r="B16">
        <v>6600700</v>
      </c>
      <c r="C16">
        <v>6522480.4599999897</v>
      </c>
      <c r="D16">
        <f t="shared" si="0"/>
        <v>78219.540000010282</v>
      </c>
      <c r="E16" s="5">
        <f t="shared" si="1"/>
        <v>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2035.9199999999255</v>
      </c>
      <c r="J16" s="5">
        <f t="shared" si="4"/>
        <v>2.769017341040361E-4</v>
      </c>
      <c r="K16">
        <f t="shared" si="5"/>
        <v>46</v>
      </c>
      <c r="L16">
        <v>7397200</v>
      </c>
      <c r="M16">
        <v>7397093</v>
      </c>
      <c r="N16">
        <f t="shared" si="6"/>
        <v>107</v>
      </c>
      <c r="O16" s="5">
        <f t="shared" si="7"/>
        <v>1.4464932677229222E-5</v>
      </c>
      <c r="P16">
        <f t="shared" si="8"/>
        <v>43</v>
      </c>
    </row>
    <row r="17" spans="1:16" x14ac:dyDescent="0.25">
      <c r="A17" t="s">
        <v>31</v>
      </c>
      <c r="B17">
        <v>14860800</v>
      </c>
      <c r="C17">
        <v>14439480.050000001</v>
      </c>
      <c r="D17">
        <f t="shared" si="0"/>
        <v>421319.94999999925</v>
      </c>
      <c r="E17" s="5">
        <f t="shared" si="1"/>
        <v>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664466.49000000022</v>
      </c>
      <c r="J17" s="5">
        <f t="shared" si="4"/>
        <v>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965742.96000000089</v>
      </c>
      <c r="O17" s="5">
        <f t="shared" si="7"/>
        <v>6.3071811282801551E-2</v>
      </c>
      <c r="P17">
        <f t="shared" si="8"/>
        <v>11</v>
      </c>
    </row>
    <row r="18" spans="1:16" x14ac:dyDescent="0.25">
      <c r="A18" t="s">
        <v>32</v>
      </c>
      <c r="B18">
        <v>2764700</v>
      </c>
      <c r="C18">
        <v>2615303.8999999901</v>
      </c>
      <c r="D18">
        <f t="shared" si="0"/>
        <v>149396.10000000987</v>
      </c>
      <c r="E18" s="5">
        <f t="shared" si="1"/>
        <v>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189254.06000000006</v>
      </c>
      <c r="J18" s="5">
        <f t="shared" si="4"/>
        <v>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374962.91000000015</v>
      </c>
      <c r="O18" s="5">
        <f t="shared" si="7"/>
        <v>0.12882667147667154</v>
      </c>
      <c r="P18">
        <f t="shared" si="8"/>
        <v>3</v>
      </c>
    </row>
    <row r="19" spans="1:16" x14ac:dyDescent="0.25">
      <c r="A19" t="s">
        <v>33</v>
      </c>
      <c r="B19">
        <v>8837300</v>
      </c>
      <c r="C19">
        <v>8460963.1999999899</v>
      </c>
      <c r="D19">
        <f t="shared" si="0"/>
        <v>376336.80000001006</v>
      </c>
      <c r="E19" s="5">
        <f t="shared" si="1"/>
        <v>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721592.76000000909</v>
      </c>
      <c r="J19" s="5">
        <f t="shared" si="4"/>
        <v>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576344.08999999985</v>
      </c>
      <c r="O19" s="5">
        <f t="shared" si="7"/>
        <v>6.1687262121374278E-2</v>
      </c>
      <c r="P19">
        <f t="shared" si="8"/>
        <v>12</v>
      </c>
    </row>
    <row r="20" spans="1:16" x14ac:dyDescent="0.25">
      <c r="A20" t="s">
        <v>34</v>
      </c>
      <c r="B20">
        <v>124385900</v>
      </c>
      <c r="C20">
        <v>124384360.159999</v>
      </c>
      <c r="D20">
        <f t="shared" si="0"/>
        <v>1539.8400010019541</v>
      </c>
      <c r="E20" s="5">
        <f t="shared" si="1"/>
        <v>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9775.6299999952316</v>
      </c>
      <c r="J20" s="5">
        <f t="shared" si="4"/>
        <v>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116.46000100672245</v>
      </c>
      <c r="O20" s="5">
        <f t="shared" si="7"/>
        <v>8.9158438821450736E-7</v>
      </c>
      <c r="P20">
        <f t="shared" si="8"/>
        <v>46</v>
      </c>
    </row>
    <row r="21" spans="1:16" x14ac:dyDescent="0.25">
      <c r="A21" t="s">
        <v>35</v>
      </c>
      <c r="B21">
        <v>24332100</v>
      </c>
      <c r="C21">
        <v>22408587.5499999</v>
      </c>
      <c r="D21">
        <f t="shared" si="0"/>
        <v>1923512.4500000998</v>
      </c>
      <c r="E21" s="5">
        <f t="shared" si="1"/>
        <v>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1841406.370000001</v>
      </c>
      <c r="J21" s="5">
        <f t="shared" si="4"/>
        <v>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888926.91000010073</v>
      </c>
      <c r="O21" s="5">
        <f t="shared" si="7"/>
        <v>3.6546762734864152E-2</v>
      </c>
      <c r="P21">
        <f t="shared" si="8"/>
        <v>21</v>
      </c>
    </row>
    <row r="22" spans="1:16" x14ac:dyDescent="0.25">
      <c r="A22" t="s">
        <v>36</v>
      </c>
      <c r="B22">
        <v>11566000</v>
      </c>
      <c r="C22">
        <v>11412339.8799999</v>
      </c>
      <c r="D22">
        <f t="shared" si="0"/>
        <v>153660.12000009976</v>
      </c>
      <c r="E22" s="5">
        <f t="shared" si="1"/>
        <v>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188722.03000009991</v>
      </c>
      <c r="J22" s="5">
        <f t="shared" si="4"/>
        <v>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745.23000000044703</v>
      </c>
      <c r="O22" s="5">
        <f t="shared" si="7"/>
        <v>6.2439674240938325E-5</v>
      </c>
      <c r="P22">
        <f t="shared" si="8"/>
        <v>42</v>
      </c>
    </row>
    <row r="23" spans="1:16" x14ac:dyDescent="0.25">
      <c r="A23" t="s">
        <v>37</v>
      </c>
      <c r="B23">
        <v>20862700</v>
      </c>
      <c r="C23">
        <v>20036743.4099999</v>
      </c>
      <c r="D23">
        <f t="shared" si="0"/>
        <v>825956.59000010043</v>
      </c>
      <c r="E23" s="5">
        <f t="shared" si="1"/>
        <v>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961673.78000010177</v>
      </c>
      <c r="J23" s="5">
        <f t="shared" si="4"/>
        <v>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601242.55999999866</v>
      </c>
      <c r="O23" s="5">
        <f t="shared" si="7"/>
        <v>2.5892971236375011E-2</v>
      </c>
      <c r="P23">
        <f t="shared" si="8"/>
        <v>26</v>
      </c>
    </row>
    <row r="24" spans="1:16" x14ac:dyDescent="0.25">
      <c r="A24" t="s">
        <v>38</v>
      </c>
      <c r="B24">
        <v>917200</v>
      </c>
      <c r="C24">
        <v>904969.19</v>
      </c>
      <c r="D24">
        <f t="shared" si="0"/>
        <v>12230.810000000056</v>
      </c>
      <c r="E24" s="5">
        <f t="shared" si="1"/>
        <v>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45485.580000000075</v>
      </c>
      <c r="J24" s="5">
        <f t="shared" si="4"/>
        <v>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72.879999999888241</v>
      </c>
      <c r="O24" s="5">
        <f t="shared" si="7"/>
        <v>6.5504224339284781E-5</v>
      </c>
      <c r="P24">
        <f t="shared" si="8"/>
        <v>41</v>
      </c>
    </row>
    <row r="25" spans="1:16" x14ac:dyDescent="0.25">
      <c r="A25" t="s">
        <v>39</v>
      </c>
      <c r="B25">
        <v>484100</v>
      </c>
      <c r="C25">
        <v>479149.53</v>
      </c>
      <c r="D25">
        <f t="shared" si="0"/>
        <v>4950.4699999999721</v>
      </c>
      <c r="E25" s="5">
        <f t="shared" si="1"/>
        <v>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8005.7900000010268</v>
      </c>
      <c r="J25" s="5">
        <f t="shared" si="4"/>
        <v>1.5846773555029746E-2</v>
      </c>
      <c r="K25">
        <f t="shared" si="5"/>
        <v>37</v>
      </c>
      <c r="L25">
        <v>496500</v>
      </c>
      <c r="M25">
        <v>494775.1</v>
      </c>
      <c r="N25">
        <f t="shared" si="6"/>
        <v>1724.9000000000233</v>
      </c>
      <c r="O25" s="5">
        <f t="shared" si="7"/>
        <v>3.4741188318228064E-3</v>
      </c>
      <c r="P25">
        <f t="shared" si="8"/>
        <v>35</v>
      </c>
    </row>
    <row r="26" spans="1:16" x14ac:dyDescent="0.25">
      <c r="A26" t="s">
        <v>40</v>
      </c>
      <c r="B26">
        <v>5249800</v>
      </c>
      <c r="C26">
        <v>4801960.08</v>
      </c>
      <c r="D26">
        <f t="shared" si="0"/>
        <v>447839.91999999993</v>
      </c>
      <c r="E26" s="5">
        <f t="shared" si="1"/>
        <v>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319870.97000000998</v>
      </c>
      <c r="J26" s="5">
        <f t="shared" si="4"/>
        <v>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313464.79000000004</v>
      </c>
      <c r="O26" s="5">
        <f t="shared" si="7"/>
        <v>5.7720881286022069E-2</v>
      </c>
      <c r="P26">
        <f t="shared" si="8"/>
        <v>13</v>
      </c>
    </row>
    <row r="27" spans="1:16" x14ac:dyDescent="0.25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48</v>
      </c>
    </row>
    <row r="28" spans="1:16" x14ac:dyDescent="0.25">
      <c r="A28" t="s">
        <v>42</v>
      </c>
      <c r="B28">
        <v>1382900</v>
      </c>
      <c r="C28">
        <v>1250442.02</v>
      </c>
      <c r="D28">
        <f t="shared" si="0"/>
        <v>132457.97999999998</v>
      </c>
      <c r="E28" s="5">
        <f t="shared" si="1"/>
        <v>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264364.77</v>
      </c>
      <c r="J28" s="5">
        <f t="shared" si="4"/>
        <v>0.17103239309050916</v>
      </c>
      <c r="K28">
        <f t="shared" si="5"/>
        <v>2</v>
      </c>
      <c r="L28">
        <v>1525900</v>
      </c>
      <c r="M28">
        <v>1393285.06</v>
      </c>
      <c r="N28">
        <f t="shared" si="6"/>
        <v>132614.93999999994</v>
      </c>
      <c r="O28" s="5">
        <f t="shared" si="7"/>
        <v>8.6909325643882263E-2</v>
      </c>
      <c r="P28">
        <f t="shared" si="8"/>
        <v>7</v>
      </c>
    </row>
    <row r="29" spans="1:16" x14ac:dyDescent="0.25">
      <c r="A29" t="s">
        <v>43</v>
      </c>
      <c r="B29">
        <v>2561800</v>
      </c>
      <c r="C29">
        <v>2523884.71</v>
      </c>
      <c r="D29">
        <f t="shared" si="0"/>
        <v>37915.290000000037</v>
      </c>
      <c r="E29" s="5">
        <f t="shared" si="1"/>
        <v>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114235.56000000983</v>
      </c>
      <c r="J29" s="5">
        <f t="shared" si="4"/>
        <v>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35.330000000074506</v>
      </c>
      <c r="O29" s="5">
        <f t="shared" si="7"/>
        <v>1.2225336516860273E-5</v>
      </c>
      <c r="P29">
        <f t="shared" si="8"/>
        <v>44</v>
      </c>
    </row>
    <row r="30" spans="1:16" x14ac:dyDescent="0.25">
      <c r="A30" t="s">
        <v>44</v>
      </c>
      <c r="B30">
        <v>12132200</v>
      </c>
      <c r="C30">
        <v>12030494.1</v>
      </c>
      <c r="D30">
        <f t="shared" si="0"/>
        <v>101705.90000000037</v>
      </c>
      <c r="E30" s="5">
        <f t="shared" si="1"/>
        <v>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50385.720000099391</v>
      </c>
      <c r="J30" s="5">
        <f t="shared" si="4"/>
        <v>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35290.390000000596</v>
      </c>
      <c r="O30" s="5">
        <f t="shared" si="7"/>
        <v>2.7439209100169185E-3</v>
      </c>
      <c r="P30">
        <f t="shared" si="8"/>
        <v>36</v>
      </c>
    </row>
    <row r="31" spans="1:16" x14ac:dyDescent="0.25">
      <c r="A31" t="s">
        <v>45</v>
      </c>
      <c r="B31">
        <v>1765600</v>
      </c>
      <c r="C31">
        <v>1740827.69</v>
      </c>
      <c r="D31">
        <f t="shared" si="0"/>
        <v>24772.310000000056</v>
      </c>
      <c r="E31" s="5">
        <f t="shared" si="1"/>
        <v>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60623.149999999907</v>
      </c>
      <c r="J31" s="5">
        <f t="shared" si="4"/>
        <v>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69308.659999999916</v>
      </c>
      <c r="O31" s="5">
        <f t="shared" si="7"/>
        <v>3.7049585716576634E-2</v>
      </c>
      <c r="P31">
        <f t="shared" si="8"/>
        <v>20</v>
      </c>
    </row>
    <row r="32" spans="1:16" x14ac:dyDescent="0.25">
      <c r="A32" t="s">
        <v>46</v>
      </c>
      <c r="B32">
        <v>5999400</v>
      </c>
      <c r="C32">
        <v>5925637.7199999904</v>
      </c>
      <c r="D32">
        <f t="shared" si="0"/>
        <v>73762.280000009574</v>
      </c>
      <c r="E32" s="5">
        <f t="shared" si="1"/>
        <v>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110514.53000000026</v>
      </c>
      <c r="J32" s="5">
        <f t="shared" si="4"/>
        <v>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169827.98000000045</v>
      </c>
      <c r="O32" s="5">
        <f t="shared" si="7"/>
        <v>2.7581118653977402E-2</v>
      </c>
      <c r="P32">
        <f t="shared" si="8"/>
        <v>23</v>
      </c>
    </row>
    <row r="33" spans="1:16" x14ac:dyDescent="0.25">
      <c r="A33" t="s">
        <v>47</v>
      </c>
      <c r="B33">
        <v>927703099.99999905</v>
      </c>
      <c r="C33">
        <v>920284264.73000002</v>
      </c>
      <c r="D33">
        <f t="shared" si="0"/>
        <v>7418835.2699990273</v>
      </c>
      <c r="E33" s="5">
        <f t="shared" si="1"/>
        <v>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2602486.5199999809</v>
      </c>
      <c r="J33" s="5">
        <f t="shared" si="4"/>
        <v>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5456610.5900000334</v>
      </c>
      <c r="O33" s="5">
        <f t="shared" si="7"/>
        <v>5.5141067323084929E-3</v>
      </c>
      <c r="P33">
        <f t="shared" si="8"/>
        <v>34</v>
      </c>
    </row>
    <row r="34" spans="1:16" x14ac:dyDescent="0.25">
      <c r="A34" t="s">
        <v>48</v>
      </c>
      <c r="B34">
        <v>4189300</v>
      </c>
      <c r="C34">
        <v>4109958.22</v>
      </c>
      <c r="D34">
        <f t="shared" si="0"/>
        <v>79341.779999999795</v>
      </c>
      <c r="E34" s="5">
        <f t="shared" si="1"/>
        <v>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213011.23000001023</v>
      </c>
      <c r="J34" s="5">
        <f t="shared" si="4"/>
        <v>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115798.49000000022</v>
      </c>
      <c r="O34" s="5">
        <f t="shared" si="7"/>
        <v>2.6647296115611244E-2</v>
      </c>
      <c r="P34">
        <f t="shared" si="8"/>
        <v>24</v>
      </c>
    </row>
    <row r="35" spans="1:16" x14ac:dyDescent="0.25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48</v>
      </c>
    </row>
    <row r="36" spans="1:16" x14ac:dyDescent="0.25">
      <c r="A36" t="s">
        <v>50</v>
      </c>
      <c r="B36">
        <v>798200</v>
      </c>
      <c r="C36">
        <v>735423.27999999898</v>
      </c>
      <c r="D36">
        <f t="shared" si="0"/>
        <v>62776.72000000102</v>
      </c>
      <c r="E36" s="5">
        <f t="shared" si="1"/>
        <v>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157733.05000000098</v>
      </c>
      <c r="J36" s="5">
        <f t="shared" si="4"/>
        <v>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101084.71000000101</v>
      </c>
      <c r="O36" s="5">
        <f t="shared" si="7"/>
        <v>0.11509132414892521</v>
      </c>
      <c r="P36">
        <f t="shared" si="8"/>
        <v>5</v>
      </c>
    </row>
    <row r="37" spans="1:16" x14ac:dyDescent="0.25">
      <c r="A37" t="s">
        <v>51</v>
      </c>
      <c r="B37">
        <v>2087800</v>
      </c>
      <c r="C37">
        <v>2005447.73999999</v>
      </c>
      <c r="D37">
        <f t="shared" si="0"/>
        <v>82352.260000010021</v>
      </c>
      <c r="E37" s="5">
        <f t="shared" si="1"/>
        <v>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110256.79000000004</v>
      </c>
      <c r="J37" s="5">
        <f t="shared" si="4"/>
        <v>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188181.66000000015</v>
      </c>
      <c r="O37" s="5">
        <f t="shared" si="7"/>
        <v>8.1928538464887526E-2</v>
      </c>
      <c r="P37">
        <f t="shared" si="8"/>
        <v>8</v>
      </c>
    </row>
    <row r="38" spans="1:16" x14ac:dyDescent="0.25">
      <c r="A38" t="s">
        <v>52</v>
      </c>
      <c r="B38">
        <v>855300</v>
      </c>
      <c r="C38">
        <v>838669.82</v>
      </c>
      <c r="D38">
        <f t="shared" si="0"/>
        <v>16630.180000000051</v>
      </c>
      <c r="E38" s="5">
        <f t="shared" si="1"/>
        <v>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39348.040000000037</v>
      </c>
      <c r="J38" s="5">
        <f t="shared" si="4"/>
        <v>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136.73999999999069</v>
      </c>
      <c r="O38" s="5">
        <f t="shared" si="7"/>
        <v>1.7580354847003174E-4</v>
      </c>
      <c r="P38">
        <f t="shared" si="8"/>
        <v>40</v>
      </c>
    </row>
    <row r="39" spans="1:16" x14ac:dyDescent="0.25">
      <c r="A39" t="s">
        <v>53</v>
      </c>
      <c r="B39">
        <v>883900</v>
      </c>
      <c r="C39">
        <v>813108.87</v>
      </c>
      <c r="D39">
        <f t="shared" si="0"/>
        <v>70791.13</v>
      </c>
      <c r="E39" s="5">
        <f t="shared" si="1"/>
        <v>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180157.72000000998</v>
      </c>
      <c r="J39" s="5">
        <f t="shared" si="4"/>
        <v>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79036.1300000099</v>
      </c>
      <c r="O39" s="5">
        <f t="shared" si="7"/>
        <v>4.4919653310605226E-2</v>
      </c>
      <c r="P39">
        <f t="shared" si="8"/>
        <v>17</v>
      </c>
    </row>
    <row r="40" spans="1:16" x14ac:dyDescent="0.25">
      <c r="A40" t="s">
        <v>54</v>
      </c>
      <c r="B40">
        <v>38381900</v>
      </c>
      <c r="C40">
        <v>37565141.859999903</v>
      </c>
      <c r="D40">
        <f t="shared" si="0"/>
        <v>816758.14000009745</v>
      </c>
      <c r="E40" s="5">
        <f t="shared" si="1"/>
        <v>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1869659.8100000992</v>
      </c>
      <c r="J40" s="5">
        <f t="shared" si="4"/>
        <v>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610436.29000010341</v>
      </c>
      <c r="O40" s="5">
        <f t="shared" si="7"/>
        <v>1.5178676768608648E-2</v>
      </c>
      <c r="P40">
        <f t="shared" si="8"/>
        <v>31</v>
      </c>
    </row>
    <row r="41" spans="1:16" x14ac:dyDescent="0.25">
      <c r="A41" t="s">
        <v>55</v>
      </c>
      <c r="B41">
        <v>4593300</v>
      </c>
      <c r="C41">
        <v>4409060.2099999897</v>
      </c>
      <c r="D41">
        <f t="shared" si="0"/>
        <v>184239.79000001028</v>
      </c>
      <c r="E41" s="5">
        <f t="shared" si="1"/>
        <v>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133456.33000001032</v>
      </c>
      <c r="J41" s="5">
        <f t="shared" si="4"/>
        <v>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82077.349999999627</v>
      </c>
      <c r="O41" s="5">
        <f t="shared" si="7"/>
        <v>1.7099804162586642E-2</v>
      </c>
      <c r="P41">
        <f t="shared" si="8"/>
        <v>30</v>
      </c>
    </row>
    <row r="42" spans="1:16" x14ac:dyDescent="0.25">
      <c r="A42" t="s">
        <v>56</v>
      </c>
      <c r="B42">
        <v>188593300</v>
      </c>
      <c r="C42">
        <v>188551675.67999899</v>
      </c>
      <c r="D42">
        <f t="shared" si="0"/>
        <v>41624.320001006126</v>
      </c>
      <c r="E42" s="5">
        <f t="shared" si="1"/>
        <v>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2375266.6899999976</v>
      </c>
      <c r="J42" s="5">
        <f t="shared" si="4"/>
        <v>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36.250001013278961</v>
      </c>
      <c r="O42" s="5">
        <f t="shared" si="7"/>
        <v>1.8129115815929696E-7</v>
      </c>
      <c r="P42">
        <f t="shared" si="8"/>
        <v>47</v>
      </c>
    </row>
    <row r="43" spans="1:16" x14ac:dyDescent="0.25">
      <c r="A43" t="s">
        <v>57</v>
      </c>
      <c r="B43">
        <v>8135400</v>
      </c>
      <c r="C43">
        <v>7968645.8300000001</v>
      </c>
      <c r="D43">
        <f t="shared" si="0"/>
        <v>166754.16999999993</v>
      </c>
      <c r="E43" s="5">
        <f t="shared" si="1"/>
        <v>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389327.98000000045</v>
      </c>
      <c r="J43" s="5">
        <f t="shared" si="4"/>
        <v>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346517.43000000995</v>
      </c>
      <c r="O43" s="5">
        <f t="shared" si="7"/>
        <v>4.0778750220654303E-2</v>
      </c>
      <c r="P43">
        <f t="shared" si="8"/>
        <v>18</v>
      </c>
    </row>
    <row r="44" spans="1:16" x14ac:dyDescent="0.25">
      <c r="A44" t="s">
        <v>58</v>
      </c>
      <c r="B44">
        <v>30083200</v>
      </c>
      <c r="C44">
        <v>29789104.379999999</v>
      </c>
      <c r="D44">
        <f t="shared" si="0"/>
        <v>294095.62000000104</v>
      </c>
      <c r="E44" s="5">
        <f t="shared" si="1"/>
        <v>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246988.51999999955</v>
      </c>
      <c r="J44" s="5">
        <f t="shared" si="4"/>
        <v>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58.75</v>
      </c>
      <c r="O44" s="5">
        <f t="shared" si="7"/>
        <v>1.8780648419868168E-6</v>
      </c>
      <c r="P44">
        <f t="shared" si="8"/>
        <v>45</v>
      </c>
    </row>
    <row r="45" spans="1:16" x14ac:dyDescent="0.25">
      <c r="A45" t="s">
        <v>59</v>
      </c>
      <c r="B45">
        <v>55301600</v>
      </c>
      <c r="C45">
        <v>54589584.0499999</v>
      </c>
      <c r="D45">
        <f t="shared" si="0"/>
        <v>712015.95000009984</v>
      </c>
      <c r="E45" s="5">
        <f t="shared" si="1"/>
        <v>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2197246.0400001034</v>
      </c>
      <c r="J45" s="5">
        <f t="shared" si="4"/>
        <v>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640550.34000010043</v>
      </c>
      <c r="O45" s="5">
        <f t="shared" si="7"/>
        <v>1.1432866237947358E-2</v>
      </c>
      <c r="P45">
        <f t="shared" si="8"/>
        <v>32</v>
      </c>
    </row>
    <row r="46" spans="1:16" x14ac:dyDescent="0.25">
      <c r="A46" t="s">
        <v>60</v>
      </c>
      <c r="B46">
        <v>259100</v>
      </c>
      <c r="C46">
        <v>258322.43</v>
      </c>
      <c r="D46">
        <f t="shared" si="0"/>
        <v>777.57000000000698</v>
      </c>
      <c r="E46" s="5">
        <f t="shared" si="1"/>
        <v>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8597.090000000986</v>
      </c>
      <c r="J46" s="5">
        <f t="shared" si="4"/>
        <v>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12346.840000000986</v>
      </c>
      <c r="O46" s="5">
        <f t="shared" si="7"/>
        <v>4.6225533508053113E-2</v>
      </c>
      <c r="P46">
        <f t="shared" si="8"/>
        <v>16</v>
      </c>
    </row>
    <row r="47" spans="1:16" x14ac:dyDescent="0.25">
      <c r="A47" t="s">
        <v>61</v>
      </c>
      <c r="B47">
        <v>70390700</v>
      </c>
      <c r="C47">
        <v>70378426.719999999</v>
      </c>
      <c r="D47">
        <f t="shared" si="0"/>
        <v>12273.280000001192</v>
      </c>
      <c r="E47" s="5">
        <f t="shared" si="1"/>
        <v>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24458.340000003576</v>
      </c>
      <c r="J47" s="5">
        <f t="shared" si="4"/>
        <v>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21970.820000097156</v>
      </c>
      <c r="O47" s="5">
        <f t="shared" si="7"/>
        <v>2.9266019117572752E-4</v>
      </c>
      <c r="P47">
        <f t="shared" si="8"/>
        <v>38</v>
      </c>
    </row>
    <row r="48" spans="1:16" x14ac:dyDescent="0.25">
      <c r="A48" t="s">
        <v>62</v>
      </c>
      <c r="B48">
        <v>6737100</v>
      </c>
      <c r="C48">
        <v>6527352.5699999901</v>
      </c>
      <c r="D48">
        <f t="shared" si="0"/>
        <v>209747.43000000995</v>
      </c>
      <c r="E48" s="5">
        <f t="shared" si="1"/>
        <v>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292627.44000000041</v>
      </c>
      <c r="J48" s="5">
        <f t="shared" si="4"/>
        <v>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407449.76000001002</v>
      </c>
      <c r="O48" s="5">
        <f t="shared" si="7"/>
        <v>5.5893132870587676E-2</v>
      </c>
      <c r="P48">
        <f t="shared" si="8"/>
        <v>15</v>
      </c>
    </row>
    <row r="49" spans="1:16" x14ac:dyDescent="0.25">
      <c r="A49" t="s">
        <v>63</v>
      </c>
      <c r="B49">
        <v>92200</v>
      </c>
      <c r="C49">
        <v>90499.43</v>
      </c>
      <c r="D49">
        <f t="shared" si="0"/>
        <v>1700.570000000007</v>
      </c>
      <c r="E49" s="5">
        <f t="shared" si="1"/>
        <v>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7133.1199999999953</v>
      </c>
      <c r="J49" s="5">
        <f t="shared" si="4"/>
        <v>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48</v>
      </c>
    </row>
    <row r="50" spans="1:16" x14ac:dyDescent="0.25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25">
      <c r="A51" t="s">
        <v>65</v>
      </c>
      <c r="B51">
        <v>8609500</v>
      </c>
      <c r="C51">
        <v>8499425.3399999905</v>
      </c>
      <c r="D51">
        <f t="shared" si="0"/>
        <v>110074.66000000946</v>
      </c>
      <c r="E51" s="5">
        <f t="shared" si="1"/>
        <v>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326440.38000000082</v>
      </c>
      <c r="J51" s="5">
        <f t="shared" si="4"/>
        <v>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98056.689999999478</v>
      </c>
      <c r="O51" s="5">
        <f t="shared" si="7"/>
        <v>1.1100045280114048E-2</v>
      </c>
      <c r="P51">
        <f t="shared" si="8"/>
        <v>33</v>
      </c>
    </row>
    <row r="52" spans="1:16" x14ac:dyDescent="0.25">
      <c r="A52" t="s">
        <v>66</v>
      </c>
      <c r="B52">
        <v>2451000</v>
      </c>
      <c r="C52">
        <v>2254684.7999999998</v>
      </c>
      <c r="D52">
        <f t="shared" si="0"/>
        <v>196315.20000000019</v>
      </c>
      <c r="E52" s="5">
        <f t="shared" si="1"/>
        <v>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236027.12000000011</v>
      </c>
      <c r="J52" s="5">
        <f t="shared" si="4"/>
        <v>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264764.74</v>
      </c>
      <c r="O52" s="5">
        <f t="shared" si="7"/>
        <v>0.11404408166781529</v>
      </c>
      <c r="P52">
        <f t="shared" si="8"/>
        <v>6</v>
      </c>
    </row>
    <row r="54" spans="1:16" x14ac:dyDescent="0.25">
      <c r="A54" s="2" t="s">
        <v>67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25">
      <c r="A56" t="s">
        <v>24</v>
      </c>
      <c r="B56">
        <f>VLOOKUP(A56,A2:F52,4, FALSE  )</f>
        <v>36209.630000000005</v>
      </c>
      <c r="C56">
        <f>VLOOKUP(A56,A2:K52,9, FALSE  )</f>
        <v>27292.159999999974</v>
      </c>
      <c r="D56">
        <f>VLOOKUP(A56,A2:P52,14, FALSE  )</f>
        <v>9181.0800000000163</v>
      </c>
    </row>
    <row r="57" spans="1:16" x14ac:dyDescent="0.25">
      <c r="A57" t="s">
        <v>25</v>
      </c>
      <c r="B57">
        <f t="shared" ref="B57:B61" si="9">VLOOKUP(A57,A3:F53,4, FALSE  )</f>
        <v>0</v>
      </c>
      <c r="C57">
        <f t="shared" ref="C57:C61" si="10">VLOOKUP(A57,A3:K53,9, FALSE  )</f>
        <v>0</v>
      </c>
      <c r="D57">
        <f t="shared" ref="D57:D61" si="11">VLOOKUP(A57,A3:P53,14, FALSE  )</f>
        <v>311228.08999999997</v>
      </c>
    </row>
    <row r="58" spans="1:16" x14ac:dyDescent="0.25">
      <c r="A58" t="s">
        <v>32</v>
      </c>
      <c r="B58">
        <f t="shared" si="9"/>
        <v>149396.10000000987</v>
      </c>
      <c r="C58">
        <f t="shared" si="10"/>
        <v>189254.06000000006</v>
      </c>
      <c r="D58">
        <f t="shared" si="11"/>
        <v>374962.91000000015</v>
      </c>
    </row>
    <row r="59" spans="1:16" x14ac:dyDescent="0.25">
      <c r="A59" t="s">
        <v>38</v>
      </c>
      <c r="B59">
        <f t="shared" si="9"/>
        <v>12230.810000000056</v>
      </c>
      <c r="C59">
        <f t="shared" si="10"/>
        <v>45485.580000000075</v>
      </c>
      <c r="D59">
        <f t="shared" si="11"/>
        <v>72.879999999888241</v>
      </c>
    </row>
    <row r="60" spans="1:16" x14ac:dyDescent="0.25">
      <c r="A60" t="s">
        <v>39</v>
      </c>
      <c r="B60">
        <f t="shared" si="9"/>
        <v>4950.4699999999721</v>
      </c>
      <c r="C60">
        <f t="shared" si="10"/>
        <v>8005.7900000010268</v>
      </c>
      <c r="D60">
        <f t="shared" si="11"/>
        <v>1724.9000000000233</v>
      </c>
    </row>
    <row r="61" spans="1:16" x14ac:dyDescent="0.25">
      <c r="A61" t="s">
        <v>55</v>
      </c>
      <c r="B61">
        <f t="shared" si="9"/>
        <v>184239.79000001028</v>
      </c>
      <c r="C61">
        <f t="shared" si="10"/>
        <v>133456.33000001032</v>
      </c>
      <c r="D61">
        <f t="shared" si="11"/>
        <v>82077.349999999627</v>
      </c>
    </row>
    <row r="63" spans="1:16" x14ac:dyDescent="0.25">
      <c r="A63" s="7" t="s">
        <v>68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25">
      <c r="A65" t="s">
        <v>24</v>
      </c>
      <c r="B65" cm="1">
        <f t="array" ref="B65">_xlfn.XLOOKUP(A56, A:A, D:D, NA)</f>
        <v>36209.630000000005</v>
      </c>
      <c r="C65" cm="1">
        <f t="array" ref="C65">_xlfn.XLOOKUP(A56, A:A, I:I, NA)</f>
        <v>27292.159999999974</v>
      </c>
      <c r="D65" cm="1">
        <f t="array" ref="D65">_xlfn.XLOOKUP(A56, A:A, N:N, NA)</f>
        <v>9181.0800000000163</v>
      </c>
    </row>
    <row r="66" spans="1:4" x14ac:dyDescent="0.25">
      <c r="A66" t="s">
        <v>25</v>
      </c>
      <c r="B66" cm="1">
        <f t="array" ref="B66">_xlfn.XLOOKUP(A57, A:A, D:D, NA)</f>
        <v>0</v>
      </c>
      <c r="C66" cm="1">
        <f t="array" ref="C66">_xlfn.XLOOKUP(A57, A:A, I:I, NA)</f>
        <v>0</v>
      </c>
      <c r="D66" cm="1">
        <f t="array" ref="D66">_xlfn.XLOOKUP(A57, A:A, N:N, NA)</f>
        <v>311228.08999999997</v>
      </c>
    </row>
    <row r="67" spans="1:4" x14ac:dyDescent="0.25">
      <c r="A67" t="s">
        <v>32</v>
      </c>
      <c r="B67" cm="1">
        <f t="array" ref="B67">_xlfn.XLOOKUP(A58, A:A, D:D, NA)</f>
        <v>149396.10000000987</v>
      </c>
      <c r="C67" cm="1">
        <f t="array" ref="C67">_xlfn.XLOOKUP(A58, A:A, I:I, NA)</f>
        <v>189254.06000000006</v>
      </c>
      <c r="D67" cm="1">
        <f t="array" ref="D67">_xlfn.XLOOKUP(A58, A:A, N:N, NA)</f>
        <v>374962.91000000015</v>
      </c>
    </row>
    <row r="68" spans="1:4" x14ac:dyDescent="0.25">
      <c r="A68" t="s">
        <v>38</v>
      </c>
      <c r="B68" cm="1">
        <f t="array" ref="B68">_xlfn.XLOOKUP(A59, A:A, D:D, NA)</f>
        <v>12230.810000000056</v>
      </c>
      <c r="C68" cm="1">
        <f t="array" ref="C68">_xlfn.XLOOKUP(A59, A:A, I:I, NA)</f>
        <v>45485.580000000075</v>
      </c>
      <c r="D68" cm="1">
        <f t="array" ref="D68">_xlfn.XLOOKUP(A59, A:A, N:N, NA)</f>
        <v>72.879999999888241</v>
      </c>
    </row>
    <row r="69" spans="1:4" x14ac:dyDescent="0.25">
      <c r="A69" t="s">
        <v>39</v>
      </c>
      <c r="B69" cm="1">
        <f t="array" ref="B69">_xlfn.XLOOKUP(A60, A:A, D:D, NA)</f>
        <v>4950.4699999999721</v>
      </c>
      <c r="C69" cm="1">
        <f t="array" ref="C69">_xlfn.XLOOKUP(A60, A:A, I:I, NA)</f>
        <v>8005.7900000010268</v>
      </c>
      <c r="D69" cm="1">
        <f t="array" ref="D69">_xlfn.XLOOKUP(A60, A:A, N:N, NA)</f>
        <v>1724.9000000000233</v>
      </c>
    </row>
    <row r="70" spans="1:4" x14ac:dyDescent="0.25">
      <c r="A70" t="s">
        <v>55</v>
      </c>
      <c r="B70" cm="1">
        <f t="array" ref="B70">_xlfn.XLOOKUP(A61, A:A, D:D, NA)</f>
        <v>184239.79000001028</v>
      </c>
      <c r="C70" cm="1">
        <f t="array" ref="C70">_xlfn.XLOOKUP(A61, A:A, I:I, NA)</f>
        <v>133456.33000001032</v>
      </c>
      <c r="D70" cm="1">
        <f t="array" ref="D70">_xlfn.XLOOKUP(A61, A:A, N:N, NA)</f>
        <v>82077.349999999627</v>
      </c>
    </row>
    <row r="72" spans="1:4" x14ac:dyDescent="0.25">
      <c r="A72" s="7" t="s">
        <v>69</v>
      </c>
    </row>
    <row r="73" spans="1:4" x14ac:dyDescent="0.2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25">
      <c r="A74" t="s">
        <v>24</v>
      </c>
      <c r="B74">
        <f>INDEX(D:D, MATCH(A56, A:A, 0))</f>
        <v>36209.630000000005</v>
      </c>
      <c r="C74">
        <f>INDEX(I:I, MATCH(A56, A:A, 0))</f>
        <v>27292.159999999974</v>
      </c>
      <c r="D74">
        <f>INDEX(N:N, MATCH(A56, A:A, 0))</f>
        <v>9181.0800000000163</v>
      </c>
    </row>
    <row r="75" spans="1:4" x14ac:dyDescent="0.25">
      <c r="A75" t="s">
        <v>25</v>
      </c>
      <c r="B75">
        <f t="shared" ref="B75:B79" si="12">INDEX(D:D, MATCH(A57, A:A, 0))</f>
        <v>0</v>
      </c>
      <c r="C75">
        <f t="shared" ref="C75:C79" si="13">INDEX(I:I, MATCH(A57, A:A, 0))</f>
        <v>0</v>
      </c>
      <c r="D75">
        <f t="shared" ref="D75:D79" si="14">INDEX(N:N, MATCH(A57, A:A, 0))</f>
        <v>311228.08999999997</v>
      </c>
    </row>
    <row r="76" spans="1:4" x14ac:dyDescent="0.25">
      <c r="A76" t="s">
        <v>32</v>
      </c>
      <c r="B76">
        <f t="shared" si="12"/>
        <v>149396.10000000987</v>
      </c>
      <c r="C76">
        <f t="shared" si="13"/>
        <v>189254.06000000006</v>
      </c>
      <c r="D76">
        <f t="shared" si="14"/>
        <v>374962.91000000015</v>
      </c>
    </row>
    <row r="77" spans="1:4" x14ac:dyDescent="0.25">
      <c r="A77" t="s">
        <v>38</v>
      </c>
      <c r="B77">
        <f t="shared" si="12"/>
        <v>12230.810000000056</v>
      </c>
      <c r="C77">
        <f t="shared" si="13"/>
        <v>45485.580000000075</v>
      </c>
      <c r="D77">
        <f t="shared" si="14"/>
        <v>72.879999999888241</v>
      </c>
    </row>
    <row r="78" spans="1:4" x14ac:dyDescent="0.25">
      <c r="A78" t="s">
        <v>39</v>
      </c>
      <c r="B78">
        <f t="shared" si="12"/>
        <v>4950.4699999999721</v>
      </c>
      <c r="C78">
        <f t="shared" si="13"/>
        <v>8005.7900000010268</v>
      </c>
      <c r="D78">
        <f t="shared" si="14"/>
        <v>1724.9000000000233</v>
      </c>
    </row>
    <row r="79" spans="1:4" x14ac:dyDescent="0.25">
      <c r="A79" t="s">
        <v>55</v>
      </c>
      <c r="B79">
        <f t="shared" si="12"/>
        <v>184239.79000001028</v>
      </c>
      <c r="C79">
        <f t="shared" si="13"/>
        <v>133456.33000001032</v>
      </c>
      <c r="D79">
        <f t="shared" si="14"/>
        <v>82077.349999999627</v>
      </c>
    </row>
    <row r="81" spans="1:7" x14ac:dyDescent="0.25">
      <c r="A81" s="7" t="s">
        <v>70</v>
      </c>
    </row>
    <row r="82" spans="1:7" x14ac:dyDescent="0.25">
      <c r="A82" t="s">
        <v>0</v>
      </c>
    </row>
    <row r="83" spans="1:7" x14ac:dyDescent="0.25">
      <c r="B83" s="1" t="s">
        <v>71</v>
      </c>
      <c r="C83" s="1" t="s">
        <v>72</v>
      </c>
    </row>
    <row r="84" spans="1:7" x14ac:dyDescent="0.25">
      <c r="A84" t="s">
        <v>73</v>
      </c>
      <c r="B84" s="6">
        <f>INDEX($A$2:$F$52, MATCH($B$87, $A$2:$A$52,0), 2)</f>
        <v>7670700</v>
      </c>
      <c r="C84" s="6">
        <f>INDEX($A$2:$F$52, MATCH($B$87, $A$2:$A$52,0), 3)</f>
        <v>6947552.6699999999</v>
      </c>
    </row>
    <row r="85" spans="1:7" x14ac:dyDescent="0.25">
      <c r="A85" t="s">
        <v>74</v>
      </c>
      <c r="B85" s="6">
        <f>INDEX($A$2:$K$52, MATCH($B$87, $A$2:$A$52,0), 2)</f>
        <v>7670700</v>
      </c>
      <c r="C85" s="6">
        <f t="shared" ref="C85:C86" si="15">INDEX($A$2:$F$52, MATCH($B$87, $A$2:$A$52,0), 3)</f>
        <v>6947552.6699999999</v>
      </c>
    </row>
    <row r="86" spans="1:7" x14ac:dyDescent="0.25">
      <c r="A86" t="s">
        <v>75</v>
      </c>
      <c r="B86" s="6">
        <f t="shared" ref="B85:B86" si="16">INDEX($A$2:$P$52, MATCH($B$87, $A$2:$A$52,0), 2)</f>
        <v>7670700</v>
      </c>
      <c r="C86" s="6">
        <f t="shared" si="15"/>
        <v>6947552.6699999999</v>
      </c>
    </row>
    <row r="87" spans="1:7" x14ac:dyDescent="0.25">
      <c r="B87" t="s">
        <v>19</v>
      </c>
    </row>
    <row r="88" spans="1:7" x14ac:dyDescent="0.25">
      <c r="A88" s="7" t="s">
        <v>76</v>
      </c>
    </row>
    <row r="89" spans="1:7" x14ac:dyDescent="0.2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25">
      <c r="A91" t="s">
        <v>73</v>
      </c>
      <c r="C91" s="5"/>
      <c r="E91" s="5"/>
      <c r="G91" s="5"/>
    </row>
    <row r="92" spans="1:7" x14ac:dyDescent="0.25">
      <c r="A92" t="s">
        <v>74</v>
      </c>
      <c r="C92" s="5"/>
      <c r="E92" s="5"/>
      <c r="G92" s="5"/>
    </row>
    <row r="93" spans="1:7" x14ac:dyDescent="0.25">
      <c r="A93" t="s">
        <v>75</v>
      </c>
      <c r="C93" s="5"/>
      <c r="E93" s="5"/>
      <c r="G93" s="5"/>
    </row>
    <row r="95" spans="1:7" x14ac:dyDescent="0.25">
      <c r="A95" s="7" t="s">
        <v>79</v>
      </c>
    </row>
    <row r="96" spans="1:7" x14ac:dyDescent="0.2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5">
      <c r="A98" t="s">
        <v>73</v>
      </c>
      <c r="C98" s="4"/>
      <c r="E98" s="4"/>
      <c r="G98" s="4"/>
      <c r="I98" s="4"/>
    </row>
    <row r="99" spans="1:9" x14ac:dyDescent="0.25">
      <c r="A99" t="s">
        <v>74</v>
      </c>
      <c r="C99" s="4"/>
      <c r="E99" s="4"/>
      <c r="G99" s="4"/>
      <c r="I99" s="4"/>
    </row>
    <row r="100" spans="1:9" x14ac:dyDescent="0.25">
      <c r="A100" t="s">
        <v>75</v>
      </c>
      <c r="C100" s="4"/>
      <c r="E100" s="4"/>
      <c r="G100" s="4"/>
      <c r="I100" s="4"/>
    </row>
  </sheetData>
  <dataValidations disablePrompts="1" count="2">
    <dataValidation type="list" allowBlank="1" showInputMessage="1" showErrorMessage="1" sqref="A83 B87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JERD SPEN</cp:lastModifiedBy>
  <cp:revision/>
  <dcterms:created xsi:type="dcterms:W3CDTF">2020-02-26T17:00:38Z</dcterms:created>
  <dcterms:modified xsi:type="dcterms:W3CDTF">2023-01-25T03:23:43Z</dcterms:modified>
  <cp:category/>
  <cp:contentStatus/>
</cp:coreProperties>
</file>