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lujo Proyecto" sheetId="1" r:id="rId3"/>
    <sheet state="visible" name="Hoja 1" sheetId="2" r:id="rId4"/>
    <sheet state="hidden" name="Flujo 48 m" sheetId="3" r:id="rId5"/>
    <sheet state="hidden" name="EERR" sheetId="4" r:id="rId6"/>
    <sheet state="hidden" name="Resumen HW&amp;SW" sheetId="5" r:id="rId7"/>
    <sheet state="hidden" name="diagrama" sheetId="6" r:id="rId8"/>
    <sheet state="hidden" name="Discos" sheetId="7" r:id="rId9"/>
    <sheet state="hidden" name="HW&amp;SW Adicional" sheetId="8" r:id="rId10"/>
    <sheet state="hidden" name="Propuesta 4 AÑOS" sheetId="9" r:id="rId11"/>
    <sheet state="hidden" name="Servicios Implement" sheetId="10" r:id="rId12"/>
    <sheet state="hidden" name="Resumen COT" sheetId="11" r:id="rId13"/>
    <sheet state="hidden" name="1. Operación COT" sheetId="12" r:id="rId14"/>
    <sheet state="hidden" name="2. Espacio COT" sheetId="13" r:id="rId15"/>
    <sheet state="hidden" name="3. Energía COT" sheetId="14" r:id="rId16"/>
    <sheet state="hidden" name="4. Gastos Operativos COT" sheetId="15" r:id="rId17"/>
    <sheet state="hidden" name="5. MO Implementacion" sheetId="16"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2">
      <text>
        <t xml:space="preserve">jpolti:
- 18K de memoria
</t>
      </text>
    </comment>
    <comment authorId="0" ref="F35">
      <text>
        <t xml:space="preserve">jpolti:
- 18K de memoria
</t>
      </text>
    </comment>
  </commentList>
</comments>
</file>

<file path=xl/comments2.xml><?xml version="1.0" encoding="utf-8"?>
<comments xmlns:r="http://schemas.openxmlformats.org/officeDocument/2006/relationships" xmlns="http://schemas.openxmlformats.org/spreadsheetml/2006/main">
  <authors>
    <author/>
  </authors>
  <commentList>
    <comment authorId="0" ref="D9">
      <text>
        <t xml:space="preserve">GMD S.A.:
Validado.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6">
      <text>
        <t xml:space="preserve">Mmelchor:
GSF Discos de 15K
BVL Discos de  10K
Belcorp Disk de 10K</t>
      </text>
    </comment>
    <comment authorId="0" ref="A27">
      <text>
        <t xml:space="preserve">Mmelchor:
GSF Discos de 15K
Luxor Discos de  10K
BVL Discos de 10k
</t>
      </text>
    </comment>
  </commentList>
</comments>
</file>

<file path=xl/comments4.xml><?xml version="1.0" encoding="utf-8"?>
<comments xmlns:r="http://schemas.openxmlformats.org/officeDocument/2006/relationships" xmlns="http://schemas.openxmlformats.org/spreadsheetml/2006/main">
  <authors>
    <author/>
  </authors>
  <commentList>
    <comment authorId="0" ref="G31">
      <text>
        <t xml:space="preserve">GMD S.A.:
Consideré el 50% para DB y AP Demantra
</t>
      </text>
    </comment>
    <comment authorId="0" ref="E35">
      <text>
        <t xml:space="preserve">jpolti:
instalacion de discos en el EVA</t>
      </text>
    </comment>
  </commentList>
</comments>
</file>

<file path=xl/comments5.xml><?xml version="1.0" encoding="utf-8"?>
<comments xmlns:r="http://schemas.openxmlformats.org/officeDocument/2006/relationships" xmlns="http://schemas.openxmlformats.org/spreadsheetml/2006/main">
  <authors>
    <author/>
  </authors>
  <commentList>
    <comment authorId="0" ref="G13">
      <text>
        <t xml:space="preserve">GMD:
Tiempo consumido por la elaboración de informes Semanales</t>
      </text>
    </comment>
    <comment authorId="0" ref="G15">
      <text>
        <t xml:space="preserve">GMD:
Tiempo consumido por la elaboración de Informes Semanales</t>
      </text>
    </comment>
  </commentList>
</comments>
</file>

<file path=xl/comments6.xml><?xml version="1.0" encoding="utf-8"?>
<comments xmlns:r="http://schemas.openxmlformats.org/officeDocument/2006/relationships" xmlns="http://schemas.openxmlformats.org/spreadsheetml/2006/main">
  <authors>
    <author/>
  </authors>
  <commentList>
    <comment authorId="0" ref="I4">
      <text>
        <t xml:space="preserve">Jaime Dasso Botto:
COT1=US$73/2</t>
      </text>
    </comment>
    <comment authorId="0" ref="J4">
      <text>
        <t xml:space="preserve">Jaime Dasso Botto:
COT1=US$73/2</t>
      </text>
    </comment>
    <comment authorId="0" ref="H5">
      <text>
        <t xml:space="preserve">Jaime Dasso Botto:
Mt3= (cant us/42)x(1.4mt2 x 2mts alto)
1 rack = 42 us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8">
      <text>
        <t xml:space="preserve">GMD S.A.:
Considerado por H-.Alcorta
</t>
      </text>
    </comment>
  </commentList>
</comments>
</file>

<file path=xl/sharedStrings.xml><?xml version="1.0" encoding="utf-8"?>
<sst xmlns="http://schemas.openxmlformats.org/spreadsheetml/2006/main" count="890" uniqueCount="515">
  <si>
    <t>FLUJO DE CAJA PROYECTADO DE PROYECTO Venta de hamburguesas de la empresa Papacho’s</t>
  </si>
  <si>
    <t>Tasa Financiamiento</t>
  </si>
  <si>
    <t xml:space="preserve"> </t>
  </si>
  <si>
    <t>Tasa Descuento Anual</t>
  </si>
  <si>
    <t>Tasa Descuento Mensual</t>
  </si>
  <si>
    <t>Concepto</t>
  </si>
  <si>
    <t>Totales</t>
  </si>
  <si>
    <t>VPN</t>
  </si>
  <si>
    <t>%</t>
  </si>
  <si>
    <t>US $</t>
  </si>
  <si>
    <t>Año 0</t>
  </si>
  <si>
    <t>Año 1</t>
  </si>
  <si>
    <t>Año 2</t>
  </si>
  <si>
    <t>Año 3</t>
  </si>
  <si>
    <t>Ingresos</t>
  </si>
  <si>
    <t xml:space="preserve">FLUJO DE CAJA </t>
  </si>
  <si>
    <t>FLUJO DE CAJA PROYECTADO DEL PROYECTO " VENTA DE HAMBURGUESAS DE LA EMPRESA PAPACHO’S "</t>
  </si>
  <si>
    <t>SAN FERNANDO</t>
  </si>
  <si>
    <t>Pre Operativo</t>
  </si>
  <si>
    <t>Ahorro horas hombre (1)</t>
  </si>
  <si>
    <t>Mes 0</t>
  </si>
  <si>
    <t>Mes 1</t>
  </si>
  <si>
    <t>Mes 2</t>
  </si>
  <si>
    <t>Mes 3</t>
  </si>
  <si>
    <t>Mejora Eficiencia % (2)</t>
  </si>
  <si>
    <t>PRIMER AÑO</t>
  </si>
  <si>
    <t>SEGUNDO AÑO</t>
  </si>
  <si>
    <t>TERCER AÑO</t>
  </si>
  <si>
    <t>CUARTO AÑO</t>
  </si>
  <si>
    <t>QUINTO AÑO</t>
  </si>
  <si>
    <t>Egresos</t>
  </si>
  <si>
    <t>Costo Bienes</t>
  </si>
  <si>
    <t>TOTAL INGRESOS</t>
  </si>
  <si>
    <t>Mano de Obra (3)</t>
  </si>
  <si>
    <t>Gastos Generales</t>
  </si>
  <si>
    <t>Flujo Operativo y Financiero</t>
  </si>
  <si>
    <t>Costo Bienes y Subcontrata</t>
  </si>
  <si>
    <t>Inversión (Licencias de SW por ej.)</t>
  </si>
  <si>
    <t>Gastos Financieros</t>
  </si>
  <si>
    <t>Comision Gerencia de línea</t>
  </si>
  <si>
    <t xml:space="preserve"> Nuevo Servicio</t>
  </si>
  <si>
    <t xml:space="preserve">Gastos Indirectos </t>
  </si>
  <si>
    <t>Flujo de Caja Neto Mensual</t>
  </si>
  <si>
    <t>Flujo Acumulado</t>
  </si>
  <si>
    <t>RATIOS FINANCIEROS</t>
  </si>
  <si>
    <t>ROE</t>
  </si>
  <si>
    <t xml:space="preserve">TIR </t>
  </si>
  <si>
    <t>Beneficio/costo</t>
  </si>
  <si>
    <t>S/.</t>
  </si>
  <si>
    <t>US$</t>
  </si>
  <si>
    <t>(1) 4 analista S/.  8000, 1 programador 
S/. 1200, 1 Gestor de la Configuración S/.1500, 1 Documentador S/.1000 y 1 Jefe de Proyecto S/3000. 15% de horas extras, La hora extra se paga 50% adicional)</t>
  </si>
  <si>
    <t>(2) 25 % mas de eficiencia</t>
  </si>
  <si>
    <t>(3)  M.O.(Mano de Obra)  S/. 14700 x 3 meses</t>
  </si>
  <si>
    <t>EGRESOS</t>
  </si>
  <si>
    <t>(1) 4 Analista S/.  8000,    1 Programador s/.  1200    
1 Gestor de la Configuración S/.  1500,     1 Documentador S/.  1000 
1 Jefe de Proyecto S/.  3000    
15% de horas extras.    La hora extra se paga 50% adicional</t>
  </si>
  <si>
    <t>ESTADO DE RESULTADOS</t>
  </si>
  <si>
    <t>(3)  M.O.(Mano de Obra)  S/. 14700 x 4 meses</t>
  </si>
  <si>
    <t>Hosting ITO</t>
  </si>
  <si>
    <t>Servicio Actual</t>
  </si>
  <si>
    <t>Operación COT (MO, espacio energía, cintas)</t>
  </si>
  <si>
    <t xml:space="preserve">DBA fase de implementación &amp; Soporte DBA </t>
  </si>
  <si>
    <t>Servicios implementación en el COT</t>
  </si>
  <si>
    <t>Nuevos Equipos</t>
  </si>
  <si>
    <t>Servicios Enterprise GMD</t>
  </si>
  <si>
    <t>ADQUISICION DE EQUIPOS - INVERSIONES</t>
  </si>
  <si>
    <t>1.-RESUMEN DE ADQUISICION DE EQUIPOS Y PARTES - INVERSIONES</t>
  </si>
  <si>
    <t>Instalación, Soporte HW y SW Base</t>
  </si>
  <si>
    <t>Descripcion</t>
  </si>
  <si>
    <t>Cant</t>
  </si>
  <si>
    <t>P.U.</t>
  </si>
  <si>
    <t>Total</t>
  </si>
  <si>
    <t>Utilización</t>
  </si>
  <si>
    <t>Nro.Clientes</t>
  </si>
  <si>
    <t>Costo</t>
  </si>
  <si>
    <t>Instalación, Soporte SW</t>
  </si>
  <si>
    <t>Equipos HP</t>
  </si>
  <si>
    <t>Instalación, Soporte Comunicaciones</t>
  </si>
  <si>
    <t>rp 8420</t>
  </si>
  <si>
    <t xml:space="preserve">Servicios Terceros </t>
  </si>
  <si>
    <t>rp7440 + discos</t>
  </si>
  <si>
    <t xml:space="preserve">2 Racks </t>
  </si>
  <si>
    <t>Comunicaciones</t>
  </si>
  <si>
    <t>3 Puertos Gbit para el switch Switch Brocade x lado</t>
  </si>
  <si>
    <t>2 Tarjetas FC</t>
  </si>
  <si>
    <t>Software</t>
  </si>
  <si>
    <t>2 Licencias de Dataprotector ( Oracle Integration) para HP-UX</t>
  </si>
  <si>
    <t>Licencias de Oracle RAC</t>
  </si>
  <si>
    <t>Licencias de Service Guard Versión 11.16 for Oracle RAC</t>
  </si>
  <si>
    <t>Inversión HW y SW</t>
  </si>
  <si>
    <t>2 Licencias de Agentes de  Unicenter para HP-UX</t>
  </si>
  <si>
    <t>Equipos Actuales (saldo de depreciación)</t>
  </si>
  <si>
    <t>Contingencia</t>
  </si>
  <si>
    <t>MARGEN DE CONTRIBUCIÓN</t>
  </si>
  <si>
    <t>Comision</t>
  </si>
  <si>
    <t>MARGEN BRUTO</t>
  </si>
  <si>
    <t>MARGEN BRUTO ACUMULADO</t>
  </si>
  <si>
    <t>SITUACION ACTUAL</t>
  </si>
  <si>
    <t>COT 1</t>
  </si>
  <si>
    <t>COT 2</t>
  </si>
  <si>
    <t>rp8420</t>
  </si>
  <si>
    <t>Requerimientos:</t>
  </si>
  <si>
    <t>BDPRD</t>
  </si>
  <si>
    <t>BDCO</t>
  </si>
  <si>
    <t>eBS: 445 usuarios (logged-on users)</t>
  </si>
  <si>
    <t>4x1.0 GHz</t>
  </si>
  <si>
    <t>30% de carga adicional durante campaña navideña</t>
  </si>
  <si>
    <t>14 GB RAM</t>
  </si>
  <si>
    <t>Nuevo módulo de DP y APS  (Pollos, Pavos, Cerdos, Huevos y Procesados)</t>
  </si>
  <si>
    <t>APPRD</t>
  </si>
  <si>
    <t>APCO</t>
  </si>
  <si>
    <t>Mayor uso de DBI (Daily Business Intelligence)</t>
  </si>
  <si>
    <t>2x1.0 GHz</t>
  </si>
  <si>
    <t>La carga total no debe superar el 70% (en contingencia al 140%)</t>
  </si>
  <si>
    <t>12 GB RAM</t>
  </si>
  <si>
    <t>Crecimiento vegetativo de 10% anual</t>
  </si>
  <si>
    <t>PORTAL (iSupplier)</t>
  </si>
  <si>
    <t>CUBE (AF)</t>
  </si>
  <si>
    <t>4 GB RAM</t>
  </si>
  <si>
    <t>Actual::</t>
  </si>
  <si>
    <t>Nuevo Sizing:</t>
  </si>
  <si>
    <t xml:space="preserve">BD: 8 x 1.0 / 28 GB </t>
  </si>
  <si>
    <t>BD: 12 x 1.0 / 48 GB</t>
  </si>
  <si>
    <t xml:space="preserve">APP: 4 x 1.0 / 24 GB </t>
  </si>
  <si>
    <t xml:space="preserve">APP: 8 x 1.0 / 32 GB </t>
  </si>
  <si>
    <t>DP&amp;APS: 4 x 1.0 / 16 GB</t>
  </si>
  <si>
    <t>CONFIGURACION PROPUESTA - 1</t>
  </si>
  <si>
    <t>CONFIGURACION PROPUESTA</t>
  </si>
  <si>
    <t>CONFIGURACION PROPUESTA - 3</t>
  </si>
  <si>
    <t>rp 7440</t>
  </si>
  <si>
    <t>rp 8440</t>
  </si>
  <si>
    <t>BDPRO</t>
  </si>
  <si>
    <t>6x1.0 GHz + 2 iCAP</t>
  </si>
  <si>
    <t>24 GB RAM</t>
  </si>
  <si>
    <t>APPRD - 1</t>
  </si>
  <si>
    <t>16 GB RAM</t>
  </si>
  <si>
    <t xml:space="preserve">DBDemantra </t>
  </si>
  <si>
    <t>APDemantra</t>
  </si>
  <si>
    <t>DBDemantra</t>
  </si>
  <si>
    <t>2x1.0 GHz + 2 iCAP</t>
  </si>
  <si>
    <t>10 GB RAM</t>
  </si>
  <si>
    <t>8 GB RAM</t>
  </si>
  <si>
    <t>En Total:</t>
  </si>
  <si>
    <t>DP&amp;APS: 4 x 1.0 / 20 GB</t>
  </si>
  <si>
    <t>Contingencia COT1</t>
  </si>
  <si>
    <t>Contingencia COT 2</t>
  </si>
  <si>
    <t>BD: 8 x 1.0 / 24 GB</t>
  </si>
  <si>
    <t>APP: 4 x 1.0 / 16 GB</t>
  </si>
  <si>
    <t>DP&amp;APS: 4 x 1.0 / 8 GB</t>
  </si>
  <si>
    <t>DP&amp;APS: 4 x 1.0 / 10 GB</t>
  </si>
  <si>
    <t>Margen de Contribución</t>
  </si>
  <si>
    <t>Margen Bruto</t>
  </si>
  <si>
    <t>Margen Bruto Acumulado</t>
  </si>
  <si>
    <t>Saldo de depreciación equipos nuevos:</t>
  </si>
  <si>
    <t>Enviado por Jesús Ospina, precios de almacén GMD</t>
  </si>
  <si>
    <t>GBICs</t>
  </si>
  <si>
    <t>CANT</t>
  </si>
  <si>
    <t>PART NUMBER</t>
  </si>
  <si>
    <t>DESCRIPCION</t>
  </si>
  <si>
    <t>DESC</t>
  </si>
  <si>
    <t>Item</t>
  </si>
  <si>
    <t>COSTO UNIT</t>
  </si>
  <si>
    <t>Codigo</t>
  </si>
  <si>
    <t>COSTO TOTAL</t>
  </si>
  <si>
    <t>Descripción</t>
  </si>
  <si>
    <t>P.Unit</t>
  </si>
  <si>
    <t>P.Total</t>
  </si>
  <si>
    <t>A6515A</t>
  </si>
  <si>
    <t>364622-B22</t>
  </si>
  <si>
    <t>HP EVA 300G/10K FC Add-on Hard Disk Drv</t>
  </si>
  <si>
    <t>Short Wave SFP - Field Install</t>
  </si>
  <si>
    <t>C7525A</t>
  </si>
  <si>
    <t>Fibre optic cable</t>
  </si>
  <si>
    <t>HA110A3</t>
  </si>
  <si>
    <t>HP 3y Support Plus 24 SVC</t>
  </si>
  <si>
    <t>HA110A3     8HH</t>
  </si>
  <si>
    <t>EVA FC 146GB/300GB HDD Support</t>
  </si>
  <si>
    <t>HA113A1</t>
  </si>
  <si>
    <t>HP Installation Service</t>
  </si>
  <si>
    <t>GMD</t>
  </si>
  <si>
    <t>HA113A1     5FL</t>
  </si>
  <si>
    <t>EVA Disk Drive Installation</t>
  </si>
  <si>
    <t>Licencias Data Protector</t>
  </si>
  <si>
    <t>B6955BA</t>
  </si>
  <si>
    <t>OV Data Protector On-line ext. UNIX LTU</t>
  </si>
  <si>
    <t>HP</t>
  </si>
  <si>
    <r>
      <t>From:</t>
    </r>
    <r>
      <rPr>
        <rFont val="Tahoma"/>
        <sz val="10.0"/>
      </rPr>
      <t xml:space="preserve"> Huldisch, Alfredo [mailto:Alfredo.Huldisch@ca.com]  COMPUTER ASSOCIATES</t>
    </r>
  </si>
  <si>
    <t>cot1</t>
  </si>
  <si>
    <r>
      <t>Sent:</t>
    </r>
    <r>
      <rPr>
        <rFont val="Tahoma"/>
        <sz val="10.0"/>
      </rPr>
      <t xml:space="preserve"> Friday, March 02, 2007 8:08 AM</t>
    </r>
  </si>
  <si>
    <r>
      <t>To:</t>
    </r>
    <r>
      <rPr>
        <rFont val="Tahoma"/>
        <sz val="10.0"/>
      </rPr>
      <t xml:space="preserve"> Jessica LLamas; Salame-Cordova, Aldo</t>
    </r>
  </si>
  <si>
    <t>cot2</t>
  </si>
  <si>
    <r>
      <t>Subject:</t>
    </r>
    <r>
      <rPr>
        <rFont val="Tahoma"/>
        <sz val="10.0"/>
      </rPr>
      <t xml:space="preserve"> RE: San Fernando</t>
    </r>
  </si>
  <si>
    <t>total</t>
  </si>
  <si>
    <t>Jéssica, te paso los precios solicitados para los 2 servidores, en modalidad de renta mensual.  La vigencia del contrato sería hasta Julio/2010</t>
  </si>
  <si>
    <t>Se debe costear servicios de traslado de file systems</t>
  </si>
  <si>
    <t>Producto</t>
  </si>
  <si>
    <t>EVA01 COT-1  (EVA 3000)</t>
  </si>
  <si>
    <t>Plataforma</t>
  </si>
  <si>
    <t>Cantidad</t>
  </si>
  <si>
    <t>Precio de lista mensual</t>
  </si>
  <si>
    <t>Precio especial mensual</t>
  </si>
  <si>
    <t>Agente de Sistemas (NSM r11) 3-4 Procesadores.  Incluye Performance</t>
  </si>
  <si>
    <t>HP-UX</t>
  </si>
  <si>
    <t>US$ 1,065.00 + IGV</t>
  </si>
  <si>
    <t>US$ 556.00 + IGV</t>
  </si>
  <si>
    <t>Si necesitas algo más por favor avísame.</t>
  </si>
  <si>
    <t>Saludos,</t>
  </si>
  <si>
    <t>Alfredo Huldisch Zúñiga</t>
  </si>
  <si>
    <t>GSF</t>
  </si>
  <si>
    <t>CA</t>
  </si>
  <si>
    <t>COSTO DE RACK PROVISTO POR H.LUNA</t>
  </si>
  <si>
    <t>AF003A</t>
  </si>
  <si>
    <t>BVL</t>
  </si>
  <si>
    <t>HP Universal Rack 10642 G2 Crated Rack</t>
  </si>
  <si>
    <t>AF054A</t>
  </si>
  <si>
    <t>HP 10642 G2 Sidepanel Kit</t>
  </si>
  <si>
    <t>AF062A</t>
  </si>
  <si>
    <t>HP 10K G2 600W Stabilizer Kit</t>
  </si>
  <si>
    <t>348373-B21</t>
  </si>
  <si>
    <t>HP TFT7210R Rack Mounted 17" Monitor</t>
  </si>
  <si>
    <t>257054-001</t>
  </si>
  <si>
    <t>HP Integ Carbon 1U US Rack KeyBrd &amp; Drwr</t>
  </si>
  <si>
    <t>252663-B24</t>
  </si>
  <si>
    <t>HP 16A High Voltage Modular PDU</t>
  </si>
  <si>
    <t>336044-B21</t>
  </si>
  <si>
    <t>HP CAT5 0x1x8 KVM Server Console Switch</t>
  </si>
  <si>
    <t>263474-B21</t>
  </si>
  <si>
    <t>HP IP CAT5 Qty-4 3ft/1m Cable</t>
  </si>
  <si>
    <t>262588-B21</t>
  </si>
  <si>
    <t>HP IP Console 1 pack Interface Adapter</t>
  </si>
  <si>
    <t>AF009A</t>
  </si>
  <si>
    <t>HP Universal 10642 G2 Front Door</t>
  </si>
  <si>
    <t>LIBRE</t>
  </si>
  <si>
    <t>Belcorp</t>
  </si>
  <si>
    <t>ACTIVACION DE CORES TEMPORALES</t>
  </si>
  <si>
    <r>
      <t>From:</t>
    </r>
    <r>
      <rPr>
        <rFont val="Tahoma"/>
        <sz val="10.0"/>
      </rPr>
      <t xml:space="preserve"> Roberto Dasso [mailto:rdasso@gmd.com.pe]</t>
    </r>
  </si>
  <si>
    <r>
      <t>Sent:</t>
    </r>
    <r>
      <rPr>
        <rFont val="Tahoma"/>
        <sz val="10.0"/>
      </rPr>
      <t xml:space="preserve"> Thursday, March 08, 2007 11:43 AM</t>
    </r>
  </si>
  <si>
    <r>
      <t>To:</t>
    </r>
    <r>
      <rPr>
        <rFont val="Tahoma"/>
        <sz val="10.0"/>
      </rPr>
      <t xml:space="preserve"> Guerra, Luis</t>
    </r>
  </si>
  <si>
    <r>
      <t>Cc:</t>
    </r>
    <r>
      <rPr>
        <rFont val="Tahoma"/>
        <sz val="10.0"/>
      </rPr>
      <t xml:space="preserve"> Herbert Alcorta</t>
    </r>
  </si>
  <si>
    <r>
      <t>Subject:</t>
    </r>
    <r>
      <rPr>
        <rFont val="Tahoma"/>
        <sz val="10.0"/>
      </rPr>
      <t xml:space="preserve"> activacion de ICAPs</t>
    </r>
  </si>
  <si>
    <r>
      <t>Lucho</t>
    </r>
    <r>
      <rPr>
        <rFont val="Arial"/>
        <color rgb="FF0000FF"/>
        <sz val="10.0"/>
      </rPr>
      <t>  </t>
    </r>
  </si>
  <si>
    <r>
      <t>Favor si me puedes cotizar referencialmente cuál sería el precio por activar 2 cores (1p2c) de los rp7440 cotizados para San</t>
    </r>
    <r>
      <rPr>
        <rFont val="Arial"/>
        <sz val="10.0"/>
      </rPr>
      <t xml:space="preserve"> </t>
    </r>
    <r>
      <rPr>
        <rFont val="Arial"/>
        <sz val="10.0"/>
      </rPr>
      <t>Fernando durante el lapso de 1 mes.</t>
    </r>
  </si>
  <si>
    <r>
      <t>saludos </t>
    </r>
    <r>
      <rPr>
        <rFont val="Arial"/>
        <sz val="10.0"/>
      </rPr>
      <t xml:space="preserve"> </t>
    </r>
  </si>
  <si>
    <t>Roberto Dasso Vier</t>
  </si>
  <si>
    <t>L. Guerra:</t>
  </si>
  <si>
    <t>US$ 7,050.44 + IGV por 2 cores (temporary iCAP)</t>
  </si>
  <si>
    <t>activacion de 2 cores (1p2c)</t>
  </si>
  <si>
    <t>EVA01 COT-2 (EVA 3000)</t>
  </si>
  <si>
    <t>LUXOR</t>
  </si>
  <si>
    <t>Hewlett Packard Perú S.R.L.</t>
  </si>
  <si>
    <t>Av. Victor Andrés Belaúnde 147</t>
  </si>
  <si>
    <t>Centro Empresarial Camino Real</t>
  </si>
  <si>
    <t>Torre Real Doce - Piso 3</t>
  </si>
  <si>
    <t>San Isidro Lima - Perú</t>
  </si>
  <si>
    <t>GSF (*)</t>
  </si>
  <si>
    <t>RUC 20335020872</t>
  </si>
  <si>
    <t>PROPUESTA ECONOMICA</t>
  </si>
  <si>
    <t>Customer</t>
  </si>
  <si>
    <t>Dealer</t>
  </si>
  <si>
    <t>Acc Mgr</t>
  </si>
  <si>
    <t>Aníbal Cárdenas</t>
  </si>
  <si>
    <t>Fecha</t>
  </si>
  <si>
    <t>PASOS MOVIMIENTO DE DATA (*)</t>
  </si>
  <si>
    <t xml:space="preserve">1. DESACTIVACIÓN DEL MIRROR DISK </t>
  </si>
  <si>
    <t>2. CAMBIO DE 4 DISCOS DE 72 GB POR 300 GB</t>
  </si>
  <si>
    <t>3. ACTIVACIÓN DEL MIRROR 4 DISCOS DE 300 GB</t>
  </si>
  <si>
    <t>Por medio de la presente permítanos hacerle llegar nuestra propuesta económica para los productos solicitados:</t>
  </si>
  <si>
    <t>4. COPIA DEL CONTENIDO DEL DISCO DE 72 Gb en el de 300 GB</t>
  </si>
  <si>
    <t>1.- SERVIDORES BASE DE DATOS</t>
  </si>
  <si>
    <t>ITEM 1</t>
  </si>
  <si>
    <t>RESUMEN SERVIDOR DE BASE DE DATOS</t>
  </si>
  <si>
    <t>HP RP 7440</t>
  </si>
  <si>
    <t>COSTO CANAL</t>
  </si>
  <si>
    <t xml:space="preserve">   - 1 NPAR</t>
  </si>
  <si>
    <t>COSTO PROPUESTA HP</t>
  </si>
  <si>
    <t xml:space="preserve">   - 6 cores activos PA-8900 de 1 GHz</t>
  </si>
  <si>
    <t xml:space="preserve">DESCUENTO </t>
  </si>
  <si>
    <t xml:space="preserve">   - 2 cores en iCAP</t>
  </si>
  <si>
    <t xml:space="preserve">   - 24 GB RAM </t>
  </si>
  <si>
    <t>NO INCLUYE:</t>
  </si>
  <si>
    <t xml:space="preserve">   - 2 discos internos de 146 GB U320 SCSI de 15k rpm</t>
  </si>
  <si>
    <t>Implementación de cluster</t>
  </si>
  <si>
    <t xml:space="preserve">   - 1 Unidad DVD</t>
  </si>
  <si>
    <t>Migración de datos</t>
  </si>
  <si>
    <t xml:space="preserve">   - 2 tarjetas PCI FC de 4 Gbits/seg</t>
  </si>
  <si>
    <t>Por el total de 2 UNIDADES</t>
  </si>
  <si>
    <t xml:space="preserve">   - 4 puertos Gigabit Ethernet 10/100/1000 TX</t>
  </si>
  <si>
    <t xml:space="preserve">   - Sistema operativo HP-UX Mission Critical OE</t>
  </si>
  <si>
    <t>ITEM 2</t>
  </si>
  <si>
    <t>UPGRADE PARA RP8420 ACTUALES</t>
  </si>
  <si>
    <t xml:space="preserve">       - Mirror Disk</t>
  </si>
  <si>
    <t xml:space="preserve">       - Online JFS</t>
  </si>
  <si>
    <t xml:space="preserve">       - Glance Plus Pak</t>
  </si>
  <si>
    <t xml:space="preserve">       - Service Guard</t>
  </si>
  <si>
    <t>- Service Guard Extension for RAC (para Oracle 9i)</t>
  </si>
  <si>
    <t>SERVICIOS INCLUIDOS</t>
  </si>
  <si>
    <t xml:space="preserve">   - Instalación y StartUp</t>
  </si>
  <si>
    <t xml:space="preserve">   - Servicio de soporte  24x7 por 4 años</t>
  </si>
  <si>
    <t xml:space="preserve">   - Soporte de HW con 4 horas de tiempo de respuesta</t>
  </si>
  <si>
    <t xml:space="preserve">   - Soporte de SW con actualización de versiones</t>
  </si>
  <si>
    <t>TOTAL</t>
  </si>
  <si>
    <t>2.- UPGRADE PARA RP8420 ACTUALES</t>
  </si>
  <si>
    <t>Procesadores iCAP</t>
  </si>
  <si>
    <t>Condiciones Comerciales</t>
  </si>
  <si>
    <t>Estos precios sólo son válidos para San Fernando</t>
  </si>
  <si>
    <t>Los precios están expresados en dólares americanos, y no incluyen el IGV.</t>
  </si>
  <si>
    <t>Incluyen el traslado e instalacion de los equipos en Lima Peru.</t>
  </si>
  <si>
    <t>No se incluyen los equipos de comunicaciones.</t>
  </si>
  <si>
    <t>Forma de pago:  Al contado Factura a 30 dias</t>
  </si>
  <si>
    <t>Los precios no incluyen el IGV</t>
  </si>
  <si>
    <t>Validez de la oferta 30 días</t>
  </si>
  <si>
    <t>Roberto</t>
  </si>
  <si>
    <t>Hemos terminado de analizar la configuración de los equipos para San Fernando y el nivel de descuento que ha sido aprobado para que analices bien tú flujo en el archivo que adjunto. En dicho archivo en la celda de comparación se tiene el precio canal y el</t>
  </si>
  <si>
    <t>El costo canal GMD por dos servidores HP RP 7440 es de US$ 621,901.00 + IGV.</t>
  </si>
  <si>
    <t>El precio final a GMD con el descuento de 45% adicional es de US$ 340,654.00 + IGV.</t>
  </si>
  <si>
    <t>En el upgrade de los servidores RP8440 es de 19% adicionales al costo canal de GMD y por tratarse de partes y piezas no puede alcanzar un descuento mayor.</t>
  </si>
  <si>
    <t>El costo canal GMD por el upgrade del servidor HP RP 8440 es de US$ 7,338.82 + IGV</t>
  </si>
  <si>
    <t>El precio final a GMD con el descuento de 19% adicional es de US$ 5,918.00 + IGV.</t>
  </si>
  <si>
    <t>Además de este precio por favor no te olvides de considerar los servicios de Jesús Ospina por la implementación del cluster y la migración de los datos.</t>
  </si>
  <si>
    <t>Slds,</t>
  </si>
  <si>
    <t>Miguel Kudo</t>
  </si>
  <si>
    <t>Gerente de Linea HP</t>
  </si>
  <si>
    <t>GMD S.A – Grupo Graña y Montero</t>
  </si>
  <si>
    <t xml:space="preserve">Av. Paseo de la República 4675 Surquillo </t>
  </si>
  <si>
    <t>Teléfono: (511) 213-6300 anx: 3033  RPM: *235965</t>
  </si>
  <si>
    <t>Celular: (511) 9573-3471</t>
  </si>
  <si>
    <t>Fax: (511) 446-9667</t>
  </si>
  <si>
    <t>E-mail:   mkudo@gmd.com</t>
  </si>
  <si>
    <t>INTERNO</t>
  </si>
  <si>
    <t>Margen</t>
  </si>
  <si>
    <t>Precio</t>
  </si>
  <si>
    <t>Tx Men</t>
  </si>
  <si>
    <t>Costo Unit</t>
  </si>
  <si>
    <t>Implementación sistema operativo HP-UX</t>
  </si>
  <si>
    <t>Implementación almacenamiento SAN MSA1000</t>
  </si>
  <si>
    <t>Implementación solución de respaldo</t>
  </si>
  <si>
    <t>RESUMEN COT - ETAPA DE OPERACION</t>
  </si>
  <si>
    <t>Si/No</t>
  </si>
  <si>
    <t>Soporte SO Linux 24x7</t>
  </si>
  <si>
    <t>Detalle de los Servicios</t>
  </si>
  <si>
    <t>Costo Mes Unit</t>
  </si>
  <si>
    <t>Costo Mes Total</t>
  </si>
  <si>
    <t xml:space="preserve">Operación </t>
  </si>
  <si>
    <t>Implementacion Oracle RAC</t>
  </si>
  <si>
    <t>Espacio físico (Inversion + Gastos Generales)</t>
  </si>
  <si>
    <t>Lucho, como alcance, para el servicio de $15k:</t>
  </si>
  <si>
    <t>Energía Eléctrica + Aire Acondicionado + FM200</t>
  </si>
  <si>
    <t>* Instalación y Configuración del Cluster con MC/Service Guard</t>
  </si>
  <si>
    <t>Gastos Operativos COT (Cintas)</t>
  </si>
  <si>
    <t>* Integración con la base de datos ORACLE</t>
  </si>
  <si>
    <t>    Configuración SGeRAC</t>
  </si>
  <si>
    <t>    Pruebas del paquete</t>
  </si>
  <si>
    <t>    Pruebas del cluster</t>
  </si>
  <si>
    <t xml:space="preserve">Cotizó HP </t>
  </si>
  <si>
    <t>Total Mensual</t>
  </si>
  <si>
    <t>P. Unit</t>
  </si>
  <si>
    <t>P. Total</t>
  </si>
  <si>
    <t>San Fernando: Implementación servidores adicionales BD</t>
  </si>
  <si>
    <t xml:space="preserve">Implementación Sistema operativo y almacenamiento </t>
  </si>
  <si>
    <t>RESUMEN COT - ETAPA DE IMPLEMENTACIÓN</t>
  </si>
  <si>
    <t>Implementación de sistema operativo servidores rx7440</t>
  </si>
  <si>
    <t>Costo  Unit</t>
  </si>
  <si>
    <t>Costo Total</t>
  </si>
  <si>
    <t>Implementación de almacenamiento</t>
  </si>
  <si>
    <t>MO DURANTE LA ETAPA DE IMPLEMENTACIÓN</t>
  </si>
  <si>
    <t>Implementación de sistema operativo part DB Demantra</t>
  </si>
  <si>
    <t>Implementación de sistema operativo AP Demantra</t>
  </si>
  <si>
    <t>(Verificar)</t>
  </si>
  <si>
    <t>Soporte HP-UX implementación aplicativo</t>
  </si>
  <si>
    <t>Total Costo de Implementación</t>
  </si>
  <si>
    <t xml:space="preserve">TOTAL IMPLEMENTACION SO + SOPORTE DE CONFIGURACIONES </t>
  </si>
  <si>
    <t>Falta Licenciamientos + cableado + Rack's</t>
  </si>
  <si>
    <t>Implementación cluster - (Equivalente a los $15k de HP)</t>
  </si>
  <si>
    <t>Implementación de cluster con Oracle RAC</t>
  </si>
  <si>
    <t>TOTAL IMPLEMENTACION Cluster Oracle con Rac</t>
  </si>
  <si>
    <t xml:space="preserve">Certification Requirements Recommended Training for 11i Applications Technology OCP </t>
  </si>
  <si>
    <t>cursos</t>
  </si>
  <si>
    <t xml:space="preserve">costo </t>
  </si>
  <si>
    <t>dbas</t>
  </si>
  <si>
    <t>dcto.</t>
  </si>
  <si>
    <t>Cursos Obligatorios (2):  --&gt; 2 x S/ 4000  x cada DBA asistente.</t>
  </si>
  <si>
    <t>OPERACIÓN NORMAL</t>
  </si>
  <si>
    <t>* 11i/2.6 Implement Oracle Workflow Ed 3 </t>
  </si>
  <si>
    <t>T.C</t>
  </si>
  <si>
    <t>* 11i System Administrator Fundamentals Ed 3</t>
  </si>
  <si>
    <t>COSTO . EMP</t>
  </si>
  <si>
    <t>* 11i Install Patch and Maintain Oracle Applications Ed 5.1</t>
  </si>
  <si>
    <t>HORAS DE GESTION</t>
  </si>
  <si>
    <t>HORAS AL MES OPERACIÓN</t>
  </si>
  <si>
    <t>HORAS DIARIAS X TURNO</t>
  </si>
  <si>
    <t xml:space="preserve">Certification Requirements Recommended Training for Oracle Database 10g DBA OCP </t>
  </si>
  <si>
    <t>Cursos Obligatorios (2):):  --&gt; 2 x S/ 4000  x cada DBA asistente.</t>
  </si>
  <si>
    <t>Costo Mensual</t>
  </si>
  <si>
    <t>1Z0-042 Oracle Database 10g: Administration I</t>
  </si>
  <si>
    <t>Costo por Hora</t>
  </si>
  <si>
    <t>1Z0-043 Oracle Database 10g: Administration II</t>
  </si>
  <si>
    <t>Cursos Opcionnales pero recomendados:</t>
  </si>
  <si>
    <t>Numero de Horas al dia</t>
  </si>
  <si>
    <t>* Oracle Database 10g: Program with PL/SQL</t>
  </si>
  <si>
    <t>* Oracle Database 10g: SQL Tuning Workshop</t>
  </si>
  <si>
    <t>Numero de Horas al mes Operación</t>
  </si>
  <si>
    <t>Costo Total Mensual Operación</t>
  </si>
  <si>
    <t>Gerente COT</t>
  </si>
  <si>
    <t>Certification Requirements Recommended Training for Oracle Database 10g DBA OCM (Oracle Database 10g Administrador Master Certificado)</t>
  </si>
  <si>
    <t>Cursos Obligatorios (al menos 3): ):  --&gt; 3 x S/ 4000  x DBA asistente.</t>
  </si>
  <si>
    <t>* Oracle Database 10g: Real Application Clusters</t>
  </si>
  <si>
    <t>* Oracle Database 10g: Data Guard Administration</t>
  </si>
  <si>
    <t>* Oracle Enterprise Manager 10g Grid Control</t>
  </si>
  <si>
    <t>* Oracle Database 10g: Implement and Administer Data Warehouse</t>
  </si>
  <si>
    <t>Jefe Técnico COT</t>
  </si>
  <si>
    <t>Supervisor COT</t>
  </si>
  <si>
    <t>Operador COT</t>
  </si>
  <si>
    <t>Total Mano de Obra</t>
  </si>
  <si>
    <t>Costo Mensual por Operación</t>
  </si>
  <si>
    <t>Gerente de Proyecto</t>
  </si>
  <si>
    <t>Jefe de Proyecto</t>
  </si>
  <si>
    <t>Costo Mensual por Gerenciamiento Proyecto</t>
  </si>
  <si>
    <t xml:space="preserve">ESPACIO  FISICO EN EL COT </t>
  </si>
  <si>
    <t xml:space="preserve"> Espacio Físico COT</t>
  </si>
  <si>
    <t># COT</t>
  </si>
  <si>
    <t>Equipos sin Rack</t>
  </si>
  <si>
    <t>Equipos dentro de Rack</t>
  </si>
  <si>
    <t>Costo Total US$ COT1</t>
  </si>
  <si>
    <t>Costo Total US$ COT2</t>
  </si>
  <si>
    <t>N  Clientes</t>
  </si>
  <si>
    <t>UTILIZACION DE ENERGIA ELECTRICA</t>
  </si>
  <si>
    <t>Mts.Cdrs</t>
  </si>
  <si>
    <t>Mts.Cubs.</t>
  </si>
  <si>
    <t>Cant us</t>
  </si>
  <si>
    <t>Mts. Cubs.</t>
  </si>
  <si>
    <t>Costo Mensual US$</t>
  </si>
  <si>
    <t>Costo por 1 KVA</t>
  </si>
  <si>
    <t>rp7440 - Celda 0</t>
  </si>
  <si>
    <t>Costo por 1000 BTU/hora</t>
  </si>
  <si>
    <t>Costo por FM200 en U's</t>
  </si>
  <si>
    <t>Consumo  de los equipos</t>
  </si>
  <si>
    <t>Total KVA</t>
  </si>
  <si>
    <t>Nro Clientes</t>
  </si>
  <si>
    <t>PDU - Toma de Energia</t>
  </si>
  <si>
    <t>GASTOS OPERATIVOS COT</t>
  </si>
  <si>
    <t xml:space="preserve">Total </t>
  </si>
  <si>
    <t>Cant mensual</t>
  </si>
  <si>
    <t>Costo Unitario</t>
  </si>
  <si>
    <t>Cintas LTO3</t>
  </si>
  <si>
    <t>CUOTA MENSUAL por Espacio Físico COT</t>
  </si>
  <si>
    <t xml:space="preserve"> Cuota mensual por Energia Eléctrica</t>
  </si>
  <si>
    <t>Depreciación A/C  $4.5/1000btus x mes =</t>
  </si>
  <si>
    <t>Equipos están en COT-1 ó COT-2 (0=No, están en COT-3  1=Si)</t>
  </si>
  <si>
    <t>Cintas LTO2</t>
  </si>
  <si>
    <t>Cintas LTO1</t>
  </si>
  <si>
    <t>Cintas DLT</t>
  </si>
  <si>
    <t>Uso de dias  en el mes</t>
  </si>
  <si>
    <t>Cintas DDS</t>
  </si>
  <si>
    <t>Toner</t>
  </si>
  <si>
    <t>Gastos varios</t>
  </si>
  <si>
    <t>Total Suministros</t>
  </si>
  <si>
    <t>Total BTU/hora</t>
  </si>
  <si>
    <t xml:space="preserve"> Cuota mensual por Energia Eléctrica Aire Acondicionado</t>
  </si>
  <si>
    <t>Numero de U's</t>
  </si>
  <si>
    <t>Unidades almacenamiento</t>
  </si>
  <si>
    <t xml:space="preserve"> cuota mensual por Energia Eléctrica</t>
  </si>
  <si>
    <t>Equipos considerados:</t>
  </si>
  <si>
    <t>Montos $</t>
  </si>
  <si>
    <r>
      <t xml:space="preserve">Subcontrata </t>
    </r>
    <r>
      <rPr>
        <rFont val="Arial"/>
        <i/>
        <color rgb="FFFF0000"/>
        <sz val="8.0"/>
      </rPr>
      <t>(Eddie Argueda para habilitación cableado eléctrico)</t>
    </r>
  </si>
  <si>
    <t>Servicios GMD Total</t>
  </si>
  <si>
    <t>- Gerencia de Proyecto</t>
  </si>
  <si>
    <t>- Plataforma</t>
  </si>
  <si>
    <t>- COT</t>
  </si>
  <si>
    <t>Otros</t>
  </si>
  <si>
    <t>SUBCONTRATAS</t>
  </si>
  <si>
    <t>Servicio Subcontratado</t>
  </si>
  <si>
    <t>6 Patch Cords de Fibra LC-LC (6 Metros)</t>
  </si>
  <si>
    <t>Por cotizar</t>
  </si>
  <si>
    <t>8 Patch Cords de Red UTP Cat6 (6 Metros)</t>
  </si>
  <si>
    <t>Por Cotizar</t>
  </si>
  <si>
    <t>Habilitación 4 puntos eléctricos COT - Costo aproximado</t>
  </si>
  <si>
    <t xml:space="preserve">  </t>
  </si>
  <si>
    <t>SERVICIOS GMD</t>
  </si>
  <si>
    <t>Actividades Tipicas a Considerar</t>
  </si>
  <si>
    <t>Actividad</t>
  </si>
  <si>
    <t>Responsable</t>
  </si>
  <si>
    <t>Nro.Horas</t>
  </si>
  <si>
    <t>GERENCIA DE PROYECTO</t>
  </si>
  <si>
    <t>Planeamiento (Reuniones de Coordinacion con Cliente y Revision de Propuestas)</t>
  </si>
  <si>
    <t>Jefe de Proyecto (COT)</t>
  </si>
  <si>
    <t xml:space="preserve">Supervision    (Reuniones funcional y Tecnica) </t>
  </si>
  <si>
    <t>PLATAFORMA</t>
  </si>
  <si>
    <t xml:space="preserve">Instalacion &amp; Configuración de Equipos de Hardware </t>
  </si>
  <si>
    <t>Técnico Enterprise</t>
  </si>
  <si>
    <t>Instalacion &amp;  Configuración de Software  Base</t>
  </si>
  <si>
    <t>Instalacion  &amp; Configuración de Equipos de Comunicaciones</t>
  </si>
  <si>
    <t>COT</t>
  </si>
  <si>
    <t>Prueba interna del servicio</t>
  </si>
  <si>
    <t>Jefe Tecnico COT</t>
  </si>
  <si>
    <t>Puesta en operación del servicio</t>
  </si>
  <si>
    <t xml:space="preserve">Preparacion y Validación de los PROCEDIMIENTOS </t>
  </si>
  <si>
    <t>Otras actividades técnicas</t>
  </si>
  <si>
    <t>Licenciamiento Hardware Adicional</t>
  </si>
  <si>
    <t>OTROS</t>
  </si>
  <si>
    <t>Servicios de Implementación  (Unicenter)</t>
  </si>
  <si>
    <t>Aplica</t>
  </si>
  <si>
    <t>Cotizar</t>
  </si>
  <si>
    <t>DBA Oracle</t>
  </si>
  <si>
    <t>DBA SQL Server</t>
  </si>
  <si>
    <t>Técnico Desktop</t>
  </si>
  <si>
    <t>DBA  COT</t>
  </si>
  <si>
    <t>Otro</t>
  </si>
  <si>
    <t>DBA</t>
  </si>
  <si>
    <t>Tiempo mensual San Fernando</t>
  </si>
  <si>
    <t>Costo Empresa</t>
  </si>
  <si>
    <t>Carlos Morales</t>
  </si>
  <si>
    <t>Pamela Esquen</t>
  </si>
  <si>
    <t>Tabatha Cossio</t>
  </si>
  <si>
    <t>Roxana Cabello</t>
  </si>
  <si>
    <t>Daniela Maldonado</t>
  </si>
  <si>
    <t>PROMEDIO A DEDICAR A SAN FERNANDO POR CADA MES DE IMPLEMENTACION</t>
  </si>
</sst>
</file>

<file path=xl/styles.xml><?xml version="1.0" encoding="utf-8"?>
<styleSheet xmlns="http://schemas.openxmlformats.org/spreadsheetml/2006/main" xmlns:x14ac="http://schemas.microsoft.com/office/spreadsheetml/2009/9/ac" xmlns:mc="http://schemas.openxmlformats.org/markup-compatibility/2006">
  <numFmts count="21">
    <numFmt numFmtId="164" formatCode="_(* #,##0_);_(* \(#,##0\);_(* &quot;-&quot;??_);_(@_)"/>
    <numFmt numFmtId="165" formatCode="_(* #,##0.00_);_(* \(#,##0.00\);_(* &quot;-&quot;??_);_(@_)"/>
    <numFmt numFmtId="166" formatCode="0.0000"/>
    <numFmt numFmtId="167" formatCode="0.0%"/>
    <numFmt numFmtId="168" formatCode="_(* #,##0_);_(* \(#,##0\);_(* &quot;-&quot;_);_(@_)"/>
    <numFmt numFmtId="169" formatCode="_(&quot;$&quot;* #,##0_);_(&quot;$&quot;* \(#,##0\);_(&quot;$&quot;* &quot;-&quot;??_);_(@_)"/>
    <numFmt numFmtId="170" formatCode="#,##0_ ;\-#,##0\ "/>
    <numFmt numFmtId="171" formatCode="&quot;S/.&quot;\ #,##0.00_);[Red]\(&quot;S/.&quot;\ #,##0.00\)"/>
    <numFmt numFmtId="172" formatCode="&quot;$&quot;#,##0.00_);[Red]\(&quot;$&quot;#,##0.00\)"/>
    <numFmt numFmtId="173" formatCode="&quot;$&quot;#,##0.00"/>
    <numFmt numFmtId="174" formatCode="_(&quot;$&quot;* #,##0.00_);_(&quot;$&quot;* \(#,##0.00\);_(&quot;$&quot;* &quot;-&quot;??_);_(@_)"/>
    <numFmt numFmtId="175" formatCode="[$$-409]#,##0.00"/>
    <numFmt numFmtId="176" formatCode="&quot;$&quot;#,##0_);[Red]\(&quot;$&quot;#,##0\)"/>
    <numFmt numFmtId="177" formatCode="[$$-409]#,##0.00_ ;\-[$$-409]#,##0.00\ "/>
    <numFmt numFmtId="178" formatCode="_-* #,##0.00_-;\-* #,##0.00_-;_-* &quot;-&quot;??_-;_-@"/>
    <numFmt numFmtId="179" formatCode="&quot;$&quot;#,##0.00_);\(&quot;$&quot;#,##0.00\)"/>
    <numFmt numFmtId="180" formatCode="&quot;S/.&quot;\ #,##0.00_);\(&quot;S/.&quot;\ #,##0.00\)"/>
    <numFmt numFmtId="181" formatCode="_(&quot;S/.&quot;\ * #,##0.00_);_(&quot;S/.&quot;\ * \(#,##0.00\);_(&quot;S/.&quot;\ * &quot;-&quot;??_);_(@_)"/>
    <numFmt numFmtId="182" formatCode="_(&quot;$&quot;* #,##0.0_);_(&quot;$&quot;* \(#,##0.0\);_(&quot;$&quot;* &quot;-&quot;??_);_(@_)"/>
    <numFmt numFmtId="183" formatCode="#,##0.00_ ;\-#,##0.00\ "/>
    <numFmt numFmtId="184" formatCode="&quot;$&quot;\ #,##0.00"/>
  </numFmts>
  <fonts count="82">
    <font>
      <sz val="10.0"/>
      <color rgb="FF000000"/>
      <name val="Arial"/>
    </font>
    <font>
      <name val="Arial"/>
    </font>
    <font>
      <b/>
      <sz val="16.0"/>
      <name val="Arial"/>
    </font>
    <font>
      <b/>
      <sz val="12.0"/>
      <name val="Arial"/>
    </font>
    <font>
      <sz val="12.0"/>
      <name val="Arial"/>
    </font>
    <font/>
    <font>
      <sz val="12.0"/>
      <color rgb="FF0000FF"/>
      <name val="Arial"/>
    </font>
    <font>
      <sz val="12.0"/>
      <color rgb="FF333399"/>
      <name val="Arial"/>
    </font>
    <font>
      <sz val="10.0"/>
      <name val="Arial"/>
    </font>
    <font>
      <b/>
      <sz val="10.0"/>
      <name val="Arial"/>
    </font>
    <font>
      <b/>
      <sz val="12.0"/>
      <color rgb="FF333399"/>
      <name val="Arial"/>
    </font>
    <font>
      <b/>
      <name val="Arial"/>
    </font>
    <font>
      <sz val="12.0"/>
      <color rgb="FFFFFFFF"/>
      <name val="Arial"/>
    </font>
    <font>
      <b/>
      <sz val="12.0"/>
      <color rgb="FFFFFFFF"/>
      <name val="Arial"/>
    </font>
    <font>
      <sz val="11.0"/>
      <color rgb="FFFF0000"/>
      <name val="Arial"/>
    </font>
    <font>
      <sz val="8.0"/>
      <name val="Arial"/>
    </font>
    <font>
      <b/>
      <sz val="8.0"/>
      <name val="Arial"/>
    </font>
    <font>
      <b/>
      <sz val="12.0"/>
      <color rgb="FFFF0000"/>
      <name val="Arial"/>
    </font>
    <font>
      <b/>
      <sz val="12.0"/>
      <color rgb="FF000000"/>
      <name val="Arial"/>
    </font>
    <font>
      <b/>
      <sz val="14.0"/>
      <name val="Arial"/>
    </font>
    <font>
      <b/>
      <sz val="12.0"/>
      <color rgb="FF0000FF"/>
      <name val="Arial"/>
    </font>
    <font>
      <b/>
      <sz val="12.0"/>
      <color rgb="FF3366FF"/>
      <name val="Arial"/>
    </font>
    <font>
      <sz val="14.0"/>
      <name val="Arial"/>
    </font>
    <font>
      <b/>
      <sz val="14.0"/>
      <color rgb="FFFFFFFF"/>
      <name val="Arial"/>
    </font>
    <font>
      <b/>
      <sz val="10.0"/>
      <name val="Helvetica Neue"/>
    </font>
    <font>
      <sz val="10.0"/>
      <name val="Helvetica Neue"/>
    </font>
    <font>
      <b/>
      <u/>
      <sz val="12.0"/>
      <name val="Arial"/>
    </font>
    <font>
      <b/>
      <sz val="10.0"/>
      <color rgb="FFFFFFFF"/>
      <name val="Arial"/>
    </font>
    <font>
      <b/>
      <sz val="10.0"/>
      <color rgb="FFFF0000"/>
      <name val="Helvetica Neue"/>
    </font>
    <font>
      <sz val="10.0"/>
      <color rgb="FFFF0000"/>
      <name val="Helvetica Neue"/>
    </font>
    <font>
      <sz val="10.0"/>
      <color rgb="FFFF0000"/>
      <name val="Arial"/>
    </font>
    <font>
      <sz val="10.0"/>
      <color rgb="FFFFFFFF"/>
      <name val="Helvetica Neue"/>
    </font>
    <font>
      <b/>
      <sz val="10.0"/>
      <color rgb="FFFF0000"/>
      <name val="Arial"/>
    </font>
    <font>
      <b/>
      <u/>
      <sz val="8.0"/>
      <name val="Arial"/>
    </font>
    <font>
      <sz val="8.0"/>
      <color rgb="FF000000"/>
      <name val="Arial"/>
    </font>
    <font>
      <b/>
      <sz val="10.0"/>
      <name val="Tahoma"/>
    </font>
    <font>
      <sz val="12.0"/>
      <name val="Times New Roman"/>
    </font>
    <font>
      <sz val="10.0"/>
      <color rgb="FF000080"/>
      <name val="Arial"/>
    </font>
    <font>
      <sz val="10.0"/>
      <color rgb="FF000080"/>
      <name val="Arial Black"/>
    </font>
    <font>
      <sz val="7.0"/>
      <color rgb="FF000080"/>
      <name val="Arial"/>
    </font>
    <font>
      <u/>
      <sz val="10.0"/>
      <color rgb="FF0000FF"/>
      <name val="Arial"/>
    </font>
    <font>
      <sz val="9.0"/>
      <name val="Arial"/>
    </font>
    <font>
      <b/>
      <sz val="10.0"/>
      <color rgb="FF0000FF"/>
      <name val="Arial"/>
    </font>
    <font>
      <sz val="10.0"/>
      <color rgb="FF0000FF"/>
      <name val="Arial"/>
    </font>
    <font>
      <sz val="10.0"/>
      <name val="Questrial"/>
    </font>
    <font>
      <b/>
      <i/>
      <sz val="10.0"/>
      <name val="Questrial"/>
    </font>
    <font>
      <b/>
      <sz val="10.0"/>
      <name val="Questrial"/>
    </font>
    <font>
      <b/>
      <u/>
      <sz val="10.0"/>
      <name val="Questrial"/>
    </font>
    <font>
      <b/>
      <u/>
      <sz val="10.0"/>
      <name val="Arial"/>
    </font>
    <font>
      <b/>
      <u/>
      <sz val="10.0"/>
      <name val="Questrial"/>
    </font>
    <font>
      <b/>
      <sz val="10.0"/>
      <color rgb="FFFFFFFF"/>
      <name val="Questrial"/>
    </font>
    <font>
      <b/>
      <u/>
      <sz val="10.0"/>
      <name val="Arial"/>
    </font>
    <font>
      <sz val="12.0"/>
      <color rgb="FF000080"/>
      <name val="Arial"/>
    </font>
    <font>
      <u/>
      <sz val="11.0"/>
      <color rgb="FF0000FF"/>
      <name val="Arial"/>
    </font>
    <font>
      <sz val="8.0"/>
      <color rgb="FFFF0000"/>
      <name val="Arial"/>
    </font>
    <font>
      <sz val="12.0"/>
      <name val="Carme"/>
    </font>
    <font>
      <b/>
      <sz val="8.0"/>
      <color rgb="FFFF0000"/>
      <name val="Arial"/>
    </font>
    <font>
      <b/>
      <sz val="9.0"/>
      <name val="Arial"/>
    </font>
    <font>
      <sz val="8.0"/>
      <color rgb="FFFFFFFF"/>
      <name val="Arial"/>
    </font>
    <font>
      <b/>
      <sz val="8.0"/>
      <color rgb="FF0000FF"/>
      <name val="Arial"/>
    </font>
    <font>
      <sz val="8.0"/>
      <color rgb="FF000080"/>
      <name val="Arial"/>
    </font>
    <font>
      <b/>
      <sz val="18.0"/>
      <name val="Arial"/>
    </font>
    <font>
      <b/>
      <sz val="8.0"/>
      <color rgb="FF3366FF"/>
      <name val="Arial"/>
    </font>
    <font>
      <b/>
      <sz val="8.0"/>
      <color rgb="FF000080"/>
      <name val="Arial"/>
    </font>
    <font>
      <sz val="8.0"/>
      <color rgb="FFFF0000"/>
      <name val="Comic Sans MS"/>
    </font>
    <font>
      <b/>
      <sz val="8.0"/>
      <name val="Comic Sans MS"/>
    </font>
    <font>
      <sz val="8.0"/>
      <name val="Comic Sans MS"/>
    </font>
    <font>
      <b/>
      <sz val="8.0"/>
      <color rgb="FF000080"/>
      <name val="Comic Sans MS"/>
    </font>
    <font>
      <b/>
      <sz val="8.0"/>
      <color rgb="FF000000"/>
      <name val="Comic Sans MS"/>
    </font>
    <font>
      <sz val="8.0"/>
      <color rgb="FF000000"/>
      <name val="Comic Sans MS"/>
    </font>
    <font>
      <sz val="11.0"/>
      <name val="Arial"/>
    </font>
    <font>
      <sz val="8.0"/>
      <color rgb="FFFF0000"/>
      <name val="Arial Narrow"/>
    </font>
    <font>
      <b/>
      <sz val="8.0"/>
      <color rgb="FFFF0000"/>
      <name val="Comic Sans MS"/>
    </font>
    <font>
      <sz val="8.0"/>
      <color rgb="FFFF0000"/>
      <name val="Arimo"/>
    </font>
    <font>
      <b/>
      <sz val="8.0"/>
      <color rgb="FFFFFFFF"/>
      <name val="Arial"/>
    </font>
    <font>
      <b/>
      <i/>
      <sz val="12.0"/>
      <color rgb="FFFF0000"/>
      <name val="Arial"/>
    </font>
    <font>
      <i/>
      <sz val="8.0"/>
      <name val="Arial"/>
    </font>
    <font>
      <i/>
      <sz val="8.0"/>
      <color rgb="FFFF0000"/>
      <name val="Arial"/>
    </font>
    <font>
      <sz val="8.0"/>
      <color rgb="FF0000FF"/>
      <name val="Arial"/>
    </font>
    <font>
      <b/>
      <sz val="8.0"/>
      <name val="Arial Narrow"/>
    </font>
    <font>
      <sz val="9.0"/>
      <name val="Arimo"/>
    </font>
    <font>
      <b/>
      <sz val="9.0"/>
      <name val="Arimo"/>
    </font>
  </fonts>
  <fills count="19">
    <fill>
      <patternFill patternType="none"/>
    </fill>
    <fill>
      <patternFill patternType="lightGray"/>
    </fill>
    <fill>
      <patternFill patternType="solid">
        <fgColor rgb="FFCCFFFF"/>
        <bgColor rgb="FFCCFFFF"/>
      </patternFill>
    </fill>
    <fill>
      <patternFill patternType="solid">
        <fgColor rgb="FFFF6600"/>
        <bgColor rgb="FFFF6600"/>
      </patternFill>
    </fill>
    <fill>
      <patternFill patternType="solid">
        <fgColor rgb="FF99CC00"/>
        <bgColor rgb="FF99CC00"/>
      </patternFill>
    </fill>
    <fill>
      <patternFill patternType="solid">
        <fgColor rgb="FF99CCFF"/>
        <bgColor rgb="FF99CCFF"/>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FD966"/>
        <bgColor rgb="FFFFD966"/>
      </patternFill>
    </fill>
    <fill>
      <patternFill patternType="solid">
        <fgColor rgb="FFF3F3F3"/>
        <bgColor rgb="FFF3F3F3"/>
      </patternFill>
    </fill>
    <fill>
      <patternFill patternType="solid">
        <fgColor rgb="FFFFF2CC"/>
        <bgColor rgb="FFFFF2CC"/>
      </patternFill>
    </fill>
    <fill>
      <patternFill patternType="solid">
        <fgColor rgb="FFFFFF99"/>
        <bgColor rgb="FFFFFF99"/>
      </patternFill>
    </fill>
    <fill>
      <patternFill patternType="solid">
        <fgColor rgb="FFC0C0C0"/>
        <bgColor rgb="FFC0C0C0"/>
      </patternFill>
    </fill>
    <fill>
      <patternFill patternType="solid">
        <fgColor rgb="FF000080"/>
        <bgColor rgb="FF000080"/>
      </patternFill>
    </fill>
    <fill>
      <patternFill patternType="solid">
        <fgColor rgb="FFCCFFCC"/>
        <bgColor rgb="FFCCFFCC"/>
      </patternFill>
    </fill>
    <fill>
      <patternFill patternType="solid">
        <fgColor rgb="FF969696"/>
        <bgColor rgb="FF969696"/>
      </patternFill>
    </fill>
    <fill>
      <patternFill patternType="solid">
        <fgColor rgb="FFFFCC99"/>
        <bgColor rgb="FFFFCC99"/>
      </patternFill>
    </fill>
    <fill>
      <patternFill patternType="solid">
        <fgColor rgb="FFCC99FF"/>
        <bgColor rgb="FFCC99FF"/>
      </patternFill>
    </fill>
  </fills>
  <borders count="147">
    <border/>
    <border>
      <bottom style="medium">
        <color rgb="FF000000"/>
      </bottom>
    </border>
    <border>
      <left style="medium">
        <color rgb="FF000000"/>
      </left>
      <right style="medium">
        <color rgb="FF000000"/>
      </right>
    </border>
    <border>
      <right style="medium">
        <color rgb="FF000000"/>
      </right>
      <bottom/>
    </border>
    <border>
      <right style="medium">
        <color rgb="FF000000"/>
      </right>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bottom style="thin">
        <color rgb="FF000000"/>
      </bottom>
    </border>
    <border>
      <right style="medium">
        <color rgb="FF000000"/>
      </right>
      <bottom style="thin">
        <color rgb="FF000000"/>
      </bottom>
    </border>
    <border>
      <right/>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ck">
        <color rgb="FF434343"/>
      </right>
      <top style="medium">
        <color rgb="FF000000"/>
      </top>
      <bottom style="medium">
        <color rgb="FF000000"/>
      </bottom>
    </border>
    <border>
      <left style="medium">
        <color rgb="FF000000"/>
      </left>
      <right/>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right/>
      <bottom/>
    </border>
    <border>
      <left style="medium">
        <color rgb="FF000000"/>
      </left>
      <right/>
      <top style="medium">
        <color rgb="FF000000"/>
      </top>
      <bottom style="thin">
        <color rgb="FF000000"/>
      </bottom>
    </border>
    <border>
      <left/>
      <right/>
      <top style="medium">
        <color rgb="FF000000"/>
      </top>
      <bottom style="thin">
        <color rgb="FF000000"/>
      </bottom>
    </border>
    <border>
      <left/>
      <right style="thick">
        <color rgb="FF434343"/>
      </right>
      <top style="medium">
        <color rgb="FF000000"/>
      </top>
      <bottom style="thin">
        <color rgb="FF000000"/>
      </bottom>
    </border>
    <border>
      <left/>
      <right/>
      <top/>
      <bottom/>
    </border>
    <border>
      <left style="medium">
        <color rgb="FF000000"/>
      </left>
      <right/>
      <top/>
      <bottom/>
    </border>
    <border>
      <left/>
      <top style="medium">
        <color rgb="FF000000"/>
      </top>
      <bottom style="medium">
        <color rgb="FF000000"/>
      </bottom>
    </border>
    <border>
      <left style="medium">
        <color rgb="FF000000"/>
      </left>
    </border>
    <border>
      <right style="medium">
        <color rgb="FF000000"/>
      </right>
      <top style="medium">
        <color rgb="FF000000"/>
      </top>
      <bottom style="medium">
        <color rgb="FF000000"/>
      </bottom>
    </border>
    <border>
      <right style="thick">
        <color rgb="FF434343"/>
      </right>
    </border>
    <border>
      <left style="medium">
        <color rgb="FF000000"/>
      </left>
      <right style="medium">
        <color rgb="FF000000"/>
      </right>
      <top style="thin">
        <color rgb="FF000000"/>
      </top>
      <bottom style="thin">
        <color rgb="FF000000"/>
      </bottom>
    </border>
    <border>
      <left style="medium">
        <color rgb="FF000000"/>
      </left>
      <right/>
      <top style="thin">
        <color rgb="FF000000"/>
      </top>
      <bottom style="thin">
        <color rgb="FF000000"/>
      </bottom>
    </border>
    <border>
      <bottom style="thin">
        <color rgb="FF000000"/>
      </bottom>
    </border>
    <border>
      <left/>
      <right/>
      <top style="medium">
        <color rgb="FF000000"/>
      </top>
      <bottom/>
    </border>
    <border>
      <left/>
      <right/>
      <top style="thin">
        <color rgb="FF000000"/>
      </top>
      <bottom style="thin">
        <color rgb="FF000000"/>
      </bottom>
    </border>
    <border>
      <left/>
      <right style="thick">
        <color rgb="FF434343"/>
      </right>
      <top style="thin">
        <color rgb="FF000000"/>
      </top>
      <bottom style="thin">
        <color rgb="FF000000"/>
      </bottom>
    </border>
    <border>
      <left/>
      <right style="medium">
        <color rgb="FF000000"/>
      </right>
      <top style="medium">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top style="thin">
        <color rgb="FF000000"/>
      </top>
    </border>
    <border>
      <left style="medium">
        <color rgb="FF000000"/>
      </left>
      <right style="medium">
        <color rgb="FF000000"/>
      </right>
      <top/>
      <bottom style="thin">
        <color rgb="FF000000"/>
      </bottom>
    </border>
    <border>
      <top style="thin">
        <color rgb="FF000000"/>
      </top>
    </border>
    <border>
      <right style="thick">
        <color rgb="FF434343"/>
      </right>
      <top style="thin">
        <color rgb="FF000000"/>
      </top>
    </border>
    <border>
      <left/>
      <right style="medium">
        <color rgb="FF000000"/>
      </right>
      <top style="medium">
        <color rgb="FF000000"/>
      </top>
      <bottom style="thin">
        <color rgb="FF000000"/>
      </bottom>
    </border>
    <border>
      <left style="medium">
        <color rgb="FF000000"/>
      </left>
      <right style="medium">
        <color rgb="FF000000"/>
      </right>
      <top/>
      <bottom/>
    </border>
    <border>
      <left style="medium">
        <color rgb="FF000000"/>
      </left>
      <bottom style="thin">
        <color rgb="FF000000"/>
      </bottom>
    </border>
    <border>
      <left/>
      <right style="thin">
        <color rgb="FF000000"/>
      </right>
      <top style="thin">
        <color rgb="FF000000"/>
      </top>
      <bottom style="thin">
        <color rgb="FF000000"/>
      </bottom>
    </border>
    <border>
      <right/>
      <bottom style="medium">
        <color rgb="FF000000"/>
      </bottom>
    </border>
    <border>
      <left/>
      <right/>
      <top/>
      <bottom style="medium">
        <color rgb="FF000000"/>
      </bottom>
    </border>
    <border>
      <right style="thick">
        <color rgb="FF434343"/>
      </right>
      <bottom style="thin">
        <color rgb="FF000000"/>
      </bottom>
    </border>
    <border>
      <left style="medium">
        <color rgb="FF000000"/>
      </left>
      <right style="medium">
        <color rgb="FF000000"/>
      </right>
      <top style="thin">
        <color rgb="FF000000"/>
      </top>
      <bottom style="medium">
        <color rgb="FF000000"/>
      </bottom>
    </border>
    <border>
      <left/>
      <right style="medium">
        <color rgb="FF000000"/>
      </right>
      <top/>
      <bottom style="medium">
        <color rgb="FF000000"/>
      </bottom>
    </border>
    <border>
      <left style="medium">
        <color rgb="FF000000"/>
      </left>
      <right/>
      <bottom style="medium">
        <color rgb="FF000000"/>
      </bottom>
    </border>
    <border>
      <left style="medium">
        <color rgb="FF000000"/>
      </left>
      <right/>
      <top style="thin">
        <color rgb="FF000000"/>
      </top>
      <bottom style="medium">
        <color rgb="FF000000"/>
      </bottom>
    </border>
    <border>
      <left style="medium">
        <color rgb="FF000000"/>
      </left>
      <right/>
      <bottom/>
    </border>
    <border>
      <left/>
      <right/>
      <top style="thin">
        <color rgb="FF000000"/>
      </top>
      <bottom style="medium">
        <color rgb="FF000000"/>
      </bottom>
    </border>
    <border>
      <left/>
      <right style="thick">
        <color rgb="FF434343"/>
      </right>
      <top style="thin">
        <color rgb="FF000000"/>
      </top>
      <bottom style="medium">
        <color rgb="FF000000"/>
      </bottom>
    </border>
    <border>
      <left/>
      <right style="medium">
        <color rgb="FF000000"/>
      </right>
      <top/>
      <bottom/>
    </border>
    <border>
      <left/>
      <right/>
      <top/>
      <bottom style="thin">
        <color rgb="FF000000"/>
      </bottom>
    </border>
    <border>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top/>
      <bottom/>
    </border>
    <border>
      <top/>
      <bottom/>
    </border>
    <border>
      <right style="thin">
        <color rgb="FF000000"/>
      </right>
      <top style="thin">
        <color rgb="FF000000"/>
      </top>
      <bottom style="thin">
        <color rgb="FF000000"/>
      </bottom>
    </border>
    <border>
      <left/>
      <right style="medium">
        <color rgb="FF000000"/>
      </right>
      <top style="thin">
        <color rgb="FF000000"/>
      </top>
      <bottom style="medium">
        <color rgb="FF000000"/>
      </bottom>
    </border>
    <border>
      <left style="thick">
        <color rgb="FF000000"/>
      </left>
      <right style="thick">
        <color rgb="FF000000"/>
      </right>
      <top style="thick">
        <color rgb="FF000000"/>
      </top>
      <bottom/>
    </border>
    <border>
      <left style="thick">
        <color rgb="FF000000"/>
      </left>
      <bottom style="dotted">
        <color rgb="FF000000"/>
      </bottom>
    </border>
    <border>
      <right style="thick">
        <color rgb="FF000000"/>
      </right>
      <bottom style="dotted">
        <color rgb="FF000000"/>
      </bottom>
    </border>
    <border>
      <left style="thick">
        <color rgb="FF000000"/>
      </left>
      <right style="medium">
        <color rgb="FF000000"/>
      </right>
      <top style="thick">
        <color rgb="FF000000"/>
      </top>
      <bottom/>
    </border>
    <border>
      <left style="thick">
        <color rgb="FF000000"/>
      </left>
      <right style="thick">
        <color rgb="FF000000"/>
      </right>
      <top/>
      <bottom/>
    </border>
    <border>
      <left style="thick">
        <color rgb="FF000000"/>
      </left>
      <right style="medium">
        <color rgb="FF000000"/>
      </right>
      <top/>
      <bottom/>
    </border>
    <border>
      <left style="thick">
        <color rgb="FF000000"/>
      </left>
      <right style="thick">
        <color rgb="FF000000"/>
      </right>
      <top/>
      <bottom style="thick">
        <color rgb="FF000000"/>
      </bottom>
    </border>
    <border>
      <left style="thick">
        <color rgb="FF000000"/>
      </left>
      <right style="medium">
        <color rgb="FF000000"/>
      </right>
      <top/>
      <bottom style="thick">
        <color rgb="FF000000"/>
      </bottom>
    </border>
    <border>
      <left style="thin">
        <color rgb="FF000000"/>
      </left>
      <right/>
      <top style="thin">
        <color rgb="FF000000"/>
      </top>
      <bottom/>
    </border>
    <border>
      <left/>
      <right/>
      <top style="thin">
        <color rgb="FF000000"/>
      </top>
      <bottom/>
    </border>
    <border>
      <left/>
      <right style="medium">
        <color rgb="FF000000"/>
      </right>
      <top style="thin">
        <color rgb="FF000000"/>
      </top>
      <bottom/>
    </border>
    <border>
      <left/>
      <right style="thin">
        <color rgb="FF000000"/>
      </right>
      <top style="thin">
        <color rgb="FF000000"/>
      </top>
      <bottom/>
    </border>
    <border>
      <left style="thin">
        <color rgb="FF000000"/>
      </left>
      <top/>
      <bottom/>
    </border>
    <border>
      <right style="medium">
        <color rgb="FF000000"/>
      </right>
      <top/>
      <bottom/>
    </border>
    <border>
      <right style="thin">
        <color rgb="FF000000"/>
      </right>
      <top/>
      <bottom/>
    </border>
    <border>
      <left style="medium">
        <color rgb="FF000000"/>
      </left>
      <bottom style="medium">
        <color rgb="FF000000"/>
      </bottom>
    </border>
    <border>
      <left style="thin">
        <color rgb="FF000000"/>
      </left>
      <top/>
      <bottom style="medium">
        <color rgb="FF000000"/>
      </bottom>
    </border>
    <border>
      <top/>
      <bottom style="medium">
        <color rgb="FF000000"/>
      </bottom>
    </border>
    <border>
      <right style="medium">
        <color rgb="FF000000"/>
      </right>
      <top/>
      <bottom style="medium">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ck">
        <color rgb="FF000000"/>
      </left>
    </border>
    <border>
      <right style="thick">
        <color rgb="FF000000"/>
      </right>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style="thin">
        <color rgb="FF000000"/>
      </top>
    </border>
    <border>
      <left style="medium">
        <color rgb="FF969696"/>
      </left>
      <right style="medium">
        <color rgb="FF969696"/>
      </right>
      <top/>
      <bottom style="medium">
        <color rgb="FF969696"/>
      </bottom>
    </border>
    <border>
      <left style="medium">
        <color rgb="FF969696"/>
      </left>
      <right/>
      <top/>
      <bottom style="medium">
        <color rgb="FF969696"/>
      </bottom>
    </border>
    <border>
      <left style="thick">
        <color rgb="FF000000"/>
      </left>
      <right/>
      <top style="thick">
        <color rgb="FF000000"/>
      </top>
      <bottom style="thick">
        <color rgb="FF000000"/>
      </bottom>
    </border>
    <border>
      <left style="thin">
        <color rgb="FF000000"/>
      </left>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top/>
      <bottom/>
    </border>
    <border>
      <left/>
      <right style="thick">
        <color rgb="FF000000"/>
      </right>
      <top/>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top style="thin">
        <color rgb="FF000000"/>
      </top>
      <bottom/>
    </border>
    <border>
      <top style="thin">
        <color rgb="FF000000"/>
      </top>
      <bottom/>
    </border>
    <border>
      <left/>
      <right/>
      <top style="thin">
        <color rgb="FF000000"/>
      </top>
    </border>
    <border>
      <left/>
      <right style="thin">
        <color rgb="FF000000"/>
      </right>
      <top style="thin">
        <color rgb="FF000000"/>
      </top>
    </border>
    <border>
      <left/>
      <right/>
      <bottom style="thin">
        <color rgb="FF000000"/>
      </bottom>
    </border>
    <border>
      <left/>
      <right style="thin">
        <color rgb="FF000000"/>
      </right>
      <bottom style="thin">
        <color rgb="FF000000"/>
      </bottom>
    </border>
    <border>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right/>
      <top style="thin">
        <color rgb="FF000000"/>
      </top>
      <bottom style="double">
        <color rgb="FF000000"/>
      </bottom>
    </border>
    <border>
      <left/>
      <right/>
      <top/>
      <bottom style="double">
        <color rgb="FF000000"/>
      </bottom>
    </border>
    <border>
      <top style="thin">
        <color rgb="FF000000"/>
      </top>
      <bottom style="double">
        <color rgb="FF000000"/>
      </bottom>
    </border>
    <border>
      <left style="thin">
        <color rgb="FF000000"/>
      </left>
      <right style="thin">
        <color rgb="FF000000"/>
      </right>
    </border>
    <border>
      <left style="thin">
        <color rgb="FF000000"/>
      </left>
      <right/>
      <top style="thin">
        <color rgb="FF000000"/>
      </top>
    </border>
    <border>
      <left style="thin">
        <color rgb="FF000000"/>
      </left>
      <right/>
    </border>
    <border>
      <left style="thin">
        <color rgb="FF000000"/>
      </left>
      <right style="thin">
        <color rgb="FF000000"/>
      </right>
      <bottom style="thin">
        <color rgb="FF000000"/>
      </bottom>
    </border>
  </borders>
  <cellStyleXfs count="1">
    <xf borderId="0" fillId="0" fontId="0" numFmtId="0" applyAlignment="1" applyFont="1"/>
  </cellStyleXfs>
  <cellXfs count="842">
    <xf borderId="0" fillId="0" fontId="0" numFmtId="0" xfId="0" applyAlignment="1" applyFont="1">
      <alignment readingOrder="0" shrinkToFit="0" vertical="bottom" wrapText="0"/>
    </xf>
    <xf borderId="0" fillId="0" fontId="1" numFmtId="0" xfId="0" applyAlignment="1" applyFont="1">
      <alignment vertical="bottom"/>
    </xf>
    <xf borderId="0" fillId="0" fontId="1" numFmtId="4" xfId="0" applyAlignment="1" applyFont="1" applyNumberFormat="1">
      <alignment vertical="bottom"/>
    </xf>
    <xf borderId="0" fillId="0" fontId="1" numFmtId="3" xfId="0" applyAlignment="1" applyFont="1" applyNumberFormat="1">
      <alignment vertical="bottom"/>
    </xf>
    <xf borderId="0" fillId="0" fontId="2" numFmtId="0" xfId="0" applyAlignment="1" applyFont="1">
      <alignment shrinkToFit="0" vertical="bottom" wrapText="0"/>
    </xf>
    <xf borderId="0" fillId="0" fontId="1" numFmtId="164" xfId="0" applyAlignment="1" applyFont="1" applyNumberFormat="1">
      <alignment vertical="bottom"/>
    </xf>
    <xf borderId="0" fillId="0" fontId="3" numFmtId="0" xfId="0" applyAlignment="1" applyFont="1">
      <alignment vertical="bottom"/>
    </xf>
    <xf borderId="0" fillId="0" fontId="4" numFmtId="9" xfId="0" applyAlignment="1" applyFont="1" applyNumberFormat="1">
      <alignment horizontal="right" vertical="bottom"/>
    </xf>
    <xf borderId="0" fillId="0" fontId="4" numFmtId="10" xfId="0" applyAlignment="1" applyFont="1" applyNumberFormat="1">
      <alignment vertical="bottom"/>
    </xf>
    <xf borderId="0" fillId="0" fontId="1" numFmtId="10" xfId="0" applyAlignment="1" applyFont="1" applyNumberFormat="1">
      <alignment vertical="bottom"/>
    </xf>
    <xf borderId="0" fillId="0" fontId="1" numFmtId="165" xfId="0" applyAlignment="1" applyFont="1" applyNumberFormat="1">
      <alignment vertical="bottom"/>
    </xf>
    <xf borderId="0" fillId="0" fontId="1" numFmtId="9" xfId="0" applyAlignment="1" applyFont="1" applyNumberFormat="1">
      <alignment vertical="bottom"/>
    </xf>
    <xf borderId="0" fillId="0" fontId="4" numFmtId="10" xfId="0" applyAlignment="1" applyFont="1" applyNumberFormat="1">
      <alignment horizontal="right" vertical="bottom"/>
    </xf>
    <xf borderId="0" fillId="0" fontId="3" numFmtId="0" xfId="0" applyAlignment="1" applyFont="1">
      <alignment horizontal="center" vertical="bottom"/>
    </xf>
    <xf borderId="1" fillId="0" fontId="3" numFmtId="0" xfId="0" applyAlignment="1" applyBorder="1" applyFont="1">
      <alignment vertical="bottom"/>
    </xf>
    <xf borderId="1" fillId="0" fontId="4" numFmtId="10" xfId="0" applyAlignment="1" applyBorder="1" applyFont="1" applyNumberFormat="1">
      <alignment horizontal="right" vertical="bottom"/>
    </xf>
    <xf borderId="1" fillId="0" fontId="3" numFmtId="0" xfId="0" applyAlignment="1" applyBorder="1" applyFont="1">
      <alignment horizontal="center" vertical="bottom"/>
    </xf>
    <xf borderId="1" fillId="0" fontId="1" numFmtId="166" xfId="0" applyAlignment="1" applyBorder="1" applyFont="1" applyNumberFormat="1">
      <alignment vertical="bottom"/>
    </xf>
    <xf borderId="1" fillId="0" fontId="1" numFmtId="165" xfId="0" applyAlignment="1" applyBorder="1" applyFont="1" applyNumberFormat="1">
      <alignment vertical="bottom"/>
    </xf>
    <xf borderId="1" fillId="0" fontId="1" numFmtId="0" xfId="0" applyAlignment="1" applyBorder="1" applyFont="1">
      <alignment vertical="bottom"/>
    </xf>
    <xf borderId="2" fillId="0" fontId="3" numFmtId="0" xfId="0" applyAlignment="1" applyBorder="1" applyFont="1">
      <alignment horizontal="center" vertical="bottom"/>
    </xf>
    <xf borderId="3" fillId="2" fontId="3" numFmtId="0" xfId="0" applyAlignment="1" applyBorder="1" applyFill="1" applyFont="1">
      <alignment horizontal="center" vertical="bottom"/>
    </xf>
    <xf borderId="4" fillId="2" fontId="3" numFmtId="0" xfId="0" applyAlignment="1" applyBorder="1" applyFont="1">
      <alignment horizontal="center" vertical="bottom"/>
    </xf>
    <xf borderId="5" fillId="3" fontId="1" numFmtId="0" xfId="0" applyAlignment="1" applyBorder="1" applyFill="1" applyFont="1">
      <alignment vertical="bottom"/>
    </xf>
    <xf borderId="6" fillId="0" fontId="5" numFmtId="0" xfId="0" applyBorder="1" applyFont="1"/>
    <xf borderId="5" fillId="2" fontId="3" numFmtId="0" xfId="0" applyAlignment="1" applyBorder="1" applyFont="1">
      <alignment horizontal="center" vertical="bottom"/>
    </xf>
    <xf borderId="5" fillId="0" fontId="5" numFmtId="0" xfId="0" applyBorder="1" applyFont="1"/>
    <xf borderId="5" fillId="0" fontId="3" numFmtId="0" xfId="0" applyAlignment="1" applyBorder="1" applyFont="1">
      <alignment horizontal="center" vertical="bottom"/>
    </xf>
    <xf borderId="0" fillId="0" fontId="4" numFmtId="0" xfId="0" applyAlignment="1" applyFont="1">
      <alignment shrinkToFit="0" vertical="bottom" wrapText="0"/>
    </xf>
    <xf borderId="0" fillId="0" fontId="4" numFmtId="0" xfId="0" applyAlignment="1" applyFont="1">
      <alignment horizontal="center" shrinkToFit="0" vertical="bottom" wrapText="0"/>
    </xf>
    <xf borderId="0" fillId="0" fontId="3" numFmtId="4" xfId="0" applyAlignment="1" applyFont="1" applyNumberFormat="1">
      <alignment shrinkToFit="0" vertical="bottom" wrapText="0"/>
    </xf>
    <xf borderId="0" fillId="0" fontId="3" numFmtId="3" xfId="0" applyAlignment="1" applyFont="1" applyNumberFormat="1">
      <alignment shrinkToFit="0" vertical="bottom" wrapText="0"/>
    </xf>
    <xf borderId="7" fillId="4" fontId="3" numFmtId="0" xfId="0" applyAlignment="1" applyBorder="1" applyFill="1" applyFont="1">
      <alignment vertical="bottom"/>
    </xf>
    <xf borderId="8" fillId="4" fontId="3" numFmtId="3" xfId="0" applyAlignment="1" applyBorder="1" applyFont="1" applyNumberFormat="1">
      <alignment horizontal="right" vertical="bottom"/>
    </xf>
    <xf borderId="0" fillId="5" fontId="2" numFmtId="0" xfId="0" applyAlignment="1" applyFill="1" applyFont="1">
      <alignment readingOrder="0" shrinkToFit="0" vertical="bottom" wrapText="0"/>
    </xf>
    <xf borderId="0" fillId="0" fontId="2" numFmtId="0" xfId="0" applyAlignment="1" applyFont="1">
      <alignment horizontal="left" shrinkToFit="0" vertical="bottom" wrapText="0"/>
    </xf>
    <xf borderId="0" fillId="0" fontId="4" numFmtId="3" xfId="0" applyAlignment="1" applyFont="1" applyNumberFormat="1">
      <alignment shrinkToFit="0" vertical="bottom" wrapText="0"/>
    </xf>
    <xf borderId="0" fillId="5" fontId="2" numFmtId="0" xfId="0" applyAlignment="1" applyFont="1">
      <alignment shrinkToFit="0" vertical="bottom" wrapText="0"/>
    </xf>
    <xf borderId="0" fillId="0" fontId="3" numFmtId="0" xfId="0" applyAlignment="1" applyFont="1">
      <alignment shrinkToFit="0" vertical="bottom" wrapText="0"/>
    </xf>
    <xf borderId="0" fillId="5" fontId="4" numFmtId="3" xfId="0" applyAlignment="1" applyFont="1" applyNumberFormat="1">
      <alignment shrinkToFit="0" vertical="bottom" wrapText="0"/>
    </xf>
    <xf borderId="0" fillId="5" fontId="3" numFmtId="4" xfId="0" applyAlignment="1" applyFont="1" applyNumberFormat="1">
      <alignment shrinkToFit="0" vertical="bottom" wrapText="0"/>
    </xf>
    <xf borderId="0" fillId="5" fontId="4" numFmtId="0" xfId="0" applyAlignment="1" applyFont="1">
      <alignment shrinkToFit="0" vertical="bottom" wrapText="0"/>
    </xf>
    <xf borderId="0" fillId="5" fontId="5" numFmtId="0" xfId="0" applyFont="1"/>
    <xf borderId="8" fillId="4" fontId="3" numFmtId="9" xfId="0" applyAlignment="1" applyBorder="1" applyFont="1" applyNumberFormat="1">
      <alignment horizontal="center" vertical="bottom"/>
    </xf>
    <xf borderId="0" fillId="0" fontId="3" numFmtId="0" xfId="0" applyAlignment="1" applyFont="1">
      <alignment horizontal="left" shrinkToFit="0" vertical="bottom" wrapText="0"/>
    </xf>
    <xf borderId="0" fillId="0" fontId="4" numFmtId="164" xfId="0" applyAlignment="1" applyFont="1" applyNumberFormat="1">
      <alignment shrinkToFit="0" vertical="bottom" wrapText="0"/>
    </xf>
    <xf borderId="0" fillId="0" fontId="4" numFmtId="9" xfId="0" applyAlignment="1" applyFont="1" applyNumberFormat="1">
      <alignment shrinkToFit="0" vertical="bottom" wrapText="0"/>
    </xf>
    <xf borderId="0" fillId="0" fontId="4" numFmtId="10" xfId="0" applyAlignment="1" applyFont="1" applyNumberFormat="1">
      <alignment shrinkToFit="0" vertical="bottom" wrapText="0"/>
    </xf>
    <xf borderId="0" fillId="0" fontId="4" numFmtId="165" xfId="0" applyAlignment="1" applyFont="1" applyNumberFormat="1">
      <alignment shrinkToFit="0" vertical="bottom" wrapText="0"/>
    </xf>
    <xf borderId="0" fillId="0" fontId="4" numFmtId="9" xfId="0" applyAlignment="1" applyFont="1" applyNumberFormat="1">
      <alignment horizontal="center" shrinkToFit="0" vertical="bottom" wrapText="0"/>
    </xf>
    <xf borderId="0" fillId="0" fontId="4" numFmtId="10" xfId="0" applyAlignment="1" applyFont="1" applyNumberFormat="1">
      <alignment horizontal="right" shrinkToFit="0" vertical="bottom" wrapText="0"/>
    </xf>
    <xf borderId="0" fillId="0" fontId="4" numFmtId="10" xfId="0" applyAlignment="1" applyFont="1" applyNumberFormat="1">
      <alignment horizontal="center" shrinkToFit="0" vertical="bottom" wrapText="0"/>
    </xf>
    <xf borderId="0" fillId="0" fontId="3" numFmtId="0" xfId="0" applyAlignment="1" applyFont="1">
      <alignment horizontal="center" shrinkToFit="0" vertical="bottom" wrapText="0"/>
    </xf>
    <xf borderId="0" fillId="0" fontId="3" numFmtId="165" xfId="0" applyAlignment="1" applyFont="1" applyNumberFormat="1">
      <alignment shrinkToFit="0" vertical="bottom" wrapText="0"/>
    </xf>
    <xf borderId="0" fillId="0" fontId="4" numFmtId="17" xfId="0" applyAlignment="1" applyFont="1" applyNumberFormat="1">
      <alignment horizontal="center" shrinkToFit="0" vertical="bottom" wrapText="0"/>
    </xf>
    <xf borderId="0" fillId="0" fontId="3" numFmtId="9" xfId="0" applyAlignment="1" applyFont="1" applyNumberFormat="1">
      <alignment shrinkToFit="0" vertical="bottom" wrapText="0"/>
    </xf>
    <xf borderId="4" fillId="0" fontId="6" numFmtId="3" xfId="0" applyAlignment="1" applyBorder="1" applyFont="1" applyNumberFormat="1">
      <alignment horizontal="right" vertical="bottom"/>
    </xf>
    <xf borderId="0" fillId="0" fontId="4" numFmtId="166" xfId="0" applyAlignment="1" applyFont="1" applyNumberFormat="1">
      <alignment horizontal="center" shrinkToFit="0" vertical="bottom" wrapText="0"/>
    </xf>
    <xf borderId="1" fillId="0" fontId="4" numFmtId="165" xfId="0" applyAlignment="1" applyBorder="1" applyFont="1" applyNumberFormat="1">
      <alignment shrinkToFit="0" vertical="bottom" wrapText="0"/>
    </xf>
    <xf borderId="9" fillId="4" fontId="4" numFmtId="3" xfId="0" applyAlignment="1" applyBorder="1" applyFont="1" applyNumberFormat="1">
      <alignment horizontal="right" vertical="bottom"/>
    </xf>
    <xf borderId="10" fillId="0" fontId="3" numFmtId="0" xfId="0" applyAlignment="1" applyBorder="1" applyFont="1">
      <alignment horizontal="center" shrinkToFit="0" vertical="bottom" wrapText="0"/>
    </xf>
    <xf borderId="2" fillId="0" fontId="7" numFmtId="0" xfId="0" applyAlignment="1" applyBorder="1" applyFont="1">
      <alignment vertical="bottom"/>
    </xf>
    <xf borderId="11" fillId="2" fontId="3" numFmtId="0" xfId="0" applyAlignment="1" applyBorder="1" applyFont="1">
      <alignment horizontal="center" shrinkToFit="0" vertical="bottom" wrapText="0"/>
    </xf>
    <xf borderId="3" fillId="2" fontId="7" numFmtId="3" xfId="0" applyAlignment="1" applyBorder="1" applyFont="1" applyNumberFormat="1">
      <alignment horizontal="right" vertical="bottom"/>
    </xf>
    <xf borderId="12" fillId="2" fontId="3" numFmtId="0" xfId="0" applyAlignment="1" applyBorder="1" applyFont="1">
      <alignment horizontal="center" shrinkToFit="0" vertical="bottom" wrapText="0"/>
    </xf>
    <xf borderId="10" fillId="2" fontId="3" numFmtId="0" xfId="0" applyAlignment="1" applyBorder="1" applyFont="1">
      <alignment horizontal="center" shrinkToFit="0" vertical="bottom" wrapText="0"/>
    </xf>
    <xf borderId="13" fillId="3" fontId="3" numFmtId="0" xfId="0" applyAlignment="1" applyBorder="1" applyFont="1">
      <alignment shrinkToFit="0" vertical="bottom" wrapText="0"/>
    </xf>
    <xf borderId="14" fillId="3" fontId="3" numFmtId="0" xfId="0" applyAlignment="1" applyBorder="1" applyFont="1">
      <alignment horizontal="center" shrinkToFit="0" vertical="bottom" wrapText="0"/>
    </xf>
    <xf borderId="15" fillId="0" fontId="5" numFmtId="0" xfId="0" applyBorder="1" applyFont="1"/>
    <xf borderId="16" fillId="0" fontId="5" numFmtId="0" xfId="0" applyBorder="1" applyFont="1"/>
    <xf borderId="17" fillId="2" fontId="3" numFmtId="0" xfId="0" applyAlignment="1" applyBorder="1" applyFont="1">
      <alignment horizontal="center" shrinkToFit="0" vertical="bottom" wrapText="0"/>
    </xf>
    <xf borderId="18" fillId="2" fontId="3" numFmtId="0" xfId="0" applyAlignment="1" applyBorder="1" applyFont="1">
      <alignment horizontal="center" shrinkToFit="0" vertical="bottom" wrapText="0"/>
    </xf>
    <xf borderId="13" fillId="0" fontId="3" numFmtId="0" xfId="0" applyAlignment="1" applyBorder="1" applyFont="1">
      <alignment horizontal="center" readingOrder="0" shrinkToFit="0" vertical="bottom" wrapText="0"/>
    </xf>
    <xf borderId="15" fillId="0" fontId="3" numFmtId="0" xfId="0" applyAlignment="1" applyBorder="1" applyFont="1">
      <alignment horizontal="center" readingOrder="0" shrinkToFit="0" vertical="bottom" wrapText="0"/>
    </xf>
    <xf borderId="16" fillId="0" fontId="3" numFmtId="0" xfId="0" applyAlignment="1" applyBorder="1" applyFont="1">
      <alignment horizontal="center" readingOrder="0" shrinkToFit="0" vertical="bottom" wrapText="0"/>
    </xf>
    <xf borderId="19" fillId="4" fontId="3" numFmtId="0" xfId="0" applyAlignment="1" applyBorder="1" applyFont="1">
      <alignment horizontal="left" shrinkToFit="0" vertical="bottom" wrapText="0"/>
    </xf>
    <xf borderId="20" fillId="2" fontId="7" numFmtId="167" xfId="0" applyAlignment="1" applyBorder="1" applyFont="1" applyNumberFormat="1">
      <alignment horizontal="center" vertical="bottom"/>
    </xf>
    <xf borderId="21" fillId="4" fontId="3" numFmtId="3" xfId="0" applyAlignment="1" applyBorder="1" applyFont="1" applyNumberFormat="1">
      <alignment horizontal="center" shrinkToFit="0" vertical="bottom" wrapText="0"/>
    </xf>
    <xf borderId="19" fillId="4" fontId="3" numFmtId="9" xfId="0" applyAlignment="1" applyBorder="1" applyFont="1" applyNumberFormat="1">
      <alignment horizontal="center" shrinkToFit="0" vertical="bottom" wrapText="0"/>
    </xf>
    <xf borderId="19" fillId="4" fontId="4" numFmtId="3" xfId="0" applyAlignment="1" applyBorder="1" applyFont="1" applyNumberFormat="1">
      <alignment horizontal="center" shrinkToFit="0" vertical="bottom" wrapText="0"/>
    </xf>
    <xf borderId="22" fillId="4" fontId="4" numFmtId="3" xfId="0" applyAlignment="1" applyBorder="1" applyFont="1" applyNumberFormat="1">
      <alignment horizontal="center" shrinkToFit="0" vertical="bottom" wrapText="0"/>
    </xf>
    <xf borderId="23" fillId="4" fontId="4" numFmtId="3" xfId="0" applyAlignment="1" applyBorder="1" applyFont="1" applyNumberFormat="1">
      <alignment horizontal="center" shrinkToFit="0" vertical="bottom" wrapText="0"/>
    </xf>
    <xf borderId="0" fillId="0" fontId="4" numFmtId="17" xfId="0" applyAlignment="1" applyFont="1" applyNumberFormat="1">
      <alignment shrinkToFit="0" vertical="bottom" wrapText="0"/>
    </xf>
    <xf borderId="2" fillId="0" fontId="7" numFmtId="0" xfId="0" applyAlignment="1" applyBorder="1" applyFont="1">
      <alignment horizontal="left" shrinkToFit="0" vertical="bottom" wrapText="0"/>
    </xf>
    <xf borderId="24" fillId="6" fontId="4" numFmtId="17" xfId="0" applyAlignment="1" applyBorder="1" applyFill="1" applyFont="1" applyNumberFormat="1">
      <alignment shrinkToFit="0" vertical="bottom" wrapText="0"/>
    </xf>
    <xf borderId="25" fillId="2" fontId="7" numFmtId="3" xfId="0" applyAlignment="1" applyBorder="1" applyFont="1" applyNumberFormat="1">
      <alignment horizontal="center" shrinkToFit="0" vertical="bottom" wrapText="0"/>
    </xf>
    <xf borderId="4" fillId="0" fontId="1" numFmtId="0" xfId="0" applyAlignment="1" applyBorder="1" applyFont="1">
      <alignment vertical="bottom"/>
    </xf>
    <xf borderId="0" fillId="0" fontId="6" numFmtId="3" xfId="0" applyAlignment="1" applyFont="1" applyNumberFormat="1">
      <alignment horizontal="right" vertical="bottom"/>
    </xf>
    <xf borderId="10" fillId="7" fontId="3" numFmtId="0" xfId="0" applyAlignment="1" applyBorder="1" applyFill="1" applyFont="1">
      <alignment horizontal="center" shrinkToFit="0" vertical="bottom" wrapText="0"/>
    </xf>
    <xf borderId="7" fillId="0" fontId="7" numFmtId="0" xfId="0" applyAlignment="1" applyBorder="1" applyFont="1">
      <alignment vertical="bottom"/>
    </xf>
    <xf borderId="13" fillId="3" fontId="8" numFmtId="0" xfId="0" applyAlignment="1" applyBorder="1" applyFont="1">
      <alignment shrinkToFit="0" vertical="bottom" wrapText="0"/>
    </xf>
    <xf borderId="8" fillId="2" fontId="7" numFmtId="3" xfId="0" applyAlignment="1" applyBorder="1" applyFont="1" applyNumberFormat="1">
      <alignment horizontal="right" vertical="bottom"/>
    </xf>
    <xf borderId="26" fillId="3" fontId="3" numFmtId="0" xfId="0" applyAlignment="1" applyBorder="1" applyFont="1">
      <alignment horizontal="center" shrinkToFit="0" vertical="bottom" wrapText="0"/>
    </xf>
    <xf borderId="25" fillId="2" fontId="7" numFmtId="167" xfId="0" applyAlignment="1" applyBorder="1" applyFont="1" applyNumberFormat="1">
      <alignment horizontal="center" shrinkToFit="0" vertical="bottom" wrapText="0"/>
    </xf>
    <xf borderId="2" fillId="0" fontId="6" numFmtId="3" xfId="0" applyAlignment="1" applyBorder="1" applyFont="1" applyNumberFormat="1">
      <alignment horizontal="center" readingOrder="0" shrinkToFit="0" vertical="bottom" wrapText="0"/>
    </xf>
    <xf borderId="27" fillId="0" fontId="6" numFmtId="3" xfId="0" applyAlignment="1" applyBorder="1" applyFont="1" applyNumberFormat="1">
      <alignment horizontal="center" shrinkToFit="0" vertical="bottom" wrapText="0"/>
    </xf>
    <xf borderId="28" fillId="0" fontId="5" numFmtId="0" xfId="0" applyBorder="1" applyFont="1"/>
    <xf borderId="0" fillId="0" fontId="6" numFmtId="3" xfId="0" applyAlignment="1" applyFont="1" applyNumberFormat="1">
      <alignment horizontal="center" shrinkToFit="0" vertical="bottom" wrapText="0"/>
    </xf>
    <xf borderId="29" fillId="0" fontId="6" numFmtId="3" xfId="0" applyAlignment="1" applyBorder="1" applyFont="1" applyNumberFormat="1">
      <alignment horizontal="center" shrinkToFit="0" vertical="bottom" wrapText="0"/>
    </xf>
    <xf borderId="0" fillId="0" fontId="9" numFmtId="0" xfId="0" applyAlignment="1" applyFont="1">
      <alignment shrinkToFit="0" vertical="bottom" wrapText="0"/>
    </xf>
    <xf borderId="0" fillId="0" fontId="10" numFmtId="0" xfId="0" applyAlignment="1" applyFont="1">
      <alignment shrinkToFit="0" vertical="bottom" wrapText="0"/>
    </xf>
    <xf borderId="30" fillId="8" fontId="3" numFmtId="0" xfId="0" applyAlignment="1" applyBorder="1" applyFill="1" applyFont="1">
      <alignment horizontal="left" shrinkToFit="0" vertical="bottom" wrapText="0"/>
    </xf>
    <xf borderId="8" fillId="2" fontId="7" numFmtId="167" xfId="0" applyAlignment="1" applyBorder="1" applyFont="1" applyNumberFormat="1">
      <alignment horizontal="center" vertical="bottom"/>
    </xf>
    <xf borderId="8" fillId="0" fontId="1" numFmtId="3" xfId="0" applyAlignment="1" applyBorder="1" applyFont="1" applyNumberFormat="1">
      <alignment vertical="bottom"/>
    </xf>
    <xf borderId="31" fillId="8" fontId="3" numFmtId="3" xfId="0" applyAlignment="1" applyBorder="1" applyFont="1" applyNumberFormat="1">
      <alignment horizontal="center" shrinkToFit="0" vertical="bottom" wrapText="0"/>
    </xf>
    <xf borderId="32" fillId="0" fontId="6" numFmtId="3" xfId="0" applyAlignment="1" applyBorder="1" applyFont="1" applyNumberFormat="1">
      <alignment horizontal="right" vertical="bottom"/>
    </xf>
    <xf borderId="30" fillId="8" fontId="3" numFmtId="167" xfId="0" applyAlignment="1" applyBorder="1" applyFont="1" applyNumberFormat="1">
      <alignment horizontal="center" shrinkToFit="0" vertical="bottom" wrapText="0"/>
    </xf>
    <xf borderId="12" fillId="7" fontId="3" numFmtId="0" xfId="0" applyAlignment="1" applyBorder="1" applyFont="1">
      <alignment horizontal="center" shrinkToFit="0" vertical="bottom" wrapText="0"/>
    </xf>
    <xf borderId="30" fillId="8" fontId="3" numFmtId="3" xfId="0" applyAlignment="1" applyBorder="1" applyFont="1" applyNumberFormat="1">
      <alignment horizontal="center" shrinkToFit="0" vertical="bottom" wrapText="0"/>
    </xf>
    <xf borderId="33" fillId="7" fontId="3" numFmtId="0" xfId="0" applyAlignment="1" applyBorder="1" applyFont="1">
      <alignment horizontal="center" shrinkToFit="0" vertical="bottom" wrapText="0"/>
    </xf>
    <xf borderId="34" fillId="8" fontId="3" numFmtId="3" xfId="0" applyAlignment="1" applyBorder="1" applyFont="1" applyNumberFormat="1">
      <alignment horizontal="center" shrinkToFit="0" vertical="bottom" wrapText="0"/>
    </xf>
    <xf borderId="11" fillId="7" fontId="3" numFmtId="0" xfId="0" applyAlignment="1" applyBorder="1" applyFont="1">
      <alignment horizontal="center" shrinkToFit="0" vertical="bottom" wrapText="0"/>
    </xf>
    <xf borderId="35" fillId="8" fontId="3" numFmtId="3" xfId="0" applyAlignment="1" applyBorder="1" applyFont="1" applyNumberFormat="1">
      <alignment horizontal="center" shrinkToFit="0" vertical="bottom" wrapText="0"/>
    </xf>
    <xf borderId="36" fillId="7" fontId="3" numFmtId="0" xfId="0" applyAlignment="1" applyBorder="1" applyFont="1">
      <alignment horizontal="center" shrinkToFit="0" vertical="bottom" wrapText="0"/>
    </xf>
    <xf borderId="2" fillId="0" fontId="7" numFmtId="0" xfId="0" applyAlignment="1" applyBorder="1" applyFont="1">
      <alignment horizontal="left" readingOrder="0" shrinkToFit="0" vertical="bottom" wrapText="0"/>
    </xf>
    <xf borderId="37" fillId="7" fontId="3" numFmtId="0" xfId="0" applyAlignment="1" applyBorder="1" applyFont="1">
      <alignment horizontal="center" shrinkToFit="0" vertical="bottom" wrapText="0"/>
    </xf>
    <xf borderId="38" fillId="7" fontId="3" numFmtId="0" xfId="0" applyAlignment="1" applyBorder="1" applyFont="1">
      <alignment horizontal="center" shrinkToFit="0" vertical="bottom" wrapText="0"/>
    </xf>
    <xf borderId="25" fillId="2" fontId="7" numFmtId="3" xfId="0" applyAlignment="1" applyBorder="1" applyFont="1" applyNumberFormat="1">
      <alignment horizontal="center" readingOrder="0" shrinkToFit="0" vertical="bottom" wrapText="0"/>
    </xf>
    <xf borderId="39" fillId="7" fontId="3" numFmtId="0" xfId="0" applyAlignment="1" applyBorder="1" applyFont="1">
      <alignment horizontal="center" shrinkToFit="0" vertical="bottom" wrapText="0"/>
    </xf>
    <xf borderId="40" fillId="0" fontId="6" numFmtId="3" xfId="0" applyAlignment="1" applyBorder="1" applyFont="1" applyNumberFormat="1">
      <alignment horizontal="center" readingOrder="0" shrinkToFit="0" vertical="bottom" wrapText="0"/>
    </xf>
    <xf borderId="41" fillId="4" fontId="3" numFmtId="0" xfId="0" applyAlignment="1" applyBorder="1" applyFont="1">
      <alignment horizontal="left" shrinkToFit="0" vertical="bottom" wrapText="0"/>
    </xf>
    <xf borderId="42" fillId="0" fontId="6" numFmtId="3" xfId="0" applyAlignment="1" applyBorder="1" applyFont="1" applyNumberFormat="1">
      <alignment horizontal="center" readingOrder="0" shrinkToFit="0" vertical="bottom" wrapText="0"/>
    </xf>
    <xf borderId="41" fillId="4" fontId="3" numFmtId="3" xfId="0" applyAlignment="1" applyBorder="1" applyFont="1" applyNumberFormat="1">
      <alignment shrinkToFit="0" vertical="bottom" wrapText="0"/>
    </xf>
    <xf borderId="7" fillId="8" fontId="3" numFmtId="0" xfId="0" applyAlignment="1" applyBorder="1" applyFont="1">
      <alignment vertical="bottom"/>
    </xf>
    <xf borderId="41" fillId="4" fontId="3" numFmtId="10" xfId="0" applyAlignment="1" applyBorder="1" applyFont="1" applyNumberFormat="1">
      <alignment shrinkToFit="0" vertical="bottom" wrapText="0"/>
    </xf>
    <xf borderId="43" fillId="0" fontId="6" numFmtId="3" xfId="0" applyAlignment="1" applyBorder="1" applyFont="1" applyNumberFormat="1">
      <alignment horizontal="center" readingOrder="0" shrinkToFit="0" vertical="bottom" wrapText="0"/>
    </xf>
    <xf borderId="8" fillId="8" fontId="3" numFmtId="3" xfId="0" applyAlignment="1" applyBorder="1" applyFont="1" applyNumberFormat="1">
      <alignment horizontal="right" vertical="bottom"/>
    </xf>
    <xf borderId="19" fillId="4" fontId="3" numFmtId="3" xfId="0" applyAlignment="1" applyBorder="1" applyFont="1" applyNumberFormat="1">
      <alignment shrinkToFit="0" vertical="bottom" wrapText="0"/>
    </xf>
    <xf borderId="8" fillId="8" fontId="3" numFmtId="167" xfId="0" applyAlignment="1" applyBorder="1" applyFont="1" applyNumberFormat="1">
      <alignment horizontal="center" vertical="bottom"/>
    </xf>
    <xf borderId="2" fillId="0" fontId="6" numFmtId="3" xfId="0" applyAlignment="1" applyBorder="1" applyFont="1" applyNumberFormat="1">
      <alignment horizontal="center" shrinkToFit="0" vertical="bottom" wrapText="0"/>
    </xf>
    <xf borderId="9" fillId="8" fontId="3" numFmtId="3" xfId="0" applyAlignment="1" applyBorder="1" applyFont="1" applyNumberFormat="1">
      <alignment horizontal="right" vertical="bottom"/>
    </xf>
    <xf borderId="22" fillId="4" fontId="3" numFmtId="3" xfId="0" applyAlignment="1" applyBorder="1" applyFont="1" applyNumberFormat="1">
      <alignment shrinkToFit="0" vertical="bottom" wrapText="0"/>
    </xf>
    <xf borderId="30" fillId="4" fontId="3" numFmtId="0" xfId="0" applyAlignment="1" applyBorder="1" applyFont="1">
      <alignment shrinkToFit="0" vertical="bottom" wrapText="0"/>
    </xf>
    <xf borderId="21" fillId="4" fontId="3" numFmtId="3" xfId="0" applyAlignment="1" applyBorder="1" applyFont="1" applyNumberFormat="1">
      <alignment shrinkToFit="0" vertical="bottom" wrapText="0"/>
    </xf>
    <xf borderId="3" fillId="2" fontId="7" numFmtId="167" xfId="0" applyAlignment="1" applyBorder="1" applyFont="1" applyNumberFormat="1">
      <alignment horizontal="center" vertical="bottom"/>
    </xf>
    <xf borderId="44" fillId="4" fontId="3" numFmtId="3" xfId="0" applyAlignment="1" applyBorder="1" applyFont="1" applyNumberFormat="1">
      <alignment shrinkToFit="0" vertical="bottom" wrapText="0"/>
    </xf>
    <xf borderId="31" fillId="4" fontId="3" numFmtId="3" xfId="0" applyAlignment="1" applyBorder="1" applyFont="1" applyNumberFormat="1">
      <alignment horizontal="center" shrinkToFit="0" vertical="bottom" wrapText="0"/>
    </xf>
    <xf borderId="21" fillId="4" fontId="3" numFmtId="168" xfId="0" applyAlignment="1" applyBorder="1" applyFont="1" applyNumberFormat="1">
      <alignment shrinkToFit="0" vertical="bottom" wrapText="0"/>
    </xf>
    <xf borderId="30" fillId="4" fontId="3" numFmtId="167" xfId="0" applyAlignment="1" applyBorder="1" applyFont="1" applyNumberFormat="1">
      <alignment horizontal="center" shrinkToFit="0" vertical="bottom" wrapText="0"/>
    </xf>
    <xf borderId="8" fillId="0" fontId="6" numFmtId="3" xfId="0" applyAlignment="1" applyBorder="1" applyFont="1" applyNumberFormat="1">
      <alignment horizontal="right" vertical="bottom"/>
    </xf>
    <xf borderId="30" fillId="4" fontId="9" numFmtId="3" xfId="0" applyAlignment="1" applyBorder="1" applyFont="1" applyNumberFormat="1">
      <alignment horizontal="center" shrinkToFit="0" vertical="bottom" wrapText="0"/>
    </xf>
    <xf borderId="8" fillId="4" fontId="3" numFmtId="167" xfId="0" applyAlignment="1" applyBorder="1" applyFont="1" applyNumberFormat="1">
      <alignment horizontal="center" vertical="bottom"/>
    </xf>
    <xf borderId="34" fillId="4" fontId="9" numFmtId="3" xfId="0" applyAlignment="1" applyBorder="1" applyFont="1" applyNumberFormat="1">
      <alignment horizontal="center" shrinkToFit="0" vertical="bottom" wrapText="0"/>
    </xf>
    <xf borderId="8" fillId="4" fontId="11" numFmtId="3" xfId="0" applyAlignment="1" applyBorder="1" applyFont="1" applyNumberFormat="1">
      <alignment horizontal="center" vertical="bottom"/>
    </xf>
    <xf borderId="22" fillId="4" fontId="3" numFmtId="168" xfId="0" applyAlignment="1" applyBorder="1" applyFont="1" applyNumberFormat="1">
      <alignment shrinkToFit="0" vertical="bottom" wrapText="0"/>
    </xf>
    <xf borderId="9" fillId="4" fontId="11" numFmtId="3" xfId="0" applyAlignment="1" applyBorder="1" applyFont="1" applyNumberFormat="1">
      <alignment horizontal="right" vertical="bottom"/>
    </xf>
    <xf borderId="44" fillId="4" fontId="3" numFmtId="168" xfId="0" applyAlignment="1" applyBorder="1" applyFont="1" applyNumberFormat="1">
      <alignment shrinkToFit="0" vertical="bottom" wrapText="0"/>
    </xf>
    <xf borderId="2" fillId="0" fontId="4" numFmtId="0" xfId="0" applyAlignment="1" applyBorder="1" applyFont="1">
      <alignment vertical="bottom"/>
    </xf>
    <xf borderId="35" fillId="4" fontId="9" numFmtId="3" xfId="0" applyAlignment="1" applyBorder="1" applyFont="1" applyNumberFormat="1">
      <alignment horizontal="center" shrinkToFit="0" vertical="bottom" wrapText="0"/>
    </xf>
    <xf borderId="18" fillId="7" fontId="3" numFmtId="0" xfId="0" applyAlignment="1" applyBorder="1" applyFont="1">
      <alignment horizontal="left" shrinkToFit="0" vertical="bottom" wrapText="0"/>
    </xf>
    <xf borderId="3" fillId="2" fontId="4" numFmtId="167" xfId="0" applyAlignment="1" applyBorder="1" applyFont="1" applyNumberFormat="1">
      <alignment horizontal="center" vertical="bottom"/>
    </xf>
    <xf borderId="4" fillId="0" fontId="4" numFmtId="3" xfId="0" applyAlignment="1" applyBorder="1" applyFont="1" applyNumberFormat="1">
      <alignment horizontal="right" vertical="bottom"/>
    </xf>
    <xf borderId="18" fillId="7" fontId="3" numFmtId="3" xfId="0" applyAlignment="1" applyBorder="1" applyFont="1" applyNumberFormat="1">
      <alignment shrinkToFit="0" vertical="bottom" wrapText="0"/>
    </xf>
    <xf borderId="2" fillId="0" fontId="4" numFmtId="0" xfId="0" applyAlignment="1" applyBorder="1" applyFont="1">
      <alignment shrinkToFit="0" vertical="bottom" wrapText="0"/>
    </xf>
    <xf borderId="0" fillId="0" fontId="4" numFmtId="3" xfId="0" applyAlignment="1" applyFont="1" applyNumberFormat="1">
      <alignment horizontal="right" vertical="bottom"/>
    </xf>
    <xf borderId="7" fillId="0" fontId="4" numFmtId="0" xfId="0" applyAlignment="1" applyBorder="1" applyFont="1">
      <alignment vertical="bottom"/>
    </xf>
    <xf borderId="45" fillId="2" fontId="4" numFmtId="167" xfId="0" applyAlignment="1" applyBorder="1" applyFont="1" applyNumberFormat="1">
      <alignment horizontal="center" shrinkToFit="0" vertical="bottom" wrapText="0"/>
    </xf>
    <xf borderId="8" fillId="2" fontId="4" numFmtId="167" xfId="0" applyAlignment="1" applyBorder="1" applyFont="1" applyNumberFormat="1">
      <alignment horizontal="center" vertical="bottom"/>
    </xf>
    <xf borderId="8" fillId="0" fontId="4" numFmtId="3" xfId="0" applyAlignment="1" applyBorder="1" applyFont="1" applyNumberFormat="1">
      <alignment horizontal="right" vertical="bottom"/>
    </xf>
    <xf borderId="32" fillId="0" fontId="4" numFmtId="3" xfId="0" applyAlignment="1" applyBorder="1" applyFont="1" applyNumberFormat="1">
      <alignment horizontal="right" vertical="bottom"/>
    </xf>
    <xf borderId="2" fillId="0" fontId="4" numFmtId="3" xfId="0" applyAlignment="1" applyBorder="1" applyFont="1" applyNumberFormat="1">
      <alignment horizontal="center" shrinkToFit="0" vertical="bottom" wrapText="0"/>
    </xf>
    <xf borderId="6" fillId="4" fontId="3" numFmtId="0" xfId="0" applyAlignment="1" applyBorder="1" applyFont="1">
      <alignment vertical="bottom"/>
    </xf>
    <xf borderId="40" fillId="0" fontId="4" numFmtId="3" xfId="0" applyAlignment="1" applyBorder="1" applyFont="1" applyNumberFormat="1">
      <alignment horizontal="center" shrinkToFit="0" vertical="bottom" wrapText="0"/>
    </xf>
    <xf borderId="42" fillId="0" fontId="4" numFmtId="3" xfId="0" applyAlignment="1" applyBorder="1" applyFont="1" applyNumberFormat="1">
      <alignment horizontal="center" shrinkToFit="0" vertical="bottom" wrapText="0"/>
    </xf>
    <xf borderId="5" fillId="4" fontId="3" numFmtId="3" xfId="0" applyAlignment="1" applyBorder="1" applyFont="1" applyNumberFormat="1">
      <alignment horizontal="right" vertical="bottom"/>
    </xf>
    <xf borderId="18" fillId="7" fontId="3" numFmtId="10" xfId="0" applyAlignment="1" applyBorder="1" applyFont="1" applyNumberFormat="1">
      <alignment shrinkToFit="0" vertical="bottom" wrapText="0"/>
    </xf>
    <xf borderId="43" fillId="0" fontId="4" numFmtId="3" xfId="0" applyAlignment="1" applyBorder="1" applyFont="1" applyNumberFormat="1">
      <alignment horizontal="center" shrinkToFit="0" vertical="bottom" wrapText="0"/>
    </xf>
    <xf borderId="5" fillId="4" fontId="3" numFmtId="167" xfId="0" applyAlignment="1" applyBorder="1" applyFont="1" applyNumberFormat="1">
      <alignment horizontal="center" vertical="bottom"/>
    </xf>
    <xf borderId="46" fillId="0" fontId="4" numFmtId="3" xfId="0" applyAlignment="1" applyBorder="1" applyFont="1" applyNumberFormat="1">
      <alignment horizontal="center" shrinkToFit="0" vertical="bottom" wrapText="0"/>
    </xf>
    <xf borderId="5" fillId="4" fontId="11" numFmtId="3" xfId="0" applyAlignment="1" applyBorder="1" applyFont="1" applyNumberFormat="1">
      <alignment horizontal="center" vertical="bottom"/>
    </xf>
    <xf borderId="47" fillId="6" fontId="3" numFmtId="3" xfId="0" applyAlignment="1" applyBorder="1" applyFont="1" applyNumberFormat="1">
      <alignment shrinkToFit="0" vertical="bottom" wrapText="0"/>
    </xf>
    <xf borderId="48" fillId="4" fontId="11" numFmtId="3" xfId="0" applyAlignment="1" applyBorder="1" applyFont="1" applyNumberFormat="1">
      <alignment horizontal="right" vertical="bottom"/>
    </xf>
    <xf borderId="49" fillId="7" fontId="3" numFmtId="3" xfId="0" applyAlignment="1" applyBorder="1" applyFont="1" applyNumberFormat="1">
      <alignment shrinkToFit="0" vertical="bottom" wrapText="0"/>
    </xf>
    <xf borderId="32" fillId="0" fontId="4" numFmtId="3" xfId="0" applyAlignment="1" applyBorder="1" applyFont="1" applyNumberFormat="1">
      <alignment horizontal="center" shrinkToFit="0" vertical="bottom" wrapText="0"/>
    </xf>
    <xf borderId="5" fillId="4" fontId="1" numFmtId="3" xfId="0" applyAlignment="1" applyBorder="1" applyFont="1" applyNumberFormat="1">
      <alignment vertical="bottom"/>
    </xf>
    <xf borderId="17" fillId="7" fontId="3" numFmtId="3" xfId="0" applyAlignment="1" applyBorder="1" applyFont="1" applyNumberFormat="1">
      <alignment shrinkToFit="0" vertical="bottom" wrapText="0"/>
    </xf>
    <xf borderId="5" fillId="4" fontId="1" numFmtId="10" xfId="0" applyAlignment="1" applyBorder="1" applyFont="1" applyNumberFormat="1">
      <alignment vertical="bottom"/>
    </xf>
    <xf borderId="50" fillId="0" fontId="4" numFmtId="3" xfId="0" applyAlignment="1" applyBorder="1" applyFont="1" applyNumberFormat="1">
      <alignment horizontal="center" shrinkToFit="0" vertical="bottom" wrapText="0"/>
    </xf>
    <xf borderId="48" fillId="4" fontId="11" numFmtId="3" xfId="0" applyAlignment="1" applyBorder="1" applyFont="1" applyNumberFormat="1">
      <alignment horizontal="center" vertical="bottom"/>
    </xf>
    <xf borderId="51" fillId="4" fontId="3" numFmtId="0" xfId="0" applyAlignment="1" applyBorder="1" applyFont="1">
      <alignment shrinkToFit="0" vertical="bottom" wrapText="0"/>
    </xf>
    <xf borderId="1" fillId="0" fontId="1" numFmtId="4" xfId="0" applyAlignment="1" applyBorder="1" applyFont="1" applyNumberFormat="1">
      <alignment vertical="bottom"/>
    </xf>
    <xf borderId="52" fillId="7" fontId="3" numFmtId="3" xfId="0" applyAlignment="1" applyBorder="1" applyFont="1" applyNumberFormat="1">
      <alignment shrinkToFit="0" vertical="bottom" wrapText="0"/>
    </xf>
    <xf borderId="53" fillId="2" fontId="4" numFmtId="0" xfId="0" applyAlignment="1" applyBorder="1" applyFont="1">
      <alignment horizontal="right" vertical="bottom"/>
    </xf>
    <xf borderId="25" fillId="7" fontId="3" numFmtId="168" xfId="0" applyAlignment="1" applyBorder="1" applyFont="1" applyNumberFormat="1">
      <alignment shrinkToFit="0" vertical="bottom" wrapText="0"/>
    </xf>
    <xf borderId="54" fillId="4" fontId="3" numFmtId="3" xfId="0" applyAlignment="1" applyBorder="1" applyFont="1" applyNumberFormat="1">
      <alignment horizontal="center" shrinkToFit="0" vertical="bottom" wrapText="0"/>
    </xf>
    <xf borderId="5" fillId="2" fontId="4" numFmtId="167" xfId="0" applyAlignment="1" applyBorder="1" applyFont="1" applyNumberFormat="1">
      <alignment horizontal="right" vertical="bottom"/>
    </xf>
    <xf borderId="51" fillId="4" fontId="3" numFmtId="167" xfId="0" applyAlignment="1" applyBorder="1" applyFont="1" applyNumberFormat="1">
      <alignment horizontal="center" shrinkToFit="0" vertical="bottom" wrapText="0"/>
    </xf>
    <xf borderId="55" fillId="2" fontId="4" numFmtId="0" xfId="0" applyAlignment="1" applyBorder="1" applyFont="1">
      <alignment horizontal="right" vertical="bottom"/>
    </xf>
    <xf borderId="51" fillId="4" fontId="9" numFmtId="3" xfId="0" applyAlignment="1" applyBorder="1" applyFont="1" applyNumberFormat="1">
      <alignment horizontal="center" shrinkToFit="0" vertical="bottom" wrapText="0"/>
    </xf>
    <xf borderId="24" fillId="7" fontId="3" numFmtId="168" xfId="0" applyAlignment="1" applyBorder="1" applyFont="1" applyNumberFormat="1">
      <alignment shrinkToFit="0" vertical="bottom" wrapText="0"/>
    </xf>
    <xf borderId="0" fillId="0" fontId="4" numFmtId="0" xfId="0" applyAlignment="1" applyFont="1">
      <alignment shrinkToFit="0" vertical="bottom" wrapText="1"/>
    </xf>
    <xf borderId="56" fillId="4" fontId="9" numFmtId="3" xfId="0" applyAlignment="1" applyBorder="1" applyFont="1" applyNumberFormat="1">
      <alignment horizontal="center" shrinkToFit="0" vertical="bottom" wrapText="0"/>
    </xf>
    <xf borderId="0" fillId="0" fontId="12" numFmtId="0" xfId="0" applyAlignment="1" applyFont="1">
      <alignment horizontal="right" vertical="bottom"/>
    </xf>
    <xf borderId="57" fillId="4" fontId="9" numFmtId="3" xfId="0" applyAlignment="1" applyBorder="1" applyFont="1" applyNumberFormat="1">
      <alignment horizontal="center" shrinkToFit="0" vertical="bottom" wrapText="0"/>
    </xf>
    <xf borderId="0" fillId="0" fontId="4" numFmtId="0" xfId="0" applyAlignment="1" applyFont="1">
      <alignment horizontal="right" vertical="bottom"/>
    </xf>
    <xf borderId="18" fillId="4" fontId="3" numFmtId="0" xfId="0" applyAlignment="1" applyBorder="1" applyFont="1">
      <alignment shrinkToFit="0" vertical="bottom" wrapText="0"/>
    </xf>
    <xf borderId="17" fillId="4" fontId="3" numFmtId="3" xfId="0" applyAlignment="1" applyBorder="1" applyFont="1" applyNumberFormat="1">
      <alignment horizontal="center" shrinkToFit="0" vertical="bottom" wrapText="0"/>
    </xf>
    <xf borderId="18" fillId="4" fontId="3" numFmtId="10" xfId="0" applyAlignment="1" applyBorder="1" applyFont="1" applyNumberFormat="1">
      <alignment horizontal="center" shrinkToFit="0" vertical="bottom" wrapText="0"/>
    </xf>
    <xf borderId="0" fillId="0" fontId="4" numFmtId="0" xfId="0" applyAlignment="1" applyFont="1">
      <alignment vertical="bottom"/>
    </xf>
    <xf borderId="58" fillId="7" fontId="3" numFmtId="168" xfId="0" applyAlignment="1" applyBorder="1" applyFont="1" applyNumberFormat="1">
      <alignment shrinkToFit="0" vertical="bottom" wrapText="0"/>
    </xf>
    <xf borderId="0" fillId="0" fontId="4" numFmtId="1" xfId="0" applyAlignment="1" applyFont="1" applyNumberFormat="1">
      <alignment horizontal="center" vertical="bottom"/>
    </xf>
    <xf borderId="18" fillId="4" fontId="9" numFmtId="3" xfId="0" applyAlignment="1" applyBorder="1" applyFont="1" applyNumberFormat="1">
      <alignment horizontal="center" shrinkToFit="0" vertical="bottom" wrapText="0"/>
    </xf>
    <xf borderId="30" fillId="8" fontId="13" numFmtId="0" xfId="0" applyAlignment="1" applyBorder="1" applyFont="1">
      <alignment horizontal="left" shrinkToFit="0" vertical="bottom" wrapText="0"/>
    </xf>
    <xf borderId="0" fillId="0" fontId="14" numFmtId="4" xfId="0" applyAlignment="1" applyFont="1" applyNumberFormat="1">
      <alignment horizontal="right" shrinkToFit="0" vertical="bottom" wrapText="0"/>
    </xf>
    <xf borderId="30" fillId="8" fontId="13" numFmtId="3" xfId="0" applyAlignment="1" applyBorder="1" applyFont="1" applyNumberFormat="1">
      <alignment shrinkToFit="0" vertical="bottom" wrapText="0"/>
    </xf>
    <xf borderId="11" fillId="2" fontId="4" numFmtId="0" xfId="0" applyAlignment="1" applyBorder="1" applyFont="1">
      <alignment horizontal="right" shrinkToFit="0" vertical="bottom" wrapText="0"/>
    </xf>
    <xf borderId="30" fillId="8" fontId="13" numFmtId="10" xfId="0" applyAlignment="1" applyBorder="1" applyFont="1" applyNumberFormat="1">
      <alignment shrinkToFit="0" vertical="bottom" wrapText="0"/>
    </xf>
    <xf borderId="36" fillId="2" fontId="4" numFmtId="167" xfId="0" applyAlignment="1" applyBorder="1" applyFont="1" applyNumberFormat="1">
      <alignment shrinkToFit="0" vertical="bottom" wrapText="0"/>
    </xf>
    <xf borderId="0" fillId="0" fontId="4" numFmtId="165" xfId="0" applyAlignment="1" applyFont="1" applyNumberFormat="1">
      <alignment horizontal="center" shrinkToFit="0" vertical="bottom" wrapText="0"/>
    </xf>
    <xf borderId="59" fillId="8" fontId="13" numFmtId="3" xfId="0" applyAlignment="1" applyBorder="1" applyFont="1" applyNumberFormat="1">
      <alignment shrinkToFit="0" vertical="bottom" wrapText="0"/>
    </xf>
    <xf borderId="11" fillId="2" fontId="4" numFmtId="0" xfId="0" applyAlignment="1" applyBorder="1" applyFont="1">
      <alignment horizontal="center" shrinkToFit="0" vertical="bottom" wrapText="0"/>
    </xf>
    <xf borderId="34" fillId="8" fontId="13" numFmtId="3" xfId="0" applyAlignment="1" applyBorder="1" applyFont="1" applyNumberFormat="1">
      <alignment shrinkToFit="0" vertical="bottom" wrapText="0"/>
    </xf>
    <xf borderId="36" fillId="2" fontId="4" numFmtId="167" xfId="0" applyAlignment="1" applyBorder="1" applyFont="1" applyNumberFormat="1">
      <alignment horizontal="center" shrinkToFit="0" vertical="bottom" wrapText="0"/>
    </xf>
    <xf borderId="17" fillId="2" fontId="4" numFmtId="0" xfId="0" applyAlignment="1" applyBorder="1" applyFont="1">
      <alignment horizontal="center" shrinkToFit="0" vertical="bottom" wrapText="0"/>
    </xf>
    <xf borderId="31" fillId="8" fontId="13" numFmtId="3" xfId="0" applyAlignment="1" applyBorder="1" applyFont="1" applyNumberFormat="1">
      <alignment shrinkToFit="0" vertical="bottom" wrapText="0"/>
    </xf>
    <xf borderId="52" fillId="2" fontId="4" numFmtId="167" xfId="0" applyAlignment="1" applyBorder="1" applyFont="1" applyNumberFormat="1">
      <alignment horizontal="center" shrinkToFit="0" vertical="bottom" wrapText="0"/>
    </xf>
    <xf borderId="60" fillId="8" fontId="13" numFmtId="3" xfId="0" applyAlignment="1" applyBorder="1" applyFont="1" applyNumberFormat="1">
      <alignment shrinkToFit="0" vertical="bottom" wrapText="0"/>
    </xf>
    <xf borderId="61" fillId="9" fontId="4" numFmtId="0" xfId="0" applyAlignment="1" applyBorder="1" applyFill="1" applyFont="1">
      <alignment horizontal="center" shrinkToFit="0" vertical="bottom" wrapText="0"/>
    </xf>
    <xf borderId="56" fillId="8" fontId="13" numFmtId="3" xfId="0" applyAlignment="1" applyBorder="1" applyFont="1" applyNumberFormat="1">
      <alignment shrinkToFit="0" vertical="bottom" wrapText="0"/>
    </xf>
    <xf borderId="62" fillId="10" fontId="4" numFmtId="0" xfId="0" applyAlignment="1" applyBorder="1" applyFill="1" applyFont="1">
      <alignment readingOrder="0" shrinkToFit="0" vertical="bottom" wrapText="1"/>
    </xf>
    <xf borderId="42" fillId="0" fontId="5" numFmtId="0" xfId="0" applyBorder="1" applyFont="1"/>
    <xf borderId="0" fillId="0" fontId="15" numFmtId="0" xfId="0" applyAlignment="1" applyFont="1">
      <alignment shrinkToFit="0" vertical="bottom" wrapText="0"/>
    </xf>
    <xf borderId="54" fillId="8" fontId="13" numFmtId="3" xfId="0" applyAlignment="1" applyBorder="1" applyFont="1" applyNumberFormat="1">
      <alignment shrinkToFit="0" vertical="bottom" wrapText="0"/>
    </xf>
    <xf borderId="0" fillId="0" fontId="2" numFmtId="0" xfId="0" applyAlignment="1" applyFont="1">
      <alignment horizontal="center" shrinkToFit="0" vertical="bottom" wrapText="0"/>
    </xf>
    <xf borderId="63" fillId="0" fontId="5" numFmtId="0" xfId="0" applyBorder="1" applyFont="1"/>
    <xf borderId="49" fillId="8" fontId="13" numFmtId="3" xfId="0" applyAlignment="1" applyBorder="1" applyFont="1" applyNumberFormat="1">
      <alignment horizontal="right" shrinkToFit="0" vertical="bottom" wrapText="0"/>
    </xf>
    <xf borderId="0" fillId="0" fontId="12" numFmtId="0" xfId="0" applyAlignment="1" applyFont="1">
      <alignment shrinkToFit="0" vertical="bottom" wrapText="0"/>
    </xf>
    <xf borderId="52" fillId="8" fontId="13" numFmtId="3" xfId="0" applyAlignment="1" applyBorder="1" applyFont="1" applyNumberFormat="1">
      <alignment horizontal="right" shrinkToFit="0" vertical="bottom" wrapText="0"/>
    </xf>
    <xf borderId="0" fillId="0" fontId="15" numFmtId="10" xfId="0" applyAlignment="1" applyFont="1" applyNumberFormat="1">
      <alignment shrinkToFit="0" vertical="bottom" wrapText="0"/>
    </xf>
    <xf borderId="61" fillId="11" fontId="4" numFmtId="0" xfId="0" applyAlignment="1" applyBorder="1" applyFill="1" applyFont="1">
      <alignment horizontal="center" shrinkToFit="0" vertical="bottom" wrapText="0"/>
    </xf>
    <xf borderId="0" fillId="0" fontId="15" numFmtId="165" xfId="0" applyAlignment="1" applyFont="1" applyNumberFormat="1">
      <alignment shrinkToFit="0" vertical="bottom" wrapText="0"/>
    </xf>
    <xf borderId="17" fillId="8" fontId="13" numFmtId="3" xfId="0" applyAlignment="1" applyBorder="1" applyFont="1" applyNumberFormat="1">
      <alignment shrinkToFit="0" vertical="bottom" wrapText="0"/>
    </xf>
    <xf borderId="64" fillId="10" fontId="4" numFmtId="0" xfId="0" applyAlignment="1" applyBorder="1" applyFont="1">
      <alignment shrinkToFit="0" vertical="bottom" wrapText="0"/>
    </xf>
    <xf borderId="0" fillId="0" fontId="15" numFmtId="0" xfId="0" applyAlignment="1" applyFont="1">
      <alignment horizontal="center" shrinkToFit="0" vertical="bottom" wrapText="0"/>
    </xf>
    <xf borderId="0" fillId="10" fontId="4" numFmtId="0" xfId="0" applyAlignment="1" applyFont="1">
      <alignment shrinkToFit="0" vertical="bottom" wrapText="0"/>
    </xf>
    <xf borderId="0" fillId="0" fontId="16" numFmtId="0" xfId="0" applyAlignment="1" applyFont="1">
      <alignment horizontal="center" shrinkToFit="0" vertical="bottom" wrapText="0"/>
    </xf>
    <xf borderId="0" fillId="0" fontId="15" numFmtId="10" xfId="0" applyAlignment="1" applyFont="1" applyNumberFormat="1">
      <alignment horizontal="center" shrinkToFit="0" vertical="bottom" wrapText="0"/>
    </xf>
    <xf borderId="65" fillId="10" fontId="4" numFmtId="0" xfId="0" applyAlignment="1" applyBorder="1" applyFont="1">
      <alignment shrinkToFit="0" vertical="bottom" wrapText="0"/>
    </xf>
    <xf borderId="49" fillId="8" fontId="13" numFmtId="3" xfId="0" applyAlignment="1" applyBorder="1" applyFont="1" applyNumberFormat="1">
      <alignment shrinkToFit="0" vertical="bottom" wrapText="0"/>
    </xf>
    <xf borderId="66" fillId="10" fontId="4" numFmtId="0" xfId="0" applyAlignment="1" applyBorder="1" applyFont="1">
      <alignment readingOrder="0" shrinkToFit="0" vertical="bottom" wrapText="0"/>
    </xf>
    <xf borderId="0" fillId="0" fontId="15" numFmtId="166" xfId="0" applyAlignment="1" applyFont="1" applyNumberFormat="1">
      <alignment horizontal="center" shrinkToFit="0" vertical="bottom" wrapText="0"/>
    </xf>
    <xf borderId="32" fillId="10" fontId="4" numFmtId="0" xfId="0" applyAlignment="1" applyBorder="1" applyFont="1">
      <alignment shrinkToFit="0" vertical="bottom" wrapText="0"/>
    </xf>
    <xf borderId="52" fillId="8" fontId="13" numFmtId="3" xfId="0" applyAlignment="1" applyBorder="1" applyFont="1" applyNumberFormat="1">
      <alignment shrinkToFit="0" vertical="bottom" wrapText="0"/>
    </xf>
    <xf borderId="67" fillId="10" fontId="4" numFmtId="0" xfId="0" applyAlignment="1" applyBorder="1" applyFont="1">
      <alignment shrinkToFit="0" vertical="bottom" wrapText="0"/>
    </xf>
    <xf borderId="45" fillId="7" fontId="17" numFmtId="0" xfId="0" applyAlignment="1" applyBorder="1" applyFont="1">
      <alignment horizontal="left" shrinkToFit="0" vertical="bottom" wrapText="0"/>
    </xf>
    <xf borderId="61" fillId="11" fontId="4" numFmtId="1" xfId="0" applyAlignment="1" applyBorder="1" applyFont="1" applyNumberFormat="1">
      <alignment horizontal="center" shrinkToFit="0" vertical="bottom" wrapText="0"/>
    </xf>
    <xf borderId="45" fillId="2" fontId="3" numFmtId="3" xfId="0" applyAlignment="1" applyBorder="1" applyFont="1" applyNumberFormat="1">
      <alignment shrinkToFit="0" vertical="bottom" wrapText="0"/>
    </xf>
    <xf borderId="0" fillId="0" fontId="4" numFmtId="0" xfId="0" applyAlignment="1" applyFont="1">
      <alignment horizontal="left" shrinkToFit="0" vertical="bottom" wrapText="1"/>
    </xf>
    <xf borderId="0" fillId="0" fontId="8" numFmtId="17" xfId="0" applyAlignment="1" applyFont="1" applyNumberFormat="1">
      <alignment shrinkToFit="0" vertical="bottom" wrapText="0"/>
    </xf>
    <xf borderId="45" fillId="2" fontId="3" numFmtId="10" xfId="0" applyAlignment="1" applyBorder="1" applyFont="1" applyNumberFormat="1">
      <alignment shrinkToFit="0" vertical="top" wrapText="0"/>
    </xf>
    <xf borderId="45" fillId="7" fontId="3" numFmtId="3" xfId="0" applyAlignment="1" applyBorder="1" applyFont="1" applyNumberFormat="1">
      <alignment shrinkToFit="0" vertical="bottom" wrapText="0"/>
    </xf>
    <xf borderId="24" fillId="7" fontId="3" numFmtId="3" xfId="0" applyAlignment="1" applyBorder="1" applyFont="1" applyNumberFormat="1">
      <alignment shrinkToFit="0" vertical="bottom" wrapText="0"/>
    </xf>
    <xf borderId="25" fillId="7" fontId="3" numFmtId="3" xfId="0" applyAlignment="1" applyBorder="1" applyFont="1" applyNumberFormat="1">
      <alignment shrinkToFit="0" vertical="bottom" wrapText="0"/>
    </xf>
    <xf borderId="58" fillId="7" fontId="3" numFmtId="3" xfId="0" applyAlignment="1" applyBorder="1" applyFont="1" applyNumberFormat="1">
      <alignment shrinkToFit="0" vertical="bottom" wrapText="0"/>
    </xf>
    <xf borderId="68" fillId="0" fontId="3" numFmtId="3" xfId="0" applyAlignment="1" applyBorder="1" applyFont="1" applyNumberFormat="1">
      <alignment shrinkToFit="0" vertical="bottom" wrapText="0"/>
    </xf>
    <xf borderId="69" fillId="0" fontId="18" numFmtId="3" xfId="0" applyAlignment="1" applyBorder="1" applyFont="1" applyNumberFormat="1">
      <alignment shrinkToFit="0" vertical="bottom" wrapText="0"/>
    </xf>
    <xf borderId="70" fillId="0" fontId="18" numFmtId="3" xfId="0" applyAlignment="1" applyBorder="1" applyFont="1" applyNumberFormat="1">
      <alignment shrinkToFit="0" vertical="bottom" wrapText="0"/>
    </xf>
    <xf borderId="68" fillId="0" fontId="18" numFmtId="3" xfId="0" applyAlignment="1" applyBorder="1" applyFont="1" applyNumberFormat="1">
      <alignment shrinkToFit="0" vertical="bottom" wrapText="0"/>
    </xf>
    <xf borderId="45" fillId="7" fontId="3" numFmtId="0" xfId="0" applyAlignment="1" applyBorder="1" applyFont="1">
      <alignment horizontal="left" shrinkToFit="0" vertical="bottom" wrapText="0"/>
    </xf>
    <xf borderId="10" fillId="7" fontId="2" numFmtId="0" xfId="0" applyAlignment="1" applyBorder="1" applyFont="1">
      <alignment horizontal="center" shrinkToFit="0" vertical="bottom" wrapText="0"/>
    </xf>
    <xf borderId="2" fillId="0" fontId="3" numFmtId="3" xfId="0" applyAlignment="1" applyBorder="1" applyFont="1" applyNumberFormat="1">
      <alignment shrinkToFit="0" vertical="bottom" wrapText="0"/>
    </xf>
    <xf borderId="10" fillId="2" fontId="19" numFmtId="0" xfId="0" applyAlignment="1" applyBorder="1" applyFont="1">
      <alignment horizontal="center" shrinkToFit="0" vertical="bottom" wrapText="0"/>
    </xf>
    <xf borderId="36" fillId="3" fontId="19" numFmtId="0" xfId="0" applyAlignment="1" applyBorder="1" applyFont="1">
      <alignment horizontal="center" shrinkToFit="0" vertical="bottom" wrapText="0"/>
    </xf>
    <xf borderId="14" fillId="3" fontId="19" numFmtId="0" xfId="0" applyAlignment="1" applyBorder="1" applyFont="1">
      <alignment horizontal="center" shrinkToFit="0" vertical="bottom" wrapText="0"/>
    </xf>
    <xf borderId="27" fillId="0" fontId="3" numFmtId="3" xfId="0" applyAlignment="1" applyBorder="1" applyFont="1" applyNumberFormat="1">
      <alignment shrinkToFit="0" vertical="bottom" wrapText="0"/>
    </xf>
    <xf borderId="0" fillId="0" fontId="18" numFmtId="3" xfId="0" applyAlignment="1" applyFont="1" applyNumberFormat="1">
      <alignment shrinkToFit="0" vertical="bottom" wrapText="0"/>
    </xf>
    <xf borderId="4" fillId="0" fontId="18" numFmtId="3" xfId="0" applyAlignment="1" applyBorder="1" applyFont="1" applyNumberFormat="1">
      <alignment shrinkToFit="0" vertical="bottom" wrapText="0"/>
    </xf>
    <xf borderId="27" fillId="0" fontId="18" numFmtId="3" xfId="0" applyAlignment="1" applyBorder="1" applyFont="1" applyNumberFormat="1">
      <alignment shrinkToFit="0" vertical="bottom" wrapText="0"/>
    </xf>
    <xf borderId="45" fillId="7" fontId="20" numFmtId="0" xfId="0" applyAlignment="1" applyBorder="1" applyFont="1">
      <alignment horizontal="left" shrinkToFit="0" vertical="bottom" wrapText="0"/>
    </xf>
    <xf borderId="25" fillId="2" fontId="3" numFmtId="0" xfId="0" applyAlignment="1" applyBorder="1" applyFont="1">
      <alignment horizontal="center" shrinkToFit="0" vertical="bottom" wrapText="0"/>
    </xf>
    <xf borderId="45" fillId="2" fontId="3" numFmtId="0" xfId="0" applyAlignment="1" applyBorder="1" applyFont="1">
      <alignment horizontal="center" shrinkToFit="0" vertical="bottom" wrapText="0"/>
    </xf>
    <xf borderId="45" fillId="2" fontId="21" numFmtId="3" xfId="0" applyAlignment="1" applyBorder="1" applyFont="1" applyNumberFormat="1">
      <alignment shrinkToFit="0" vertical="bottom" wrapText="0"/>
    </xf>
    <xf borderId="2" fillId="0" fontId="5" numFmtId="0" xfId="0" applyBorder="1" applyFont="1"/>
    <xf borderId="39" fillId="7" fontId="9" numFmtId="0" xfId="0" applyAlignment="1" applyBorder="1" applyFont="1">
      <alignment horizontal="center" shrinkToFit="0" vertical="bottom" wrapText="0"/>
    </xf>
    <xf borderId="45" fillId="2" fontId="21" numFmtId="10" xfId="0" applyAlignment="1" applyBorder="1" applyFont="1" applyNumberFormat="1">
      <alignment shrinkToFit="0" vertical="bottom" wrapText="0"/>
    </xf>
    <xf borderId="17" fillId="7" fontId="9" numFmtId="0" xfId="0" applyAlignment="1" applyBorder="1" applyFont="1">
      <alignment horizontal="center" shrinkToFit="0" vertical="bottom" wrapText="0"/>
    </xf>
    <xf borderId="45" fillId="7" fontId="20" numFmtId="3" xfId="0" applyAlignment="1" applyBorder="1" applyFont="1" applyNumberFormat="1">
      <alignment shrinkToFit="0" vertical="bottom" wrapText="0"/>
    </xf>
    <xf borderId="49" fillId="7" fontId="9" numFmtId="0" xfId="0" applyAlignment="1" applyBorder="1" applyFont="1">
      <alignment horizontal="center" shrinkToFit="0" vertical="bottom" wrapText="0"/>
    </xf>
    <xf borderId="24" fillId="7" fontId="20" numFmtId="3" xfId="0" applyAlignment="1" applyBorder="1" applyFont="1" applyNumberFormat="1">
      <alignment shrinkToFit="0" vertical="bottom" wrapText="0"/>
    </xf>
    <xf borderId="52" fillId="7" fontId="9" numFmtId="0" xfId="0" applyAlignment="1" applyBorder="1" applyFont="1">
      <alignment horizontal="center" shrinkToFit="0" vertical="bottom" wrapText="0"/>
    </xf>
    <xf borderId="58" fillId="7" fontId="20" numFmtId="3" xfId="0" applyAlignment="1" applyBorder="1" applyFont="1" applyNumberFormat="1">
      <alignment shrinkToFit="0" vertical="bottom" wrapText="0"/>
    </xf>
    <xf borderId="37" fillId="7" fontId="9" numFmtId="0" xfId="0" applyAlignment="1" applyBorder="1" applyFont="1">
      <alignment horizontal="center" shrinkToFit="0" vertical="bottom" wrapText="0"/>
    </xf>
    <xf borderId="25" fillId="7" fontId="20" numFmtId="3" xfId="0" applyAlignment="1" applyBorder="1" applyFont="1" applyNumberFormat="1">
      <alignment shrinkToFit="0" vertical="bottom" wrapText="0"/>
    </xf>
    <xf borderId="38" fillId="7" fontId="9" numFmtId="0" xfId="0" applyAlignment="1" applyBorder="1" applyFont="1">
      <alignment horizontal="center" shrinkToFit="0" vertical="bottom" wrapText="0"/>
    </xf>
    <xf borderId="0" fillId="0" fontId="22" numFmtId="0" xfId="0" applyAlignment="1" applyFont="1">
      <alignment shrinkToFit="0" vertical="bottom" wrapText="0"/>
    </xf>
    <xf borderId="27" fillId="0" fontId="20" numFmtId="3" xfId="0" applyAlignment="1" applyBorder="1" applyFont="1" applyNumberFormat="1">
      <alignment shrinkToFit="0" vertical="bottom" wrapText="0"/>
    </xf>
    <xf borderId="21" fillId="4" fontId="3" numFmtId="0" xfId="0" applyAlignment="1" applyBorder="1" applyFont="1">
      <alignment horizontal="left" shrinkToFit="0" vertical="bottom" wrapText="0"/>
    </xf>
    <xf borderId="0" fillId="0" fontId="20" numFmtId="3" xfId="0" applyAlignment="1" applyFont="1" applyNumberFormat="1">
      <alignment shrinkToFit="0" vertical="bottom" wrapText="0"/>
    </xf>
    <xf borderId="19" fillId="4" fontId="3" numFmtId="10" xfId="0" applyAlignment="1" applyBorder="1" applyFont="1" applyNumberFormat="1">
      <alignment shrinkToFit="0" vertical="bottom" wrapText="0"/>
    </xf>
    <xf borderId="4" fillId="0" fontId="20" numFmtId="3" xfId="0" applyAlignment="1" applyBorder="1" applyFont="1" applyNumberFormat="1">
      <alignment shrinkToFit="0" vertical="bottom" wrapText="0"/>
    </xf>
    <xf borderId="17" fillId="7" fontId="3" numFmtId="0" xfId="0" applyAlignment="1" applyBorder="1" applyFont="1">
      <alignment horizontal="left" shrinkToFit="0" vertical="bottom" wrapText="0"/>
    </xf>
    <xf borderId="45" fillId="6" fontId="3" numFmtId="3" xfId="0" applyAlignment="1" applyBorder="1" applyFont="1" applyNumberFormat="1">
      <alignment shrinkToFit="0" vertical="bottom" wrapText="0"/>
    </xf>
    <xf borderId="24" fillId="6" fontId="3" numFmtId="3" xfId="0" applyAlignment="1" applyBorder="1" applyFont="1" applyNumberFormat="1">
      <alignment shrinkToFit="0" vertical="bottom" wrapText="0"/>
    </xf>
    <xf borderId="45" fillId="6" fontId="20" numFmtId="3" xfId="0" applyAlignment="1" applyBorder="1" applyFont="1" applyNumberFormat="1">
      <alignment shrinkToFit="0" vertical="bottom" wrapText="0"/>
    </xf>
    <xf borderId="24" fillId="6" fontId="20" numFmtId="3" xfId="0" applyAlignment="1" applyBorder="1" applyFont="1" applyNumberFormat="1">
      <alignment shrinkToFit="0" vertical="bottom" wrapText="0"/>
    </xf>
    <xf borderId="0" fillId="0" fontId="23" numFmtId="0" xfId="0" applyAlignment="1" applyFont="1">
      <alignment shrinkToFit="0" vertical="bottom" wrapText="0"/>
    </xf>
    <xf borderId="24" fillId="7" fontId="15" numFmtId="0" xfId="0" applyAlignment="1" applyBorder="1" applyFont="1">
      <alignment shrinkToFit="0" vertical="bottom" wrapText="0"/>
    </xf>
    <xf borderId="24" fillId="7" fontId="18" numFmtId="3" xfId="0" applyAlignment="1" applyBorder="1" applyFont="1" applyNumberFormat="1">
      <alignment shrinkToFit="0" vertical="bottom" wrapText="0"/>
    </xf>
    <xf borderId="0" fillId="0" fontId="16" numFmtId="0" xfId="0" applyAlignment="1" applyFont="1">
      <alignment shrinkToFit="0" vertical="bottom" wrapText="0"/>
    </xf>
    <xf borderId="71" fillId="7" fontId="15" numFmtId="0" xfId="0" applyAlignment="1" applyBorder="1" applyFont="1">
      <alignment horizontal="left" shrinkToFit="0" vertical="bottom" wrapText="0"/>
    </xf>
    <xf borderId="72" fillId="0" fontId="5" numFmtId="0" xfId="0" applyBorder="1" applyFont="1"/>
    <xf borderId="24" fillId="7" fontId="16" numFmtId="0" xfId="0" applyAlignment="1" applyBorder="1" applyFont="1">
      <alignment shrinkToFit="0" vertical="bottom" wrapText="0"/>
    </xf>
    <xf borderId="61" fillId="12" fontId="16" numFmtId="0" xfId="0" applyAlignment="1" applyBorder="1" applyFill="1" applyFont="1">
      <alignment horizontal="center" shrinkToFit="0" vertical="bottom" wrapText="0"/>
    </xf>
    <xf borderId="61" fillId="12" fontId="16" numFmtId="0" xfId="0" applyAlignment="1" applyBorder="1" applyFont="1">
      <alignment shrinkToFit="0" vertical="bottom" wrapText="0"/>
    </xf>
    <xf borderId="45" fillId="2" fontId="3" numFmtId="10" xfId="0" applyAlignment="1" applyBorder="1" applyFont="1" applyNumberFormat="1">
      <alignment shrinkToFit="0" vertical="bottom" wrapText="0"/>
    </xf>
    <xf borderId="24" fillId="7" fontId="16" numFmtId="0" xfId="0" applyAlignment="1" applyBorder="1" applyFont="1">
      <alignment horizontal="center" shrinkToFit="0" vertical="bottom" wrapText="0"/>
    </xf>
    <xf borderId="61" fillId="0" fontId="16" numFmtId="0" xfId="0" applyAlignment="1" applyBorder="1" applyFont="1">
      <alignment horizontal="left" shrinkToFit="0" vertical="bottom" wrapText="0"/>
    </xf>
    <xf borderId="61" fillId="0" fontId="16" numFmtId="0" xfId="0" applyAlignment="1" applyBorder="1" applyFont="1">
      <alignment horizontal="center" shrinkToFit="0" vertical="bottom" wrapText="0"/>
    </xf>
    <xf borderId="4" fillId="0" fontId="3" numFmtId="3" xfId="0" applyAlignment="1" applyBorder="1" applyFont="1" applyNumberFormat="1">
      <alignment shrinkToFit="0" vertical="bottom" wrapText="0"/>
    </xf>
    <xf borderId="61" fillId="13" fontId="16" numFmtId="169" xfId="0" applyAlignment="1" applyBorder="1" applyFill="1" applyFont="1" applyNumberFormat="1">
      <alignment horizontal="center" shrinkToFit="0" vertical="bottom" wrapText="0"/>
    </xf>
    <xf borderId="61" fillId="0" fontId="16" numFmtId="0" xfId="0" applyAlignment="1" applyBorder="1" applyFont="1">
      <alignment shrinkToFit="0" vertical="bottom" wrapText="0"/>
    </xf>
    <xf borderId="61" fillId="0" fontId="15" numFmtId="0" xfId="0" applyAlignment="1" applyBorder="1" applyFont="1">
      <alignment horizontal="right" shrinkToFit="0" vertical="bottom" wrapText="0"/>
    </xf>
    <xf borderId="61" fillId="0" fontId="15" numFmtId="0" xfId="0" applyAlignment="1" applyBorder="1" applyFont="1">
      <alignment shrinkToFit="0" vertical="bottom" wrapText="0"/>
    </xf>
    <xf borderId="61" fillId="5" fontId="15" numFmtId="0" xfId="0" applyAlignment="1" applyBorder="1" applyFont="1">
      <alignment horizontal="center" shrinkToFit="0" vertical="bottom" wrapText="0"/>
    </xf>
    <xf borderId="61" fillId="5" fontId="15" numFmtId="169" xfId="0" applyAlignment="1" applyBorder="1" applyFont="1" applyNumberFormat="1">
      <alignment shrinkToFit="0" vertical="bottom" wrapText="0"/>
    </xf>
    <xf borderId="45" fillId="2" fontId="18" numFmtId="3" xfId="0" applyAlignment="1" applyBorder="1" applyFont="1" applyNumberFormat="1">
      <alignment shrinkToFit="0" vertical="bottom" wrapText="0"/>
    </xf>
    <xf borderId="61" fillId="0" fontId="15" numFmtId="169" xfId="0" applyAlignment="1" applyBorder="1" applyFont="1" applyNumberFormat="1">
      <alignment shrinkToFit="0" vertical="bottom" wrapText="0"/>
    </xf>
    <xf borderId="45" fillId="6" fontId="18" numFmtId="3" xfId="0" applyAlignment="1" applyBorder="1" applyFont="1" applyNumberFormat="1">
      <alignment shrinkToFit="0" vertical="bottom" wrapText="0"/>
    </xf>
    <xf borderId="45" fillId="2" fontId="20" numFmtId="3" xfId="0" applyAlignment="1" applyBorder="1" applyFont="1" applyNumberFormat="1">
      <alignment shrinkToFit="0" vertical="bottom" wrapText="0"/>
    </xf>
    <xf borderId="58" fillId="7" fontId="18" numFmtId="3" xfId="0" applyAlignment="1" applyBorder="1" applyFont="1" applyNumberFormat="1">
      <alignment shrinkToFit="0" vertical="bottom" wrapText="0"/>
    </xf>
    <xf borderId="61" fillId="5" fontId="15" numFmtId="9" xfId="0" applyAlignment="1" applyBorder="1" applyFont="1" applyNumberFormat="1">
      <alignment horizontal="center" shrinkToFit="0" vertical="bottom" wrapText="0"/>
    </xf>
    <xf borderId="61" fillId="5" fontId="15" numFmtId="170" xfId="0" applyAlignment="1" applyBorder="1" applyFont="1" applyNumberFormat="1">
      <alignment horizontal="center" shrinkToFit="0" vertical="bottom" wrapText="0"/>
    </xf>
    <xf borderId="25" fillId="7" fontId="18" numFmtId="3" xfId="0" applyAlignment="1" applyBorder="1" applyFont="1" applyNumberFormat="1">
      <alignment shrinkToFit="0" vertical="bottom" wrapText="0"/>
    </xf>
    <xf borderId="61" fillId="0" fontId="15" numFmtId="165" xfId="0" applyAlignment="1" applyBorder="1" applyFont="1" applyNumberFormat="1">
      <alignment shrinkToFit="0" vertical="bottom" wrapText="0"/>
    </xf>
    <xf borderId="61" fillId="7" fontId="15" numFmtId="0" xfId="0" applyAlignment="1" applyBorder="1" applyFont="1">
      <alignment horizontal="left" shrinkToFit="0" vertical="bottom" wrapText="0"/>
    </xf>
    <xf borderId="61" fillId="6" fontId="15" numFmtId="169" xfId="0" applyAlignment="1" applyBorder="1" applyFont="1" applyNumberFormat="1">
      <alignment shrinkToFit="0" vertical="bottom" wrapText="0"/>
    </xf>
    <xf borderId="61" fillId="0" fontId="15" numFmtId="0" xfId="0" applyAlignment="1" applyBorder="1" applyFont="1">
      <alignment horizontal="left" shrinkToFit="0" vertical="bottom" wrapText="0"/>
    </xf>
    <xf borderId="45" fillId="2" fontId="3" numFmtId="3" xfId="0" applyAlignment="1" applyBorder="1" applyFont="1" applyNumberFormat="1">
      <alignment shrinkToFit="0" vertical="top" wrapText="0"/>
    </xf>
    <xf borderId="45" fillId="6" fontId="3" numFmtId="3" xfId="0" applyAlignment="1" applyBorder="1" applyFont="1" applyNumberFormat="1">
      <alignment shrinkToFit="0" vertical="top" wrapText="0"/>
    </xf>
    <xf borderId="24" fillId="7" fontId="3" numFmtId="3" xfId="0" applyAlignment="1" applyBorder="1" applyFont="1" applyNumberFormat="1">
      <alignment shrinkToFit="0" vertical="top" wrapText="0"/>
    </xf>
    <xf borderId="25" fillId="7" fontId="3" numFmtId="3" xfId="0" applyAlignment="1" applyBorder="1" applyFont="1" applyNumberFormat="1">
      <alignment shrinkToFit="0" vertical="top" wrapText="0"/>
    </xf>
    <xf borderId="58" fillId="7" fontId="3" numFmtId="3" xfId="0" applyAlignment="1" applyBorder="1" applyFont="1" applyNumberFormat="1">
      <alignment shrinkToFit="0" vertical="top" wrapText="0"/>
    </xf>
    <xf borderId="27" fillId="0" fontId="3" numFmtId="3" xfId="0" applyAlignment="1" applyBorder="1" applyFont="1" applyNumberFormat="1">
      <alignment shrinkToFit="0" vertical="top" wrapText="1"/>
    </xf>
    <xf borderId="73" fillId="0" fontId="15" numFmtId="0" xfId="0" applyAlignment="1" applyBorder="1" applyFont="1">
      <alignment horizontal="right" shrinkToFit="0" vertical="bottom" wrapText="0"/>
    </xf>
    <xf borderId="0" fillId="0" fontId="3" numFmtId="3" xfId="0" applyAlignment="1" applyFont="1" applyNumberFormat="1">
      <alignment shrinkToFit="0" vertical="top" wrapText="1"/>
    </xf>
    <xf borderId="4" fillId="0" fontId="3" numFmtId="3" xfId="0" applyAlignment="1" applyBorder="1" applyFont="1" applyNumberFormat="1">
      <alignment shrinkToFit="0" vertical="top" wrapText="1"/>
    </xf>
    <xf borderId="0" fillId="0" fontId="15" numFmtId="0" xfId="0" applyAlignment="1" applyFont="1">
      <alignment horizontal="right" shrinkToFit="0" vertical="bottom" wrapText="0"/>
    </xf>
    <xf borderId="24" fillId="7" fontId="15" numFmtId="0" xfId="0" applyAlignment="1" applyBorder="1" applyFont="1">
      <alignment horizontal="right" shrinkToFit="0" vertical="bottom" wrapText="0"/>
    </xf>
    <xf borderId="61" fillId="7" fontId="9" numFmtId="0" xfId="0" applyAlignment="1" applyBorder="1" applyFont="1">
      <alignment shrinkToFit="0" vertical="bottom" wrapText="0"/>
    </xf>
    <xf borderId="61" fillId="7" fontId="8" numFmtId="0" xfId="0" applyAlignment="1" applyBorder="1" applyFont="1">
      <alignment horizontal="center" shrinkToFit="0" vertical="bottom" wrapText="0"/>
    </xf>
    <xf borderId="61" fillId="7" fontId="9" numFmtId="169" xfId="0" applyAlignment="1" applyBorder="1" applyFont="1" applyNumberFormat="1">
      <alignment shrinkToFit="0" vertical="bottom" wrapText="0"/>
    </xf>
    <xf borderId="61" fillId="13" fontId="9" numFmtId="169" xfId="0" applyAlignment="1" applyBorder="1" applyFont="1" applyNumberFormat="1">
      <alignment shrinkToFit="0" vertical="bottom" wrapText="0"/>
    </xf>
    <xf borderId="24" fillId="7" fontId="15" numFmtId="0" xfId="0" applyAlignment="1" applyBorder="1" applyFont="1">
      <alignment horizontal="center" shrinkToFit="0" vertical="bottom" wrapText="0"/>
    </xf>
    <xf borderId="24" fillId="7" fontId="16" numFmtId="169" xfId="0" applyAlignment="1" applyBorder="1" applyFont="1" applyNumberFormat="1">
      <alignment shrinkToFit="0" vertical="bottom" wrapText="0"/>
    </xf>
    <xf borderId="0" fillId="0" fontId="10" numFmtId="3" xfId="0" applyAlignment="1" applyFont="1" applyNumberFormat="1">
      <alignment shrinkToFit="0" vertical="bottom" wrapText="0"/>
    </xf>
    <xf borderId="30" fillId="4" fontId="3" numFmtId="3" xfId="0" applyAlignment="1" applyBorder="1" applyFont="1" applyNumberFormat="1">
      <alignment shrinkToFit="0" vertical="bottom" wrapText="0"/>
    </xf>
    <xf borderId="30" fillId="4" fontId="3" numFmtId="10" xfId="0" applyAlignment="1" applyBorder="1" applyFont="1" applyNumberFormat="1">
      <alignment shrinkToFit="0" vertical="bottom" wrapText="0"/>
    </xf>
    <xf borderId="34" fillId="4" fontId="3" numFmtId="3" xfId="0" applyAlignment="1" applyBorder="1" applyFont="1" applyNumberFormat="1">
      <alignment shrinkToFit="0" vertical="bottom" wrapText="0"/>
    </xf>
    <xf borderId="31" fillId="4" fontId="3" numFmtId="3" xfId="0" applyAlignment="1" applyBorder="1" applyFont="1" applyNumberFormat="1">
      <alignment shrinkToFit="0" vertical="bottom" wrapText="0"/>
    </xf>
    <xf borderId="60" fillId="4" fontId="3" numFmtId="3" xfId="0" applyAlignment="1" applyBorder="1" applyFont="1" applyNumberFormat="1">
      <alignment shrinkToFit="0" vertical="bottom" wrapText="0"/>
    </xf>
    <xf borderId="45" fillId="7" fontId="4" numFmtId="0" xfId="0" applyAlignment="1" applyBorder="1" applyFont="1">
      <alignment shrinkToFit="0" vertical="bottom" wrapText="0"/>
    </xf>
    <xf borderId="45" fillId="2" fontId="4" numFmtId="3" xfId="0" applyAlignment="1" applyBorder="1" applyFont="1" applyNumberFormat="1">
      <alignment shrinkToFit="0" vertical="bottom" wrapText="0"/>
    </xf>
    <xf borderId="45" fillId="2" fontId="4" numFmtId="10" xfId="0" applyAlignment="1" applyBorder="1" applyFont="1" applyNumberFormat="1">
      <alignment shrinkToFit="0" vertical="bottom" wrapText="0"/>
    </xf>
    <xf borderId="45" fillId="7" fontId="4" numFmtId="3" xfId="0" applyAlignment="1" applyBorder="1" applyFont="1" applyNumberFormat="1">
      <alignment shrinkToFit="0" vertical="bottom" wrapText="0"/>
    </xf>
    <xf borderId="24" fillId="7" fontId="4" numFmtId="3" xfId="0" applyAlignment="1" applyBorder="1" applyFont="1" applyNumberFormat="1">
      <alignment shrinkToFit="0" vertical="bottom" wrapText="0"/>
    </xf>
    <xf borderId="25" fillId="2" fontId="18" numFmtId="3" xfId="0" applyAlignment="1" applyBorder="1" applyFont="1" applyNumberFormat="1">
      <alignment shrinkToFit="0" vertical="bottom" wrapText="0"/>
    </xf>
    <xf borderId="25" fillId="7" fontId="4" numFmtId="3" xfId="0" applyAlignment="1" applyBorder="1" applyFont="1" applyNumberFormat="1">
      <alignment shrinkToFit="0" vertical="bottom" wrapText="0"/>
    </xf>
    <xf borderId="25" fillId="2" fontId="3" numFmtId="3" xfId="0" applyAlignment="1" applyBorder="1" applyFont="1" applyNumberFormat="1">
      <alignment shrinkToFit="0" vertical="bottom" wrapText="0"/>
    </xf>
    <xf borderId="58" fillId="7" fontId="4" numFmtId="3" xfId="0" applyAlignment="1" applyBorder="1" applyFont="1" applyNumberFormat="1">
      <alignment shrinkToFit="0" vertical="bottom" wrapText="0"/>
    </xf>
    <xf borderId="27" fillId="0" fontId="4" numFmtId="3" xfId="0" applyAlignment="1" applyBorder="1" applyFont="1" applyNumberFormat="1">
      <alignment shrinkToFit="0" vertical="bottom" wrapText="0"/>
    </xf>
    <xf borderId="4" fillId="0" fontId="4" numFmtId="3" xfId="0" applyAlignment="1" applyBorder="1" applyFont="1" applyNumberFormat="1">
      <alignment shrinkToFit="0" vertical="bottom" wrapText="0"/>
    </xf>
    <xf borderId="27" fillId="0" fontId="4" numFmtId="1" xfId="0" applyAlignment="1" applyBorder="1" applyFont="1" applyNumberFormat="1">
      <alignment shrinkToFit="0" vertical="bottom" wrapText="0"/>
    </xf>
    <xf borderId="0" fillId="0" fontId="4" numFmtId="1" xfId="0" applyAlignment="1" applyFont="1" applyNumberFormat="1">
      <alignment shrinkToFit="0" vertical="bottom" wrapText="0"/>
    </xf>
    <xf borderId="4" fillId="0" fontId="4" numFmtId="0" xfId="0" applyAlignment="1" applyBorder="1" applyFont="1">
      <alignment shrinkToFit="0" vertical="bottom" wrapText="0"/>
    </xf>
    <xf borderId="27" fillId="0" fontId="4" numFmtId="0" xfId="0" applyAlignment="1" applyBorder="1" applyFont="1">
      <alignment shrinkToFit="0" vertical="bottom" wrapText="0"/>
    </xf>
    <xf borderId="13" fillId="4" fontId="3" numFmtId="0" xfId="0" applyAlignment="1" applyBorder="1" applyFont="1">
      <alignment shrinkToFit="0" vertical="bottom" wrapText="0"/>
    </xf>
    <xf borderId="13" fillId="4" fontId="3" numFmtId="3" xfId="0" applyAlignment="1" applyBorder="1" applyFont="1" applyNumberFormat="1">
      <alignment shrinkToFit="0" vertical="bottom" wrapText="0"/>
    </xf>
    <xf borderId="13" fillId="4" fontId="3" numFmtId="10" xfId="0" applyAlignment="1" applyBorder="1" applyFont="1" applyNumberFormat="1">
      <alignment shrinkToFit="0" vertical="bottom" wrapText="0"/>
    </xf>
    <xf borderId="38" fillId="4" fontId="3" numFmtId="3" xfId="0" applyAlignment="1" applyBorder="1" applyFont="1" applyNumberFormat="1">
      <alignment shrinkToFit="0" vertical="bottom" wrapText="0"/>
    </xf>
    <xf borderId="37" fillId="4" fontId="3" numFmtId="3" xfId="0" applyAlignment="1" applyBorder="1" applyFont="1" applyNumberFormat="1">
      <alignment shrinkToFit="0" vertical="bottom" wrapText="0"/>
    </xf>
    <xf borderId="39" fillId="4" fontId="3" numFmtId="3" xfId="0" applyAlignment="1" applyBorder="1" applyFont="1" applyNumberFormat="1">
      <alignment shrinkToFit="0" vertical="bottom" wrapText="0"/>
    </xf>
    <xf borderId="11" fillId="4" fontId="3" numFmtId="3" xfId="0" applyAlignment="1" applyBorder="1" applyFont="1" applyNumberFormat="1">
      <alignment shrinkToFit="0" vertical="bottom" wrapText="0"/>
    </xf>
    <xf borderId="33" fillId="4" fontId="3" numFmtId="3" xfId="0" applyAlignment="1" applyBorder="1" applyFont="1" applyNumberFormat="1">
      <alignment shrinkToFit="0" vertical="bottom" wrapText="0"/>
    </xf>
    <xf borderId="36" fillId="4" fontId="3" numFmtId="3" xfId="0" applyAlignment="1" applyBorder="1" applyFont="1" applyNumberFormat="1">
      <alignment shrinkToFit="0" vertical="bottom" wrapText="0"/>
    </xf>
    <xf borderId="0" fillId="0" fontId="8" numFmtId="0" xfId="0" applyAlignment="1" applyFont="1">
      <alignment shrinkToFit="0" vertical="bottom" wrapText="0"/>
    </xf>
    <xf borderId="51" fillId="4" fontId="9" numFmtId="0" xfId="0" applyAlignment="1" applyBorder="1" applyFont="1">
      <alignment shrinkToFit="0" vertical="bottom" wrapText="0"/>
    </xf>
    <xf borderId="51" fillId="4" fontId="9" numFmtId="3" xfId="0" applyAlignment="1" applyBorder="1" applyFont="1" applyNumberFormat="1">
      <alignment shrinkToFit="0" vertical="bottom" wrapText="0"/>
    </xf>
    <xf borderId="51" fillId="4" fontId="9" numFmtId="10" xfId="0" applyAlignment="1" applyBorder="1" applyFont="1" applyNumberFormat="1">
      <alignment shrinkToFit="0" vertical="bottom" wrapText="0"/>
    </xf>
    <xf borderId="56" fillId="4" fontId="9" numFmtId="3" xfId="0" applyAlignment="1" applyBorder="1" applyFont="1" applyNumberFormat="1">
      <alignment shrinkToFit="0" vertical="bottom" wrapText="0"/>
    </xf>
    <xf borderId="54" fillId="4" fontId="9" numFmtId="3" xfId="0" applyAlignment="1" applyBorder="1" applyFont="1" applyNumberFormat="1">
      <alignment shrinkToFit="0" vertical="bottom" wrapText="0"/>
    </xf>
    <xf borderId="74" fillId="4" fontId="9" numFmtId="3" xfId="0" applyAlignment="1" applyBorder="1" applyFont="1" applyNumberFormat="1">
      <alignment shrinkToFit="0" vertical="bottom" wrapText="0"/>
    </xf>
    <xf borderId="68" fillId="0" fontId="24" numFmtId="0" xfId="0" applyAlignment="1" applyBorder="1" applyFont="1">
      <alignment shrinkToFit="0" vertical="bottom" wrapText="0"/>
    </xf>
    <xf borderId="69" fillId="0" fontId="25" numFmtId="0" xfId="0" applyAlignment="1" applyBorder="1" applyFont="1">
      <alignment shrinkToFit="0" vertical="bottom" wrapText="0"/>
    </xf>
    <xf borderId="37" fillId="4" fontId="9" numFmtId="3" xfId="0" applyAlignment="1" applyBorder="1" applyFont="1" applyNumberFormat="1">
      <alignment shrinkToFit="0" vertical="bottom" wrapText="0"/>
    </xf>
    <xf borderId="70" fillId="0" fontId="25" numFmtId="0" xfId="0" applyAlignment="1" applyBorder="1" applyFont="1">
      <alignment shrinkToFit="0" vertical="bottom" wrapText="0"/>
    </xf>
    <xf borderId="0" fillId="0" fontId="8" numFmtId="0" xfId="0" applyFont="1"/>
    <xf borderId="38" fillId="4" fontId="9" numFmtId="3" xfId="0" applyAlignment="1" applyBorder="1" applyFont="1" applyNumberFormat="1">
      <alignment shrinkToFit="0" vertical="bottom" wrapText="0"/>
    </xf>
    <xf borderId="27" fillId="0" fontId="24" numFmtId="0" xfId="0" applyAlignment="1" applyBorder="1" applyFont="1">
      <alignment shrinkToFit="0" vertical="bottom" wrapText="0"/>
    </xf>
    <xf borderId="0" fillId="0" fontId="25" numFmtId="0" xfId="0" applyAlignment="1" applyFont="1">
      <alignment shrinkToFit="0" vertical="bottom" wrapText="0"/>
    </xf>
    <xf borderId="4" fillId="0" fontId="25" numFmtId="0" xfId="0" applyAlignment="1" applyBorder="1" applyFont="1">
      <alignment shrinkToFit="0" vertical="bottom" wrapText="0"/>
    </xf>
    <xf borderId="39" fillId="4" fontId="9" numFmtId="3" xfId="0" applyAlignment="1" applyBorder="1" applyFont="1" applyNumberFormat="1">
      <alignment shrinkToFit="0" vertical="bottom" wrapText="0"/>
    </xf>
    <xf borderId="27" fillId="0" fontId="25" numFmtId="0" xfId="0" applyAlignment="1" applyBorder="1" applyFont="1">
      <alignment shrinkToFit="0" vertical="bottom" wrapText="0"/>
    </xf>
    <xf borderId="0" fillId="0" fontId="25" numFmtId="0" xfId="0" applyAlignment="1" applyFont="1">
      <alignment horizontal="center" shrinkToFit="0" vertical="bottom" wrapText="0"/>
    </xf>
    <xf borderId="0" fillId="0" fontId="26" numFmtId="0" xfId="0" applyAlignment="1" applyFont="1">
      <alignment shrinkToFit="0" vertical="bottom" wrapText="0"/>
    </xf>
    <xf borderId="4" fillId="0" fontId="25" numFmtId="0" xfId="0" applyAlignment="1" applyBorder="1" applyFont="1">
      <alignment horizontal="center" shrinkToFit="0" vertical="bottom" wrapText="0"/>
    </xf>
    <xf borderId="75" fillId="14" fontId="27" numFmtId="0" xfId="0" applyAlignment="1" applyBorder="1" applyFill="1" applyFont="1">
      <alignment horizontal="center" shrinkToFit="0" vertical="bottom" wrapText="0"/>
    </xf>
    <xf borderId="76" fillId="0" fontId="27" numFmtId="0" xfId="0" applyAlignment="1" applyBorder="1" applyFont="1">
      <alignment horizontal="center" shrinkToFit="0" vertical="bottom" wrapText="0"/>
    </xf>
    <xf borderId="77" fillId="0" fontId="25" numFmtId="0" xfId="0" applyAlignment="1" applyBorder="1" applyFont="1">
      <alignment shrinkToFit="0" vertical="bottom" wrapText="0"/>
    </xf>
    <xf borderId="78" fillId="14" fontId="27" numFmtId="0" xfId="0" applyAlignment="1" applyBorder="1" applyFont="1">
      <alignment horizontal="center" shrinkToFit="0" vertical="bottom" wrapText="0"/>
    </xf>
    <xf borderId="79" fillId="7" fontId="25" numFmtId="0" xfId="0" applyAlignment="1" applyBorder="1" applyFont="1">
      <alignment horizontal="center" shrinkToFit="0" vertical="bottom" wrapText="0"/>
    </xf>
    <xf borderId="80" fillId="7" fontId="25" numFmtId="0" xfId="0" applyAlignment="1" applyBorder="1" applyFont="1">
      <alignment horizontal="center" shrinkToFit="0" vertical="bottom" wrapText="0"/>
    </xf>
    <xf borderId="81" fillId="7" fontId="25" numFmtId="0" xfId="0" applyAlignment="1" applyBorder="1" applyFont="1">
      <alignment horizontal="center" shrinkToFit="0" vertical="bottom" wrapText="0"/>
    </xf>
    <xf borderId="82" fillId="7" fontId="25" numFmtId="0" xfId="0" applyAlignment="1" applyBorder="1" applyFont="1">
      <alignment horizontal="center" shrinkToFit="0" vertical="bottom" wrapText="0"/>
    </xf>
    <xf borderId="79" fillId="14" fontId="27" numFmtId="0" xfId="0" applyAlignment="1" applyBorder="1" applyFont="1">
      <alignment horizontal="center" shrinkToFit="0" vertical="bottom" wrapText="0"/>
    </xf>
    <xf borderId="0" fillId="0" fontId="27" numFmtId="0" xfId="0" applyAlignment="1" applyFont="1">
      <alignment horizontal="center" shrinkToFit="0" vertical="bottom" wrapText="0"/>
    </xf>
    <xf borderId="83" fillId="2" fontId="24" numFmtId="0" xfId="0" applyAlignment="1" applyBorder="1" applyFont="1">
      <alignment horizontal="left" shrinkToFit="0" vertical="bottom" wrapText="0"/>
    </xf>
    <xf borderId="84" fillId="2" fontId="8" numFmtId="0" xfId="0" applyAlignment="1" applyBorder="1" applyFont="1">
      <alignment shrinkToFit="0" vertical="bottom" wrapText="0"/>
    </xf>
    <xf borderId="85" fillId="2" fontId="8" numFmtId="0" xfId="0" applyAlignment="1" applyBorder="1" applyFont="1">
      <alignment shrinkToFit="0" vertical="bottom" wrapText="0"/>
    </xf>
    <xf borderId="86" fillId="2" fontId="8" numFmtId="0" xfId="0" applyAlignment="1" applyBorder="1" applyFont="1">
      <alignment shrinkToFit="0" vertical="bottom" wrapText="0"/>
    </xf>
    <xf borderId="87" fillId="2" fontId="8" numFmtId="0" xfId="0" applyAlignment="1" applyBorder="1" applyFont="1">
      <alignment horizontal="center" shrinkToFit="0" vertical="bottom" wrapText="0"/>
    </xf>
    <xf borderId="88" fillId="0" fontId="5" numFmtId="0" xfId="0" applyBorder="1" applyFont="1"/>
    <xf borderId="89" fillId="0" fontId="5" numFmtId="0" xfId="0" applyBorder="1" applyFont="1"/>
    <xf borderId="90" fillId="0" fontId="25" numFmtId="0" xfId="0" applyAlignment="1" applyBorder="1" applyFont="1">
      <alignment shrinkToFit="0" vertical="bottom" wrapText="0"/>
    </xf>
    <xf borderId="91" fillId="2" fontId="8" numFmtId="0" xfId="0" applyAlignment="1" applyBorder="1" applyFont="1">
      <alignment horizontal="center" shrinkToFit="0" vertical="bottom" wrapText="0"/>
    </xf>
    <xf borderId="92" fillId="0" fontId="5" numFmtId="0" xfId="0" applyBorder="1" applyFont="1"/>
    <xf borderId="93" fillId="0" fontId="5" numFmtId="0" xfId="0" applyBorder="1" applyFont="1"/>
    <xf borderId="94" fillId="2" fontId="8" numFmtId="0" xfId="0" applyAlignment="1" applyBorder="1" applyFont="1">
      <alignment horizontal="center" shrinkToFit="0" vertical="bottom" wrapText="0"/>
    </xf>
    <xf borderId="95" fillId="0" fontId="5" numFmtId="0" xfId="0" applyBorder="1" applyFont="1"/>
    <xf borderId="96" fillId="0" fontId="5" numFmtId="0" xfId="0" applyBorder="1" applyFont="1"/>
    <xf borderId="0" fillId="0" fontId="25" numFmtId="0" xfId="0" applyFont="1"/>
    <xf borderId="0" fillId="0" fontId="24" numFmtId="0" xfId="0" applyAlignment="1" applyFont="1">
      <alignment shrinkToFit="0" vertical="bottom" wrapText="0"/>
    </xf>
    <xf borderId="68" fillId="0" fontId="28" numFmtId="0" xfId="0" applyAlignment="1" applyBorder="1" applyFont="1">
      <alignment shrinkToFit="0" vertical="bottom" wrapText="0"/>
    </xf>
    <xf borderId="69" fillId="0" fontId="29" numFmtId="0" xfId="0" applyAlignment="1" applyBorder="1" applyFont="1">
      <alignment shrinkToFit="0" vertical="bottom" wrapText="0"/>
    </xf>
    <xf borderId="70" fillId="0" fontId="30" numFmtId="0" xfId="0" applyAlignment="1" applyBorder="1" applyFont="1">
      <alignment shrinkToFit="0" vertical="bottom" wrapText="0"/>
    </xf>
    <xf borderId="27" fillId="0" fontId="28" numFmtId="0" xfId="0" applyAlignment="1" applyBorder="1" applyFont="1">
      <alignment shrinkToFit="0" vertical="bottom" wrapText="0"/>
    </xf>
    <xf borderId="0" fillId="0" fontId="29" numFmtId="0" xfId="0" applyAlignment="1" applyFont="1">
      <alignment shrinkToFit="0" vertical="bottom" wrapText="0"/>
    </xf>
    <xf borderId="4" fillId="0" fontId="30" numFmtId="0" xfId="0" applyAlignment="1" applyBorder="1" applyFont="1">
      <alignment shrinkToFit="0" vertical="bottom" wrapText="0"/>
    </xf>
    <xf borderId="27" fillId="0" fontId="29" numFmtId="0" xfId="0" applyAlignment="1" applyBorder="1" applyFont="1">
      <alignment shrinkToFit="0" vertical="bottom" wrapText="0"/>
    </xf>
    <xf borderId="0" fillId="0" fontId="29" numFmtId="0" xfId="0" applyAlignment="1" applyFont="1">
      <alignment horizontal="center" shrinkToFit="0" vertical="bottom" wrapText="0"/>
    </xf>
    <xf borderId="75" fillId="3" fontId="27" numFmtId="0" xfId="0" applyAlignment="1" applyBorder="1" applyFont="1">
      <alignment horizontal="center" shrinkToFit="0" vertical="bottom" wrapText="0"/>
    </xf>
    <xf borderId="77" fillId="0" fontId="31" numFmtId="0" xfId="0" applyAlignment="1" applyBorder="1" applyFont="1">
      <alignment shrinkToFit="0" vertical="bottom" wrapText="0"/>
    </xf>
    <xf borderId="79" fillId="7" fontId="29" numFmtId="0" xfId="0" applyAlignment="1" applyBorder="1" applyFont="1">
      <alignment horizontal="center" shrinkToFit="0" vertical="bottom" wrapText="0"/>
    </xf>
    <xf borderId="81" fillId="7" fontId="29" numFmtId="0" xfId="0" applyAlignment="1" applyBorder="1" applyFont="1">
      <alignment horizontal="center" shrinkToFit="0" vertical="bottom" wrapText="0"/>
    </xf>
    <xf borderId="79" fillId="3" fontId="27" numFmtId="0" xfId="0" applyAlignment="1" applyBorder="1" applyFont="1">
      <alignment horizontal="center" shrinkToFit="0" vertical="bottom" wrapText="0"/>
    </xf>
    <xf borderId="0" fillId="0" fontId="30" numFmtId="0" xfId="0" applyAlignment="1" applyFont="1">
      <alignment shrinkToFit="0" vertical="bottom" wrapText="0"/>
    </xf>
    <xf borderId="0" fillId="0" fontId="31" numFmtId="0" xfId="0" applyAlignment="1" applyFont="1">
      <alignment shrinkToFit="0" vertical="bottom" wrapText="0"/>
    </xf>
    <xf borderId="0" fillId="0" fontId="32" numFmtId="0" xfId="0" applyAlignment="1" applyFont="1">
      <alignment horizontal="center" shrinkToFit="0" vertical="bottom" wrapText="0"/>
    </xf>
    <xf borderId="97" fillId="0" fontId="27" numFmtId="0" xfId="0" applyAlignment="1" applyBorder="1" applyFont="1">
      <alignment horizontal="center" shrinkToFit="0" vertical="bottom" wrapText="0"/>
    </xf>
    <xf borderId="98" fillId="0" fontId="31" numFmtId="0" xfId="0" applyAlignment="1" applyBorder="1" applyFont="1">
      <alignment shrinkToFit="0" vertical="bottom" wrapText="0"/>
    </xf>
    <xf borderId="27" fillId="0" fontId="30" numFmtId="0" xfId="0" applyAlignment="1" applyBorder="1" applyFont="1">
      <alignment shrinkToFit="0" vertical="bottom" wrapText="0"/>
    </xf>
    <xf borderId="83" fillId="2" fontId="28" numFmtId="0" xfId="0" applyAlignment="1" applyBorder="1" applyFont="1">
      <alignment horizontal="left" shrinkToFit="0" vertical="bottom" wrapText="0"/>
    </xf>
    <xf borderId="84" fillId="2" fontId="30" numFmtId="0" xfId="0" applyAlignment="1" applyBorder="1" applyFont="1">
      <alignment shrinkToFit="0" vertical="bottom" wrapText="0"/>
    </xf>
    <xf borderId="86" fillId="2" fontId="30" numFmtId="0" xfId="0" applyAlignment="1" applyBorder="1" applyFont="1">
      <alignment shrinkToFit="0" vertical="bottom" wrapText="0"/>
    </xf>
    <xf borderId="99" fillId="2" fontId="30" numFmtId="0" xfId="0" applyAlignment="1" applyBorder="1" applyFont="1">
      <alignment horizontal="center" shrinkToFit="0" vertical="bottom" wrapText="0"/>
    </xf>
    <xf borderId="24" fillId="2" fontId="30" numFmtId="0" xfId="0" applyAlignment="1" applyBorder="1" applyFont="1">
      <alignment horizontal="center" shrinkToFit="0" vertical="bottom" wrapText="0"/>
    </xf>
    <xf borderId="100" fillId="2" fontId="30" numFmtId="0" xfId="0" applyAlignment="1" applyBorder="1" applyFont="1">
      <alignment horizontal="center" shrinkToFit="0" vertical="bottom" wrapText="0"/>
    </xf>
    <xf borderId="101" fillId="2" fontId="30" numFmtId="0" xfId="0" applyAlignment="1" applyBorder="1" applyFont="1">
      <alignment horizontal="center" shrinkToFit="0" vertical="bottom" wrapText="0"/>
    </xf>
    <xf borderId="59" fillId="2" fontId="30" numFmtId="0" xfId="0" applyAlignment="1" applyBorder="1" applyFont="1">
      <alignment horizontal="center" shrinkToFit="0" vertical="bottom" wrapText="0"/>
    </xf>
    <xf borderId="102" fillId="2" fontId="30" numFmtId="0" xfId="0" applyAlignment="1" applyBorder="1" applyFont="1">
      <alignment horizontal="center" shrinkToFit="0" vertical="bottom" wrapText="0"/>
    </xf>
    <xf borderId="0" fillId="0" fontId="8" numFmtId="0" xfId="0" applyAlignment="1" applyFont="1">
      <alignment horizontal="center" shrinkToFit="0" vertical="bottom" wrapText="0"/>
    </xf>
    <xf borderId="0" fillId="0" fontId="30" numFmtId="0" xfId="0" applyAlignment="1" applyFont="1">
      <alignment horizontal="center" shrinkToFit="0" vertical="bottom" wrapText="0"/>
    </xf>
    <xf borderId="103" fillId="2" fontId="9" numFmtId="0" xfId="0" applyAlignment="1" applyBorder="1" applyFont="1">
      <alignment shrinkToFit="0" vertical="bottom" wrapText="0"/>
    </xf>
    <xf borderId="103" fillId="2" fontId="32" numFmtId="0" xfId="0" applyAlignment="1" applyBorder="1" applyFont="1">
      <alignment shrinkToFit="0" vertical="bottom" wrapText="0"/>
    </xf>
    <xf borderId="104" fillId="2" fontId="8" numFmtId="0" xfId="0" applyAlignment="1" applyBorder="1" applyFont="1">
      <alignment shrinkToFit="0" vertical="bottom" wrapText="0"/>
    </xf>
    <xf borderId="104" fillId="2" fontId="30" numFmtId="0" xfId="0" applyAlignment="1" applyBorder="1" applyFont="1">
      <alignment shrinkToFit="0" vertical="bottom" wrapText="0"/>
    </xf>
    <xf borderId="105" fillId="2" fontId="8" numFmtId="0" xfId="0" applyAlignment="1" applyBorder="1" applyFont="1">
      <alignment shrinkToFit="0" vertical="bottom" wrapText="0"/>
    </xf>
    <xf borderId="105" fillId="2" fontId="30" numFmtId="0" xfId="0" applyAlignment="1" applyBorder="1" applyFont="1">
      <alignment shrinkToFit="0" vertical="bottom" wrapText="0"/>
    </xf>
    <xf borderId="90" fillId="0" fontId="30" numFmtId="0" xfId="0" applyAlignment="1" applyBorder="1" applyFont="1">
      <alignment shrinkToFit="0" vertical="bottom" wrapText="0"/>
    </xf>
    <xf borderId="1" fillId="0" fontId="30" numFmtId="0" xfId="0" applyAlignment="1" applyBorder="1" applyFont="1">
      <alignment shrinkToFit="0" vertical="bottom" wrapText="0"/>
    </xf>
    <xf borderId="5" fillId="0" fontId="30" numFmtId="0" xfId="0" applyAlignment="1" applyBorder="1" applyFont="1">
      <alignment shrinkToFit="0" vertical="bottom" wrapText="0"/>
    </xf>
    <xf borderId="0" fillId="0" fontId="19" numFmtId="0" xfId="0" applyAlignment="1" applyFont="1">
      <alignment shrinkToFit="0" vertical="bottom" wrapText="0"/>
    </xf>
    <xf borderId="25" fillId="2" fontId="4" numFmtId="3" xfId="0" applyAlignment="1" applyBorder="1" applyFont="1" applyNumberFormat="1">
      <alignment shrinkToFit="0" vertical="bottom" wrapText="0"/>
    </xf>
    <xf borderId="46" fillId="0" fontId="4" numFmtId="3" xfId="0" applyAlignment="1" applyBorder="1" applyFont="1" applyNumberFormat="1">
      <alignment shrinkToFit="0" vertical="bottom" wrapText="0"/>
    </xf>
    <xf borderId="32" fillId="0" fontId="4" numFmtId="3" xfId="0" applyAlignment="1" applyBorder="1" applyFont="1" applyNumberFormat="1">
      <alignment shrinkToFit="0" vertical="bottom" wrapText="0"/>
    </xf>
    <xf borderId="8" fillId="0" fontId="4" numFmtId="3" xfId="0" applyAlignment="1" applyBorder="1" applyFont="1" applyNumberFormat="1">
      <alignment shrinkToFit="0" vertical="bottom" wrapText="0"/>
    </xf>
    <xf borderId="90" fillId="0" fontId="4" numFmtId="3" xfId="0" applyAlignment="1" applyBorder="1" applyFont="1" applyNumberFormat="1">
      <alignment shrinkToFit="0" vertical="bottom" wrapText="0"/>
    </xf>
    <xf borderId="1" fillId="0" fontId="4" numFmtId="3" xfId="0" applyAlignment="1" applyBorder="1" applyFont="1" applyNumberFormat="1">
      <alignment shrinkToFit="0" vertical="bottom" wrapText="0"/>
    </xf>
    <xf borderId="5" fillId="0" fontId="4" numFmtId="3" xfId="0" applyAlignment="1" applyBorder="1" applyFont="1" applyNumberFormat="1">
      <alignment shrinkToFit="0" vertical="bottom" wrapText="0"/>
    </xf>
    <xf borderId="54" fillId="4" fontId="3" numFmtId="3" xfId="0" applyAlignment="1" applyBorder="1" applyFont="1" applyNumberFormat="1">
      <alignment shrinkToFit="0" vertical="bottom" wrapText="0"/>
    </xf>
    <xf borderId="51" fillId="4" fontId="3" numFmtId="10" xfId="0" applyAlignment="1" applyBorder="1" applyFont="1" applyNumberFormat="1">
      <alignment shrinkToFit="0" vertical="bottom" wrapText="0"/>
    </xf>
    <xf borderId="74" fillId="4" fontId="3" numFmtId="3" xfId="0" applyAlignment="1" applyBorder="1" applyFont="1" applyNumberFormat="1">
      <alignment shrinkToFit="0" vertical="bottom" wrapText="0"/>
    </xf>
    <xf borderId="56" fillId="4" fontId="3" numFmtId="3" xfId="0" applyAlignment="1" applyBorder="1" applyFont="1" applyNumberFormat="1">
      <alignment shrinkToFit="0" vertical="bottom" wrapText="0"/>
    </xf>
    <xf borderId="17" fillId="4" fontId="3" numFmtId="3" xfId="0" applyAlignment="1" applyBorder="1" applyFont="1" applyNumberFormat="1">
      <alignment shrinkToFit="0" vertical="bottom" wrapText="0"/>
    </xf>
    <xf borderId="49" fillId="4" fontId="3" numFmtId="3" xfId="0" applyAlignment="1" applyBorder="1" applyFont="1" applyNumberFormat="1">
      <alignment shrinkToFit="0" vertical="bottom" wrapText="0"/>
    </xf>
    <xf borderId="52" fillId="4" fontId="3" numFmtId="3" xfId="0" applyAlignment="1" applyBorder="1" applyFont="1" applyNumberFormat="1">
      <alignment shrinkToFit="0" vertical="bottom" wrapText="0"/>
    </xf>
    <xf borderId="0" fillId="0" fontId="33" numFmtId="0" xfId="0" applyAlignment="1" applyFont="1">
      <alignment shrinkToFit="0" vertical="bottom" wrapText="0"/>
    </xf>
    <xf borderId="0" fillId="0" fontId="8" numFmtId="171" xfId="0" applyAlignment="1" applyFont="1" applyNumberFormat="1">
      <alignment shrinkToFit="0" vertical="bottom" wrapText="0"/>
    </xf>
    <xf borderId="106" fillId="0" fontId="17" numFmtId="0" xfId="0" applyAlignment="1" applyBorder="1" applyFont="1">
      <alignment shrinkToFit="0" vertical="bottom" wrapText="0"/>
    </xf>
    <xf borderId="61" fillId="0" fontId="17" numFmtId="164" xfId="0" applyAlignment="1" applyBorder="1" applyFont="1" applyNumberFormat="1">
      <alignment shrinkToFit="0" vertical="bottom" wrapText="0"/>
    </xf>
    <xf borderId="0" fillId="0" fontId="15" numFmtId="3" xfId="0" applyAlignment="1" applyFont="1" applyNumberFormat="1">
      <alignment shrinkToFit="0" vertical="bottom" wrapText="0"/>
    </xf>
    <xf borderId="73" fillId="0" fontId="17" numFmtId="164" xfId="0" applyAlignment="1" applyBorder="1" applyFont="1" applyNumberFormat="1">
      <alignment shrinkToFit="0" vertical="bottom" wrapText="0"/>
    </xf>
    <xf borderId="0" fillId="0" fontId="16" numFmtId="165" xfId="0" applyAlignment="1" applyFont="1" applyNumberFormat="1">
      <alignment shrinkToFit="0" vertical="bottom" wrapText="0"/>
    </xf>
    <xf borderId="0" fillId="0" fontId="15" numFmtId="0" xfId="0" applyAlignment="1" applyFont="1">
      <alignment horizontal="left" shrinkToFit="0" vertical="bottom" wrapText="0"/>
    </xf>
    <xf borderId="0" fillId="0" fontId="34" numFmtId="0" xfId="0" applyAlignment="1" applyFont="1">
      <alignment shrinkToFit="0" vertical="bottom" wrapText="0"/>
    </xf>
    <xf borderId="0" fillId="0" fontId="8" numFmtId="172" xfId="0" applyAlignment="1" applyFont="1" applyNumberFormat="1">
      <alignment shrinkToFit="0" vertical="bottom" wrapText="0"/>
    </xf>
    <xf borderId="0" fillId="0" fontId="34" numFmtId="0" xfId="0" applyAlignment="1" applyFont="1">
      <alignment horizontal="center" shrinkToFit="0" vertical="bottom" wrapText="0"/>
    </xf>
    <xf borderId="0" fillId="0" fontId="34" numFmtId="173" xfId="0" applyAlignment="1" applyFont="1" applyNumberFormat="1">
      <alignment horizontal="right" shrinkToFit="0" vertical="bottom" wrapText="0"/>
    </xf>
    <xf borderId="0" fillId="0" fontId="8" numFmtId="174" xfId="0" applyAlignment="1" applyFont="1" applyNumberFormat="1">
      <alignment shrinkToFit="0" vertical="bottom" wrapText="0"/>
    </xf>
    <xf borderId="24" fillId="6" fontId="34" numFmtId="173" xfId="0" applyAlignment="1" applyBorder="1" applyFont="1" applyNumberFormat="1">
      <alignment horizontal="right" shrinkToFit="0" vertical="bottom" wrapText="0"/>
    </xf>
    <xf borderId="0" fillId="0" fontId="9" numFmtId="174" xfId="0" applyAlignment="1" applyFont="1" applyNumberFormat="1">
      <alignment shrinkToFit="0" vertical="bottom" wrapText="0"/>
    </xf>
    <xf borderId="0" fillId="0" fontId="35" numFmtId="0" xfId="0" applyAlignment="1" applyFont="1">
      <alignment shrinkToFit="0" vertical="bottom" wrapText="0"/>
    </xf>
    <xf borderId="0" fillId="0" fontId="36" numFmtId="0" xfId="0" applyAlignment="1" applyFont="1">
      <alignment shrinkToFit="0" vertical="bottom" wrapText="0"/>
    </xf>
    <xf borderId="0" fillId="0" fontId="37" numFmtId="0" xfId="0" applyAlignment="1" applyFont="1">
      <alignment shrinkToFit="0" vertical="bottom" wrapText="0"/>
    </xf>
    <xf borderId="13" fillId="0" fontId="9" numFmtId="0" xfId="0" applyAlignment="1" applyBorder="1" applyFont="1">
      <alignment horizontal="center" shrinkToFit="0" vertical="bottom" wrapText="1"/>
    </xf>
    <xf borderId="28" fillId="0" fontId="9" numFmtId="0" xfId="0" applyAlignment="1" applyBorder="1" applyFont="1">
      <alignment horizontal="center" shrinkToFit="0" vertical="bottom" wrapText="1"/>
    </xf>
    <xf borderId="14" fillId="0" fontId="9" numFmtId="0" xfId="0" applyAlignment="1" applyBorder="1" applyFont="1">
      <alignment horizontal="center" shrinkToFit="0" vertical="bottom" wrapText="0"/>
    </xf>
    <xf borderId="6" fillId="0" fontId="8" numFmtId="0" xfId="0" applyAlignment="1" applyBorder="1" applyFont="1">
      <alignment shrinkToFit="0" vertical="top" wrapText="1"/>
    </xf>
    <xf borderId="68" fillId="0" fontId="8" numFmtId="0" xfId="0" applyAlignment="1" applyBorder="1" applyFont="1">
      <alignment horizontal="center" shrinkToFit="0" vertical="bottom" wrapText="0"/>
    </xf>
    <xf borderId="5" fillId="0" fontId="8" numFmtId="0" xfId="0" applyAlignment="1" applyBorder="1" applyFont="1">
      <alignment horizontal="center" shrinkToFit="0" vertical="bottom" wrapText="1"/>
    </xf>
    <xf borderId="107" fillId="0" fontId="8" numFmtId="0" xfId="0" applyAlignment="1" applyBorder="1" applyFont="1">
      <alignment horizontal="center" shrinkToFit="0" vertical="bottom" wrapText="0"/>
    </xf>
    <xf borderId="108" fillId="0" fontId="8" numFmtId="0" xfId="0" applyAlignment="1" applyBorder="1" applyFont="1">
      <alignment horizontal="center" shrinkToFit="0" vertical="bottom" wrapText="0"/>
    </xf>
    <xf borderId="5" fillId="0" fontId="9" numFmtId="0" xfId="0" applyAlignment="1" applyBorder="1" applyFont="1">
      <alignment horizontal="center" shrinkToFit="0" vertical="bottom" wrapText="1"/>
    </xf>
    <xf borderId="109" fillId="0" fontId="8" numFmtId="0" xfId="0" applyAlignment="1" applyBorder="1" applyFont="1">
      <alignment horizontal="center" shrinkToFit="0" vertical="bottom" wrapText="0"/>
    </xf>
    <xf borderId="24" fillId="6" fontId="9" numFmtId="175" xfId="0" applyAlignment="1" applyBorder="1" applyFont="1" applyNumberFormat="1">
      <alignment shrinkToFit="0" vertical="bottom" wrapText="0"/>
    </xf>
    <xf borderId="110" fillId="0" fontId="8" numFmtId="0" xfId="0" applyAlignment="1" applyBorder="1" applyFont="1">
      <alignment horizontal="center" shrinkToFit="0" vertical="center" wrapText="0"/>
    </xf>
    <xf borderId="0" fillId="0" fontId="38" numFmtId="0" xfId="0" applyAlignment="1" applyFont="1">
      <alignment shrinkToFit="0" vertical="bottom" wrapText="0"/>
    </xf>
    <xf borderId="24" fillId="12" fontId="8" numFmtId="0" xfId="0" applyAlignment="1" applyBorder="1" applyFont="1">
      <alignment horizontal="center" shrinkToFit="0" vertical="bottom" wrapText="0"/>
    </xf>
    <xf borderId="0" fillId="0" fontId="39" numFmtId="0" xfId="0" applyAlignment="1" applyFont="1">
      <alignment shrinkToFit="0" vertical="bottom" wrapText="0"/>
    </xf>
    <xf borderId="24" fillId="15" fontId="8" numFmtId="0" xfId="0" applyAlignment="1" applyBorder="1" applyFill="1" applyFont="1">
      <alignment horizontal="center" shrinkToFit="0" vertical="bottom" wrapText="0"/>
    </xf>
    <xf borderId="111" fillId="7" fontId="40" numFmtId="0" xfId="0" applyAlignment="1" applyBorder="1" applyFont="1">
      <alignment shrinkToFit="0" vertical="top" wrapText="1"/>
    </xf>
    <xf borderId="33" fillId="5" fontId="8" numFmtId="0" xfId="0" applyAlignment="1" applyBorder="1" applyFont="1">
      <alignment horizontal="center" shrinkToFit="0" vertical="bottom" wrapText="0"/>
    </xf>
    <xf borderId="0" fillId="0" fontId="41" numFmtId="0" xfId="0" applyAlignment="1" applyFont="1">
      <alignment shrinkToFit="0" vertical="bottom" wrapText="0"/>
    </xf>
    <xf borderId="112" fillId="16" fontId="8" numFmtId="0" xfId="0" applyAlignment="1" applyBorder="1" applyFill="1" applyFont="1">
      <alignment horizontal="right" shrinkToFit="0" vertical="bottom" wrapText="0"/>
    </xf>
    <xf borderId="7" fillId="0" fontId="5" numFmtId="0" xfId="0" applyBorder="1" applyFont="1"/>
    <xf borderId="112" fillId="16" fontId="8" numFmtId="0" xfId="0" applyAlignment="1" applyBorder="1" applyFont="1">
      <alignment shrinkToFit="0" vertical="bottom" wrapText="0"/>
    </xf>
    <xf borderId="49" fillId="12" fontId="8" numFmtId="0" xfId="0" applyAlignment="1" applyBorder="1" applyFont="1">
      <alignment horizontal="center" shrinkToFit="0" vertical="bottom" wrapText="0"/>
    </xf>
    <xf borderId="49" fillId="15" fontId="8" numFmtId="0" xfId="0" applyAlignment="1" applyBorder="1" applyFont="1">
      <alignment horizontal="center" shrinkToFit="0" vertical="bottom" wrapText="0"/>
    </xf>
    <xf borderId="49" fillId="5" fontId="8" numFmtId="0" xfId="0" applyAlignment="1" applyBorder="1" applyFont="1">
      <alignment horizontal="center" shrinkToFit="0" vertical="bottom" wrapText="0"/>
    </xf>
    <xf borderId="24" fillId="6" fontId="41" numFmtId="0" xfId="0" applyAlignment="1" applyBorder="1" applyFont="1">
      <alignment horizontal="right" shrinkToFit="0" vertical="bottom" wrapText="0"/>
    </xf>
    <xf borderId="33" fillId="15" fontId="8" numFmtId="0" xfId="0" applyAlignment="1" applyBorder="1" applyFont="1">
      <alignment horizontal="center" shrinkToFit="0" vertical="bottom" wrapText="0"/>
    </xf>
    <xf borderId="0" fillId="0" fontId="8" numFmtId="0" xfId="0" applyAlignment="1" applyFont="1">
      <alignment horizontal="left" shrinkToFit="0" vertical="bottom" wrapText="0"/>
    </xf>
    <xf borderId="33" fillId="17" fontId="8" numFmtId="0" xfId="0" applyAlignment="1" applyBorder="1" applyFill="1" applyFont="1">
      <alignment horizontal="center" shrinkToFit="0" vertical="bottom" wrapText="0"/>
    </xf>
    <xf borderId="0" fillId="0" fontId="35" numFmtId="0" xfId="0" applyAlignment="1" applyFont="1">
      <alignment horizontal="left" shrinkToFit="0" vertical="bottom" wrapText="0"/>
    </xf>
    <xf borderId="36" fillId="17" fontId="8" numFmtId="0" xfId="0" applyAlignment="1" applyBorder="1" applyFont="1">
      <alignment horizontal="center" shrinkToFit="0" vertical="bottom" wrapText="0"/>
    </xf>
    <xf borderId="49" fillId="17" fontId="8" numFmtId="0" xfId="0" applyAlignment="1" applyBorder="1" applyFont="1">
      <alignment horizontal="center" shrinkToFit="0" vertical="bottom" wrapText="0"/>
    </xf>
    <xf borderId="0" fillId="0" fontId="42" numFmtId="0" xfId="0" applyAlignment="1" applyFont="1">
      <alignment shrinkToFit="0" vertical="bottom" wrapText="0"/>
    </xf>
    <xf borderId="52" fillId="17" fontId="8" numFmtId="0" xfId="0" applyAlignment="1" applyBorder="1" applyFont="1">
      <alignment horizontal="center" shrinkToFit="0" vertical="bottom" wrapText="0"/>
    </xf>
    <xf borderId="0" fillId="0" fontId="42" numFmtId="0" xfId="0" applyAlignment="1" applyFont="1">
      <alignment horizontal="left" shrinkToFit="0" vertical="bottom" wrapText="0"/>
    </xf>
    <xf borderId="61" fillId="0" fontId="43" numFmtId="0" xfId="0" applyAlignment="1" applyBorder="1" applyFont="1">
      <alignment shrinkToFit="0" vertical="bottom" wrapText="0"/>
    </xf>
    <xf borderId="36" fillId="5" fontId="8" numFmtId="0" xfId="0" applyAlignment="1" applyBorder="1" applyFont="1">
      <alignment horizontal="center" shrinkToFit="0" vertical="bottom" wrapText="0"/>
    </xf>
    <xf borderId="61" fillId="0" fontId="42" numFmtId="4" xfId="0" applyAlignment="1" applyBorder="1" applyFont="1" applyNumberFormat="1">
      <alignment shrinkToFit="0" vertical="bottom" wrapText="0"/>
    </xf>
    <xf borderId="52" fillId="5" fontId="8" numFmtId="0" xfId="0" applyAlignment="1" applyBorder="1" applyFont="1">
      <alignment horizontal="center" shrinkToFit="0" vertical="bottom" wrapText="0"/>
    </xf>
    <xf borderId="24" fillId="7" fontId="8" numFmtId="0" xfId="0" applyAlignment="1" applyBorder="1" applyFont="1">
      <alignment horizontal="center" shrinkToFit="0" vertical="bottom" wrapText="0"/>
    </xf>
    <xf borderId="24" fillId="7" fontId="8" numFmtId="0" xfId="0" applyAlignment="1" applyBorder="1" applyFont="1">
      <alignment shrinkToFit="0" vertical="bottom" wrapText="0"/>
    </xf>
    <xf borderId="68" fillId="0" fontId="9" numFmtId="0" xfId="0" applyAlignment="1" applyBorder="1" applyFont="1">
      <alignment horizontal="center" shrinkToFit="0" vertical="bottom" wrapText="0"/>
    </xf>
    <xf borderId="69" fillId="0" fontId="5" numFmtId="0" xfId="0" applyBorder="1" applyFont="1"/>
    <xf borderId="70" fillId="0" fontId="5" numFmtId="0" xfId="0" applyBorder="1" applyFont="1"/>
    <xf borderId="13" fillId="0" fontId="8" numFmtId="0" xfId="0" applyAlignment="1" applyBorder="1" applyFont="1">
      <alignment horizontal="center" shrinkToFit="0" vertical="bottom" wrapText="0"/>
    </xf>
    <xf borderId="14" fillId="0" fontId="8" numFmtId="0" xfId="0" applyAlignment="1" applyBorder="1" applyFont="1">
      <alignment horizontal="center" shrinkToFit="0" vertical="bottom" wrapText="0"/>
    </xf>
    <xf borderId="15" fillId="0" fontId="8" numFmtId="0" xfId="0" applyAlignment="1" applyBorder="1" applyFont="1">
      <alignment horizontal="center" shrinkToFit="0" vertical="bottom" wrapText="0"/>
    </xf>
    <xf borderId="28" fillId="0" fontId="8" numFmtId="0" xfId="0" applyAlignment="1" applyBorder="1" applyFont="1">
      <alignment horizontal="center" shrinkToFit="0" vertical="bottom" wrapText="0"/>
    </xf>
    <xf borderId="10" fillId="0" fontId="8" numFmtId="0" xfId="0" applyAlignment="1" applyBorder="1" applyFont="1">
      <alignment horizontal="center" shrinkToFit="0" vertical="center" wrapText="0"/>
    </xf>
    <xf borderId="24" fillId="5" fontId="8" numFmtId="0" xfId="0" applyAlignment="1" applyBorder="1" applyFont="1">
      <alignment horizontal="center" shrinkToFit="0" vertical="bottom" wrapText="0"/>
    </xf>
    <xf borderId="2" fillId="0" fontId="8" numFmtId="0" xfId="0" applyAlignment="1" applyBorder="1" applyFont="1">
      <alignment horizontal="center" shrinkToFit="0" vertical="center" wrapText="0"/>
    </xf>
    <xf borderId="11" fillId="18" fontId="30" numFmtId="0" xfId="0" applyAlignment="1" applyBorder="1" applyFill="1" applyFont="1">
      <alignment horizontal="center" shrinkToFit="0" vertical="bottom" wrapText="0"/>
    </xf>
    <xf borderId="33" fillId="18" fontId="8" numFmtId="0" xfId="0" applyAlignment="1" applyBorder="1" applyFont="1">
      <alignment horizontal="center" shrinkToFit="0" vertical="bottom" wrapText="0"/>
    </xf>
    <xf borderId="36" fillId="18" fontId="30" numFmtId="0" xfId="0" applyAlignment="1" applyBorder="1" applyFont="1">
      <alignment horizontal="center" shrinkToFit="0" vertical="bottom" wrapText="0"/>
    </xf>
    <xf borderId="17" fillId="18" fontId="30" numFmtId="0" xfId="0" applyAlignment="1" applyBorder="1" applyFont="1">
      <alignment horizontal="center" shrinkToFit="0" vertical="bottom" wrapText="0"/>
    </xf>
    <xf borderId="49" fillId="18" fontId="8" numFmtId="0" xfId="0" applyAlignment="1" applyBorder="1" applyFont="1">
      <alignment horizontal="center" shrinkToFit="0" vertical="bottom" wrapText="0"/>
    </xf>
    <xf borderId="52" fillId="18" fontId="30" numFmtId="0" xfId="0" applyAlignment="1" applyBorder="1" applyFont="1">
      <alignment horizontal="center" shrinkToFit="0" vertical="bottom" wrapText="0"/>
    </xf>
    <xf borderId="25" fillId="18" fontId="8" numFmtId="0" xfId="0" applyAlignment="1" applyBorder="1" applyFont="1">
      <alignment horizontal="center" shrinkToFit="0" vertical="bottom" wrapText="0"/>
    </xf>
    <xf borderId="24" fillId="7" fontId="44" numFmtId="0" xfId="0" applyAlignment="1" applyBorder="1" applyFont="1">
      <alignment shrinkToFit="0" vertical="bottom" wrapText="0"/>
    </xf>
    <xf borderId="24" fillId="7" fontId="45" numFmtId="0" xfId="0" applyAlignment="1" applyBorder="1" applyFont="1">
      <alignment shrinkToFit="0" vertical="bottom" wrapText="0"/>
    </xf>
    <xf borderId="24" fillId="7" fontId="46" numFmtId="0" xfId="0" applyAlignment="1" applyBorder="1" applyFont="1">
      <alignment horizontal="center" shrinkToFit="0" vertical="bottom" wrapText="0"/>
    </xf>
    <xf borderId="24" fillId="18" fontId="8" numFmtId="0" xfId="0" applyAlignment="1" applyBorder="1" applyFont="1">
      <alignment horizontal="center" shrinkToFit="0" vertical="bottom" wrapText="0"/>
    </xf>
    <xf borderId="24" fillId="7" fontId="46" numFmtId="0" xfId="0" applyAlignment="1" applyBorder="1" applyFont="1">
      <alignment shrinkToFit="0" vertical="bottom" wrapText="0"/>
    </xf>
    <xf borderId="58" fillId="18" fontId="8" numFmtId="0" xfId="0" applyAlignment="1" applyBorder="1" applyFont="1">
      <alignment horizontal="center" shrinkToFit="0" vertical="bottom" wrapText="0"/>
    </xf>
    <xf borderId="11" fillId="18" fontId="8" numFmtId="0" xfId="0" applyAlignment="1" applyBorder="1" applyFont="1">
      <alignment horizontal="center" shrinkToFit="0" vertical="bottom" wrapText="0"/>
    </xf>
    <xf borderId="36" fillId="18" fontId="8" numFmtId="0" xfId="0" applyAlignment="1" applyBorder="1" applyFont="1">
      <alignment horizontal="center" shrinkToFit="0" vertical="bottom" wrapText="0"/>
    </xf>
    <xf borderId="71" fillId="7" fontId="47" numFmtId="0" xfId="0" applyAlignment="1" applyBorder="1" applyFont="1">
      <alignment horizontal="center" shrinkToFit="0" vertical="bottom" wrapText="0"/>
    </xf>
    <xf borderId="17" fillId="18" fontId="8" numFmtId="0" xfId="0" applyAlignment="1" applyBorder="1" applyFont="1">
      <alignment horizontal="center" shrinkToFit="0" vertical="bottom" wrapText="0"/>
    </xf>
    <xf borderId="52" fillId="18" fontId="8" numFmtId="0" xfId="0" applyAlignment="1" applyBorder="1" applyFont="1">
      <alignment horizontal="center" shrinkToFit="0" vertical="bottom" wrapText="0"/>
    </xf>
    <xf borderId="0" fillId="0" fontId="48" numFmtId="0" xfId="0" applyAlignment="1" applyFont="1">
      <alignment shrinkToFit="0" vertical="bottom" wrapText="0"/>
    </xf>
    <xf borderId="24" fillId="7" fontId="44" numFmtId="15" xfId="0" applyAlignment="1" applyBorder="1" applyFont="1" applyNumberFormat="1">
      <alignment horizontal="left" shrinkToFit="0" vertical="bottom" wrapText="0"/>
    </xf>
    <xf borderId="24" fillId="7" fontId="46" numFmtId="0" xfId="0" applyAlignment="1" applyBorder="1" applyFont="1">
      <alignment horizontal="center" shrinkToFit="0" vertical="center" wrapText="1"/>
    </xf>
    <xf borderId="24" fillId="7" fontId="49" numFmtId="0" xfId="0" applyAlignment="1" applyBorder="1" applyFont="1">
      <alignment shrinkToFit="0" vertical="bottom" wrapText="0"/>
    </xf>
    <xf borderId="113" fillId="14" fontId="50" numFmtId="0" xfId="0" applyAlignment="1" applyBorder="1" applyFont="1">
      <alignment horizontal="center" shrinkToFit="0" vertical="center" wrapText="0"/>
    </xf>
    <xf borderId="114" fillId="14" fontId="50" numFmtId="0" xfId="0" applyAlignment="1" applyBorder="1" applyFont="1">
      <alignment horizontal="center" shrinkToFit="0" vertical="center" wrapText="0"/>
    </xf>
    <xf borderId="115" fillId="14" fontId="50" numFmtId="0" xfId="0" applyAlignment="1" applyBorder="1" applyFont="1">
      <alignment horizontal="center" shrinkToFit="0" vertical="center" wrapText="0"/>
    </xf>
    <xf borderId="61" fillId="0" fontId="9" numFmtId="0" xfId="0" applyAlignment="1" applyBorder="1" applyFont="1">
      <alignment shrinkToFit="0" vertical="bottom" wrapText="0"/>
    </xf>
    <xf borderId="61" fillId="0" fontId="51" numFmtId="0" xfId="0" applyAlignment="1" applyBorder="1" applyFont="1">
      <alignment shrinkToFit="0" vertical="bottom" wrapText="0"/>
    </xf>
    <xf borderId="116" fillId="7" fontId="44" numFmtId="0" xfId="0" applyAlignment="1" applyBorder="1" applyFont="1">
      <alignment shrinkToFit="0" vertical="bottom" wrapText="0"/>
    </xf>
    <xf borderId="117" fillId="7" fontId="46" numFmtId="0" xfId="0" applyAlignment="1" applyBorder="1" applyFont="1">
      <alignment horizontal="center" shrinkToFit="0" vertical="center" wrapText="1"/>
    </xf>
    <xf borderId="61" fillId="0" fontId="9" numFmtId="174" xfId="0" applyAlignment="1" applyBorder="1" applyFont="1" applyNumberFormat="1">
      <alignment shrinkToFit="0" vertical="bottom" wrapText="0"/>
    </xf>
    <xf borderId="24" fillId="7" fontId="44" numFmtId="0" xfId="0" applyAlignment="1" applyBorder="1" applyFont="1">
      <alignment horizontal="left" shrinkToFit="0" vertical="center" wrapText="1"/>
    </xf>
    <xf borderId="61" fillId="0" fontId="9" numFmtId="9" xfId="0" applyAlignment="1" applyBorder="1" applyFont="1" applyNumberFormat="1">
      <alignment shrinkToFit="0" vertical="bottom" wrapText="0"/>
    </xf>
    <xf borderId="61" fillId="0" fontId="25" numFmtId="0" xfId="0" applyAlignment="1" applyBorder="1" applyFont="1">
      <alignment shrinkToFit="0" vertical="bottom" wrapText="0"/>
    </xf>
    <xf borderId="118" fillId="7" fontId="44" numFmtId="0" xfId="0" applyAlignment="1" applyBorder="1" applyFont="1">
      <alignment shrinkToFit="0" vertical="bottom" wrapText="0"/>
    </xf>
    <xf borderId="119" fillId="7" fontId="44" numFmtId="0" xfId="0" applyAlignment="1" applyBorder="1" applyFont="1">
      <alignment horizontal="left" shrinkToFit="0" vertical="center" wrapText="1"/>
    </xf>
    <xf borderId="120" fillId="7" fontId="46" numFmtId="0" xfId="0" applyAlignment="1" applyBorder="1" applyFont="1">
      <alignment horizontal="center" shrinkToFit="0" vertical="center" wrapText="1"/>
    </xf>
    <xf borderId="24" fillId="7" fontId="46" numFmtId="0" xfId="0" applyAlignment="1" applyBorder="1" applyFont="1">
      <alignment horizontal="right" shrinkToFit="0" vertical="center" wrapText="1"/>
    </xf>
    <xf borderId="24" fillId="7" fontId="46" numFmtId="176" xfId="0" applyAlignment="1" applyBorder="1" applyFont="1" applyNumberFormat="1">
      <alignment horizontal="right" shrinkToFit="0" vertical="center" wrapText="1"/>
    </xf>
    <xf borderId="24" fillId="7" fontId="46" numFmtId="173" xfId="0" applyAlignment="1" applyBorder="1" applyFont="1" applyNumberFormat="1">
      <alignment shrinkToFit="0" vertical="bottom" wrapText="0"/>
    </xf>
    <xf borderId="0" fillId="0" fontId="52" numFmtId="0" xfId="0" applyAlignment="1" applyFont="1">
      <alignment shrinkToFit="0" vertical="bottom" wrapText="0"/>
    </xf>
    <xf borderId="0" fillId="0" fontId="53" numFmtId="0" xfId="0" applyAlignment="1" applyFont="1">
      <alignment shrinkToFit="0" vertical="bottom" wrapText="0"/>
    </xf>
    <xf borderId="0" fillId="0" fontId="8" numFmtId="9" xfId="0" applyAlignment="1" applyFont="1" applyNumberFormat="1">
      <alignment shrinkToFit="0" vertical="bottom" wrapText="0"/>
    </xf>
    <xf borderId="62" fillId="0" fontId="8" numFmtId="0" xfId="0" applyAlignment="1" applyBorder="1" applyFont="1">
      <alignment horizontal="center" shrinkToFit="0" vertical="bottom" wrapText="0"/>
    </xf>
    <xf borderId="42" fillId="0" fontId="8" numFmtId="0" xfId="0" applyAlignment="1" applyBorder="1" applyFont="1">
      <alignment horizontal="center" shrinkToFit="0" vertical="bottom" wrapText="0"/>
    </xf>
    <xf borderId="42" fillId="0" fontId="9" numFmtId="0" xfId="0" applyAlignment="1" applyBorder="1" applyFont="1">
      <alignment horizontal="center" shrinkToFit="0" vertical="bottom" wrapText="0"/>
    </xf>
    <xf borderId="63" fillId="0" fontId="8" numFmtId="0" xfId="0" applyAlignment="1" applyBorder="1" applyFont="1">
      <alignment horizontal="center" shrinkToFit="0" vertical="bottom" wrapText="0"/>
    </xf>
    <xf borderId="64" fillId="0" fontId="8" numFmtId="0" xfId="0" applyAlignment="1" applyBorder="1" applyFont="1">
      <alignment shrinkToFit="0" vertical="bottom" wrapText="0"/>
    </xf>
    <xf borderId="0" fillId="0" fontId="8" numFmtId="173" xfId="0" applyAlignment="1" applyFont="1" applyNumberFormat="1">
      <alignment horizontal="center" shrinkToFit="0" vertical="bottom" wrapText="0"/>
    </xf>
    <xf borderId="0" fillId="0" fontId="9" numFmtId="173" xfId="0" applyAlignment="1" applyFont="1" applyNumberFormat="1">
      <alignment shrinkToFit="0" vertical="bottom" wrapText="0"/>
    </xf>
    <xf borderId="0" fillId="0" fontId="8" numFmtId="173" xfId="0" applyAlignment="1" applyFont="1" applyNumberFormat="1">
      <alignment shrinkToFit="0" vertical="bottom" wrapText="0"/>
    </xf>
    <xf borderId="65" fillId="0" fontId="8" numFmtId="173" xfId="0" applyAlignment="1" applyBorder="1" applyFont="1" applyNumberFormat="1">
      <alignment shrinkToFit="0" vertical="bottom" wrapText="0"/>
    </xf>
    <xf borderId="24" fillId="7" fontId="54" numFmtId="0" xfId="0" applyAlignment="1" applyBorder="1" applyFont="1">
      <alignment shrinkToFit="0" vertical="bottom" wrapText="0"/>
    </xf>
    <xf borderId="0" fillId="0" fontId="54" numFmtId="0" xfId="0" applyAlignment="1" applyFont="1">
      <alignment shrinkToFit="0" vertical="bottom" wrapText="0"/>
    </xf>
    <xf borderId="24" fillId="7" fontId="54" numFmtId="0" xfId="0" applyAlignment="1" applyBorder="1" applyFont="1">
      <alignment horizontal="center" shrinkToFit="0" vertical="bottom" wrapText="0"/>
    </xf>
    <xf borderId="24" fillId="7" fontId="16" numFmtId="0" xfId="0" applyAlignment="1" applyBorder="1" applyFont="1">
      <alignment horizontal="left" shrinkToFit="0" vertical="bottom" wrapText="0"/>
    </xf>
    <xf borderId="24" fillId="2" fontId="9" numFmtId="173" xfId="0" applyAlignment="1" applyBorder="1" applyFont="1" applyNumberFormat="1">
      <alignment shrinkToFit="0" vertical="bottom" wrapText="0"/>
    </xf>
    <xf borderId="83" fillId="12" fontId="15" numFmtId="0" xfId="0" applyAlignment="1" applyBorder="1" applyFont="1">
      <alignment horizontal="center" shrinkToFit="0" vertical="bottom" wrapText="0"/>
    </xf>
    <xf borderId="84" fillId="12" fontId="16" numFmtId="0" xfId="0" applyAlignment="1" applyBorder="1" applyFont="1">
      <alignment shrinkToFit="0" vertical="bottom" wrapText="0"/>
    </xf>
    <xf borderId="84" fillId="12" fontId="15" numFmtId="0" xfId="0" applyAlignment="1" applyBorder="1" applyFont="1">
      <alignment horizontal="center" shrinkToFit="0" vertical="bottom" wrapText="0"/>
    </xf>
    <xf borderId="106" fillId="0" fontId="8" numFmtId="0" xfId="0" applyAlignment="1" applyBorder="1" applyFont="1">
      <alignment shrinkToFit="0" vertical="bottom" wrapText="0"/>
    </xf>
    <xf borderId="86" fillId="12" fontId="15" numFmtId="0" xfId="0" applyAlignment="1" applyBorder="1" applyFont="1">
      <alignment horizontal="center" shrinkToFit="0" vertical="bottom" wrapText="0"/>
    </xf>
    <xf borderId="121" fillId="0" fontId="8" numFmtId="0" xfId="0" applyAlignment="1" applyBorder="1" applyFont="1">
      <alignment shrinkToFit="0" vertical="bottom" wrapText="0"/>
    </xf>
    <xf borderId="101" fillId="12" fontId="16" numFmtId="0" xfId="0" applyAlignment="1" applyBorder="1" applyFont="1">
      <alignment horizontal="center" shrinkToFit="0" vertical="bottom" wrapText="0"/>
    </xf>
    <xf borderId="59" fillId="12" fontId="16" numFmtId="0" xfId="0" applyAlignment="1" applyBorder="1" applyFont="1">
      <alignment shrinkToFit="0" vertical="bottom" wrapText="0"/>
    </xf>
    <xf borderId="121" fillId="0" fontId="8" numFmtId="173" xfId="0" applyAlignment="1" applyBorder="1" applyFont="1" applyNumberFormat="1">
      <alignment horizontal="center" shrinkToFit="0" vertical="bottom" wrapText="0"/>
    </xf>
    <xf borderId="59" fillId="12" fontId="16" numFmtId="0" xfId="0" applyAlignment="1" applyBorder="1" applyFont="1">
      <alignment horizontal="center" shrinkToFit="0" vertical="bottom" wrapText="0"/>
    </xf>
    <xf borderId="102" fillId="12" fontId="16" numFmtId="0" xfId="0" applyAlignment="1" applyBorder="1" applyFont="1">
      <alignment horizontal="center" shrinkToFit="0" vertical="bottom" wrapText="0"/>
    </xf>
    <xf borderId="121" fillId="0" fontId="9" numFmtId="173" xfId="0" applyAlignment="1" applyBorder="1" applyFont="1" applyNumberFormat="1">
      <alignment shrinkToFit="0" vertical="bottom" wrapText="0"/>
    </xf>
    <xf borderId="61" fillId="5" fontId="54" numFmtId="0" xfId="0" applyAlignment="1" applyBorder="1" applyFont="1">
      <alignment horizontal="center" shrinkToFit="0" vertical="bottom" wrapText="0"/>
    </xf>
    <xf borderId="34" fillId="2" fontId="8" numFmtId="173" xfId="0" applyAlignment="1" applyBorder="1" applyFont="1" applyNumberFormat="1">
      <alignment horizontal="center" shrinkToFit="0" vertical="bottom" wrapText="0"/>
    </xf>
    <xf borderId="61" fillId="5" fontId="15" numFmtId="177" xfId="0" applyAlignment="1" applyBorder="1" applyFont="1" applyNumberFormat="1">
      <alignment horizontal="center" shrinkToFit="0" vertical="bottom" wrapText="0"/>
    </xf>
    <xf borderId="121" fillId="0" fontId="8" numFmtId="173" xfId="0" applyAlignment="1" applyBorder="1" applyFont="1" applyNumberFormat="1">
      <alignment shrinkToFit="0" vertical="bottom" wrapText="0"/>
    </xf>
    <xf borderId="61" fillId="7" fontId="15" numFmtId="177" xfId="0" applyAlignment="1" applyBorder="1" applyFont="1" applyNumberFormat="1">
      <alignment horizontal="center" shrinkToFit="0" vertical="bottom" wrapText="0"/>
    </xf>
    <xf borderId="73" fillId="0" fontId="8" numFmtId="173" xfId="0" applyAlignment="1" applyBorder="1" applyFont="1" applyNumberFormat="1">
      <alignment shrinkToFit="0" vertical="bottom" wrapText="0"/>
    </xf>
    <xf borderId="24" fillId="7" fontId="15" numFmtId="178" xfId="0" applyAlignment="1" applyBorder="1" applyFont="1" applyNumberFormat="1">
      <alignment shrinkToFit="0" vertical="bottom" wrapText="0"/>
    </xf>
    <xf borderId="61" fillId="5" fontId="15" numFmtId="179" xfId="0" applyAlignment="1" applyBorder="1" applyFont="1" applyNumberFormat="1">
      <alignment horizontal="center" shrinkToFit="0" vertical="bottom" wrapText="0"/>
    </xf>
    <xf borderId="0" fillId="0" fontId="55" numFmtId="0" xfId="0" applyAlignment="1" applyFont="1">
      <alignment shrinkToFit="0" vertical="bottom" wrapText="0"/>
    </xf>
    <xf borderId="68" fillId="0" fontId="55" numFmtId="0" xfId="0" applyAlignment="1" applyBorder="1" applyFont="1">
      <alignment shrinkToFit="0" vertical="bottom" wrapText="0"/>
    </xf>
    <xf borderId="70" fillId="0" fontId="8" numFmtId="0" xfId="0" applyAlignment="1" applyBorder="1" applyFont="1">
      <alignment horizontal="center" shrinkToFit="0" vertical="bottom" wrapText="0"/>
    </xf>
    <xf borderId="24" fillId="7" fontId="56" numFmtId="0" xfId="0" applyAlignment="1" applyBorder="1" applyFont="1">
      <alignment shrinkToFit="0" vertical="bottom" wrapText="0"/>
    </xf>
    <xf borderId="27" fillId="0" fontId="55" numFmtId="0" xfId="0" applyAlignment="1" applyBorder="1" applyFont="1">
      <alignment shrinkToFit="0" vertical="bottom" wrapText="0"/>
    </xf>
    <xf borderId="4" fillId="0" fontId="8" numFmtId="0" xfId="0" applyAlignment="1" applyBorder="1" applyFont="1">
      <alignment horizontal="center" shrinkToFit="0" vertical="bottom" wrapText="0"/>
    </xf>
    <xf borderId="24" fillId="7" fontId="34" numFmtId="177" xfId="0" applyAlignment="1" applyBorder="1" applyFont="1" applyNumberFormat="1">
      <alignment horizontal="center" shrinkToFit="0" vertical="bottom" wrapText="0"/>
    </xf>
    <xf borderId="24" fillId="7" fontId="15" numFmtId="177" xfId="0" applyAlignment="1" applyBorder="1" applyFont="1" applyNumberFormat="1">
      <alignment horizontal="center" shrinkToFit="0" vertical="bottom" wrapText="0"/>
    </xf>
    <xf borderId="90" fillId="0" fontId="8" numFmtId="0" xfId="0" applyAlignment="1" applyBorder="1" applyFont="1">
      <alignment shrinkToFit="0" vertical="bottom" wrapText="0"/>
    </xf>
    <xf borderId="24" fillId="7" fontId="56" numFmtId="0" xfId="0" applyAlignment="1" applyBorder="1" applyFont="1">
      <alignment horizontal="center" shrinkToFit="0" vertical="bottom" wrapText="0"/>
    </xf>
    <xf borderId="52" fillId="6" fontId="8" numFmtId="173" xfId="0" applyAlignment="1" applyBorder="1" applyFont="1" applyNumberFormat="1">
      <alignment horizontal="center" shrinkToFit="0" vertical="bottom" wrapText="0"/>
    </xf>
    <xf borderId="24" fillId="7" fontId="54" numFmtId="177" xfId="0" applyAlignment="1" applyBorder="1" applyFont="1" applyNumberFormat="1">
      <alignment horizontal="center" shrinkToFit="0" vertical="bottom" wrapText="0"/>
    </xf>
    <xf borderId="122" fillId="13" fontId="16" numFmtId="0" xfId="0" applyAlignment="1" applyBorder="1" applyFont="1">
      <alignment shrinkToFit="0" vertical="bottom" wrapText="0"/>
    </xf>
    <xf borderId="24" fillId="6" fontId="8" numFmtId="0" xfId="0" applyAlignment="1" applyBorder="1" applyFont="1">
      <alignment horizontal="center" shrinkToFit="0" vertical="bottom" wrapText="0"/>
    </xf>
    <xf borderId="34" fillId="13" fontId="16" numFmtId="0" xfId="0" applyAlignment="1" applyBorder="1" applyFont="1">
      <alignment shrinkToFit="0" vertical="bottom" wrapText="0"/>
    </xf>
    <xf borderId="24" fillId="6" fontId="8" numFmtId="9" xfId="0" applyAlignment="1" applyBorder="1" applyFont="1" applyNumberFormat="1">
      <alignment shrinkToFit="0" vertical="bottom" wrapText="0"/>
    </xf>
    <xf borderId="34" fillId="13" fontId="19" numFmtId="179" xfId="0" applyAlignment="1" applyBorder="1" applyFont="1" applyNumberFormat="1">
      <alignment horizontal="center" shrinkToFit="0" vertical="bottom" wrapText="0"/>
    </xf>
    <xf borderId="0" fillId="0" fontId="9" numFmtId="0" xfId="0" applyAlignment="1" applyFont="1">
      <alignment horizontal="center" shrinkToFit="0" vertical="bottom" wrapText="0"/>
    </xf>
    <xf borderId="47" fillId="13" fontId="19" numFmtId="179" xfId="0" applyAlignment="1" applyBorder="1" applyFont="1" applyNumberFormat="1">
      <alignment horizontal="center" shrinkToFit="0" vertical="bottom" wrapText="0"/>
    </xf>
    <xf borderId="24" fillId="2" fontId="9" numFmtId="0" xfId="0" applyAlignment="1" applyBorder="1" applyFont="1">
      <alignment horizontal="center" shrinkToFit="0" vertical="bottom" wrapText="0"/>
    </xf>
    <xf borderId="24" fillId="7" fontId="16" numFmtId="177" xfId="0" applyAlignment="1" applyBorder="1" applyFont="1" applyNumberFormat="1">
      <alignment horizontal="center" shrinkToFit="0" vertical="bottom" wrapText="0"/>
    </xf>
    <xf borderId="0" fillId="0" fontId="9" numFmtId="0" xfId="0" applyAlignment="1" applyFont="1">
      <alignment horizontal="left" shrinkToFit="0" vertical="bottom" wrapText="0"/>
    </xf>
    <xf borderId="0" fillId="0" fontId="9" numFmtId="173" xfId="0" applyAlignment="1" applyFont="1" applyNumberFormat="1">
      <alignment horizontal="center" shrinkToFit="0" vertical="bottom" wrapText="0"/>
    </xf>
    <xf borderId="24" fillId="6" fontId="8" numFmtId="173" xfId="0" applyAlignment="1" applyBorder="1" applyFont="1" applyNumberFormat="1">
      <alignment shrinkToFit="0" vertical="bottom" wrapText="0"/>
    </xf>
    <xf borderId="0" fillId="0" fontId="54" numFmtId="0" xfId="0" applyAlignment="1" applyFont="1">
      <alignment horizontal="center" shrinkToFit="0" vertical="bottom" wrapText="0"/>
    </xf>
    <xf borderId="123" fillId="0" fontId="9" numFmtId="0" xfId="0" applyAlignment="1" applyBorder="1" applyFont="1">
      <alignment shrinkToFit="0" vertical="center" wrapText="1"/>
    </xf>
    <xf borderId="124" fillId="0" fontId="8" numFmtId="173" xfId="0" applyAlignment="1" applyBorder="1" applyFont="1" applyNumberFormat="1">
      <alignment horizontal="center" shrinkToFit="0" vertical="bottom" wrapText="0"/>
    </xf>
    <xf borderId="124" fillId="0" fontId="9" numFmtId="173" xfId="0" applyAlignment="1" applyBorder="1" applyFont="1" applyNumberFormat="1">
      <alignment shrinkToFit="0" vertical="bottom" wrapText="0"/>
    </xf>
    <xf borderId="124" fillId="0" fontId="8" numFmtId="0" xfId="0" applyAlignment="1" applyBorder="1" applyFont="1">
      <alignment horizontal="center" shrinkToFit="0" vertical="bottom" wrapText="0"/>
    </xf>
    <xf borderId="125" fillId="0" fontId="8" numFmtId="173" xfId="0" applyAlignment="1" applyBorder="1" applyFont="1" applyNumberFormat="1">
      <alignment shrinkToFit="0" vertical="bottom" wrapText="0"/>
    </xf>
    <xf borderId="126" fillId="0" fontId="43" numFmtId="0" xfId="0" applyAlignment="1" applyBorder="1" applyFont="1">
      <alignment shrinkToFit="0" vertical="bottom" wrapText="0"/>
    </xf>
    <xf borderId="61" fillId="0" fontId="8" numFmtId="0" xfId="0" applyAlignment="1" applyBorder="1" applyFont="1">
      <alignment horizontal="center" shrinkToFit="0" vertical="bottom" wrapText="0"/>
    </xf>
    <xf borderId="61" fillId="0" fontId="8" numFmtId="173" xfId="0" applyAlignment="1" applyBorder="1" applyFont="1" applyNumberFormat="1">
      <alignment shrinkToFit="0" vertical="bottom" wrapText="0"/>
    </xf>
    <xf borderId="24" fillId="7" fontId="15" numFmtId="165" xfId="0" applyAlignment="1" applyBorder="1" applyFont="1" applyNumberFormat="1">
      <alignment horizontal="center" shrinkToFit="0" vertical="bottom" wrapText="0"/>
    </xf>
    <xf borderId="127" fillId="0" fontId="8" numFmtId="173" xfId="0" applyAlignment="1" applyBorder="1" applyFont="1" applyNumberFormat="1">
      <alignment shrinkToFit="0" vertical="bottom" wrapText="0"/>
    </xf>
    <xf borderId="0" fillId="0" fontId="57" numFmtId="0" xfId="0" applyAlignment="1" applyFont="1">
      <alignment horizontal="left" shrinkToFit="0" vertical="bottom" wrapText="0"/>
    </xf>
    <xf borderId="24" fillId="7" fontId="15" numFmtId="165" xfId="0" applyAlignment="1" applyBorder="1" applyFont="1" applyNumberFormat="1">
      <alignment horizontal="left" shrinkToFit="0" vertical="bottom" wrapText="0"/>
    </xf>
    <xf borderId="126" fillId="0" fontId="8" numFmtId="0" xfId="0" applyAlignment="1" applyBorder="1" applyFont="1">
      <alignment shrinkToFit="0" vertical="bottom" wrapText="0"/>
    </xf>
    <xf borderId="61" fillId="0" fontId="8" numFmtId="0" xfId="0" applyAlignment="1" applyBorder="1" applyFont="1">
      <alignment shrinkToFit="0" vertical="bottom" wrapText="0"/>
    </xf>
    <xf borderId="61" fillId="2" fontId="9" numFmtId="0" xfId="0" applyAlignment="1" applyBorder="1" applyFont="1">
      <alignment horizontal="center" shrinkToFit="0" vertical="bottom" wrapText="0"/>
    </xf>
    <xf borderId="127" fillId="2" fontId="9" numFmtId="9" xfId="0" applyAlignment="1" applyBorder="1" applyFont="1" applyNumberFormat="1">
      <alignment horizontal="center" shrinkToFit="0" vertical="bottom" wrapText="0"/>
    </xf>
    <xf borderId="24" fillId="5" fontId="15" numFmtId="0" xfId="0" applyAlignment="1" applyBorder="1" applyFont="1">
      <alignment shrinkToFit="0" vertical="bottom" wrapText="0"/>
    </xf>
    <xf borderId="127" fillId="0" fontId="8" numFmtId="0" xfId="0" applyAlignment="1" applyBorder="1" applyFont="1">
      <alignment shrinkToFit="0" vertical="bottom" wrapText="0"/>
    </xf>
    <xf borderId="61" fillId="0" fontId="9" numFmtId="0" xfId="0" applyAlignment="1" applyBorder="1" applyFont="1">
      <alignment horizontal="center" shrinkToFit="0" vertical="bottom" wrapText="0"/>
    </xf>
    <xf borderId="24" fillId="7" fontId="15" numFmtId="1" xfId="0" applyAlignment="1" applyBorder="1" applyFont="1" applyNumberFormat="1">
      <alignment horizontal="center" shrinkToFit="0" vertical="bottom" wrapText="0"/>
    </xf>
    <xf borderId="127" fillId="0" fontId="9" numFmtId="0" xfId="0" applyAlignment="1" applyBorder="1" applyFont="1">
      <alignment horizontal="center" shrinkToFit="0" vertical="bottom" wrapText="0"/>
    </xf>
    <xf borderId="24" fillId="7" fontId="57" numFmtId="0" xfId="0" applyAlignment="1" applyBorder="1" applyFont="1">
      <alignment horizontal="left" shrinkToFit="0" vertical="bottom" wrapText="0"/>
    </xf>
    <xf borderId="126" fillId="0" fontId="9" numFmtId="0" xfId="0" applyAlignment="1" applyBorder="1" applyFont="1">
      <alignment shrinkToFit="0" vertical="center" wrapText="1"/>
    </xf>
    <xf borderId="0" fillId="0" fontId="15" numFmtId="165" xfId="0" applyAlignment="1" applyFont="1" applyNumberFormat="1">
      <alignment horizontal="left" shrinkToFit="0" vertical="bottom" wrapText="0"/>
    </xf>
    <xf borderId="84" fillId="12" fontId="16" numFmtId="165" xfId="0" applyAlignment="1" applyBorder="1" applyFont="1" applyNumberFormat="1">
      <alignment horizontal="center" shrinkToFit="0" vertical="bottom" wrapText="0"/>
    </xf>
    <xf borderId="84" fillId="12" fontId="16" numFmtId="175" xfId="0" applyAlignment="1" applyBorder="1" applyFont="1" applyNumberFormat="1">
      <alignment horizontal="center" shrinkToFit="0" vertical="top" wrapText="0"/>
    </xf>
    <xf borderId="61" fillId="0" fontId="8" numFmtId="173" xfId="0" applyAlignment="1" applyBorder="1" applyFont="1" applyNumberFormat="1">
      <alignment horizontal="center" shrinkToFit="0" vertical="bottom" wrapText="0"/>
    </xf>
    <xf borderId="84" fillId="12" fontId="16" numFmtId="0" xfId="0" applyAlignment="1" applyBorder="1" applyFont="1">
      <alignment horizontal="center" shrinkToFit="0" vertical="top" wrapText="0"/>
    </xf>
    <xf borderId="84" fillId="12" fontId="16" numFmtId="0" xfId="0" applyAlignment="1" applyBorder="1" applyFont="1">
      <alignment horizontal="left" shrinkToFit="0" vertical="top" wrapText="0"/>
    </xf>
    <xf borderId="47" fillId="12" fontId="16" numFmtId="0" xfId="0" applyAlignment="1" applyBorder="1" applyFont="1">
      <alignment horizontal="left" shrinkToFit="0" vertical="top" wrapText="0"/>
    </xf>
    <xf borderId="61" fillId="0" fontId="9" numFmtId="173" xfId="0" applyAlignment="1" applyBorder="1" applyFont="1" applyNumberFormat="1">
      <alignment shrinkToFit="0" vertical="bottom" wrapText="0"/>
    </xf>
    <xf borderId="61" fillId="0" fontId="58" numFmtId="180" xfId="0" applyAlignment="1" applyBorder="1" applyFont="1" applyNumberFormat="1">
      <alignment horizontal="center" shrinkToFit="0" vertical="bottom" wrapText="0"/>
    </xf>
    <xf borderId="61" fillId="0" fontId="58" numFmtId="175" xfId="0" applyAlignment="1" applyBorder="1" applyFont="1" applyNumberFormat="1">
      <alignment horizontal="center" shrinkToFit="0" vertical="bottom" wrapText="0"/>
    </xf>
    <xf borderId="61" fillId="0" fontId="58" numFmtId="165" xfId="0" applyAlignment="1" applyBorder="1" applyFont="1" applyNumberFormat="1">
      <alignment shrinkToFit="0" vertical="bottom" wrapText="0"/>
    </xf>
    <xf borderId="128" fillId="0" fontId="8" numFmtId="0" xfId="0" applyAlignment="1" applyBorder="1" applyFont="1">
      <alignment shrinkToFit="0" vertical="bottom" wrapText="0"/>
    </xf>
    <xf borderId="61" fillId="0" fontId="15" numFmtId="181" xfId="0" applyAlignment="1" applyBorder="1" applyFont="1" applyNumberFormat="1">
      <alignment shrinkToFit="0" vertical="bottom" wrapText="0"/>
    </xf>
    <xf borderId="129" fillId="0" fontId="8" numFmtId="0" xfId="0" applyAlignment="1" applyBorder="1" applyFont="1">
      <alignment horizontal="center" shrinkToFit="0" vertical="bottom" wrapText="0"/>
    </xf>
    <xf borderId="61" fillId="5" fontId="59" numFmtId="0" xfId="0" applyAlignment="1" applyBorder="1" applyFont="1">
      <alignment horizontal="center" shrinkToFit="0" vertical="bottom" wrapText="0"/>
    </xf>
    <xf borderId="129" fillId="0" fontId="8" numFmtId="0" xfId="0" applyAlignment="1" applyBorder="1" applyFont="1">
      <alignment shrinkToFit="0" vertical="bottom" wrapText="0"/>
    </xf>
    <xf borderId="130" fillId="0" fontId="8" numFmtId="0" xfId="0" applyAlignment="1" applyBorder="1" applyFont="1">
      <alignment shrinkToFit="0" vertical="bottom" wrapText="0"/>
    </xf>
    <xf borderId="61" fillId="0" fontId="15" numFmtId="182" xfId="0" applyAlignment="1" applyBorder="1" applyFont="1" applyNumberFormat="1">
      <alignment shrinkToFit="0" vertical="bottom" wrapText="0"/>
    </xf>
    <xf borderId="24" fillId="7" fontId="15" numFmtId="39" xfId="0" applyAlignment="1" applyBorder="1" applyFont="1" applyNumberFormat="1">
      <alignment shrinkToFit="0" vertical="bottom" wrapText="0"/>
    </xf>
    <xf borderId="131" fillId="0" fontId="60" numFmtId="0" xfId="0" applyAlignment="1" applyBorder="1" applyFont="1">
      <alignment horizontal="right" shrinkToFit="0" vertical="bottom" wrapText="0"/>
    </xf>
    <xf borderId="131" fillId="0" fontId="15" numFmtId="180" xfId="0" applyAlignment="1" applyBorder="1" applyFont="1" applyNumberFormat="1">
      <alignment horizontal="center" shrinkToFit="0" vertical="bottom" wrapText="0"/>
    </xf>
    <xf borderId="61" fillId="0" fontId="15" numFmtId="175" xfId="0" applyAlignment="1" applyBorder="1" applyFont="1" applyNumberFormat="1">
      <alignment horizontal="center" shrinkToFit="0" vertical="bottom" wrapText="0"/>
    </xf>
    <xf borderId="61" fillId="5" fontId="16" numFmtId="0" xfId="0" applyAlignment="1" applyBorder="1" applyFont="1">
      <alignment horizontal="center" shrinkToFit="0" vertical="bottom" wrapText="0"/>
    </xf>
    <xf borderId="61" fillId="0" fontId="16" numFmtId="182" xfId="0" applyAlignment="1" applyBorder="1" applyFont="1" applyNumberFormat="1">
      <alignment horizontal="center" shrinkToFit="0" vertical="bottom" wrapText="0"/>
    </xf>
    <xf borderId="37" fillId="13" fontId="9" numFmtId="0" xfId="0" applyAlignment="1" applyBorder="1" applyFont="1">
      <alignment shrinkToFit="0" vertical="bottom" wrapText="0"/>
    </xf>
    <xf borderId="39" fillId="13" fontId="61" numFmtId="165" xfId="0" applyAlignment="1" applyBorder="1" applyFont="1" applyNumberFormat="1">
      <alignment horizontal="center" shrinkToFit="0" vertical="bottom" wrapText="0"/>
    </xf>
    <xf borderId="24" fillId="7" fontId="62" numFmtId="0" xfId="0" applyAlignment="1" applyBorder="1" applyFont="1">
      <alignment horizontal="center" shrinkToFit="0" vertical="bottom" wrapText="0"/>
    </xf>
    <xf borderId="61" fillId="0" fontId="15" numFmtId="180" xfId="0" applyAlignment="1" applyBorder="1" applyFont="1" applyNumberFormat="1">
      <alignment horizontal="center" shrinkToFit="0" vertical="bottom" wrapText="0"/>
    </xf>
    <xf borderId="0" fillId="0" fontId="15" numFmtId="165" xfId="0" applyAlignment="1" applyFont="1" applyNumberFormat="1">
      <alignment horizontal="center" shrinkToFit="0" vertical="bottom" wrapText="0"/>
    </xf>
    <xf borderId="0" fillId="0" fontId="63" numFmtId="0" xfId="0" applyAlignment="1" applyFont="1">
      <alignment horizontal="left" shrinkToFit="0" vertical="bottom" wrapText="0"/>
    </xf>
    <xf borderId="24" fillId="7" fontId="63" numFmtId="0" xfId="0" applyAlignment="1" applyBorder="1" applyFont="1">
      <alignment horizontal="left" shrinkToFit="0" vertical="bottom" wrapText="0"/>
    </xf>
    <xf borderId="24" fillId="7" fontId="54" numFmtId="175" xfId="0" applyAlignment="1" applyBorder="1" applyFont="1" applyNumberFormat="1">
      <alignment horizontal="center" shrinkToFit="0" vertical="bottom" wrapText="0"/>
    </xf>
    <xf borderId="83" fillId="12" fontId="63" numFmtId="0" xfId="0" applyAlignment="1" applyBorder="1" applyFont="1">
      <alignment horizontal="left" shrinkToFit="0" vertical="bottom" wrapText="0"/>
    </xf>
    <xf borderId="84" fillId="12" fontId="54" numFmtId="0" xfId="0" applyAlignment="1" applyBorder="1" applyFont="1">
      <alignment shrinkToFit="0" vertical="bottom" wrapText="0"/>
    </xf>
    <xf borderId="84" fillId="12" fontId="16" numFmtId="0" xfId="0" applyAlignment="1" applyBorder="1" applyFont="1">
      <alignment horizontal="center" shrinkToFit="0" vertical="bottom" wrapText="0"/>
    </xf>
    <xf borderId="132" fillId="12" fontId="16" numFmtId="175" xfId="0" applyAlignment="1" applyBorder="1" applyFont="1" applyNumberFormat="1">
      <alignment horizontal="center" shrinkToFit="0" vertical="bottom" wrapText="1"/>
    </xf>
    <xf borderId="133" fillId="0" fontId="5" numFmtId="0" xfId="0" applyBorder="1" applyFont="1"/>
    <xf borderId="132" fillId="12" fontId="16" numFmtId="175" xfId="0" applyAlignment="1" applyBorder="1" applyFont="1" applyNumberFormat="1">
      <alignment horizontal="center" shrinkToFit="0" vertical="bottom" wrapText="0"/>
    </xf>
    <xf borderId="134" fillId="12" fontId="16" numFmtId="0" xfId="0" applyAlignment="1" applyBorder="1" applyFont="1">
      <alignment horizontal="center" shrinkToFit="0" vertical="bottom" wrapText="1"/>
    </xf>
    <xf borderId="135" fillId="12" fontId="16" numFmtId="0" xfId="0" applyAlignment="1" applyBorder="1" applyFont="1">
      <alignment horizontal="center" shrinkToFit="0" vertical="bottom" wrapText="1"/>
    </xf>
    <xf borderId="101" fillId="12" fontId="54" numFmtId="0" xfId="0" applyAlignment="1" applyBorder="1" applyFont="1">
      <alignment shrinkToFit="0" vertical="bottom" wrapText="0"/>
    </xf>
    <xf borderId="24" fillId="7" fontId="64" numFmtId="0" xfId="0" applyAlignment="1" applyBorder="1" applyFont="1">
      <alignment shrinkToFit="0" vertical="bottom" wrapText="0"/>
    </xf>
    <xf borderId="0" fillId="0" fontId="64" numFmtId="0" xfId="0" applyAlignment="1" applyFont="1">
      <alignment shrinkToFit="0" vertical="bottom" wrapText="0"/>
    </xf>
    <xf borderId="59" fillId="12" fontId="63" numFmtId="0" xfId="0" applyAlignment="1" applyBorder="1" applyFont="1">
      <alignment horizontal="center" shrinkToFit="0" vertical="bottom" wrapText="0"/>
    </xf>
    <xf borderId="0" fillId="0" fontId="65" numFmtId="0" xfId="0" applyAlignment="1" applyFont="1">
      <alignment horizontal="left" shrinkToFit="0" vertical="bottom" wrapText="0"/>
    </xf>
    <xf borderId="24" fillId="7" fontId="66" numFmtId="0" xfId="0" applyAlignment="1" applyBorder="1" applyFont="1">
      <alignment shrinkToFit="0" vertical="bottom" wrapText="0"/>
    </xf>
    <xf borderId="59" fillId="12" fontId="16" numFmtId="175" xfId="0" applyAlignment="1" applyBorder="1" applyFont="1" applyNumberFormat="1">
      <alignment horizontal="center" shrinkToFit="0" vertical="center" wrapText="0"/>
    </xf>
    <xf borderId="61" fillId="12" fontId="67" numFmtId="0" xfId="0" applyAlignment="1" applyBorder="1" applyFont="1">
      <alignment horizontal="left" shrinkToFit="0" vertical="bottom" wrapText="0"/>
    </xf>
    <xf borderId="136" fillId="0" fontId="5" numFmtId="0" xfId="0" applyBorder="1" applyFont="1"/>
    <xf borderId="61" fillId="12" fontId="68" numFmtId="0" xfId="0" applyAlignment="1" applyBorder="1" applyFont="1">
      <alignment horizontal="center" shrinkToFit="0" vertical="center" wrapText="1"/>
    </xf>
    <xf borderId="137" fillId="0" fontId="5" numFmtId="0" xfId="0" applyBorder="1" applyFont="1"/>
    <xf borderId="24" fillId="7" fontId="65" numFmtId="0" xfId="0" applyAlignment="1" applyBorder="1" applyFont="1">
      <alignment horizontal="center" shrinkToFit="0" vertical="bottom" wrapText="0"/>
    </xf>
    <xf borderId="61" fillId="0" fontId="15" numFmtId="0" xfId="0" applyAlignment="1" applyBorder="1" applyFont="1">
      <alignment horizontal="center" shrinkToFit="0" vertical="bottom" wrapText="0"/>
    </xf>
    <xf borderId="106" fillId="7" fontId="69" numFmtId="0" xfId="0" applyAlignment="1" applyBorder="1" applyFont="1">
      <alignment horizontal="left" shrinkToFit="0" vertical="bottom" wrapText="0"/>
    </xf>
    <xf borderId="61" fillId="0" fontId="70" numFmtId="0" xfId="0" applyAlignment="1" applyBorder="1" applyFont="1">
      <alignment shrinkToFit="0" vertical="bottom" wrapText="0"/>
    </xf>
    <xf borderId="121" fillId="0" fontId="5" numFmtId="0" xfId="0" applyBorder="1" applyFont="1"/>
    <xf borderId="73" fillId="0" fontId="5" numFmtId="0" xfId="0" applyBorder="1" applyFont="1"/>
    <xf borderId="61" fillId="7" fontId="66" numFmtId="175" xfId="0" applyAlignment="1" applyBorder="1" applyFont="1" applyNumberFormat="1">
      <alignment shrinkToFit="0" vertical="bottom" wrapText="0"/>
    </xf>
    <xf borderId="24" fillId="7" fontId="71" numFmtId="0" xfId="0" applyAlignment="1" applyBorder="1" applyFont="1">
      <alignment shrinkToFit="0" vertical="bottom" wrapText="0"/>
    </xf>
    <xf borderId="61" fillId="0" fontId="15" numFmtId="183" xfId="0" applyAlignment="1" applyBorder="1" applyFont="1" applyNumberFormat="1">
      <alignment horizontal="center" shrinkToFit="0" vertical="bottom" wrapText="0"/>
    </xf>
    <xf borderId="24" fillId="7" fontId="68" numFmtId="0" xfId="0" applyAlignment="1" applyBorder="1" applyFont="1">
      <alignment horizontal="left" shrinkToFit="0" vertical="bottom" wrapText="0"/>
    </xf>
    <xf borderId="61" fillId="0" fontId="15" numFmtId="165" xfId="0" applyAlignment="1" applyBorder="1" applyFont="1" applyNumberFormat="1">
      <alignment horizontal="center" shrinkToFit="0" vertical="bottom" wrapText="0"/>
    </xf>
    <xf borderId="24" fillId="7" fontId="69" numFmtId="0" xfId="0" applyAlignment="1" applyBorder="1" applyFont="1">
      <alignment horizontal="center" shrinkToFit="0" vertical="bottom" wrapText="0"/>
    </xf>
    <xf borderId="24" fillId="7" fontId="66" numFmtId="166" xfId="0" applyAlignment="1" applyBorder="1" applyFont="1" applyNumberFormat="1">
      <alignment shrinkToFit="0" vertical="bottom" wrapText="0"/>
    </xf>
    <xf borderId="61" fillId="0" fontId="15" numFmtId="175" xfId="0" applyAlignment="1" applyBorder="1" applyFont="1" applyNumberFormat="1">
      <alignment shrinkToFit="0" vertical="bottom" wrapText="0"/>
    </xf>
    <xf borderId="61" fillId="12" fontId="65" numFmtId="0" xfId="0" applyAlignment="1" applyBorder="1" applyFont="1">
      <alignment shrinkToFit="0" vertical="bottom" wrapText="0"/>
    </xf>
    <xf borderId="61" fillId="12" fontId="68" numFmtId="0" xfId="0" applyAlignment="1" applyBorder="1" applyFont="1">
      <alignment horizontal="left" shrinkToFit="0" vertical="bottom" wrapText="0"/>
    </xf>
    <xf borderId="61" fillId="5" fontId="54" numFmtId="0" xfId="0" applyAlignment="1" applyBorder="1" applyFont="1">
      <alignment shrinkToFit="0" vertical="bottom" wrapText="0"/>
    </xf>
    <xf borderId="61" fillId="0" fontId="69" numFmtId="0" xfId="0" applyAlignment="1" applyBorder="1" applyFont="1">
      <alignment horizontal="right" shrinkToFit="0" vertical="bottom" wrapText="0"/>
    </xf>
    <xf borderId="61" fillId="5" fontId="72" numFmtId="2" xfId="0" applyAlignment="1" applyBorder="1" applyFont="1" applyNumberFormat="1">
      <alignment horizontal="center" shrinkToFit="0" vertical="bottom" wrapText="0"/>
    </xf>
    <xf borderId="61" fillId="0" fontId="66" numFmtId="177" xfId="0" applyAlignment="1" applyBorder="1" applyFont="1" applyNumberFormat="1">
      <alignment shrinkToFit="0" vertical="bottom" wrapText="0"/>
    </xf>
    <xf borderId="61" fillId="0" fontId="66" numFmtId="0" xfId="0" applyAlignment="1" applyBorder="1" applyFont="1">
      <alignment horizontal="left" shrinkToFit="0" vertical="center" wrapText="0"/>
    </xf>
    <xf borderId="61" fillId="5" fontId="73" numFmtId="0" xfId="0" applyAlignment="1" applyBorder="1" applyFont="1">
      <alignment shrinkToFit="0" vertical="bottom" wrapText="0"/>
    </xf>
    <xf borderId="24" fillId="7" fontId="15" numFmtId="175" xfId="0" applyAlignment="1" applyBorder="1" applyFont="1" applyNumberFormat="1">
      <alignment horizontal="center" shrinkToFit="0" vertical="bottom" wrapText="0"/>
    </xf>
    <xf borderId="24" fillId="7" fontId="63" numFmtId="0" xfId="0" applyAlignment="1" applyBorder="1" applyFont="1">
      <alignment horizontal="center" shrinkToFit="0" vertical="bottom" wrapText="0"/>
    </xf>
    <xf borderId="122" fillId="12" fontId="16" numFmtId="0" xfId="0" applyAlignment="1" applyBorder="1" applyFont="1">
      <alignment horizontal="center" shrinkToFit="0" vertical="top" wrapText="0"/>
    </xf>
    <xf borderId="24" fillId="7" fontId="63" numFmtId="183" xfId="0" applyAlignment="1" applyBorder="1" applyFont="1" applyNumberFormat="1">
      <alignment horizontal="center" shrinkToFit="0" vertical="bottom" wrapText="0"/>
    </xf>
    <xf borderId="61" fillId="12" fontId="16" numFmtId="0" xfId="0" applyAlignment="1" applyBorder="1" applyFont="1">
      <alignment horizontal="center" shrinkToFit="0" vertical="top" wrapText="1"/>
    </xf>
    <xf borderId="47" fillId="12" fontId="16" numFmtId="0" xfId="0" applyAlignment="1" applyBorder="1" applyFont="1">
      <alignment horizontal="center" shrinkToFit="0" vertical="top" wrapText="1"/>
    </xf>
    <xf borderId="24" fillId="7" fontId="63" numFmtId="165" xfId="0" applyAlignment="1" applyBorder="1" applyFont="1" applyNumberFormat="1">
      <alignment horizontal="center" shrinkToFit="0" vertical="bottom" wrapText="0"/>
    </xf>
    <xf borderId="101" fillId="7" fontId="16" numFmtId="0" xfId="0" applyAlignment="1" applyBorder="1" applyFont="1">
      <alignment horizontal="center" shrinkToFit="0" vertical="bottom" wrapText="0"/>
    </xf>
    <xf borderId="24" fillId="7" fontId="63" numFmtId="175" xfId="0" applyAlignment="1" applyBorder="1" applyFont="1" applyNumberFormat="1">
      <alignment shrinkToFit="0" vertical="bottom" wrapText="0"/>
    </xf>
    <xf borderId="102" fillId="7" fontId="15" numFmtId="0" xfId="0" applyAlignment="1" applyBorder="1" applyFont="1">
      <alignment shrinkToFit="0" vertical="bottom" wrapText="0"/>
    </xf>
    <xf borderId="122" fillId="13" fontId="9" numFmtId="0" xfId="0" applyAlignment="1" applyBorder="1" applyFont="1">
      <alignment horizontal="left" shrinkToFit="0" vertical="bottom" wrapText="0"/>
    </xf>
    <xf borderId="105" fillId="5" fontId="56" numFmtId="1" xfId="0" applyAlignment="1" applyBorder="1" applyFont="1" applyNumberFormat="1">
      <alignment horizontal="center" shrinkToFit="0" vertical="bottom" wrapText="0"/>
    </xf>
    <xf borderId="34" fillId="13" fontId="9" numFmtId="0" xfId="0" applyAlignment="1" applyBorder="1" applyFont="1">
      <alignment shrinkToFit="0" vertical="bottom" wrapText="0"/>
    </xf>
    <xf borderId="34" fillId="13" fontId="8" numFmtId="0" xfId="0" applyAlignment="1" applyBorder="1" applyFont="1">
      <alignment horizontal="center" shrinkToFit="0" vertical="bottom" wrapText="0"/>
    </xf>
    <xf borderId="24" fillId="7" fontId="65" numFmtId="0" xfId="0" applyAlignment="1" applyBorder="1" applyFont="1">
      <alignment horizontal="left" shrinkToFit="0" vertical="top" wrapText="0"/>
    </xf>
    <xf borderId="47" fillId="13" fontId="19" numFmtId="177" xfId="0" applyAlignment="1" applyBorder="1" applyFont="1" applyNumberFormat="1">
      <alignment horizontal="center" shrinkToFit="0" vertical="bottom" wrapText="0"/>
    </xf>
    <xf borderId="105" fillId="5" fontId="56" numFmtId="175" xfId="0" applyAlignment="1" applyBorder="1" applyFont="1" applyNumberFormat="1">
      <alignment horizontal="center" shrinkToFit="0" vertical="bottom" wrapText="0"/>
    </xf>
    <xf borderId="24" fillId="7" fontId="34" numFmtId="0" xfId="0" applyAlignment="1" applyBorder="1" applyFont="1">
      <alignment horizontal="center" shrinkToFit="0" vertical="bottom" wrapText="0"/>
    </xf>
    <xf borderId="24" fillId="7" fontId="34" numFmtId="0" xfId="0" applyAlignment="1" applyBorder="1" applyFont="1">
      <alignment shrinkToFit="0" vertical="bottom" wrapText="0"/>
    </xf>
    <xf borderId="105" fillId="7" fontId="15" numFmtId="174" xfId="0" applyAlignment="1" applyBorder="1" applyFont="1" applyNumberFormat="1">
      <alignment horizontal="center" shrinkToFit="0" vertical="bottom" wrapText="0"/>
    </xf>
    <xf borderId="24" fillId="7" fontId="63" numFmtId="0" xfId="0" applyAlignment="1" applyBorder="1" applyFont="1">
      <alignment horizontal="right" shrinkToFit="0" vertical="bottom" wrapText="0"/>
    </xf>
    <xf borderId="24" fillId="7" fontId="66" numFmtId="177" xfId="0" applyAlignment="1" applyBorder="1" applyFont="1" applyNumberFormat="1">
      <alignment shrinkToFit="0" vertical="bottom" wrapText="0"/>
    </xf>
    <xf borderId="24" fillId="7" fontId="66" numFmtId="0" xfId="0" applyAlignment="1" applyBorder="1" applyFont="1">
      <alignment horizontal="center" shrinkToFit="0" vertical="bottom" wrapText="0"/>
    </xf>
    <xf borderId="24" fillId="5" fontId="66" numFmtId="0" xfId="0" applyAlignment="1" applyBorder="1" applyFont="1">
      <alignment horizontal="center" shrinkToFit="0" vertical="bottom" wrapText="0"/>
    </xf>
    <xf borderId="122" fillId="7" fontId="16" numFmtId="0" xfId="0" applyAlignment="1" applyBorder="1" applyFont="1">
      <alignment horizontal="center" shrinkToFit="0" vertical="bottom" wrapText="0"/>
    </xf>
    <xf borderId="0" fillId="0" fontId="66" numFmtId="0" xfId="0" applyAlignment="1" applyFont="1">
      <alignment shrinkToFit="0" vertical="bottom" wrapText="0"/>
    </xf>
    <xf borderId="47" fillId="7" fontId="15" numFmtId="0" xfId="0" applyAlignment="1" applyBorder="1" applyFont="1">
      <alignment shrinkToFit="0" vertical="bottom" wrapText="0"/>
    </xf>
    <xf borderId="61" fillId="5" fontId="56" numFmtId="1" xfId="0" applyAlignment="1" applyBorder="1" applyFont="1" applyNumberFormat="1">
      <alignment horizontal="center" shrinkToFit="0" vertical="bottom" wrapText="0"/>
    </xf>
    <xf borderId="61" fillId="5" fontId="56" numFmtId="175" xfId="0" applyAlignment="1" applyBorder="1" applyFont="1" applyNumberFormat="1">
      <alignment horizontal="center" shrinkToFit="0" vertical="bottom" wrapText="0"/>
    </xf>
    <xf borderId="0" fillId="0" fontId="66" numFmtId="0" xfId="0" applyAlignment="1" applyFont="1">
      <alignment horizontal="center" shrinkToFit="0" vertical="bottom" wrapText="0"/>
    </xf>
    <xf borderId="0" fillId="0" fontId="66" numFmtId="177" xfId="0" applyAlignment="1" applyFont="1" applyNumberFormat="1">
      <alignment shrinkToFit="0" vertical="bottom" wrapText="0"/>
    </xf>
    <xf borderId="37" fillId="13" fontId="8" numFmtId="0" xfId="0" applyAlignment="1" applyBorder="1" applyFont="1">
      <alignment horizontal="center" shrinkToFit="0" vertical="bottom" wrapText="0"/>
    </xf>
    <xf borderId="138" fillId="13" fontId="15" numFmtId="0" xfId="0" applyAlignment="1" applyBorder="1" applyFont="1">
      <alignment shrinkToFit="0" vertical="bottom" wrapText="0"/>
    </xf>
    <xf borderId="139" fillId="13" fontId="15" numFmtId="0" xfId="0" applyAlignment="1" applyBorder="1" applyFont="1">
      <alignment shrinkToFit="0" vertical="bottom" wrapText="0"/>
    </xf>
    <xf borderId="38" fillId="13" fontId="15" numFmtId="0" xfId="0" applyAlignment="1" applyBorder="1" applyFont="1">
      <alignment horizontal="center" shrinkToFit="0" vertical="bottom" wrapText="0"/>
    </xf>
    <xf borderId="24" fillId="7" fontId="67" numFmtId="0" xfId="0" applyAlignment="1" applyBorder="1" applyFont="1">
      <alignment horizontal="left" shrinkToFit="0" vertical="bottom" wrapText="0"/>
    </xf>
    <xf borderId="13" fillId="13" fontId="19" numFmtId="174" xfId="0" applyAlignment="1" applyBorder="1" applyFont="1" applyNumberFormat="1">
      <alignment horizontal="center" shrinkToFit="0" vertical="bottom" wrapText="0"/>
    </xf>
    <xf borderId="24" fillId="7" fontId="67" numFmtId="0" xfId="0" applyAlignment="1" applyBorder="1" applyFont="1">
      <alignment horizontal="center" shrinkToFit="0" vertical="bottom" wrapText="0"/>
    </xf>
    <xf borderId="24" fillId="7" fontId="58" numFmtId="0" xfId="0" applyAlignment="1" applyBorder="1" applyFont="1">
      <alignment horizontal="center" shrinkToFit="0" vertical="bottom" wrapText="0"/>
    </xf>
    <xf borderId="61" fillId="5" fontId="66" numFmtId="0" xfId="0" applyAlignment="1" applyBorder="1" applyFont="1">
      <alignment horizontal="center" shrinkToFit="0" vertical="bottom" wrapText="0"/>
    </xf>
    <xf borderId="24" fillId="7" fontId="58" numFmtId="0" xfId="0" applyAlignment="1" applyBorder="1" applyFont="1">
      <alignment shrinkToFit="0" vertical="bottom" wrapText="0"/>
    </xf>
    <xf borderId="24" fillId="7" fontId="74" numFmtId="0" xfId="0" applyAlignment="1" applyBorder="1" applyFont="1">
      <alignment shrinkToFit="0" vertical="bottom" wrapText="0"/>
    </xf>
    <xf borderId="0" fillId="0" fontId="58" numFmtId="0" xfId="0" applyAlignment="1" applyFont="1">
      <alignment shrinkToFit="0" vertical="bottom" wrapText="0"/>
    </xf>
    <xf borderId="24" fillId="7" fontId="15" numFmtId="10" xfId="0" applyAlignment="1" applyBorder="1" applyFont="1" applyNumberFormat="1">
      <alignment horizontal="center" shrinkToFit="0" vertical="bottom" wrapText="0"/>
    </xf>
    <xf borderId="34" fillId="13" fontId="16" numFmtId="0" xfId="0" applyAlignment="1" applyBorder="1" applyFont="1">
      <alignment horizontal="center" shrinkToFit="0" vertical="bottom" wrapText="0"/>
    </xf>
    <xf borderId="47" fillId="13" fontId="19" numFmtId="175" xfId="0" applyAlignment="1" applyBorder="1" applyFont="1" applyNumberFormat="1">
      <alignment shrinkToFit="0" vertical="bottom" wrapText="0"/>
    </xf>
    <xf borderId="0" fillId="0" fontId="57" numFmtId="0" xfId="0" applyAlignment="1" applyFont="1">
      <alignment shrinkToFit="0" vertical="bottom" wrapText="0"/>
    </xf>
    <xf borderId="0" fillId="0" fontId="75" numFmtId="0" xfId="0" applyAlignment="1" applyFont="1">
      <alignment shrinkToFit="0" vertical="bottom" wrapText="0"/>
    </xf>
    <xf borderId="24" fillId="7" fontId="15" numFmtId="3" xfId="0" applyAlignment="1" applyBorder="1" applyFont="1" applyNumberFormat="1">
      <alignment horizontal="center" shrinkToFit="0" vertical="bottom" wrapText="0"/>
    </xf>
    <xf borderId="61" fillId="7" fontId="16" numFmtId="184" xfId="0" applyAlignment="1" applyBorder="1" applyFont="1" applyNumberFormat="1">
      <alignment horizontal="center" shrinkToFit="0" vertical="bottom" wrapText="0"/>
    </xf>
    <xf borderId="24" fillId="7" fontId="76" numFmtId="0" xfId="0" applyAlignment="1" applyBorder="1" applyFont="1">
      <alignment shrinkToFit="0" vertical="bottom" wrapText="0"/>
    </xf>
    <xf borderId="24" fillId="7" fontId="76" numFmtId="0" xfId="0" applyAlignment="1" applyBorder="1" applyFont="1">
      <alignment horizontal="left" shrinkToFit="0" vertical="bottom" wrapText="0"/>
    </xf>
    <xf borderId="24" fillId="7" fontId="8" numFmtId="184" xfId="0" applyAlignment="1" applyBorder="1" applyFont="1" applyNumberFormat="1">
      <alignment horizontal="center" shrinkToFit="0" vertical="bottom" wrapText="0"/>
    </xf>
    <xf borderId="24" fillId="7" fontId="77" numFmtId="0" xfId="0" applyAlignment="1" applyBorder="1" applyFont="1">
      <alignment shrinkToFit="0" vertical="bottom" wrapText="0"/>
    </xf>
    <xf borderId="0" fillId="0" fontId="76" numFmtId="0" xfId="0" applyAlignment="1" applyFont="1">
      <alignment shrinkToFit="0" vertical="bottom" wrapText="0"/>
    </xf>
    <xf borderId="0" fillId="0" fontId="78" numFmtId="0" xfId="0" applyAlignment="1" applyFont="1">
      <alignment horizontal="center" shrinkToFit="0" vertical="bottom" wrapText="0"/>
    </xf>
    <xf borderId="37" fillId="13" fontId="16" numFmtId="0" xfId="0" applyAlignment="1" applyBorder="1" applyFont="1">
      <alignment shrinkToFit="0" vertical="bottom" wrapText="0"/>
    </xf>
    <xf borderId="109" fillId="13" fontId="19" numFmtId="184" xfId="0" applyAlignment="1" applyBorder="1" applyFont="1" applyNumberFormat="1">
      <alignment horizontal="center" shrinkToFit="0" vertical="bottom" wrapText="0"/>
    </xf>
    <xf borderId="140" fillId="7" fontId="15" numFmtId="0" xfId="0" applyAlignment="1" applyBorder="1" applyFont="1">
      <alignment shrinkToFit="0" vertical="bottom" wrapText="0"/>
    </xf>
    <xf borderId="140" fillId="7" fontId="16" numFmtId="0" xfId="0" applyAlignment="1" applyBorder="1" applyFont="1">
      <alignment shrinkToFit="0" vertical="bottom" wrapText="0"/>
    </xf>
    <xf borderId="141" fillId="7" fontId="16" numFmtId="0" xfId="0" applyAlignment="1" applyBorder="1" applyFont="1">
      <alignment shrinkToFit="0" vertical="bottom" wrapText="0"/>
    </xf>
    <xf borderId="141" fillId="7" fontId="15" numFmtId="0" xfId="0" applyAlignment="1" applyBorder="1" applyFont="1">
      <alignment horizontal="center" shrinkToFit="0" vertical="bottom" wrapText="0"/>
    </xf>
    <xf borderId="142" fillId="0" fontId="15" numFmtId="0" xfId="0" applyAlignment="1" applyBorder="1" applyFont="1">
      <alignment shrinkToFit="0" vertical="bottom" wrapText="0"/>
    </xf>
    <xf borderId="122" fillId="12" fontId="16" numFmtId="0" xfId="0" applyAlignment="1" applyBorder="1" applyFont="1">
      <alignment horizontal="center" shrinkToFit="0" vertical="bottom" wrapText="0"/>
    </xf>
    <xf borderId="34" fillId="12" fontId="15" numFmtId="0" xfId="0" applyAlignment="1" applyBorder="1" applyFont="1">
      <alignment horizontal="center" shrinkToFit="0" vertical="bottom" wrapText="0"/>
    </xf>
    <xf borderId="47" fillId="12" fontId="16" numFmtId="0" xfId="0" applyAlignment="1" applyBorder="1" applyFont="1">
      <alignment horizontal="center" shrinkToFit="0" vertical="bottom" wrapText="0"/>
    </xf>
    <xf borderId="61" fillId="0" fontId="63" numFmtId="0" xfId="0" applyAlignment="1" applyBorder="1" applyFont="1">
      <alignment horizontal="left" shrinkToFit="0" vertical="bottom" wrapText="0"/>
    </xf>
    <xf borderId="61" fillId="5" fontId="15" numFmtId="184" xfId="0" applyAlignment="1" applyBorder="1" applyFont="1" applyNumberFormat="1">
      <alignment horizontal="center" shrinkToFit="0" vertical="bottom" wrapText="0"/>
    </xf>
    <xf borderId="24" fillId="7" fontId="15" numFmtId="0" xfId="0" applyAlignment="1" applyBorder="1" applyFont="1">
      <alignment horizontal="left" shrinkToFit="0" vertical="bottom" wrapText="0"/>
    </xf>
    <xf borderId="24" fillId="7" fontId="16" numFmtId="184" xfId="0" applyAlignment="1" applyBorder="1" applyFont="1" applyNumberFormat="1">
      <alignment horizontal="center" shrinkToFit="0" vertical="bottom" wrapText="0"/>
    </xf>
    <xf borderId="34" fillId="12" fontId="16" numFmtId="0" xfId="0" applyAlignment="1" applyBorder="1" applyFont="1">
      <alignment horizontal="center" shrinkToFit="0" vertical="bottom" wrapText="0"/>
    </xf>
    <xf borderId="131" fillId="7" fontId="79" numFmtId="0" xfId="0" applyAlignment="1" applyBorder="1" applyFont="1">
      <alignment shrinkToFit="0" textRotation="75" vertical="bottom" wrapText="0"/>
    </xf>
    <xf borderId="61" fillId="7" fontId="15" numFmtId="0" xfId="0" applyAlignment="1" applyBorder="1" applyFont="1">
      <alignment shrinkToFit="0" vertical="bottom" wrapText="0"/>
    </xf>
    <xf borderId="61" fillId="7" fontId="15" numFmtId="184" xfId="0" applyAlignment="1" applyBorder="1" applyFont="1" applyNumberFormat="1">
      <alignment shrinkToFit="0" vertical="bottom" wrapText="0"/>
    </xf>
    <xf borderId="143" fillId="0" fontId="5" numFmtId="0" xfId="0" applyBorder="1" applyFont="1"/>
    <xf borderId="61" fillId="5" fontId="15" numFmtId="0" xfId="0" applyAlignment="1" applyBorder="1" applyFont="1">
      <alignment shrinkToFit="0" vertical="bottom" wrapText="0"/>
    </xf>
    <xf borderId="61" fillId="7" fontId="59" numFmtId="184" xfId="0" applyAlignment="1" applyBorder="1" applyFont="1" applyNumberFormat="1">
      <alignment shrinkToFit="0" vertical="bottom" wrapText="0"/>
    </xf>
    <xf borderId="144" fillId="7" fontId="79" numFmtId="0" xfId="0" applyAlignment="1" applyBorder="1" applyFont="1">
      <alignment shrinkToFit="0" textRotation="75" vertical="bottom" wrapText="0"/>
    </xf>
    <xf borderId="61" fillId="7" fontId="15" numFmtId="0" xfId="0" applyAlignment="1" applyBorder="1" applyFont="1">
      <alignment horizontal="left" shrinkToFit="0" vertical="center" wrapText="0"/>
    </xf>
    <xf borderId="145" fillId="0" fontId="5" numFmtId="0" xfId="0" applyBorder="1" applyFont="1"/>
    <xf borderId="103" fillId="7" fontId="15" numFmtId="0" xfId="0" applyAlignment="1" applyBorder="1" applyFont="1">
      <alignment horizontal="left" shrinkToFit="0" vertical="center" wrapText="0"/>
    </xf>
    <xf borderId="103" fillId="5" fontId="15" numFmtId="0" xfId="0" applyAlignment="1" applyBorder="1" applyFont="1">
      <alignment horizontal="center" shrinkToFit="0" vertical="bottom" wrapText="0"/>
    </xf>
    <xf borderId="103" fillId="7" fontId="15" numFmtId="184" xfId="0" applyAlignment="1" applyBorder="1" applyFont="1" applyNumberFormat="1">
      <alignment shrinkToFit="0" vertical="bottom" wrapText="0"/>
    </xf>
    <xf borderId="61" fillId="7" fontId="8" numFmtId="184" xfId="0" applyAlignment="1" applyBorder="1" applyFont="1" applyNumberFormat="1">
      <alignment shrinkToFit="0" vertical="bottom" wrapText="0"/>
    </xf>
    <xf borderId="105" fillId="7" fontId="15" numFmtId="0" xfId="0" applyAlignment="1" applyBorder="1" applyFont="1">
      <alignment shrinkToFit="0" vertical="center" wrapText="0"/>
    </xf>
    <xf borderId="105" fillId="5" fontId="15" numFmtId="0" xfId="0" applyAlignment="1" applyBorder="1" applyFont="1">
      <alignment horizontal="center" shrinkToFit="0" vertical="bottom" wrapText="0"/>
    </xf>
    <xf borderId="61" fillId="7" fontId="15" numFmtId="0" xfId="0" applyAlignment="1" applyBorder="1" applyFont="1">
      <alignment shrinkToFit="0" vertical="center" wrapText="0"/>
    </xf>
    <xf borderId="146" fillId="0" fontId="5" numFmtId="0" xfId="0" applyBorder="1" applyFont="1"/>
    <xf borderId="24" fillId="7" fontId="15" numFmtId="0" xfId="0" applyAlignment="1" applyBorder="1" applyFont="1">
      <alignment shrinkToFit="0" vertical="center" wrapText="0"/>
    </xf>
    <xf borderId="24" fillId="7" fontId="15" numFmtId="181" xfId="0" applyAlignment="1" applyBorder="1" applyFont="1" applyNumberFormat="1">
      <alignment shrinkToFit="0" vertical="bottom" wrapText="0"/>
    </xf>
    <xf borderId="24" fillId="7" fontId="16" numFmtId="184" xfId="0" applyAlignment="1" applyBorder="1" applyFont="1" applyNumberFormat="1">
      <alignment shrinkToFit="0" vertical="bottom" wrapText="0"/>
    </xf>
    <xf borderId="61" fillId="7" fontId="54" numFmtId="181" xfId="0" applyAlignment="1" applyBorder="1" applyFont="1" applyNumberFormat="1">
      <alignment shrinkToFit="0" vertical="bottom" wrapText="0"/>
    </xf>
    <xf borderId="105" fillId="7" fontId="15" numFmtId="175" xfId="0" applyAlignment="1" applyBorder="1" applyFont="1" applyNumberFormat="1">
      <alignment horizontal="center" shrinkToFit="0" vertical="bottom" wrapText="0"/>
    </xf>
    <xf borderId="61" fillId="7" fontId="15" numFmtId="0" xfId="0" applyAlignment="1" applyBorder="1" applyFont="1">
      <alignment horizontal="center" shrinkToFit="0" vertical="bottom" wrapText="0"/>
    </xf>
    <xf borderId="61" fillId="7" fontId="54" numFmtId="0" xfId="0" applyAlignment="1" applyBorder="1" applyFont="1">
      <alignment shrinkToFit="0" vertical="bottom" wrapText="0"/>
    </xf>
    <xf borderId="61" fillId="7" fontId="54" numFmtId="184" xfId="0" applyAlignment="1" applyBorder="1" applyFont="1" applyNumberFormat="1">
      <alignment horizontal="center" shrinkToFit="0" vertical="bottom" wrapText="0"/>
    </xf>
    <xf borderId="0" fillId="0" fontId="80" numFmtId="0" xfId="0" applyAlignment="1" applyFont="1">
      <alignment shrinkToFit="0" vertical="bottom" wrapText="0"/>
    </xf>
    <xf borderId="24" fillId="7" fontId="15" numFmtId="9" xfId="0" applyAlignment="1" applyBorder="1" applyFont="1" applyNumberFormat="1">
      <alignment horizontal="center" shrinkToFit="0" vertical="bottom" wrapText="0"/>
    </xf>
    <xf borderId="0" fillId="0" fontId="80" numFmtId="175" xfId="0" applyAlignment="1" applyFont="1" applyNumberFormat="1">
      <alignment shrinkToFit="0" vertical="bottom" wrapText="0"/>
    </xf>
    <xf borderId="24" fillId="6" fontId="81" numFmtId="175" xfId="0" applyAlignment="1" applyBorder="1" applyFont="1" applyNumberFormat="1">
      <alignment horizontal="center" shrinkToFit="0" vertical="bottom" wrapText="0"/>
    </xf>
    <xf borderId="24" fillId="7" fontId="15" numFmtId="175" xfId="0" applyAlignment="1" applyBorder="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4181475</xdr:colOff>
      <xdr:row>3</xdr:row>
      <xdr:rowOff>104775</xdr:rowOff>
    </xdr:from>
    <xdr:ext cx="990600" cy="904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114300</xdr:colOff>
      <xdr:row>0</xdr:row>
      <xdr:rowOff>0</xdr:rowOff>
    </xdr:from>
    <xdr:ext cx="466725" cy="4762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mailto:mkudo@gmd.com.p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6.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CC00"/>
    <pageSetUpPr/>
  </sheetPr>
  <sheetViews>
    <sheetView workbookViewId="0"/>
  </sheetViews>
  <sheetFormatPr customHeight="1" defaultColWidth="14.43" defaultRowHeight="15.0"/>
  <cols>
    <col customWidth="1" min="1" max="1" width="2.14"/>
    <col customWidth="1" min="2" max="2" width="53.57"/>
    <col customWidth="1" min="3" max="3" width="15.71"/>
    <col customWidth="1" min="4" max="4" width="12.29"/>
    <col customWidth="1" min="5" max="5" width="12.0"/>
    <col customWidth="1" min="6" max="6" width="13.14"/>
    <col customWidth="1" min="7" max="7" width="14.43"/>
    <col customWidth="1" min="8" max="8" width="10.43"/>
    <col customWidth="1" min="9" max="9" width="12.14"/>
    <col customWidth="1" min="10" max="10" width="8.71"/>
    <col customWidth="1" min="11" max="26" width="10.0"/>
  </cols>
  <sheetData>
    <row r="1" ht="19.5" customHeight="1">
      <c r="A1" s="28"/>
      <c r="B1" s="28"/>
      <c r="C1" s="28"/>
      <c r="D1" s="28"/>
      <c r="E1" s="29"/>
      <c r="F1" s="28"/>
      <c r="G1" s="30"/>
      <c r="H1" s="31"/>
      <c r="I1" s="28"/>
      <c r="K1" s="28"/>
      <c r="L1" s="28"/>
      <c r="M1" s="28"/>
      <c r="N1" s="28"/>
      <c r="O1" s="28"/>
      <c r="P1" s="28"/>
      <c r="Q1" s="28"/>
      <c r="R1" s="28"/>
      <c r="S1" s="28"/>
      <c r="T1" s="28"/>
      <c r="U1" s="28"/>
      <c r="V1" s="28"/>
      <c r="W1" s="28"/>
      <c r="X1" s="28"/>
      <c r="Y1" s="28"/>
      <c r="Z1" s="28"/>
    </row>
    <row r="2" ht="20.25" customHeight="1">
      <c r="A2" s="28"/>
      <c r="B2" s="34" t="s">
        <v>16</v>
      </c>
      <c r="C2" s="37"/>
      <c r="D2" s="37"/>
      <c r="E2" s="37"/>
      <c r="F2" s="39"/>
      <c r="G2" s="40"/>
      <c r="H2" s="41"/>
      <c r="I2" s="41"/>
      <c r="J2" s="42"/>
      <c r="K2" s="41"/>
      <c r="L2" s="41"/>
      <c r="M2" s="28"/>
      <c r="N2" s="28"/>
      <c r="O2" s="28"/>
      <c r="P2" s="28"/>
      <c r="Q2" s="28"/>
      <c r="R2" s="28"/>
      <c r="S2" s="28"/>
      <c r="T2" s="28"/>
      <c r="U2" s="28"/>
      <c r="V2" s="28"/>
      <c r="W2" s="28"/>
      <c r="X2" s="28"/>
      <c r="Y2" s="28"/>
      <c r="Z2" s="28"/>
    </row>
    <row r="3" ht="19.5" customHeight="1">
      <c r="A3" s="28"/>
      <c r="B3" s="28"/>
      <c r="C3" s="28"/>
      <c r="D3" s="28"/>
      <c r="E3" s="29"/>
      <c r="F3" s="45"/>
      <c r="G3" s="30"/>
      <c r="H3" s="31"/>
      <c r="I3" s="31"/>
      <c r="K3" s="28"/>
      <c r="L3" s="28"/>
      <c r="M3" s="28"/>
      <c r="N3" s="28"/>
      <c r="O3" s="28"/>
      <c r="P3" s="28"/>
      <c r="Q3" s="28"/>
      <c r="R3" s="28"/>
      <c r="S3" s="28"/>
      <c r="T3" s="28"/>
      <c r="U3" s="28"/>
      <c r="V3" s="28"/>
      <c r="W3" s="28"/>
      <c r="X3" s="28"/>
      <c r="Y3" s="28"/>
      <c r="Z3" s="28"/>
    </row>
    <row r="4" ht="15.75" customHeight="1">
      <c r="A4" s="28"/>
      <c r="B4" s="44" t="s">
        <v>1</v>
      </c>
      <c r="C4" s="49">
        <v>0.08</v>
      </c>
      <c r="D4" s="47" t="s">
        <v>2</v>
      </c>
      <c r="E4" s="51"/>
      <c r="F4" s="53"/>
      <c r="G4" s="53"/>
      <c r="H4" s="53"/>
      <c r="I4" s="55"/>
      <c r="K4" s="28"/>
      <c r="L4" s="28"/>
      <c r="M4" s="28"/>
      <c r="N4" s="28"/>
      <c r="O4" s="28"/>
      <c r="P4" s="28"/>
      <c r="Q4" s="28"/>
      <c r="R4" s="28"/>
      <c r="S4" s="28"/>
      <c r="T4" s="28"/>
      <c r="U4" s="28"/>
      <c r="V4" s="28"/>
      <c r="W4" s="28"/>
      <c r="X4" s="28"/>
      <c r="Y4" s="28"/>
      <c r="Z4" s="28"/>
    </row>
    <row r="5" ht="15.75" customHeight="1">
      <c r="A5" s="29"/>
      <c r="B5" s="44" t="s">
        <v>3</v>
      </c>
      <c r="C5" s="51">
        <v>0.12</v>
      </c>
      <c r="D5" s="52" t="s">
        <v>2</v>
      </c>
      <c r="E5" s="51"/>
      <c r="F5" s="53"/>
      <c r="G5" s="53"/>
      <c r="H5" s="53"/>
      <c r="I5" s="55"/>
      <c r="K5" s="29"/>
      <c r="L5" s="29"/>
      <c r="M5" s="29"/>
      <c r="N5" s="29"/>
      <c r="O5" s="29"/>
      <c r="P5" s="29"/>
      <c r="Q5" s="29"/>
      <c r="R5" s="29"/>
      <c r="S5" s="29"/>
      <c r="T5" s="29"/>
      <c r="U5" s="29"/>
      <c r="V5" s="29"/>
      <c r="W5" s="29"/>
      <c r="X5" s="29"/>
      <c r="Y5" s="29"/>
      <c r="Z5" s="29"/>
    </row>
    <row r="6" ht="16.5" customHeight="1">
      <c r="A6" s="28"/>
      <c r="B6" s="38" t="s">
        <v>4</v>
      </c>
      <c r="C6" s="51">
        <v>0.009488792934583046</v>
      </c>
      <c r="D6" s="52"/>
      <c r="E6" s="57"/>
      <c r="F6" s="58"/>
      <c r="G6" s="28"/>
      <c r="H6" s="28"/>
      <c r="I6" s="28"/>
      <c r="K6" s="28"/>
      <c r="L6" s="28"/>
      <c r="M6" s="28"/>
      <c r="N6" s="28"/>
      <c r="O6" s="28"/>
      <c r="P6" s="28"/>
      <c r="Q6" s="28"/>
      <c r="R6" s="28"/>
      <c r="S6" s="28"/>
      <c r="T6" s="28"/>
      <c r="U6" s="28"/>
      <c r="V6" s="28"/>
      <c r="W6" s="28"/>
      <c r="X6" s="28"/>
      <c r="Y6" s="28"/>
      <c r="Z6" s="28"/>
    </row>
    <row r="7" ht="18.0" customHeight="1">
      <c r="A7" s="28"/>
      <c r="B7" s="60" t="s">
        <v>5</v>
      </c>
      <c r="C7" s="62" t="s">
        <v>6</v>
      </c>
      <c r="D7" s="64" t="s">
        <v>7</v>
      </c>
      <c r="E7" s="65" t="s">
        <v>8</v>
      </c>
      <c r="F7" s="66"/>
      <c r="G7" s="67"/>
      <c r="H7" s="68"/>
      <c r="I7" s="69"/>
      <c r="K7" s="28"/>
      <c r="L7" s="28"/>
      <c r="M7" s="28"/>
      <c r="N7" s="28"/>
      <c r="O7" s="28"/>
      <c r="P7" s="28"/>
      <c r="Q7" s="28"/>
      <c r="R7" s="28"/>
      <c r="S7" s="28"/>
      <c r="T7" s="28"/>
      <c r="U7" s="28"/>
      <c r="V7" s="28"/>
      <c r="W7" s="28"/>
      <c r="X7" s="28"/>
      <c r="Y7" s="28"/>
      <c r="Z7" s="28"/>
    </row>
    <row r="8" ht="15.75" customHeight="1">
      <c r="A8" s="28"/>
      <c r="B8" s="24"/>
      <c r="C8" s="70" t="s">
        <v>9</v>
      </c>
      <c r="D8" s="71" t="s">
        <v>9</v>
      </c>
      <c r="E8" s="24"/>
      <c r="F8" s="72" t="s">
        <v>20</v>
      </c>
      <c r="G8" s="73" t="s">
        <v>21</v>
      </c>
      <c r="H8" s="73" t="s">
        <v>22</v>
      </c>
      <c r="I8" s="74" t="s">
        <v>23</v>
      </c>
      <c r="K8" s="28"/>
      <c r="L8" s="28"/>
      <c r="M8" s="28"/>
      <c r="N8" s="28"/>
      <c r="O8" s="28"/>
      <c r="P8" s="28"/>
      <c r="Q8" s="28"/>
      <c r="R8" s="28"/>
      <c r="S8" s="28"/>
      <c r="T8" s="28"/>
      <c r="U8" s="28"/>
      <c r="V8" s="28"/>
      <c r="W8" s="28"/>
      <c r="X8" s="28"/>
      <c r="Y8" s="28"/>
      <c r="Z8" s="28"/>
    </row>
    <row r="9" ht="15.75" customHeight="1">
      <c r="A9" s="28"/>
      <c r="B9" s="75" t="s">
        <v>14</v>
      </c>
      <c r="C9" s="77">
        <f t="shared" ref="C9:C11" si="2">SUM(F9:I9)</f>
        <v>63395</v>
      </c>
      <c r="D9" s="77">
        <f>SUM(D10:D11)</f>
        <v>62065.36416</v>
      </c>
      <c r="E9" s="78">
        <f>+D9/$D$9</f>
        <v>1</v>
      </c>
      <c r="F9" s="79">
        <f t="shared" ref="F9:I9" si="1">SUM(F10:F11)</f>
        <v>0</v>
      </c>
      <c r="G9" s="80">
        <f t="shared" si="1"/>
        <v>10695</v>
      </c>
      <c r="H9" s="80">
        <f t="shared" si="1"/>
        <v>26350</v>
      </c>
      <c r="I9" s="81">
        <f t="shared" si="1"/>
        <v>26350</v>
      </c>
      <c r="K9" s="28"/>
      <c r="L9" s="28"/>
      <c r="M9" s="28"/>
      <c r="N9" s="28"/>
      <c r="O9" s="28"/>
      <c r="P9" s="28"/>
      <c r="Q9" s="28"/>
      <c r="R9" s="28"/>
      <c r="S9" s="28"/>
      <c r="T9" s="28"/>
      <c r="U9" s="28"/>
      <c r="V9" s="28"/>
      <c r="W9" s="28"/>
      <c r="X9" s="28"/>
      <c r="Y9" s="28"/>
      <c r="Z9" s="28"/>
    </row>
    <row r="10" ht="15.75" customHeight="1">
      <c r="A10" s="38"/>
      <c r="B10" s="83" t="s">
        <v>19</v>
      </c>
      <c r="C10" s="85">
        <f t="shared" si="2"/>
        <v>34875</v>
      </c>
      <c r="D10" s="85">
        <f t="shared" ref="D10:D11" si="3">NPV($C$6,G10:I10)+F10</f>
        <v>34158.73402</v>
      </c>
      <c r="E10" s="93">
        <f t="shared" ref="E10:E11" si="4">+D10/$D$12</f>
        <v>1.946589742</v>
      </c>
      <c r="F10" s="94">
        <v>0.0</v>
      </c>
      <c r="G10" s="95">
        <v>6975.0</v>
      </c>
      <c r="H10" s="97">
        <v>13950.0</v>
      </c>
      <c r="I10" s="98">
        <v>13950.0</v>
      </c>
      <c r="J10" s="99"/>
      <c r="K10" s="38"/>
      <c r="L10" s="38"/>
      <c r="M10" s="38"/>
      <c r="N10" s="38"/>
      <c r="O10" s="38"/>
      <c r="P10" s="38"/>
      <c r="Q10" s="38"/>
      <c r="R10" s="38"/>
      <c r="S10" s="38"/>
      <c r="T10" s="38"/>
      <c r="U10" s="38"/>
      <c r="V10" s="38"/>
      <c r="W10" s="38"/>
      <c r="X10" s="38"/>
      <c r="Y10" s="38"/>
      <c r="Z10" s="38"/>
    </row>
    <row r="11" ht="15.75" customHeight="1">
      <c r="A11" s="100"/>
      <c r="B11" s="83" t="s">
        <v>24</v>
      </c>
      <c r="C11" s="85">
        <f t="shared" si="2"/>
        <v>28520</v>
      </c>
      <c r="D11" s="85">
        <f t="shared" si="3"/>
        <v>27906.63014</v>
      </c>
      <c r="E11" s="93">
        <f t="shared" si="4"/>
        <v>1.590303667</v>
      </c>
      <c r="F11" s="94">
        <v>0.0</v>
      </c>
      <c r="G11" s="95">
        <v>3720.0</v>
      </c>
      <c r="H11" s="97">
        <v>12400.0</v>
      </c>
      <c r="I11" s="98">
        <v>12400.0</v>
      </c>
      <c r="K11" s="100"/>
      <c r="L11" s="100"/>
      <c r="M11" s="100"/>
      <c r="N11" s="100"/>
      <c r="O11" s="100"/>
      <c r="P11" s="100"/>
      <c r="Q11" s="100"/>
      <c r="R11" s="100"/>
      <c r="S11" s="100"/>
      <c r="T11" s="100"/>
      <c r="U11" s="100"/>
      <c r="V11" s="100"/>
      <c r="W11" s="100"/>
      <c r="X11" s="100"/>
      <c r="Y11" s="100"/>
      <c r="Z11" s="100"/>
    </row>
    <row r="12" ht="15.75" customHeight="1">
      <c r="A12" s="38"/>
      <c r="B12" s="101" t="s">
        <v>30</v>
      </c>
      <c r="C12" s="104">
        <f t="shared" ref="C12:D12" si="5">SUM(C13:C15)</f>
        <v>12325</v>
      </c>
      <c r="D12" s="104">
        <f t="shared" si="5"/>
        <v>17547.9883</v>
      </c>
      <c r="E12" s="106">
        <f>+D12/$D$9</f>
        <v>0.2827339941</v>
      </c>
      <c r="F12" s="108">
        <f t="shared" ref="F12:I12" si="6">SUM(F13:F15)</f>
        <v>14592.03333</v>
      </c>
      <c r="G12" s="104">
        <f t="shared" si="6"/>
        <v>1100</v>
      </c>
      <c r="H12" s="110">
        <f t="shared" si="6"/>
        <v>1100</v>
      </c>
      <c r="I12" s="112">
        <f t="shared" si="6"/>
        <v>1100</v>
      </c>
      <c r="K12" s="38"/>
      <c r="L12" s="38"/>
      <c r="M12" s="38"/>
      <c r="N12" s="38"/>
      <c r="O12" s="38"/>
      <c r="P12" s="38"/>
      <c r="Q12" s="38"/>
      <c r="R12" s="38"/>
      <c r="S12" s="38"/>
      <c r="T12" s="38"/>
      <c r="U12" s="38"/>
      <c r="V12" s="38"/>
      <c r="W12" s="38"/>
      <c r="X12" s="38"/>
      <c r="Y12" s="38"/>
      <c r="Z12" s="38"/>
    </row>
    <row r="13" ht="15.75" customHeight="1">
      <c r="A13" s="38"/>
      <c r="B13" s="114" t="s">
        <v>31</v>
      </c>
      <c r="C13" s="85">
        <f>SUM(F13:I13)</f>
        <v>300</v>
      </c>
      <c r="D13" s="117">
        <v>12.0</v>
      </c>
      <c r="E13" s="93">
        <f t="shared" ref="E13:E15" si="7">+D13/$D$12</f>
        <v>0.00068383907</v>
      </c>
      <c r="F13" s="94">
        <v>0.0</v>
      </c>
      <c r="G13" s="119">
        <v>100.0</v>
      </c>
      <c r="H13" s="121">
        <v>100.0</v>
      </c>
      <c r="I13" s="125">
        <v>100.0</v>
      </c>
      <c r="J13" s="99"/>
      <c r="K13" s="38"/>
      <c r="L13" s="38"/>
      <c r="M13" s="38"/>
      <c r="N13" s="38"/>
      <c r="O13" s="38"/>
      <c r="P13" s="38"/>
      <c r="Q13" s="38"/>
      <c r="R13" s="38"/>
      <c r="S13" s="38"/>
      <c r="T13" s="38"/>
      <c r="U13" s="38"/>
      <c r="V13" s="38"/>
      <c r="W13" s="38"/>
      <c r="X13" s="38"/>
      <c r="Y13" s="38"/>
      <c r="Z13" s="38"/>
    </row>
    <row r="14" ht="15.75" customHeight="1">
      <c r="A14" s="100"/>
      <c r="B14" s="83" t="s">
        <v>33</v>
      </c>
      <c r="C14" s="85">
        <f>G28</f>
        <v>11025</v>
      </c>
      <c r="D14" s="85">
        <f t="shared" ref="D14:D15" si="8">NPV($C$6,G14:I14)+F14</f>
        <v>13333.33333</v>
      </c>
      <c r="E14" s="93">
        <f t="shared" si="7"/>
        <v>0.7598211889</v>
      </c>
      <c r="F14" s="129">
        <f>40000/3</f>
        <v>13333.33333</v>
      </c>
      <c r="G14" s="95">
        <v>0.0</v>
      </c>
      <c r="H14" s="97">
        <v>0.0</v>
      </c>
      <c r="I14" s="98">
        <v>0.0</v>
      </c>
      <c r="K14" s="100"/>
      <c r="L14" s="100"/>
      <c r="M14" s="100"/>
      <c r="N14" s="100"/>
      <c r="O14" s="100"/>
      <c r="P14" s="100"/>
      <c r="Q14" s="100"/>
      <c r="R14" s="100"/>
      <c r="S14" s="100"/>
      <c r="T14" s="100"/>
      <c r="U14" s="100"/>
      <c r="V14" s="100"/>
      <c r="W14" s="100"/>
      <c r="X14" s="100"/>
      <c r="Y14" s="100"/>
      <c r="Z14" s="100"/>
    </row>
    <row r="15" ht="15.75" customHeight="1">
      <c r="A15" s="100"/>
      <c r="B15" s="83" t="s">
        <v>34</v>
      </c>
      <c r="C15" s="85">
        <v>1000.0</v>
      </c>
      <c r="D15" s="85">
        <f t="shared" si="8"/>
        <v>4202.654967</v>
      </c>
      <c r="E15" s="93">
        <f t="shared" si="7"/>
        <v>0.239494972</v>
      </c>
      <c r="F15" s="129">
        <v>1258.7</v>
      </c>
      <c r="G15" s="95">
        <v>1000.0</v>
      </c>
      <c r="H15" s="97">
        <v>1000.0</v>
      </c>
      <c r="I15" s="98">
        <v>1000.0</v>
      </c>
      <c r="K15" s="100"/>
      <c r="L15" s="100"/>
      <c r="M15" s="100"/>
      <c r="N15" s="100"/>
      <c r="O15" s="100"/>
      <c r="P15" s="100"/>
      <c r="Q15" s="100"/>
      <c r="R15" s="100"/>
      <c r="S15" s="100"/>
      <c r="T15" s="100"/>
      <c r="U15" s="100"/>
      <c r="V15" s="100"/>
      <c r="W15" s="100"/>
      <c r="X15" s="100"/>
      <c r="Y15" s="100"/>
      <c r="Z15" s="100"/>
    </row>
    <row r="16" ht="15.75" customHeight="1">
      <c r="A16" s="38"/>
      <c r="B16" s="132" t="s">
        <v>35</v>
      </c>
      <c r="C16" s="136">
        <f t="shared" ref="C16:D16" si="9">+C9-C12</f>
        <v>51070</v>
      </c>
      <c r="D16" s="136">
        <f t="shared" si="9"/>
        <v>44517.37586</v>
      </c>
      <c r="E16" s="138">
        <f>D16/$D$9</f>
        <v>0.7172660059</v>
      </c>
      <c r="F16" s="140">
        <f t="shared" ref="F16:I16" si="10">F9-F12</f>
        <v>-14592.03333</v>
      </c>
      <c r="G16" s="142">
        <f t="shared" si="10"/>
        <v>9595</v>
      </c>
      <c r="H16" s="142">
        <f t="shared" si="10"/>
        <v>25250</v>
      </c>
      <c r="I16" s="148">
        <f t="shared" si="10"/>
        <v>25250</v>
      </c>
      <c r="K16" s="38"/>
      <c r="L16" s="38"/>
      <c r="M16" s="38"/>
      <c r="N16" s="38"/>
      <c r="O16" s="38"/>
      <c r="P16" s="38"/>
      <c r="Q16" s="38"/>
      <c r="R16" s="38"/>
      <c r="S16" s="38"/>
      <c r="T16" s="38"/>
      <c r="U16" s="38"/>
      <c r="V16" s="38"/>
      <c r="W16" s="38"/>
      <c r="X16" s="38"/>
      <c r="Y16" s="38"/>
      <c r="Z16" s="38"/>
    </row>
    <row r="17">
      <c r="A17" s="28"/>
      <c r="B17" s="153" t="s">
        <v>39</v>
      </c>
      <c r="C17" s="85">
        <f>SUM(F17:I17)</f>
        <v>0</v>
      </c>
      <c r="D17" s="85">
        <f t="shared" ref="D17:D18" si="11">NPV($C$6,G17:I17)+F17</f>
        <v>0</v>
      </c>
      <c r="E17" s="156">
        <f t="shared" ref="E17:E18" si="12">+D17/$D$9</f>
        <v>0</v>
      </c>
      <c r="F17" s="160">
        <v>0.0</v>
      </c>
      <c r="G17" s="162">
        <v>0.0</v>
      </c>
      <c r="H17" s="163">
        <v>0.0</v>
      </c>
      <c r="I17" s="166">
        <v>0.0</v>
      </c>
      <c r="K17" s="28"/>
      <c r="L17" s="28"/>
      <c r="M17" s="28"/>
      <c r="N17" s="28"/>
      <c r="O17" s="28"/>
      <c r="P17" s="28"/>
      <c r="Q17" s="28"/>
      <c r="R17" s="28"/>
      <c r="S17" s="28"/>
      <c r="T17" s="28"/>
      <c r="U17" s="28"/>
      <c r="V17" s="28"/>
      <c r="W17" s="28"/>
      <c r="X17" s="28"/>
      <c r="Y17" s="28"/>
      <c r="Z17" s="28"/>
    </row>
    <row r="18">
      <c r="A18" s="28"/>
      <c r="B18" s="153" t="s">
        <v>41</v>
      </c>
      <c r="C18" s="85">
        <v>500.0</v>
      </c>
      <c r="D18" s="85">
        <f t="shared" si="11"/>
        <v>588.7909935</v>
      </c>
      <c r="E18" s="156">
        <f t="shared" si="12"/>
        <v>0.009486627549</v>
      </c>
      <c r="F18" s="160">
        <v>0.0</v>
      </c>
      <c r="G18" s="168">
        <v>200.0</v>
      </c>
      <c r="H18" s="173">
        <v>200.0</v>
      </c>
      <c r="I18" s="177">
        <v>200.0</v>
      </c>
      <c r="K18" s="28"/>
      <c r="L18" s="28"/>
      <c r="M18" s="28"/>
      <c r="N18" s="28"/>
      <c r="O18" s="28"/>
      <c r="P18" s="28"/>
      <c r="Q18" s="28"/>
      <c r="R18" s="28"/>
      <c r="S18" s="28"/>
      <c r="T18" s="28"/>
      <c r="U18" s="28"/>
      <c r="V18" s="28"/>
      <c r="W18" s="28"/>
      <c r="X18" s="28"/>
      <c r="Y18" s="28"/>
      <c r="Z18" s="28"/>
    </row>
    <row r="19" ht="16.5" customHeight="1">
      <c r="A19" s="38"/>
      <c r="B19" s="179" t="s">
        <v>42</v>
      </c>
      <c r="C19" s="184">
        <f t="shared" ref="C19:D19" si="13">C16-C18-C17</f>
        <v>50570</v>
      </c>
      <c r="D19" s="184">
        <f t="shared" si="13"/>
        <v>43928.58486</v>
      </c>
      <c r="E19" s="186">
        <f>D19/$D$9</f>
        <v>0.7077793784</v>
      </c>
      <c r="F19" s="188">
        <f t="shared" ref="F19:I19" si="14">F16-F18-F17</f>
        <v>-14592.03333</v>
      </c>
      <c r="G19" s="191">
        <f t="shared" si="14"/>
        <v>9395</v>
      </c>
      <c r="H19" s="191">
        <f t="shared" si="14"/>
        <v>25050</v>
      </c>
      <c r="I19" s="193">
        <f t="shared" si="14"/>
        <v>25050</v>
      </c>
      <c r="K19" s="38"/>
      <c r="L19" s="38"/>
      <c r="M19" s="38"/>
      <c r="N19" s="38"/>
      <c r="O19" s="38"/>
      <c r="P19" s="38"/>
      <c r="Q19" s="38"/>
      <c r="R19" s="38"/>
      <c r="S19" s="38"/>
      <c r="T19" s="38"/>
      <c r="U19" s="38"/>
      <c r="V19" s="38"/>
      <c r="W19" s="38"/>
      <c r="X19" s="38"/>
      <c r="Y19" s="38"/>
      <c r="Z19" s="38"/>
    </row>
    <row r="20" ht="16.5" customHeight="1">
      <c r="A20" s="28"/>
      <c r="B20" s="195" t="s">
        <v>43</v>
      </c>
      <c r="C20" s="196"/>
      <c r="D20" s="196"/>
      <c r="E20" s="197"/>
      <c r="F20" s="201">
        <f>F19</f>
        <v>-14592.03333</v>
      </c>
      <c r="G20" s="191">
        <f t="shared" ref="G20:I20" si="15">F20+G19</f>
        <v>-5197.033333</v>
      </c>
      <c r="H20" s="191">
        <f t="shared" si="15"/>
        <v>19852.96667</v>
      </c>
      <c r="I20" s="193">
        <f t="shared" si="15"/>
        <v>44902.96667</v>
      </c>
      <c r="K20" s="28"/>
      <c r="L20" s="28"/>
      <c r="M20" s="28"/>
      <c r="N20" s="28"/>
      <c r="O20" s="28"/>
      <c r="P20" s="28"/>
      <c r="Q20" s="28"/>
      <c r="R20" s="28"/>
      <c r="S20" s="28"/>
      <c r="T20" s="28"/>
      <c r="U20" s="28"/>
      <c r="V20" s="28"/>
      <c r="W20" s="28"/>
      <c r="X20" s="28"/>
      <c r="Y20" s="28"/>
      <c r="Z20" s="28"/>
    </row>
    <row r="21" ht="34.5" customHeight="1">
      <c r="A21" s="28"/>
      <c r="B21" s="52" t="s">
        <v>44</v>
      </c>
      <c r="C21" s="203"/>
      <c r="D21" s="48"/>
      <c r="E21" s="29"/>
      <c r="F21" s="28"/>
      <c r="G21" s="28"/>
      <c r="H21" s="28"/>
      <c r="I21" s="28"/>
      <c r="K21" s="28"/>
      <c r="L21" s="28"/>
      <c r="M21" s="28"/>
      <c r="N21" s="28"/>
      <c r="O21" s="28"/>
      <c r="P21" s="28"/>
      <c r="Q21" s="28"/>
      <c r="R21" s="28"/>
      <c r="S21" s="28"/>
      <c r="T21" s="28"/>
      <c r="U21" s="28"/>
      <c r="V21" s="28"/>
      <c r="W21" s="28"/>
      <c r="X21" s="28"/>
      <c r="Y21" s="28"/>
      <c r="Z21" s="28"/>
    </row>
    <row r="22" ht="15.75" hidden="1" customHeight="1">
      <c r="A22" s="28"/>
      <c r="B22" s="205" t="s">
        <v>45</v>
      </c>
      <c r="C22" s="207" t="str">
        <f>+D19/#REF!</f>
        <v>#REF!</v>
      </c>
      <c r="D22" s="28"/>
      <c r="E22" s="208"/>
      <c r="F22" s="28"/>
      <c r="G22" s="28"/>
      <c r="H22" s="28"/>
      <c r="I22" s="28"/>
      <c r="K22" s="28"/>
      <c r="L22" s="28"/>
      <c r="M22" s="28"/>
      <c r="N22" s="28"/>
      <c r="O22" s="28"/>
      <c r="P22" s="28"/>
      <c r="Q22" s="28"/>
      <c r="R22" s="28"/>
      <c r="S22" s="28"/>
      <c r="T22" s="28"/>
      <c r="U22" s="28"/>
      <c r="V22" s="28"/>
      <c r="W22" s="28"/>
      <c r="X22" s="28"/>
      <c r="Y22" s="28"/>
      <c r="Z22" s="28"/>
    </row>
    <row r="23" ht="15.75" customHeight="1">
      <c r="A23" s="28"/>
      <c r="B23" s="210" t="s">
        <v>46</v>
      </c>
      <c r="C23" s="212">
        <f>IRR(F19:I19)</f>
        <v>0.9634591251</v>
      </c>
      <c r="D23" s="47"/>
      <c r="E23" s="208"/>
      <c r="F23" s="28"/>
      <c r="G23" s="28"/>
      <c r="H23" s="28"/>
      <c r="I23" s="28"/>
      <c r="K23" s="28"/>
      <c r="L23" s="28"/>
      <c r="M23" s="28"/>
      <c r="N23" s="28"/>
      <c r="O23" s="28"/>
      <c r="P23" s="28"/>
      <c r="Q23" s="28"/>
      <c r="R23" s="28"/>
      <c r="S23" s="28"/>
      <c r="T23" s="28"/>
      <c r="U23" s="28"/>
      <c r="V23" s="28"/>
      <c r="W23" s="28"/>
      <c r="X23" s="28"/>
      <c r="Y23" s="28"/>
      <c r="Z23" s="28"/>
    </row>
    <row r="24" ht="15.75" customHeight="1">
      <c r="A24" s="28"/>
      <c r="B24" s="213" t="s">
        <v>47</v>
      </c>
      <c r="C24" s="215">
        <f>D19/D12</f>
        <v>2.503340218</v>
      </c>
      <c r="D24" s="28"/>
      <c r="E24" s="29"/>
      <c r="F24" s="28"/>
      <c r="G24" s="28"/>
      <c r="H24" s="28"/>
      <c r="I24" s="28"/>
      <c r="K24" s="28"/>
      <c r="L24" s="28"/>
      <c r="M24" s="28"/>
      <c r="N24" s="28"/>
      <c r="O24" s="28"/>
      <c r="P24" s="28"/>
      <c r="Q24" s="28"/>
      <c r="R24" s="28"/>
      <c r="S24" s="28"/>
      <c r="T24" s="28"/>
      <c r="U24" s="28"/>
      <c r="V24" s="28"/>
      <c r="W24" s="28"/>
      <c r="X24" s="28"/>
      <c r="Y24" s="28"/>
      <c r="Z24" s="28"/>
    </row>
    <row r="25" ht="15.75" customHeight="1">
      <c r="A25" s="28"/>
      <c r="B25" s="28"/>
      <c r="C25" s="28"/>
      <c r="D25" s="28"/>
      <c r="E25" s="28"/>
      <c r="F25" s="217" t="s">
        <v>48</v>
      </c>
      <c r="G25" s="217" t="s">
        <v>49</v>
      </c>
      <c r="H25" s="28"/>
      <c r="I25" s="28"/>
      <c r="K25" s="28"/>
      <c r="L25" s="28"/>
      <c r="M25" s="28"/>
      <c r="N25" s="28"/>
      <c r="O25" s="28"/>
      <c r="P25" s="28"/>
      <c r="Q25" s="28"/>
      <c r="R25" s="28"/>
      <c r="S25" s="28"/>
      <c r="T25" s="28"/>
      <c r="U25" s="28"/>
      <c r="V25" s="28"/>
      <c r="W25" s="28"/>
      <c r="X25" s="28"/>
      <c r="Y25" s="28"/>
      <c r="Z25" s="28"/>
    </row>
    <row r="26" ht="28.5" customHeight="1">
      <c r="A26" s="28"/>
      <c r="B26" s="219" t="s">
        <v>54</v>
      </c>
      <c r="C26" s="220"/>
      <c r="D26" s="224"/>
      <c r="E26" s="226">
        <f>14700</f>
        <v>14700</v>
      </c>
      <c r="F26" s="229">
        <f>E26*0.15*12*1.5</f>
        <v>39690</v>
      </c>
      <c r="G26" s="229">
        <f t="shared" ref="G26:G28" si="16">F26/4</f>
        <v>9922.5</v>
      </c>
      <c r="H26" s="28"/>
      <c r="I26" s="28"/>
      <c r="K26" s="28"/>
      <c r="L26" s="28"/>
      <c r="M26" s="28"/>
      <c r="N26" s="28"/>
      <c r="O26" s="28"/>
      <c r="P26" s="28"/>
      <c r="Q26" s="28"/>
      <c r="R26" s="28"/>
      <c r="S26" s="28"/>
      <c r="T26" s="28"/>
      <c r="U26" s="28"/>
      <c r="V26" s="28"/>
      <c r="W26" s="28"/>
      <c r="X26" s="28"/>
      <c r="Y26" s="28"/>
      <c r="Z26" s="28"/>
    </row>
    <row r="27" ht="15.75" customHeight="1">
      <c r="A27" s="28"/>
      <c r="B27" s="232" t="s">
        <v>51</v>
      </c>
      <c r="C27" s="234"/>
      <c r="D27" s="237"/>
      <c r="E27" s="28"/>
      <c r="F27" s="229">
        <f>3100*12</f>
        <v>37200</v>
      </c>
      <c r="G27" s="229">
        <f t="shared" si="16"/>
        <v>9300</v>
      </c>
      <c r="H27" s="28"/>
      <c r="I27" s="28"/>
      <c r="K27" s="28"/>
      <c r="L27" s="28"/>
      <c r="M27" s="28"/>
      <c r="N27" s="28"/>
      <c r="O27" s="28"/>
      <c r="P27" s="28"/>
      <c r="Q27" s="28"/>
      <c r="R27" s="28"/>
      <c r="S27" s="28"/>
      <c r="T27" s="28"/>
      <c r="U27" s="28"/>
      <c r="V27" s="28"/>
      <c r="W27" s="28"/>
      <c r="X27" s="28"/>
      <c r="Y27" s="28"/>
      <c r="Z27" s="28"/>
    </row>
    <row r="28" ht="15.75" customHeight="1">
      <c r="A28" s="28"/>
      <c r="B28" s="239" t="s">
        <v>56</v>
      </c>
      <c r="C28" s="241"/>
      <c r="D28" s="243"/>
      <c r="E28" s="28"/>
      <c r="F28" s="229">
        <v>44100.0</v>
      </c>
      <c r="G28" s="245">
        <f t="shared" si="16"/>
        <v>11025</v>
      </c>
      <c r="H28" s="28"/>
      <c r="I28" s="28"/>
      <c r="K28" s="28"/>
      <c r="L28" s="28"/>
      <c r="M28" s="28"/>
      <c r="N28" s="28"/>
      <c r="O28" s="28"/>
      <c r="P28" s="28"/>
      <c r="Q28" s="28"/>
      <c r="R28" s="28"/>
      <c r="S28" s="28"/>
      <c r="T28" s="28"/>
      <c r="U28" s="28"/>
      <c r="V28" s="28"/>
      <c r="W28" s="28"/>
      <c r="X28" s="28"/>
      <c r="Y28" s="28"/>
      <c r="Z28" s="28"/>
    </row>
    <row r="29" ht="15.75" customHeight="1">
      <c r="A29" s="28"/>
      <c r="B29" s="28"/>
      <c r="C29" s="28"/>
      <c r="D29" s="28"/>
      <c r="E29" s="29"/>
      <c r="F29" s="28"/>
      <c r="G29" s="28"/>
      <c r="H29" s="28"/>
      <c r="I29" s="28"/>
      <c r="K29" s="28"/>
      <c r="L29" s="28"/>
      <c r="M29" s="28"/>
      <c r="N29" s="28"/>
      <c r="O29" s="28"/>
      <c r="P29" s="28"/>
      <c r="Q29" s="28"/>
      <c r="R29" s="28"/>
      <c r="S29" s="28"/>
      <c r="T29" s="28"/>
      <c r="U29" s="28"/>
      <c r="V29" s="28"/>
      <c r="W29" s="28"/>
      <c r="X29" s="28"/>
      <c r="Y29" s="28"/>
      <c r="Z29" s="28"/>
    </row>
    <row r="30" ht="15.75" customHeight="1">
      <c r="A30" s="28"/>
      <c r="B30" s="247"/>
      <c r="C30" s="28"/>
      <c r="D30" s="28"/>
      <c r="E30" s="29"/>
      <c r="F30" s="28"/>
      <c r="G30" s="28"/>
      <c r="H30" s="28"/>
      <c r="I30" s="28"/>
      <c r="K30" s="28"/>
      <c r="L30" s="28"/>
      <c r="M30" s="28"/>
      <c r="N30" s="28"/>
      <c r="O30" s="28"/>
      <c r="P30" s="28"/>
      <c r="Q30" s="28"/>
      <c r="R30" s="28"/>
      <c r="S30" s="28"/>
      <c r="T30" s="28"/>
      <c r="U30" s="28"/>
      <c r="V30" s="28"/>
      <c r="W30" s="28"/>
      <c r="X30" s="28"/>
      <c r="Y30" s="28"/>
      <c r="Z30" s="28"/>
    </row>
    <row r="31" ht="15.75" customHeight="1">
      <c r="A31" s="28"/>
      <c r="B31" s="28"/>
      <c r="C31" s="28"/>
      <c r="D31" s="28"/>
      <c r="E31" s="29"/>
      <c r="F31" s="28"/>
      <c r="G31" s="28"/>
      <c r="H31" s="28"/>
      <c r="I31" s="28"/>
      <c r="K31" s="28"/>
      <c r="L31" s="28"/>
      <c r="M31" s="28"/>
      <c r="N31" s="28"/>
      <c r="O31" s="28"/>
      <c r="P31" s="28"/>
      <c r="Q31" s="28"/>
      <c r="R31" s="28"/>
      <c r="S31" s="28"/>
      <c r="T31" s="28"/>
      <c r="U31" s="28"/>
      <c r="V31" s="28"/>
      <c r="W31" s="28"/>
      <c r="X31" s="28"/>
      <c r="Y31" s="28"/>
      <c r="Z31" s="28"/>
    </row>
    <row r="32" ht="15.75" customHeight="1">
      <c r="A32" s="28"/>
      <c r="B32" s="28"/>
      <c r="C32" s="28"/>
      <c r="D32" s="28"/>
      <c r="E32" s="29"/>
      <c r="F32" s="28"/>
      <c r="G32" s="28"/>
      <c r="H32" s="28"/>
      <c r="I32" s="28"/>
      <c r="K32" s="28"/>
      <c r="L32" s="28"/>
      <c r="M32" s="28"/>
      <c r="N32" s="28"/>
      <c r="O32" s="28"/>
      <c r="P32" s="28"/>
      <c r="Q32" s="28"/>
      <c r="R32" s="28"/>
      <c r="S32" s="28"/>
      <c r="T32" s="28"/>
      <c r="U32" s="28"/>
      <c r="V32" s="28"/>
      <c r="W32" s="28"/>
      <c r="X32" s="28"/>
      <c r="Y32" s="28"/>
      <c r="Z32" s="28"/>
    </row>
    <row r="33" ht="15.75" customHeight="1">
      <c r="A33" s="28"/>
      <c r="B33" s="28"/>
      <c r="C33" s="28"/>
      <c r="D33" s="28"/>
      <c r="E33" s="29"/>
      <c r="F33" s="28"/>
      <c r="G33" s="28"/>
      <c r="H33" s="28"/>
      <c r="I33" s="28"/>
      <c r="K33" s="28"/>
      <c r="L33" s="28"/>
      <c r="M33" s="28"/>
      <c r="N33" s="28"/>
      <c r="O33" s="28"/>
      <c r="P33" s="28"/>
      <c r="Q33" s="28"/>
      <c r="R33" s="28"/>
      <c r="S33" s="28"/>
      <c r="T33" s="28"/>
      <c r="U33" s="28"/>
      <c r="V33" s="28"/>
      <c r="W33" s="28"/>
      <c r="X33" s="28"/>
      <c r="Y33" s="28"/>
      <c r="Z33" s="28"/>
    </row>
    <row r="34" ht="15.75" customHeight="1">
      <c r="A34" s="28"/>
      <c r="B34" s="28"/>
      <c r="C34" s="28"/>
      <c r="D34" s="28"/>
      <c r="E34" s="29"/>
      <c r="F34" s="28"/>
      <c r="G34" s="28"/>
      <c r="H34" s="28"/>
      <c r="I34" s="28"/>
      <c r="K34" s="28"/>
      <c r="L34" s="28"/>
      <c r="M34" s="28"/>
      <c r="N34" s="28"/>
      <c r="O34" s="28"/>
      <c r="P34" s="28"/>
      <c r="Q34" s="28"/>
      <c r="R34" s="28"/>
      <c r="S34" s="28"/>
      <c r="T34" s="28"/>
      <c r="U34" s="28"/>
      <c r="V34" s="28"/>
      <c r="W34" s="28"/>
      <c r="X34" s="28"/>
      <c r="Y34" s="28"/>
      <c r="Z34" s="28"/>
    </row>
    <row r="35" ht="15.75" customHeight="1">
      <c r="A35" s="28"/>
      <c r="B35" s="28"/>
      <c r="C35" s="28"/>
      <c r="D35" s="28"/>
      <c r="E35" s="29"/>
      <c r="F35" s="28"/>
      <c r="G35" s="28"/>
      <c r="H35" s="28"/>
      <c r="I35" s="28"/>
      <c r="K35" s="28"/>
      <c r="L35" s="28"/>
      <c r="M35" s="28"/>
      <c r="N35" s="28"/>
      <c r="O35" s="28"/>
      <c r="P35" s="28"/>
      <c r="Q35" s="28"/>
      <c r="R35" s="28"/>
      <c r="S35" s="28"/>
      <c r="T35" s="28"/>
      <c r="U35" s="28"/>
      <c r="V35" s="28"/>
      <c r="W35" s="28"/>
      <c r="X35" s="28"/>
      <c r="Y35" s="28"/>
      <c r="Z35" s="28"/>
    </row>
    <row r="36" ht="15.75" customHeight="1">
      <c r="A36" s="28"/>
      <c r="B36" s="28"/>
      <c r="C36" s="28"/>
      <c r="D36" s="28"/>
      <c r="E36" s="29"/>
      <c r="F36" s="28"/>
      <c r="G36" s="28"/>
      <c r="H36" s="28"/>
      <c r="I36" s="28"/>
      <c r="K36" s="28"/>
      <c r="L36" s="28"/>
      <c r="M36" s="28"/>
      <c r="N36" s="28"/>
      <c r="O36" s="28"/>
      <c r="P36" s="28"/>
      <c r="Q36" s="28"/>
      <c r="R36" s="28"/>
      <c r="S36" s="28"/>
      <c r="T36" s="28"/>
      <c r="U36" s="28"/>
      <c r="V36" s="28"/>
      <c r="W36" s="28"/>
      <c r="X36" s="28"/>
      <c r="Y36" s="28"/>
      <c r="Z36" s="28"/>
    </row>
    <row r="37" ht="15.75" customHeight="1">
      <c r="A37" s="28"/>
      <c r="B37" s="28"/>
      <c r="C37" s="28"/>
      <c r="D37" s="28"/>
      <c r="E37" s="29"/>
      <c r="F37" s="28"/>
      <c r="G37" s="28"/>
      <c r="H37" s="28"/>
      <c r="I37" s="28"/>
      <c r="K37" s="28"/>
      <c r="L37" s="28"/>
      <c r="M37" s="28"/>
      <c r="N37" s="28"/>
      <c r="O37" s="28"/>
      <c r="P37" s="28"/>
      <c r="Q37" s="28"/>
      <c r="R37" s="28"/>
      <c r="S37" s="28"/>
      <c r="T37" s="28"/>
      <c r="U37" s="28"/>
      <c r="V37" s="28"/>
      <c r="W37" s="28"/>
      <c r="X37" s="28"/>
      <c r="Y37" s="28"/>
      <c r="Z37" s="28"/>
    </row>
    <row r="38" ht="15.75" customHeight="1">
      <c r="A38" s="28"/>
      <c r="B38" s="28"/>
      <c r="C38" s="28"/>
      <c r="D38" s="28"/>
      <c r="E38" s="29"/>
      <c r="F38" s="28"/>
      <c r="G38" s="28"/>
      <c r="H38" s="28"/>
      <c r="I38" s="28"/>
      <c r="K38" s="28"/>
      <c r="L38" s="28"/>
      <c r="M38" s="28"/>
      <c r="N38" s="28"/>
      <c r="O38" s="28"/>
      <c r="P38" s="28"/>
      <c r="Q38" s="28"/>
      <c r="R38" s="28"/>
      <c r="S38" s="28"/>
      <c r="T38" s="28"/>
      <c r="U38" s="28"/>
      <c r="V38" s="28"/>
      <c r="W38" s="28"/>
      <c r="X38" s="28"/>
      <c r="Y38" s="28"/>
      <c r="Z38" s="28"/>
    </row>
    <row r="39" ht="15.75" customHeight="1">
      <c r="A39" s="28"/>
      <c r="B39" s="28"/>
      <c r="C39" s="28"/>
      <c r="D39" s="28"/>
      <c r="E39" s="29"/>
      <c r="F39" s="28"/>
      <c r="G39" s="28"/>
      <c r="H39" s="28"/>
      <c r="I39" s="28"/>
      <c r="K39" s="28"/>
      <c r="L39" s="28"/>
      <c r="M39" s="28"/>
      <c r="N39" s="28"/>
      <c r="O39" s="28"/>
      <c r="P39" s="28"/>
      <c r="Q39" s="28"/>
      <c r="R39" s="28"/>
      <c r="S39" s="28"/>
      <c r="T39" s="28"/>
      <c r="U39" s="28"/>
      <c r="V39" s="28"/>
      <c r="W39" s="28"/>
      <c r="X39" s="28"/>
      <c r="Y39" s="28"/>
      <c r="Z39" s="28"/>
    </row>
    <row r="40" ht="15.75" customHeight="1">
      <c r="A40" s="28"/>
      <c r="B40" s="28"/>
      <c r="C40" s="28"/>
      <c r="D40" s="28"/>
      <c r="E40" s="29"/>
      <c r="F40" s="28"/>
      <c r="G40" s="28"/>
      <c r="H40" s="28"/>
      <c r="I40" s="28"/>
      <c r="K40" s="28"/>
      <c r="L40" s="28"/>
      <c r="M40" s="28"/>
      <c r="N40" s="28"/>
      <c r="O40" s="28"/>
      <c r="P40" s="28"/>
      <c r="Q40" s="28"/>
      <c r="R40" s="28"/>
      <c r="S40" s="28"/>
      <c r="T40" s="28"/>
      <c r="U40" s="28"/>
      <c r="V40" s="28"/>
      <c r="W40" s="28"/>
      <c r="X40" s="28"/>
      <c r="Y40" s="28"/>
      <c r="Z40" s="28"/>
    </row>
    <row r="41" ht="15.75" customHeight="1">
      <c r="A41" s="28"/>
      <c r="B41" s="28"/>
      <c r="C41" s="28"/>
      <c r="D41" s="28"/>
      <c r="E41" s="29"/>
      <c r="F41" s="28"/>
      <c r="G41" s="28"/>
      <c r="H41" s="28"/>
      <c r="I41" s="28"/>
      <c r="K41" s="28"/>
      <c r="L41" s="28"/>
      <c r="M41" s="28"/>
      <c r="N41" s="28"/>
      <c r="O41" s="28"/>
      <c r="P41" s="28"/>
      <c r="Q41" s="28"/>
      <c r="R41" s="28"/>
      <c r="S41" s="28"/>
      <c r="T41" s="28"/>
      <c r="U41" s="28"/>
      <c r="V41" s="28"/>
      <c r="W41" s="28"/>
      <c r="X41" s="28"/>
      <c r="Y41" s="28"/>
      <c r="Z41" s="28"/>
    </row>
    <row r="42" ht="15.75" customHeight="1">
      <c r="A42" s="28"/>
      <c r="B42" s="28"/>
      <c r="C42" s="28"/>
      <c r="D42" s="28"/>
      <c r="E42" s="29"/>
      <c r="F42" s="28"/>
      <c r="G42" s="28"/>
      <c r="H42" s="28"/>
      <c r="I42" s="28"/>
      <c r="K42" s="28"/>
      <c r="L42" s="28"/>
      <c r="M42" s="28"/>
      <c r="N42" s="28"/>
      <c r="O42" s="28"/>
      <c r="P42" s="28"/>
      <c r="Q42" s="28"/>
      <c r="R42" s="28"/>
      <c r="S42" s="28"/>
      <c r="T42" s="28"/>
      <c r="U42" s="28"/>
      <c r="V42" s="28"/>
      <c r="W42" s="28"/>
      <c r="X42" s="28"/>
      <c r="Y42" s="28"/>
      <c r="Z42" s="28"/>
    </row>
    <row r="43" ht="15.75" customHeight="1">
      <c r="A43" s="28"/>
      <c r="B43" s="28"/>
      <c r="C43" s="28"/>
      <c r="D43" s="28"/>
      <c r="E43" s="29"/>
      <c r="F43" s="28"/>
      <c r="G43" s="28"/>
      <c r="H43" s="28"/>
      <c r="I43" s="28"/>
      <c r="K43" s="28"/>
      <c r="L43" s="28"/>
      <c r="M43" s="28"/>
      <c r="N43" s="28"/>
      <c r="O43" s="28"/>
      <c r="P43" s="28"/>
      <c r="Q43" s="28"/>
      <c r="R43" s="28"/>
      <c r="S43" s="28"/>
      <c r="T43" s="28"/>
      <c r="U43" s="28"/>
      <c r="V43" s="28"/>
      <c r="W43" s="28"/>
      <c r="X43" s="28"/>
      <c r="Y43" s="28"/>
      <c r="Z43" s="28"/>
    </row>
    <row r="44" ht="15.75" customHeight="1">
      <c r="A44" s="28"/>
      <c r="B44" s="28"/>
      <c r="C44" s="28"/>
      <c r="D44" s="28"/>
      <c r="E44" s="29"/>
      <c r="F44" s="28"/>
      <c r="G44" s="28"/>
      <c r="H44" s="28"/>
      <c r="I44" s="28"/>
      <c r="K44" s="28"/>
      <c r="L44" s="28"/>
      <c r="M44" s="28"/>
      <c r="N44" s="28"/>
      <c r="O44" s="28"/>
      <c r="P44" s="28"/>
      <c r="Q44" s="28"/>
      <c r="R44" s="28"/>
      <c r="S44" s="28"/>
      <c r="T44" s="28"/>
      <c r="U44" s="28"/>
      <c r="V44" s="28"/>
      <c r="W44" s="28"/>
      <c r="X44" s="28"/>
      <c r="Y44" s="28"/>
      <c r="Z44" s="28"/>
    </row>
    <row r="45" ht="15.75" customHeight="1">
      <c r="A45" s="28"/>
      <c r="B45" s="28"/>
      <c r="C45" s="28"/>
      <c r="D45" s="28"/>
      <c r="E45" s="29"/>
      <c r="F45" s="28"/>
      <c r="G45" s="28"/>
      <c r="H45" s="28"/>
      <c r="I45" s="28"/>
      <c r="K45" s="28"/>
      <c r="L45" s="28"/>
      <c r="M45" s="28"/>
      <c r="N45" s="28"/>
      <c r="O45" s="28"/>
      <c r="P45" s="28"/>
      <c r="Q45" s="28"/>
      <c r="R45" s="28"/>
      <c r="S45" s="28"/>
      <c r="T45" s="28"/>
      <c r="U45" s="28"/>
      <c r="V45" s="28"/>
      <c r="W45" s="28"/>
      <c r="X45" s="28"/>
      <c r="Y45" s="28"/>
      <c r="Z45" s="28"/>
    </row>
    <row r="46" ht="15.75" customHeight="1">
      <c r="A46" s="28"/>
      <c r="B46" s="28"/>
      <c r="C46" s="28"/>
      <c r="D46" s="28"/>
      <c r="E46" s="29"/>
      <c r="F46" s="28"/>
      <c r="G46" s="28"/>
      <c r="H46" s="28"/>
      <c r="I46" s="28"/>
      <c r="K46" s="28"/>
      <c r="L46" s="28"/>
      <c r="M46" s="28"/>
      <c r="N46" s="28"/>
      <c r="O46" s="28"/>
      <c r="P46" s="28"/>
      <c r="Q46" s="28"/>
      <c r="R46" s="28"/>
      <c r="S46" s="28"/>
      <c r="T46" s="28"/>
      <c r="U46" s="28"/>
      <c r="V46" s="28"/>
      <c r="W46" s="28"/>
      <c r="X46" s="28"/>
      <c r="Y46" s="28"/>
      <c r="Z46" s="28"/>
    </row>
    <row r="47" ht="15.75" customHeight="1">
      <c r="A47" s="28"/>
      <c r="B47" s="28"/>
      <c r="C47" s="28"/>
      <c r="D47" s="28"/>
      <c r="E47" s="29"/>
      <c r="F47" s="28"/>
      <c r="G47" s="28"/>
      <c r="H47" s="28"/>
      <c r="I47" s="28"/>
      <c r="K47" s="28"/>
      <c r="L47" s="28"/>
      <c r="M47" s="28"/>
      <c r="N47" s="28"/>
      <c r="O47" s="28"/>
      <c r="P47" s="28"/>
      <c r="Q47" s="28"/>
      <c r="R47" s="28"/>
      <c r="S47" s="28"/>
      <c r="T47" s="28"/>
      <c r="U47" s="28"/>
      <c r="V47" s="28"/>
      <c r="W47" s="28"/>
      <c r="X47" s="28"/>
      <c r="Y47" s="28"/>
      <c r="Z47" s="28"/>
    </row>
    <row r="48" ht="15.75" customHeight="1">
      <c r="A48" s="28"/>
      <c r="B48" s="28"/>
      <c r="C48" s="28"/>
      <c r="D48" s="28"/>
      <c r="E48" s="29"/>
      <c r="F48" s="28"/>
      <c r="G48" s="28"/>
      <c r="H48" s="28"/>
      <c r="I48" s="28"/>
      <c r="K48" s="28"/>
      <c r="L48" s="28"/>
      <c r="M48" s="28"/>
      <c r="N48" s="28"/>
      <c r="O48" s="28"/>
      <c r="P48" s="28"/>
      <c r="Q48" s="28"/>
      <c r="R48" s="28"/>
      <c r="S48" s="28"/>
      <c r="T48" s="28"/>
      <c r="U48" s="28"/>
      <c r="V48" s="28"/>
      <c r="W48" s="28"/>
      <c r="X48" s="28"/>
      <c r="Y48" s="28"/>
      <c r="Z48" s="28"/>
    </row>
    <row r="49" ht="15.75" customHeight="1">
      <c r="A49" s="28"/>
      <c r="B49" s="28"/>
      <c r="C49" s="28"/>
      <c r="D49" s="28"/>
      <c r="E49" s="29"/>
      <c r="F49" s="28"/>
      <c r="G49" s="28"/>
      <c r="H49" s="28"/>
      <c r="I49" s="28"/>
      <c r="K49" s="28"/>
      <c r="L49" s="28"/>
      <c r="M49" s="28"/>
      <c r="N49" s="28"/>
      <c r="O49" s="28"/>
      <c r="P49" s="28"/>
      <c r="Q49" s="28"/>
      <c r="R49" s="28"/>
      <c r="S49" s="28"/>
      <c r="T49" s="28"/>
      <c r="U49" s="28"/>
      <c r="V49" s="28"/>
      <c r="W49" s="28"/>
      <c r="X49" s="28"/>
      <c r="Y49" s="28"/>
      <c r="Z49" s="28"/>
    </row>
    <row r="50" ht="15.75" customHeight="1">
      <c r="A50" s="28"/>
      <c r="B50" s="28"/>
      <c r="C50" s="28"/>
      <c r="D50" s="28"/>
      <c r="E50" s="29"/>
      <c r="F50" s="28"/>
      <c r="G50" s="28"/>
      <c r="H50" s="28"/>
      <c r="I50" s="28"/>
      <c r="K50" s="28"/>
      <c r="L50" s="28"/>
      <c r="M50" s="28"/>
      <c r="N50" s="28"/>
      <c r="O50" s="28"/>
      <c r="P50" s="28"/>
      <c r="Q50" s="28"/>
      <c r="R50" s="28"/>
      <c r="S50" s="28"/>
      <c r="T50" s="28"/>
      <c r="U50" s="28"/>
      <c r="V50" s="28"/>
      <c r="W50" s="28"/>
      <c r="X50" s="28"/>
      <c r="Y50" s="28"/>
      <c r="Z50" s="28"/>
    </row>
    <row r="51" ht="15.75" customHeight="1">
      <c r="A51" s="28"/>
      <c r="B51" s="28"/>
      <c r="C51" s="28"/>
      <c r="D51" s="28"/>
      <c r="E51" s="29"/>
      <c r="F51" s="28"/>
      <c r="G51" s="28"/>
      <c r="H51" s="28"/>
      <c r="I51" s="28"/>
      <c r="K51" s="28"/>
      <c r="L51" s="28"/>
      <c r="M51" s="28"/>
      <c r="N51" s="28"/>
      <c r="O51" s="28"/>
      <c r="P51" s="28"/>
      <c r="Q51" s="28"/>
      <c r="R51" s="28"/>
      <c r="S51" s="28"/>
      <c r="T51" s="28"/>
      <c r="U51" s="28"/>
      <c r="V51" s="28"/>
      <c r="W51" s="28"/>
      <c r="X51" s="28"/>
      <c r="Y51" s="28"/>
      <c r="Z51" s="28"/>
    </row>
    <row r="52" ht="15.75" customHeight="1">
      <c r="A52" s="28"/>
      <c r="B52" s="28"/>
      <c r="C52" s="28"/>
      <c r="D52" s="28"/>
      <c r="E52" s="29"/>
      <c r="F52" s="28"/>
      <c r="G52" s="28"/>
      <c r="H52" s="28"/>
      <c r="I52" s="28"/>
      <c r="K52" s="28"/>
      <c r="L52" s="28"/>
      <c r="M52" s="28"/>
      <c r="N52" s="28"/>
      <c r="O52" s="28"/>
      <c r="P52" s="28"/>
      <c r="Q52" s="28"/>
      <c r="R52" s="28"/>
      <c r="S52" s="28"/>
      <c r="T52" s="28"/>
      <c r="U52" s="28"/>
      <c r="V52" s="28"/>
      <c r="W52" s="28"/>
      <c r="X52" s="28"/>
      <c r="Y52" s="28"/>
      <c r="Z52" s="28"/>
    </row>
    <row r="53" ht="15.75" customHeight="1">
      <c r="A53" s="28"/>
      <c r="B53" s="28"/>
      <c r="C53" s="28"/>
      <c r="D53" s="28"/>
      <c r="E53" s="29"/>
      <c r="F53" s="28"/>
      <c r="G53" s="28"/>
      <c r="H53" s="28"/>
      <c r="I53" s="28"/>
      <c r="K53" s="28"/>
      <c r="L53" s="28"/>
      <c r="M53" s="28"/>
      <c r="N53" s="28"/>
      <c r="O53" s="28"/>
      <c r="P53" s="28"/>
      <c r="Q53" s="28"/>
      <c r="R53" s="28"/>
      <c r="S53" s="28"/>
      <c r="T53" s="28"/>
      <c r="U53" s="28"/>
      <c r="V53" s="28"/>
      <c r="W53" s="28"/>
      <c r="X53" s="28"/>
      <c r="Y53" s="28"/>
      <c r="Z53" s="28"/>
    </row>
    <row r="54" ht="15.75" customHeight="1">
      <c r="A54" s="28"/>
      <c r="B54" s="28"/>
      <c r="C54" s="28"/>
      <c r="D54" s="28"/>
      <c r="E54" s="29"/>
      <c r="F54" s="28"/>
      <c r="G54" s="28"/>
      <c r="H54" s="28"/>
      <c r="I54" s="28"/>
      <c r="K54" s="28"/>
      <c r="L54" s="28"/>
      <c r="M54" s="28"/>
      <c r="N54" s="28"/>
      <c r="O54" s="28"/>
      <c r="P54" s="28"/>
      <c r="Q54" s="28"/>
      <c r="R54" s="28"/>
      <c r="S54" s="28"/>
      <c r="T54" s="28"/>
      <c r="U54" s="28"/>
      <c r="V54" s="28"/>
      <c r="W54" s="28"/>
      <c r="X54" s="28"/>
      <c r="Y54" s="28"/>
      <c r="Z54" s="28"/>
    </row>
    <row r="55" ht="15.75" customHeight="1">
      <c r="A55" s="28"/>
      <c r="B55" s="28"/>
      <c r="C55" s="28"/>
      <c r="D55" s="28"/>
      <c r="E55" s="29"/>
      <c r="F55" s="28"/>
      <c r="G55" s="28"/>
      <c r="H55" s="28"/>
      <c r="I55" s="28"/>
      <c r="K55" s="28"/>
      <c r="L55" s="28"/>
      <c r="M55" s="28"/>
      <c r="N55" s="28"/>
      <c r="O55" s="28"/>
      <c r="P55" s="28"/>
      <c r="Q55" s="28"/>
      <c r="R55" s="28"/>
      <c r="S55" s="28"/>
      <c r="T55" s="28"/>
      <c r="U55" s="28"/>
      <c r="V55" s="28"/>
      <c r="W55" s="28"/>
      <c r="X55" s="28"/>
      <c r="Y55" s="28"/>
      <c r="Z55" s="28"/>
    </row>
    <row r="56" ht="15.75" customHeight="1">
      <c r="A56" s="28"/>
      <c r="B56" s="28"/>
      <c r="C56" s="28"/>
      <c r="D56" s="28"/>
      <c r="E56" s="29"/>
      <c r="F56" s="28"/>
      <c r="G56" s="28"/>
      <c r="H56" s="28"/>
      <c r="I56" s="28"/>
      <c r="K56" s="28"/>
      <c r="L56" s="28"/>
      <c r="M56" s="28"/>
      <c r="N56" s="28"/>
      <c r="O56" s="28"/>
      <c r="P56" s="28"/>
      <c r="Q56" s="28"/>
      <c r="R56" s="28"/>
      <c r="S56" s="28"/>
      <c r="T56" s="28"/>
      <c r="U56" s="28"/>
      <c r="V56" s="28"/>
      <c r="W56" s="28"/>
      <c r="X56" s="28"/>
      <c r="Y56" s="28"/>
      <c r="Z56" s="28"/>
    </row>
    <row r="57" ht="15.75" customHeight="1">
      <c r="A57" s="28"/>
      <c r="B57" s="28"/>
      <c r="C57" s="28"/>
      <c r="D57" s="28"/>
      <c r="E57" s="29"/>
      <c r="F57" s="28"/>
      <c r="G57" s="28"/>
      <c r="H57" s="28"/>
      <c r="I57" s="28"/>
      <c r="K57" s="28"/>
      <c r="L57" s="28"/>
      <c r="M57" s="28"/>
      <c r="N57" s="28"/>
      <c r="O57" s="28"/>
      <c r="P57" s="28"/>
      <c r="Q57" s="28"/>
      <c r="R57" s="28"/>
      <c r="S57" s="28"/>
      <c r="T57" s="28"/>
      <c r="U57" s="28"/>
      <c r="V57" s="28"/>
      <c r="W57" s="28"/>
      <c r="X57" s="28"/>
      <c r="Y57" s="28"/>
      <c r="Z57" s="28"/>
    </row>
    <row r="58" ht="15.75" customHeight="1">
      <c r="A58" s="28"/>
      <c r="B58" s="28"/>
      <c r="C58" s="28"/>
      <c r="D58" s="28"/>
      <c r="E58" s="29"/>
      <c r="F58" s="28"/>
      <c r="G58" s="28"/>
      <c r="H58" s="28"/>
      <c r="I58" s="28"/>
      <c r="K58" s="28"/>
      <c r="L58" s="28"/>
      <c r="M58" s="28"/>
      <c r="N58" s="28"/>
      <c r="O58" s="28"/>
      <c r="P58" s="28"/>
      <c r="Q58" s="28"/>
      <c r="R58" s="28"/>
      <c r="S58" s="28"/>
      <c r="T58" s="28"/>
      <c r="U58" s="28"/>
      <c r="V58" s="28"/>
      <c r="W58" s="28"/>
      <c r="X58" s="28"/>
      <c r="Y58" s="28"/>
      <c r="Z58" s="28"/>
    </row>
    <row r="59" ht="15.75" customHeight="1">
      <c r="A59" s="28"/>
      <c r="B59" s="28"/>
      <c r="C59" s="28"/>
      <c r="D59" s="28"/>
      <c r="E59" s="29"/>
      <c r="F59" s="28"/>
      <c r="G59" s="28"/>
      <c r="H59" s="28"/>
      <c r="I59" s="28"/>
      <c r="K59" s="28"/>
      <c r="L59" s="28"/>
      <c r="M59" s="28"/>
      <c r="N59" s="28"/>
      <c r="O59" s="28"/>
      <c r="P59" s="28"/>
      <c r="Q59" s="28"/>
      <c r="R59" s="28"/>
      <c r="S59" s="28"/>
      <c r="T59" s="28"/>
      <c r="U59" s="28"/>
      <c r="V59" s="28"/>
      <c r="W59" s="28"/>
      <c r="X59" s="28"/>
      <c r="Y59" s="28"/>
      <c r="Z59" s="28"/>
    </row>
    <row r="60" ht="15.75" customHeight="1">
      <c r="A60" s="28"/>
      <c r="B60" s="28"/>
      <c r="C60" s="28"/>
      <c r="D60" s="28"/>
      <c r="E60" s="29"/>
      <c r="F60" s="28"/>
      <c r="G60" s="28"/>
      <c r="H60" s="28"/>
      <c r="I60" s="28"/>
      <c r="K60" s="28"/>
      <c r="L60" s="28"/>
      <c r="M60" s="28"/>
      <c r="N60" s="28"/>
      <c r="O60" s="28"/>
      <c r="P60" s="28"/>
      <c r="Q60" s="28"/>
      <c r="R60" s="28"/>
      <c r="S60" s="28"/>
      <c r="T60" s="28"/>
      <c r="U60" s="28"/>
      <c r="V60" s="28"/>
      <c r="W60" s="28"/>
      <c r="X60" s="28"/>
      <c r="Y60" s="28"/>
      <c r="Z60" s="28"/>
    </row>
    <row r="61" ht="15.75" customHeight="1">
      <c r="A61" s="28"/>
      <c r="B61" s="28"/>
      <c r="C61" s="28"/>
      <c r="D61" s="28"/>
      <c r="E61" s="29"/>
      <c r="F61" s="28"/>
      <c r="G61" s="28"/>
      <c r="H61" s="28"/>
      <c r="I61" s="28"/>
      <c r="K61" s="28"/>
      <c r="L61" s="28"/>
      <c r="M61" s="28"/>
      <c r="N61" s="28"/>
      <c r="O61" s="28"/>
      <c r="P61" s="28"/>
      <c r="Q61" s="28"/>
      <c r="R61" s="28"/>
      <c r="S61" s="28"/>
      <c r="T61" s="28"/>
      <c r="U61" s="28"/>
      <c r="V61" s="28"/>
      <c r="W61" s="28"/>
      <c r="X61" s="28"/>
      <c r="Y61" s="28"/>
      <c r="Z61" s="28"/>
    </row>
    <row r="62" ht="15.75" customHeight="1">
      <c r="A62" s="28"/>
      <c r="B62" s="28"/>
      <c r="C62" s="28"/>
      <c r="D62" s="28"/>
      <c r="E62" s="29"/>
      <c r="F62" s="28"/>
      <c r="G62" s="28"/>
      <c r="H62" s="28"/>
      <c r="I62" s="28"/>
      <c r="K62" s="28"/>
      <c r="L62" s="28"/>
      <c r="M62" s="28"/>
      <c r="N62" s="28"/>
      <c r="O62" s="28"/>
      <c r="P62" s="28"/>
      <c r="Q62" s="28"/>
      <c r="R62" s="28"/>
      <c r="S62" s="28"/>
      <c r="T62" s="28"/>
      <c r="U62" s="28"/>
      <c r="V62" s="28"/>
      <c r="W62" s="28"/>
      <c r="X62" s="28"/>
      <c r="Y62" s="28"/>
      <c r="Z62" s="28"/>
    </row>
    <row r="63" ht="15.75" customHeight="1">
      <c r="A63" s="28"/>
      <c r="B63" s="28"/>
      <c r="C63" s="28"/>
      <c r="D63" s="28"/>
      <c r="E63" s="29"/>
      <c r="F63" s="28"/>
      <c r="G63" s="28"/>
      <c r="H63" s="28"/>
      <c r="I63" s="28"/>
      <c r="K63" s="28"/>
      <c r="L63" s="28"/>
      <c r="M63" s="28"/>
      <c r="N63" s="28"/>
      <c r="O63" s="28"/>
      <c r="P63" s="28"/>
      <c r="Q63" s="28"/>
      <c r="R63" s="28"/>
      <c r="S63" s="28"/>
      <c r="T63" s="28"/>
      <c r="U63" s="28"/>
      <c r="V63" s="28"/>
      <c r="W63" s="28"/>
      <c r="X63" s="28"/>
      <c r="Y63" s="28"/>
      <c r="Z63" s="28"/>
    </row>
    <row r="64" ht="15.75" customHeight="1">
      <c r="A64" s="28"/>
      <c r="B64" s="28"/>
      <c r="C64" s="28"/>
      <c r="D64" s="28"/>
      <c r="E64" s="29"/>
      <c r="F64" s="28"/>
      <c r="G64" s="28"/>
      <c r="H64" s="28"/>
      <c r="I64" s="28"/>
      <c r="K64" s="28"/>
      <c r="L64" s="28"/>
      <c r="M64" s="28"/>
      <c r="N64" s="28"/>
      <c r="O64" s="28"/>
      <c r="P64" s="28"/>
      <c r="Q64" s="28"/>
      <c r="R64" s="28"/>
      <c r="S64" s="28"/>
      <c r="T64" s="28"/>
      <c r="U64" s="28"/>
      <c r="V64" s="28"/>
      <c r="W64" s="28"/>
      <c r="X64" s="28"/>
      <c r="Y64" s="28"/>
      <c r="Z64" s="28"/>
    </row>
    <row r="65" ht="15.75" customHeight="1">
      <c r="A65" s="28"/>
      <c r="B65" s="28"/>
      <c r="C65" s="28"/>
      <c r="D65" s="28"/>
      <c r="E65" s="29"/>
      <c r="F65" s="28"/>
      <c r="G65" s="28"/>
      <c r="H65" s="28"/>
      <c r="I65" s="28"/>
      <c r="K65" s="28"/>
      <c r="L65" s="28"/>
      <c r="M65" s="28"/>
      <c r="N65" s="28"/>
      <c r="O65" s="28"/>
      <c r="P65" s="28"/>
      <c r="Q65" s="28"/>
      <c r="R65" s="28"/>
      <c r="S65" s="28"/>
      <c r="T65" s="28"/>
      <c r="U65" s="28"/>
      <c r="V65" s="28"/>
      <c r="W65" s="28"/>
      <c r="X65" s="28"/>
      <c r="Y65" s="28"/>
      <c r="Z65" s="28"/>
    </row>
    <row r="66" ht="15.75" customHeight="1">
      <c r="A66" s="28"/>
      <c r="B66" s="28"/>
      <c r="C66" s="28"/>
      <c r="D66" s="28"/>
      <c r="E66" s="29"/>
      <c r="F66" s="28"/>
      <c r="G66" s="28"/>
      <c r="H66" s="28"/>
      <c r="I66" s="28"/>
      <c r="K66" s="28"/>
      <c r="L66" s="28"/>
      <c r="M66" s="28"/>
      <c r="N66" s="28"/>
      <c r="O66" s="28"/>
      <c r="P66" s="28"/>
      <c r="Q66" s="28"/>
      <c r="R66" s="28"/>
      <c r="S66" s="28"/>
      <c r="T66" s="28"/>
      <c r="U66" s="28"/>
      <c r="V66" s="28"/>
      <c r="W66" s="28"/>
      <c r="X66" s="28"/>
      <c r="Y66" s="28"/>
      <c r="Z66" s="28"/>
    </row>
    <row r="67" ht="15.75" customHeight="1">
      <c r="A67" s="28"/>
      <c r="B67" s="28"/>
      <c r="C67" s="28"/>
      <c r="D67" s="28"/>
      <c r="E67" s="29"/>
      <c r="F67" s="28"/>
      <c r="G67" s="28"/>
      <c r="H67" s="28"/>
      <c r="I67" s="28"/>
      <c r="K67" s="28"/>
      <c r="L67" s="28"/>
      <c r="M67" s="28"/>
      <c r="N67" s="28"/>
      <c r="O67" s="28"/>
      <c r="P67" s="28"/>
      <c r="Q67" s="28"/>
      <c r="R67" s="28"/>
      <c r="S67" s="28"/>
      <c r="T67" s="28"/>
      <c r="U67" s="28"/>
      <c r="V67" s="28"/>
      <c r="W67" s="28"/>
      <c r="X67" s="28"/>
      <c r="Y67" s="28"/>
      <c r="Z67" s="28"/>
    </row>
    <row r="68" ht="15.75" customHeight="1">
      <c r="A68" s="28"/>
      <c r="B68" s="28"/>
      <c r="C68" s="28"/>
      <c r="D68" s="28"/>
      <c r="E68" s="29"/>
      <c r="F68" s="28"/>
      <c r="G68" s="28"/>
      <c r="H68" s="28"/>
      <c r="I68" s="28"/>
      <c r="K68" s="28"/>
      <c r="L68" s="28"/>
      <c r="M68" s="28"/>
      <c r="N68" s="28"/>
      <c r="O68" s="28"/>
      <c r="P68" s="28"/>
      <c r="Q68" s="28"/>
      <c r="R68" s="28"/>
      <c r="S68" s="28"/>
      <c r="T68" s="28"/>
      <c r="U68" s="28"/>
      <c r="V68" s="28"/>
      <c r="W68" s="28"/>
      <c r="X68" s="28"/>
      <c r="Y68" s="28"/>
      <c r="Z68" s="28"/>
    </row>
    <row r="69" ht="15.75" customHeight="1">
      <c r="A69" s="28"/>
      <c r="B69" s="28"/>
      <c r="C69" s="28"/>
      <c r="D69" s="28"/>
      <c r="E69" s="29"/>
      <c r="F69" s="28"/>
      <c r="G69" s="28"/>
      <c r="H69" s="28"/>
      <c r="I69" s="28"/>
      <c r="K69" s="28"/>
      <c r="L69" s="28"/>
      <c r="M69" s="28"/>
      <c r="N69" s="28"/>
      <c r="O69" s="28"/>
      <c r="P69" s="28"/>
      <c r="Q69" s="28"/>
      <c r="R69" s="28"/>
      <c r="S69" s="28"/>
      <c r="T69" s="28"/>
      <c r="U69" s="28"/>
      <c r="V69" s="28"/>
      <c r="W69" s="28"/>
      <c r="X69" s="28"/>
      <c r="Y69" s="28"/>
      <c r="Z69" s="28"/>
    </row>
    <row r="70" ht="15.75" customHeight="1">
      <c r="A70" s="28"/>
      <c r="B70" s="28"/>
      <c r="C70" s="28"/>
      <c r="D70" s="28"/>
      <c r="E70" s="29"/>
      <c r="F70" s="28"/>
      <c r="G70" s="28"/>
      <c r="H70" s="28"/>
      <c r="I70" s="28"/>
      <c r="K70" s="28"/>
      <c r="L70" s="28"/>
      <c r="M70" s="28"/>
      <c r="N70" s="28"/>
      <c r="O70" s="28"/>
      <c r="P70" s="28"/>
      <c r="Q70" s="28"/>
      <c r="R70" s="28"/>
      <c r="S70" s="28"/>
      <c r="T70" s="28"/>
      <c r="U70" s="28"/>
      <c r="V70" s="28"/>
      <c r="W70" s="28"/>
      <c r="X70" s="28"/>
      <c r="Y70" s="28"/>
      <c r="Z70" s="28"/>
    </row>
    <row r="71" ht="15.75" customHeight="1">
      <c r="A71" s="28"/>
      <c r="B71" s="28"/>
      <c r="C71" s="28"/>
      <c r="D71" s="28"/>
      <c r="E71" s="29"/>
      <c r="F71" s="28"/>
      <c r="G71" s="28"/>
      <c r="H71" s="28"/>
      <c r="I71" s="28"/>
      <c r="K71" s="28"/>
      <c r="L71" s="28"/>
      <c r="M71" s="28"/>
      <c r="N71" s="28"/>
      <c r="O71" s="28"/>
      <c r="P71" s="28"/>
      <c r="Q71" s="28"/>
      <c r="R71" s="28"/>
      <c r="S71" s="28"/>
      <c r="T71" s="28"/>
      <c r="U71" s="28"/>
      <c r="V71" s="28"/>
      <c r="W71" s="28"/>
      <c r="X71" s="28"/>
      <c r="Y71" s="28"/>
      <c r="Z71" s="28"/>
    </row>
    <row r="72" ht="15.75" customHeight="1">
      <c r="A72" s="28"/>
      <c r="B72" s="28"/>
      <c r="C72" s="28"/>
      <c r="D72" s="28"/>
      <c r="E72" s="29"/>
      <c r="F72" s="28"/>
      <c r="G72" s="28"/>
      <c r="H72" s="28"/>
      <c r="I72" s="28"/>
      <c r="K72" s="28"/>
      <c r="L72" s="28"/>
      <c r="M72" s="28"/>
      <c r="N72" s="28"/>
      <c r="O72" s="28"/>
      <c r="P72" s="28"/>
      <c r="Q72" s="28"/>
      <c r="R72" s="28"/>
      <c r="S72" s="28"/>
      <c r="T72" s="28"/>
      <c r="U72" s="28"/>
      <c r="V72" s="28"/>
      <c r="W72" s="28"/>
      <c r="X72" s="28"/>
      <c r="Y72" s="28"/>
      <c r="Z72" s="28"/>
    </row>
    <row r="73" ht="15.75" customHeight="1">
      <c r="A73" s="28"/>
      <c r="B73" s="28"/>
      <c r="C73" s="28"/>
      <c r="D73" s="28"/>
      <c r="E73" s="29"/>
      <c r="F73" s="28"/>
      <c r="G73" s="28"/>
      <c r="H73" s="28"/>
      <c r="I73" s="28"/>
      <c r="K73" s="28"/>
      <c r="L73" s="28"/>
      <c r="M73" s="28"/>
      <c r="N73" s="28"/>
      <c r="O73" s="28"/>
      <c r="P73" s="28"/>
      <c r="Q73" s="28"/>
      <c r="R73" s="28"/>
      <c r="S73" s="28"/>
      <c r="T73" s="28"/>
      <c r="U73" s="28"/>
      <c r="V73" s="28"/>
      <c r="W73" s="28"/>
      <c r="X73" s="28"/>
      <c r="Y73" s="28"/>
      <c r="Z73" s="28"/>
    </row>
    <row r="74" ht="15.75" customHeight="1">
      <c r="A74" s="28"/>
      <c r="B74" s="28"/>
      <c r="C74" s="28"/>
      <c r="D74" s="28"/>
      <c r="E74" s="29"/>
      <c r="F74" s="28"/>
      <c r="G74" s="28"/>
      <c r="H74" s="28"/>
      <c r="I74" s="28"/>
      <c r="K74" s="28"/>
      <c r="L74" s="28"/>
      <c r="M74" s="28"/>
      <c r="N74" s="28"/>
      <c r="O74" s="28"/>
      <c r="P74" s="28"/>
      <c r="Q74" s="28"/>
      <c r="R74" s="28"/>
      <c r="S74" s="28"/>
      <c r="T74" s="28"/>
      <c r="U74" s="28"/>
      <c r="V74" s="28"/>
      <c r="W74" s="28"/>
      <c r="X74" s="28"/>
      <c r="Y74" s="28"/>
      <c r="Z74" s="28"/>
    </row>
    <row r="75" ht="15.75" customHeight="1">
      <c r="A75" s="28"/>
      <c r="B75" s="28"/>
      <c r="C75" s="28"/>
      <c r="D75" s="28"/>
      <c r="E75" s="29"/>
      <c r="F75" s="28"/>
      <c r="G75" s="28"/>
      <c r="H75" s="28"/>
      <c r="I75" s="28"/>
      <c r="K75" s="28"/>
      <c r="L75" s="28"/>
      <c r="M75" s="28"/>
      <c r="N75" s="28"/>
      <c r="O75" s="28"/>
      <c r="P75" s="28"/>
      <c r="Q75" s="28"/>
      <c r="R75" s="28"/>
      <c r="S75" s="28"/>
      <c r="T75" s="28"/>
      <c r="U75" s="28"/>
      <c r="V75" s="28"/>
      <c r="W75" s="28"/>
      <c r="X75" s="28"/>
      <c r="Y75" s="28"/>
      <c r="Z75" s="28"/>
    </row>
    <row r="76" ht="15.75" customHeight="1">
      <c r="A76" s="28"/>
      <c r="B76" s="28"/>
      <c r="C76" s="28"/>
      <c r="D76" s="28"/>
      <c r="E76" s="29"/>
      <c r="F76" s="28"/>
      <c r="G76" s="28"/>
      <c r="H76" s="28"/>
      <c r="I76" s="28"/>
      <c r="K76" s="28"/>
      <c r="L76" s="28"/>
      <c r="M76" s="28"/>
      <c r="N76" s="28"/>
      <c r="O76" s="28"/>
      <c r="P76" s="28"/>
      <c r="Q76" s="28"/>
      <c r="R76" s="28"/>
      <c r="S76" s="28"/>
      <c r="T76" s="28"/>
      <c r="U76" s="28"/>
      <c r="V76" s="28"/>
      <c r="W76" s="28"/>
      <c r="X76" s="28"/>
      <c r="Y76" s="28"/>
      <c r="Z76" s="28"/>
    </row>
    <row r="77" ht="15.75" customHeight="1">
      <c r="A77" s="28"/>
      <c r="B77" s="28"/>
      <c r="C77" s="28"/>
      <c r="D77" s="28"/>
      <c r="E77" s="29"/>
      <c r="F77" s="28"/>
      <c r="G77" s="28"/>
      <c r="H77" s="28"/>
      <c r="I77" s="28"/>
      <c r="K77" s="28"/>
      <c r="L77" s="28"/>
      <c r="M77" s="28"/>
      <c r="N77" s="28"/>
      <c r="O77" s="28"/>
      <c r="P77" s="28"/>
      <c r="Q77" s="28"/>
      <c r="R77" s="28"/>
      <c r="S77" s="28"/>
      <c r="T77" s="28"/>
      <c r="U77" s="28"/>
      <c r="V77" s="28"/>
      <c r="W77" s="28"/>
      <c r="X77" s="28"/>
      <c r="Y77" s="28"/>
      <c r="Z77" s="28"/>
    </row>
    <row r="78" ht="15.75" customHeight="1">
      <c r="A78" s="28"/>
      <c r="B78" s="28"/>
      <c r="C78" s="28"/>
      <c r="D78" s="28"/>
      <c r="E78" s="29"/>
      <c r="F78" s="28"/>
      <c r="G78" s="28"/>
      <c r="H78" s="28"/>
      <c r="I78" s="28"/>
      <c r="K78" s="28"/>
      <c r="L78" s="28"/>
      <c r="M78" s="28"/>
      <c r="N78" s="28"/>
      <c r="O78" s="28"/>
      <c r="P78" s="28"/>
      <c r="Q78" s="28"/>
      <c r="R78" s="28"/>
      <c r="S78" s="28"/>
      <c r="T78" s="28"/>
      <c r="U78" s="28"/>
      <c r="V78" s="28"/>
      <c r="W78" s="28"/>
      <c r="X78" s="28"/>
      <c r="Y78" s="28"/>
      <c r="Z78" s="28"/>
    </row>
    <row r="79" ht="15.75" customHeight="1">
      <c r="A79" s="28"/>
      <c r="B79" s="28"/>
      <c r="C79" s="28"/>
      <c r="D79" s="28"/>
      <c r="E79" s="29"/>
      <c r="F79" s="28"/>
      <c r="G79" s="28"/>
      <c r="H79" s="28"/>
      <c r="I79" s="28"/>
      <c r="K79" s="28"/>
      <c r="L79" s="28"/>
      <c r="M79" s="28"/>
      <c r="N79" s="28"/>
      <c r="O79" s="28"/>
      <c r="P79" s="28"/>
      <c r="Q79" s="28"/>
      <c r="R79" s="28"/>
      <c r="S79" s="28"/>
      <c r="T79" s="28"/>
      <c r="U79" s="28"/>
      <c r="V79" s="28"/>
      <c r="W79" s="28"/>
      <c r="X79" s="28"/>
      <c r="Y79" s="28"/>
      <c r="Z79" s="28"/>
    </row>
    <row r="80" ht="15.75" customHeight="1">
      <c r="A80" s="28"/>
      <c r="B80" s="28"/>
      <c r="C80" s="28"/>
      <c r="D80" s="28"/>
      <c r="E80" s="29"/>
      <c r="F80" s="28"/>
      <c r="G80" s="28"/>
      <c r="H80" s="28"/>
      <c r="I80" s="28"/>
      <c r="K80" s="28"/>
      <c r="L80" s="28"/>
      <c r="M80" s="28"/>
      <c r="N80" s="28"/>
      <c r="O80" s="28"/>
      <c r="P80" s="28"/>
      <c r="Q80" s="28"/>
      <c r="R80" s="28"/>
      <c r="S80" s="28"/>
      <c r="T80" s="28"/>
      <c r="U80" s="28"/>
      <c r="V80" s="28"/>
      <c r="W80" s="28"/>
      <c r="X80" s="28"/>
      <c r="Y80" s="28"/>
      <c r="Z80" s="28"/>
    </row>
    <row r="81" ht="15.75" customHeight="1">
      <c r="A81" s="28"/>
      <c r="B81" s="28"/>
      <c r="C81" s="28"/>
      <c r="D81" s="28"/>
      <c r="E81" s="29"/>
      <c r="F81" s="28"/>
      <c r="G81" s="28"/>
      <c r="H81" s="28"/>
      <c r="I81" s="28"/>
      <c r="K81" s="28"/>
      <c r="L81" s="28"/>
      <c r="M81" s="28"/>
      <c r="N81" s="28"/>
      <c r="O81" s="28"/>
      <c r="P81" s="28"/>
      <c r="Q81" s="28"/>
      <c r="R81" s="28"/>
      <c r="S81" s="28"/>
      <c r="T81" s="28"/>
      <c r="U81" s="28"/>
      <c r="V81" s="28"/>
      <c r="W81" s="28"/>
      <c r="X81" s="28"/>
      <c r="Y81" s="28"/>
      <c r="Z81" s="28"/>
    </row>
    <row r="82" ht="15.75" customHeight="1">
      <c r="A82" s="28"/>
      <c r="B82" s="28"/>
      <c r="C82" s="28"/>
      <c r="D82" s="28"/>
      <c r="E82" s="29"/>
      <c r="F82" s="28"/>
      <c r="G82" s="28"/>
      <c r="H82" s="28"/>
      <c r="I82" s="28"/>
      <c r="K82" s="28"/>
      <c r="L82" s="28"/>
      <c r="M82" s="28"/>
      <c r="N82" s="28"/>
      <c r="O82" s="28"/>
      <c r="P82" s="28"/>
      <c r="Q82" s="28"/>
      <c r="R82" s="28"/>
      <c r="S82" s="28"/>
      <c r="T82" s="28"/>
      <c r="U82" s="28"/>
      <c r="V82" s="28"/>
      <c r="W82" s="28"/>
      <c r="X82" s="28"/>
      <c r="Y82" s="28"/>
      <c r="Z82" s="28"/>
    </row>
    <row r="83" ht="15.75" customHeight="1">
      <c r="A83" s="28"/>
      <c r="B83" s="28"/>
      <c r="C83" s="28"/>
      <c r="D83" s="28"/>
      <c r="E83" s="29"/>
      <c r="F83" s="28"/>
      <c r="G83" s="28"/>
      <c r="H83" s="28"/>
      <c r="I83" s="28"/>
      <c r="K83" s="28"/>
      <c r="L83" s="28"/>
      <c r="M83" s="28"/>
      <c r="N83" s="28"/>
      <c r="O83" s="28"/>
      <c r="P83" s="28"/>
      <c r="Q83" s="28"/>
      <c r="R83" s="28"/>
      <c r="S83" s="28"/>
      <c r="T83" s="28"/>
      <c r="U83" s="28"/>
      <c r="V83" s="28"/>
      <c r="W83" s="28"/>
      <c r="X83" s="28"/>
      <c r="Y83" s="28"/>
      <c r="Z83" s="28"/>
    </row>
    <row r="84" ht="15.75" customHeight="1">
      <c r="A84" s="28"/>
      <c r="B84" s="28"/>
      <c r="C84" s="28"/>
      <c r="D84" s="28"/>
      <c r="E84" s="29"/>
      <c r="F84" s="28"/>
      <c r="G84" s="28"/>
      <c r="H84" s="28"/>
      <c r="I84" s="28"/>
      <c r="K84" s="28"/>
      <c r="L84" s="28"/>
      <c r="M84" s="28"/>
      <c r="N84" s="28"/>
      <c r="O84" s="28"/>
      <c r="P84" s="28"/>
      <c r="Q84" s="28"/>
      <c r="R84" s="28"/>
      <c r="S84" s="28"/>
      <c r="T84" s="28"/>
      <c r="U84" s="28"/>
      <c r="V84" s="28"/>
      <c r="W84" s="28"/>
      <c r="X84" s="28"/>
      <c r="Y84" s="28"/>
      <c r="Z84" s="28"/>
    </row>
    <row r="85" ht="15.75" customHeight="1">
      <c r="A85" s="28"/>
      <c r="B85" s="28"/>
      <c r="C85" s="28"/>
      <c r="D85" s="28"/>
      <c r="E85" s="29"/>
      <c r="F85" s="28"/>
      <c r="G85" s="28"/>
      <c r="H85" s="28"/>
      <c r="I85" s="28"/>
      <c r="K85" s="28"/>
      <c r="L85" s="28"/>
      <c r="M85" s="28"/>
      <c r="N85" s="28"/>
      <c r="O85" s="28"/>
      <c r="P85" s="28"/>
      <c r="Q85" s="28"/>
      <c r="R85" s="28"/>
      <c r="S85" s="28"/>
      <c r="T85" s="28"/>
      <c r="U85" s="28"/>
      <c r="V85" s="28"/>
      <c r="W85" s="28"/>
      <c r="X85" s="28"/>
      <c r="Y85" s="28"/>
      <c r="Z85" s="28"/>
    </row>
    <row r="86" ht="15.75" customHeight="1">
      <c r="A86" s="28"/>
      <c r="B86" s="28"/>
      <c r="C86" s="28"/>
      <c r="D86" s="28"/>
      <c r="E86" s="29"/>
      <c r="F86" s="28"/>
      <c r="G86" s="28"/>
      <c r="H86" s="28"/>
      <c r="I86" s="28"/>
      <c r="K86" s="28"/>
      <c r="L86" s="28"/>
      <c r="M86" s="28"/>
      <c r="N86" s="28"/>
      <c r="O86" s="28"/>
      <c r="P86" s="28"/>
      <c r="Q86" s="28"/>
      <c r="R86" s="28"/>
      <c r="S86" s="28"/>
      <c r="T86" s="28"/>
      <c r="U86" s="28"/>
      <c r="V86" s="28"/>
      <c r="W86" s="28"/>
      <c r="X86" s="28"/>
      <c r="Y86" s="28"/>
      <c r="Z86" s="28"/>
    </row>
    <row r="87" ht="15.75" customHeight="1">
      <c r="A87" s="28"/>
      <c r="B87" s="28"/>
      <c r="C87" s="28"/>
      <c r="D87" s="28"/>
      <c r="E87" s="29"/>
      <c r="F87" s="28"/>
      <c r="G87" s="28"/>
      <c r="H87" s="28"/>
      <c r="I87" s="28"/>
      <c r="K87" s="28"/>
      <c r="L87" s="28"/>
      <c r="M87" s="28"/>
      <c r="N87" s="28"/>
      <c r="O87" s="28"/>
      <c r="P87" s="28"/>
      <c r="Q87" s="28"/>
      <c r="R87" s="28"/>
      <c r="S87" s="28"/>
      <c r="T87" s="28"/>
      <c r="U87" s="28"/>
      <c r="V87" s="28"/>
      <c r="W87" s="28"/>
      <c r="X87" s="28"/>
      <c r="Y87" s="28"/>
      <c r="Z87" s="28"/>
    </row>
    <row r="88" ht="15.75" customHeight="1">
      <c r="A88" s="28"/>
      <c r="B88" s="28"/>
      <c r="C88" s="28"/>
      <c r="D88" s="28"/>
      <c r="E88" s="29"/>
      <c r="F88" s="28"/>
      <c r="G88" s="28"/>
      <c r="H88" s="28"/>
      <c r="I88" s="28"/>
      <c r="K88" s="28"/>
      <c r="L88" s="28"/>
      <c r="M88" s="28"/>
      <c r="N88" s="28"/>
      <c r="O88" s="28"/>
      <c r="P88" s="28"/>
      <c r="Q88" s="28"/>
      <c r="R88" s="28"/>
      <c r="S88" s="28"/>
      <c r="T88" s="28"/>
      <c r="U88" s="28"/>
      <c r="V88" s="28"/>
      <c r="W88" s="28"/>
      <c r="X88" s="28"/>
      <c r="Y88" s="28"/>
      <c r="Z88" s="28"/>
    </row>
    <row r="89" ht="15.75" customHeight="1">
      <c r="A89" s="28"/>
      <c r="B89" s="28"/>
      <c r="C89" s="28"/>
      <c r="D89" s="28"/>
      <c r="E89" s="29"/>
      <c r="F89" s="28"/>
      <c r="G89" s="28"/>
      <c r="H89" s="28"/>
      <c r="I89" s="28"/>
      <c r="K89" s="28"/>
      <c r="L89" s="28"/>
      <c r="M89" s="28"/>
      <c r="N89" s="28"/>
      <c r="O89" s="28"/>
      <c r="P89" s="28"/>
      <c r="Q89" s="28"/>
      <c r="R89" s="28"/>
      <c r="S89" s="28"/>
      <c r="T89" s="28"/>
      <c r="U89" s="28"/>
      <c r="V89" s="28"/>
      <c r="W89" s="28"/>
      <c r="X89" s="28"/>
      <c r="Y89" s="28"/>
      <c r="Z89" s="28"/>
    </row>
    <row r="90" ht="15.75" customHeight="1">
      <c r="A90" s="28"/>
      <c r="B90" s="28"/>
      <c r="C90" s="28"/>
      <c r="D90" s="28"/>
      <c r="E90" s="29"/>
      <c r="F90" s="28"/>
      <c r="G90" s="28"/>
      <c r="H90" s="28"/>
      <c r="I90" s="28"/>
      <c r="K90" s="28"/>
      <c r="L90" s="28"/>
      <c r="M90" s="28"/>
      <c r="N90" s="28"/>
      <c r="O90" s="28"/>
      <c r="P90" s="28"/>
      <c r="Q90" s="28"/>
      <c r="R90" s="28"/>
      <c r="S90" s="28"/>
      <c r="T90" s="28"/>
      <c r="U90" s="28"/>
      <c r="V90" s="28"/>
      <c r="W90" s="28"/>
      <c r="X90" s="28"/>
      <c r="Y90" s="28"/>
      <c r="Z90" s="28"/>
    </row>
    <row r="91" ht="15.75" customHeight="1">
      <c r="A91" s="28"/>
      <c r="B91" s="28"/>
      <c r="C91" s="28"/>
      <c r="D91" s="28"/>
      <c r="E91" s="29"/>
      <c r="F91" s="28"/>
      <c r="G91" s="28"/>
      <c r="H91" s="28"/>
      <c r="I91" s="28"/>
      <c r="K91" s="28"/>
      <c r="L91" s="28"/>
      <c r="M91" s="28"/>
      <c r="N91" s="28"/>
      <c r="O91" s="28"/>
      <c r="P91" s="28"/>
      <c r="Q91" s="28"/>
      <c r="R91" s="28"/>
      <c r="S91" s="28"/>
      <c r="T91" s="28"/>
      <c r="U91" s="28"/>
      <c r="V91" s="28"/>
      <c r="W91" s="28"/>
      <c r="X91" s="28"/>
      <c r="Y91" s="28"/>
      <c r="Z91" s="28"/>
    </row>
    <row r="92" ht="15.75" customHeight="1">
      <c r="A92" s="28"/>
      <c r="B92" s="28"/>
      <c r="C92" s="28"/>
      <c r="D92" s="28"/>
      <c r="E92" s="29"/>
      <c r="F92" s="28"/>
      <c r="G92" s="28"/>
      <c r="H92" s="28"/>
      <c r="I92" s="28"/>
      <c r="K92" s="28"/>
      <c r="L92" s="28"/>
      <c r="M92" s="28"/>
      <c r="N92" s="28"/>
      <c r="O92" s="28"/>
      <c r="P92" s="28"/>
      <c r="Q92" s="28"/>
      <c r="R92" s="28"/>
      <c r="S92" s="28"/>
      <c r="T92" s="28"/>
      <c r="U92" s="28"/>
      <c r="V92" s="28"/>
      <c r="W92" s="28"/>
      <c r="X92" s="28"/>
      <c r="Y92" s="28"/>
      <c r="Z92" s="28"/>
    </row>
    <row r="93" ht="15.75" customHeight="1">
      <c r="A93" s="28"/>
      <c r="B93" s="28"/>
      <c r="C93" s="28"/>
      <c r="D93" s="28"/>
      <c r="E93" s="29"/>
      <c r="F93" s="28"/>
      <c r="G93" s="28"/>
      <c r="H93" s="28"/>
      <c r="I93" s="28"/>
      <c r="K93" s="28"/>
      <c r="L93" s="28"/>
      <c r="M93" s="28"/>
      <c r="N93" s="28"/>
      <c r="O93" s="28"/>
      <c r="P93" s="28"/>
      <c r="Q93" s="28"/>
      <c r="R93" s="28"/>
      <c r="S93" s="28"/>
      <c r="T93" s="28"/>
      <c r="U93" s="28"/>
      <c r="V93" s="28"/>
      <c r="W93" s="28"/>
      <c r="X93" s="28"/>
      <c r="Y93" s="28"/>
      <c r="Z93" s="28"/>
    </row>
    <row r="94" ht="15.75" customHeight="1">
      <c r="A94" s="28"/>
      <c r="B94" s="28"/>
      <c r="C94" s="28"/>
      <c r="D94" s="28"/>
      <c r="E94" s="29"/>
      <c r="F94" s="28"/>
      <c r="G94" s="28"/>
      <c r="H94" s="28"/>
      <c r="I94" s="28"/>
      <c r="K94" s="28"/>
      <c r="L94" s="28"/>
      <c r="M94" s="28"/>
      <c r="N94" s="28"/>
      <c r="O94" s="28"/>
      <c r="P94" s="28"/>
      <c r="Q94" s="28"/>
      <c r="R94" s="28"/>
      <c r="S94" s="28"/>
      <c r="T94" s="28"/>
      <c r="U94" s="28"/>
      <c r="V94" s="28"/>
      <c r="W94" s="28"/>
      <c r="X94" s="28"/>
      <c r="Y94" s="28"/>
      <c r="Z94" s="28"/>
    </row>
    <row r="95" ht="15.75" customHeight="1">
      <c r="A95" s="28"/>
      <c r="B95" s="28"/>
      <c r="C95" s="28"/>
      <c r="D95" s="28"/>
      <c r="E95" s="29"/>
      <c r="F95" s="28"/>
      <c r="G95" s="28"/>
      <c r="H95" s="28"/>
      <c r="I95" s="28"/>
      <c r="K95" s="28"/>
      <c r="L95" s="28"/>
      <c r="M95" s="28"/>
      <c r="N95" s="28"/>
      <c r="O95" s="28"/>
      <c r="P95" s="28"/>
      <c r="Q95" s="28"/>
      <c r="R95" s="28"/>
      <c r="S95" s="28"/>
      <c r="T95" s="28"/>
      <c r="U95" s="28"/>
      <c r="V95" s="28"/>
      <c r="W95" s="28"/>
      <c r="X95" s="28"/>
      <c r="Y95" s="28"/>
      <c r="Z95" s="28"/>
    </row>
    <row r="96" ht="15.75" customHeight="1">
      <c r="A96" s="28"/>
      <c r="B96" s="28"/>
      <c r="C96" s="28"/>
      <c r="D96" s="28"/>
      <c r="E96" s="29"/>
      <c r="F96" s="28"/>
      <c r="G96" s="28"/>
      <c r="H96" s="28"/>
      <c r="I96" s="28"/>
      <c r="K96" s="28"/>
      <c r="L96" s="28"/>
      <c r="M96" s="28"/>
      <c r="N96" s="28"/>
      <c r="O96" s="28"/>
      <c r="P96" s="28"/>
      <c r="Q96" s="28"/>
      <c r="R96" s="28"/>
      <c r="S96" s="28"/>
      <c r="T96" s="28"/>
      <c r="U96" s="28"/>
      <c r="V96" s="28"/>
      <c r="W96" s="28"/>
      <c r="X96" s="28"/>
      <c r="Y96" s="28"/>
      <c r="Z96" s="28"/>
    </row>
    <row r="97" ht="15.75" customHeight="1">
      <c r="A97" s="28"/>
      <c r="B97" s="28"/>
      <c r="C97" s="28"/>
      <c r="D97" s="28"/>
      <c r="E97" s="29"/>
      <c r="F97" s="28"/>
      <c r="G97" s="28"/>
      <c r="H97" s="28"/>
      <c r="I97" s="28"/>
      <c r="K97" s="28"/>
      <c r="L97" s="28"/>
      <c r="M97" s="28"/>
      <c r="N97" s="28"/>
      <c r="O97" s="28"/>
      <c r="P97" s="28"/>
      <c r="Q97" s="28"/>
      <c r="R97" s="28"/>
      <c r="S97" s="28"/>
      <c r="T97" s="28"/>
      <c r="U97" s="28"/>
      <c r="V97" s="28"/>
      <c r="W97" s="28"/>
      <c r="X97" s="28"/>
      <c r="Y97" s="28"/>
      <c r="Z97" s="28"/>
    </row>
    <row r="98" ht="15.75" customHeight="1">
      <c r="A98" s="28"/>
      <c r="B98" s="28"/>
      <c r="C98" s="28"/>
      <c r="D98" s="28"/>
      <c r="E98" s="29"/>
      <c r="F98" s="28"/>
      <c r="G98" s="28"/>
      <c r="H98" s="28"/>
      <c r="I98" s="28"/>
      <c r="K98" s="28"/>
      <c r="L98" s="28"/>
      <c r="M98" s="28"/>
      <c r="N98" s="28"/>
      <c r="O98" s="28"/>
      <c r="P98" s="28"/>
      <c r="Q98" s="28"/>
      <c r="R98" s="28"/>
      <c r="S98" s="28"/>
      <c r="T98" s="28"/>
      <c r="U98" s="28"/>
      <c r="V98" s="28"/>
      <c r="W98" s="28"/>
      <c r="X98" s="28"/>
      <c r="Y98" s="28"/>
      <c r="Z98" s="28"/>
    </row>
    <row r="99" ht="15.75" customHeight="1">
      <c r="A99" s="28"/>
      <c r="B99" s="28"/>
      <c r="C99" s="28"/>
      <c r="D99" s="28"/>
      <c r="E99" s="29"/>
      <c r="F99" s="28"/>
      <c r="G99" s="28"/>
      <c r="H99" s="28"/>
      <c r="I99" s="28"/>
      <c r="K99" s="28"/>
      <c r="L99" s="28"/>
      <c r="M99" s="28"/>
      <c r="N99" s="28"/>
      <c r="O99" s="28"/>
      <c r="P99" s="28"/>
      <c r="Q99" s="28"/>
      <c r="R99" s="28"/>
      <c r="S99" s="28"/>
      <c r="T99" s="28"/>
      <c r="U99" s="28"/>
      <c r="V99" s="28"/>
      <c r="W99" s="28"/>
      <c r="X99" s="28"/>
      <c r="Y99" s="28"/>
      <c r="Z99" s="28"/>
    </row>
    <row r="100" ht="15.75" customHeight="1">
      <c r="A100" s="28"/>
      <c r="B100" s="28"/>
      <c r="C100" s="28"/>
      <c r="D100" s="28"/>
      <c r="E100" s="29"/>
      <c r="F100" s="28"/>
      <c r="G100" s="28"/>
      <c r="H100" s="28"/>
      <c r="I100" s="28"/>
      <c r="K100" s="28"/>
      <c r="L100" s="28"/>
      <c r="M100" s="28"/>
      <c r="N100" s="28"/>
      <c r="O100" s="28"/>
      <c r="P100" s="28"/>
      <c r="Q100" s="28"/>
      <c r="R100" s="28"/>
      <c r="S100" s="28"/>
      <c r="T100" s="28"/>
      <c r="U100" s="28"/>
      <c r="V100" s="28"/>
      <c r="W100" s="28"/>
      <c r="X100" s="28"/>
      <c r="Y100" s="28"/>
      <c r="Z100" s="28"/>
    </row>
    <row r="101" ht="15.75" customHeight="1">
      <c r="A101" s="28"/>
      <c r="B101" s="28"/>
      <c r="C101" s="28"/>
      <c r="D101" s="28"/>
      <c r="E101" s="29"/>
      <c r="F101" s="28"/>
      <c r="G101" s="28"/>
      <c r="H101" s="28"/>
      <c r="I101" s="28"/>
      <c r="K101" s="28"/>
      <c r="L101" s="28"/>
      <c r="M101" s="28"/>
      <c r="N101" s="28"/>
      <c r="O101" s="28"/>
      <c r="P101" s="28"/>
      <c r="Q101" s="28"/>
      <c r="R101" s="28"/>
      <c r="S101" s="28"/>
      <c r="T101" s="28"/>
      <c r="U101" s="28"/>
      <c r="V101" s="28"/>
      <c r="W101" s="28"/>
      <c r="X101" s="28"/>
      <c r="Y101" s="28"/>
      <c r="Z101" s="28"/>
    </row>
    <row r="102" ht="15.75" customHeight="1">
      <c r="A102" s="28"/>
      <c r="B102" s="28"/>
      <c r="C102" s="28"/>
      <c r="D102" s="28"/>
      <c r="E102" s="29"/>
      <c r="F102" s="28"/>
      <c r="G102" s="28"/>
      <c r="H102" s="28"/>
      <c r="I102" s="28"/>
      <c r="K102" s="28"/>
      <c r="L102" s="28"/>
      <c r="M102" s="28"/>
      <c r="N102" s="28"/>
      <c r="O102" s="28"/>
      <c r="P102" s="28"/>
      <c r="Q102" s="28"/>
      <c r="R102" s="28"/>
      <c r="S102" s="28"/>
      <c r="T102" s="28"/>
      <c r="U102" s="28"/>
      <c r="V102" s="28"/>
      <c r="W102" s="28"/>
      <c r="X102" s="28"/>
      <c r="Y102" s="28"/>
      <c r="Z102" s="28"/>
    </row>
    <row r="103" ht="15.75" customHeight="1">
      <c r="A103" s="28"/>
      <c r="B103" s="28"/>
      <c r="C103" s="28"/>
      <c r="D103" s="28"/>
      <c r="E103" s="29"/>
      <c r="F103" s="28"/>
      <c r="G103" s="28"/>
      <c r="H103" s="28"/>
      <c r="I103" s="28"/>
      <c r="K103" s="28"/>
      <c r="L103" s="28"/>
      <c r="M103" s="28"/>
      <c r="N103" s="28"/>
      <c r="O103" s="28"/>
      <c r="P103" s="28"/>
      <c r="Q103" s="28"/>
      <c r="R103" s="28"/>
      <c r="S103" s="28"/>
      <c r="T103" s="28"/>
      <c r="U103" s="28"/>
      <c r="V103" s="28"/>
      <c r="W103" s="28"/>
      <c r="X103" s="28"/>
      <c r="Y103" s="28"/>
      <c r="Z103" s="28"/>
    </row>
    <row r="104" ht="15.75" customHeight="1">
      <c r="A104" s="28"/>
      <c r="B104" s="28"/>
      <c r="C104" s="28"/>
      <c r="D104" s="28"/>
      <c r="E104" s="29"/>
      <c r="F104" s="28"/>
      <c r="G104" s="28"/>
      <c r="H104" s="28"/>
      <c r="I104" s="28"/>
      <c r="K104" s="28"/>
      <c r="L104" s="28"/>
      <c r="M104" s="28"/>
      <c r="N104" s="28"/>
      <c r="O104" s="28"/>
      <c r="P104" s="28"/>
      <c r="Q104" s="28"/>
      <c r="R104" s="28"/>
      <c r="S104" s="28"/>
      <c r="T104" s="28"/>
      <c r="U104" s="28"/>
      <c r="V104" s="28"/>
      <c r="W104" s="28"/>
      <c r="X104" s="28"/>
      <c r="Y104" s="28"/>
      <c r="Z104" s="28"/>
    </row>
    <row r="105" ht="15.75" customHeight="1">
      <c r="A105" s="28"/>
      <c r="B105" s="28"/>
      <c r="C105" s="28"/>
      <c r="D105" s="28"/>
      <c r="E105" s="29"/>
      <c r="F105" s="28"/>
      <c r="G105" s="28"/>
      <c r="H105" s="28"/>
      <c r="I105" s="28"/>
      <c r="K105" s="28"/>
      <c r="L105" s="28"/>
      <c r="M105" s="28"/>
      <c r="N105" s="28"/>
      <c r="O105" s="28"/>
      <c r="P105" s="28"/>
      <c r="Q105" s="28"/>
      <c r="R105" s="28"/>
      <c r="S105" s="28"/>
      <c r="T105" s="28"/>
      <c r="U105" s="28"/>
      <c r="V105" s="28"/>
      <c r="W105" s="28"/>
      <c r="X105" s="28"/>
      <c r="Y105" s="28"/>
      <c r="Z105" s="28"/>
    </row>
    <row r="106" ht="15.75" customHeight="1">
      <c r="A106" s="28"/>
      <c r="B106" s="28"/>
      <c r="C106" s="28"/>
      <c r="D106" s="28"/>
      <c r="E106" s="29"/>
      <c r="F106" s="28"/>
      <c r="G106" s="28"/>
      <c r="H106" s="28"/>
      <c r="I106" s="28"/>
      <c r="K106" s="28"/>
      <c r="L106" s="28"/>
      <c r="M106" s="28"/>
      <c r="N106" s="28"/>
      <c r="O106" s="28"/>
      <c r="P106" s="28"/>
      <c r="Q106" s="28"/>
      <c r="R106" s="28"/>
      <c r="S106" s="28"/>
      <c r="T106" s="28"/>
      <c r="U106" s="28"/>
      <c r="V106" s="28"/>
      <c r="W106" s="28"/>
      <c r="X106" s="28"/>
      <c r="Y106" s="28"/>
      <c r="Z106" s="28"/>
    </row>
    <row r="107" ht="15.75" customHeight="1">
      <c r="A107" s="28"/>
      <c r="B107" s="28"/>
      <c r="C107" s="28"/>
      <c r="D107" s="28"/>
      <c r="E107" s="29"/>
      <c r="F107" s="28"/>
      <c r="G107" s="28"/>
      <c r="H107" s="28"/>
      <c r="I107" s="28"/>
      <c r="K107" s="28"/>
      <c r="L107" s="28"/>
      <c r="M107" s="28"/>
      <c r="N107" s="28"/>
      <c r="O107" s="28"/>
      <c r="P107" s="28"/>
      <c r="Q107" s="28"/>
      <c r="R107" s="28"/>
      <c r="S107" s="28"/>
      <c r="T107" s="28"/>
      <c r="U107" s="28"/>
      <c r="V107" s="28"/>
      <c r="W107" s="28"/>
      <c r="X107" s="28"/>
      <c r="Y107" s="28"/>
      <c r="Z107" s="28"/>
    </row>
    <row r="108" ht="15.75" customHeight="1">
      <c r="A108" s="28"/>
      <c r="B108" s="28"/>
      <c r="C108" s="28"/>
      <c r="D108" s="28"/>
      <c r="E108" s="29"/>
      <c r="F108" s="28"/>
      <c r="G108" s="28"/>
      <c r="H108" s="28"/>
      <c r="I108" s="28"/>
      <c r="K108" s="28"/>
      <c r="L108" s="28"/>
      <c r="M108" s="28"/>
      <c r="N108" s="28"/>
      <c r="O108" s="28"/>
      <c r="P108" s="28"/>
      <c r="Q108" s="28"/>
      <c r="R108" s="28"/>
      <c r="S108" s="28"/>
      <c r="T108" s="28"/>
      <c r="U108" s="28"/>
      <c r="V108" s="28"/>
      <c r="W108" s="28"/>
      <c r="X108" s="28"/>
      <c r="Y108" s="28"/>
      <c r="Z108" s="28"/>
    </row>
    <row r="109" ht="15.75" customHeight="1">
      <c r="A109" s="28"/>
      <c r="B109" s="28"/>
      <c r="C109" s="28"/>
      <c r="D109" s="28"/>
      <c r="E109" s="29"/>
      <c r="F109" s="28"/>
      <c r="G109" s="28"/>
      <c r="H109" s="28"/>
      <c r="I109" s="28"/>
      <c r="K109" s="28"/>
      <c r="L109" s="28"/>
      <c r="M109" s="28"/>
      <c r="N109" s="28"/>
      <c r="O109" s="28"/>
      <c r="P109" s="28"/>
      <c r="Q109" s="28"/>
      <c r="R109" s="28"/>
      <c r="S109" s="28"/>
      <c r="T109" s="28"/>
      <c r="U109" s="28"/>
      <c r="V109" s="28"/>
      <c r="W109" s="28"/>
      <c r="X109" s="28"/>
      <c r="Y109" s="28"/>
      <c r="Z109" s="28"/>
    </row>
    <row r="110" ht="15.75" customHeight="1">
      <c r="A110" s="28"/>
      <c r="B110" s="28"/>
      <c r="C110" s="28"/>
      <c r="D110" s="28"/>
      <c r="E110" s="29"/>
      <c r="F110" s="28"/>
      <c r="G110" s="28"/>
      <c r="H110" s="28"/>
      <c r="I110" s="28"/>
      <c r="K110" s="28"/>
      <c r="L110" s="28"/>
      <c r="M110" s="28"/>
      <c r="N110" s="28"/>
      <c r="O110" s="28"/>
      <c r="P110" s="28"/>
      <c r="Q110" s="28"/>
      <c r="R110" s="28"/>
      <c r="S110" s="28"/>
      <c r="T110" s="28"/>
      <c r="U110" s="28"/>
      <c r="V110" s="28"/>
      <c r="W110" s="28"/>
      <c r="X110" s="28"/>
      <c r="Y110" s="28"/>
      <c r="Z110" s="28"/>
    </row>
    <row r="111" ht="15.75" customHeight="1">
      <c r="A111" s="28"/>
      <c r="B111" s="28"/>
      <c r="C111" s="28"/>
      <c r="D111" s="28"/>
      <c r="E111" s="29"/>
      <c r="F111" s="28"/>
      <c r="G111" s="28"/>
      <c r="H111" s="28"/>
      <c r="I111" s="28"/>
      <c r="K111" s="28"/>
      <c r="L111" s="28"/>
      <c r="M111" s="28"/>
      <c r="N111" s="28"/>
      <c r="O111" s="28"/>
      <c r="P111" s="28"/>
      <c r="Q111" s="28"/>
      <c r="R111" s="28"/>
      <c r="S111" s="28"/>
      <c r="T111" s="28"/>
      <c r="U111" s="28"/>
      <c r="V111" s="28"/>
      <c r="W111" s="28"/>
      <c r="X111" s="28"/>
      <c r="Y111" s="28"/>
      <c r="Z111" s="28"/>
    </row>
    <row r="112" ht="15.75" customHeight="1">
      <c r="A112" s="28"/>
      <c r="B112" s="28"/>
      <c r="C112" s="28"/>
      <c r="D112" s="28"/>
      <c r="E112" s="29"/>
      <c r="F112" s="28"/>
      <c r="G112" s="28"/>
      <c r="H112" s="28"/>
      <c r="I112" s="28"/>
      <c r="K112" s="28"/>
      <c r="L112" s="28"/>
      <c r="M112" s="28"/>
      <c r="N112" s="28"/>
      <c r="O112" s="28"/>
      <c r="P112" s="28"/>
      <c r="Q112" s="28"/>
      <c r="R112" s="28"/>
      <c r="S112" s="28"/>
      <c r="T112" s="28"/>
      <c r="U112" s="28"/>
      <c r="V112" s="28"/>
      <c r="W112" s="28"/>
      <c r="X112" s="28"/>
      <c r="Y112" s="28"/>
      <c r="Z112" s="28"/>
    </row>
    <row r="113" ht="15.75" customHeight="1">
      <c r="A113" s="28"/>
      <c r="B113" s="28"/>
      <c r="C113" s="28"/>
      <c r="D113" s="28"/>
      <c r="E113" s="29"/>
      <c r="F113" s="28"/>
      <c r="G113" s="28"/>
      <c r="H113" s="28"/>
      <c r="I113" s="28"/>
      <c r="K113" s="28"/>
      <c r="L113" s="28"/>
      <c r="M113" s="28"/>
      <c r="N113" s="28"/>
      <c r="O113" s="28"/>
      <c r="P113" s="28"/>
      <c r="Q113" s="28"/>
      <c r="R113" s="28"/>
      <c r="S113" s="28"/>
      <c r="T113" s="28"/>
      <c r="U113" s="28"/>
      <c r="V113" s="28"/>
      <c r="W113" s="28"/>
      <c r="X113" s="28"/>
      <c r="Y113" s="28"/>
      <c r="Z113" s="28"/>
    </row>
    <row r="114" ht="15.75" customHeight="1">
      <c r="A114" s="28"/>
      <c r="B114" s="28"/>
      <c r="C114" s="28"/>
      <c r="D114" s="28"/>
      <c r="E114" s="29"/>
      <c r="F114" s="28"/>
      <c r="G114" s="28"/>
      <c r="H114" s="28"/>
      <c r="I114" s="28"/>
      <c r="K114" s="28"/>
      <c r="L114" s="28"/>
      <c r="M114" s="28"/>
      <c r="N114" s="28"/>
      <c r="O114" s="28"/>
      <c r="P114" s="28"/>
      <c r="Q114" s="28"/>
      <c r="R114" s="28"/>
      <c r="S114" s="28"/>
      <c r="T114" s="28"/>
      <c r="U114" s="28"/>
      <c r="V114" s="28"/>
      <c r="W114" s="28"/>
      <c r="X114" s="28"/>
      <c r="Y114" s="28"/>
      <c r="Z114" s="28"/>
    </row>
    <row r="115" ht="15.75" customHeight="1">
      <c r="A115" s="28"/>
      <c r="B115" s="28"/>
      <c r="C115" s="28"/>
      <c r="D115" s="28"/>
      <c r="E115" s="29"/>
      <c r="F115" s="28"/>
      <c r="G115" s="28"/>
      <c r="H115" s="28"/>
      <c r="I115" s="28"/>
      <c r="K115" s="28"/>
      <c r="L115" s="28"/>
      <c r="M115" s="28"/>
      <c r="N115" s="28"/>
      <c r="O115" s="28"/>
      <c r="P115" s="28"/>
      <c r="Q115" s="28"/>
      <c r="R115" s="28"/>
      <c r="S115" s="28"/>
      <c r="T115" s="28"/>
      <c r="U115" s="28"/>
      <c r="V115" s="28"/>
      <c r="W115" s="28"/>
      <c r="X115" s="28"/>
      <c r="Y115" s="28"/>
      <c r="Z115" s="28"/>
    </row>
    <row r="116" ht="15.75" customHeight="1">
      <c r="A116" s="28"/>
      <c r="B116" s="28"/>
      <c r="C116" s="28"/>
      <c r="D116" s="28"/>
      <c r="E116" s="29"/>
      <c r="F116" s="28"/>
      <c r="G116" s="28"/>
      <c r="H116" s="28"/>
      <c r="I116" s="28"/>
      <c r="K116" s="28"/>
      <c r="L116" s="28"/>
      <c r="M116" s="28"/>
      <c r="N116" s="28"/>
      <c r="O116" s="28"/>
      <c r="P116" s="28"/>
      <c r="Q116" s="28"/>
      <c r="R116" s="28"/>
      <c r="S116" s="28"/>
      <c r="T116" s="28"/>
      <c r="U116" s="28"/>
      <c r="V116" s="28"/>
      <c r="W116" s="28"/>
      <c r="X116" s="28"/>
      <c r="Y116" s="28"/>
      <c r="Z116" s="28"/>
    </row>
    <row r="117" ht="15.75" customHeight="1">
      <c r="A117" s="28"/>
      <c r="B117" s="28"/>
      <c r="C117" s="28"/>
      <c r="D117" s="28"/>
      <c r="E117" s="29"/>
      <c r="F117" s="28"/>
      <c r="G117" s="28"/>
      <c r="H117" s="28"/>
      <c r="I117" s="28"/>
      <c r="K117" s="28"/>
      <c r="L117" s="28"/>
      <c r="M117" s="28"/>
      <c r="N117" s="28"/>
      <c r="O117" s="28"/>
      <c r="P117" s="28"/>
      <c r="Q117" s="28"/>
      <c r="R117" s="28"/>
      <c r="S117" s="28"/>
      <c r="T117" s="28"/>
      <c r="U117" s="28"/>
      <c r="V117" s="28"/>
      <c r="W117" s="28"/>
      <c r="X117" s="28"/>
      <c r="Y117" s="28"/>
      <c r="Z117" s="28"/>
    </row>
    <row r="118" ht="15.75" customHeight="1">
      <c r="A118" s="28"/>
      <c r="B118" s="28"/>
      <c r="C118" s="28"/>
      <c r="D118" s="28"/>
      <c r="E118" s="29"/>
      <c r="F118" s="28"/>
      <c r="G118" s="28"/>
      <c r="H118" s="28"/>
      <c r="I118" s="28"/>
      <c r="K118" s="28"/>
      <c r="L118" s="28"/>
      <c r="M118" s="28"/>
      <c r="N118" s="28"/>
      <c r="O118" s="28"/>
      <c r="P118" s="28"/>
      <c r="Q118" s="28"/>
      <c r="R118" s="28"/>
      <c r="S118" s="28"/>
      <c r="T118" s="28"/>
      <c r="U118" s="28"/>
      <c r="V118" s="28"/>
      <c r="W118" s="28"/>
      <c r="X118" s="28"/>
      <c r="Y118" s="28"/>
      <c r="Z118" s="28"/>
    </row>
    <row r="119" ht="15.75" customHeight="1">
      <c r="A119" s="28"/>
      <c r="B119" s="28"/>
      <c r="C119" s="28"/>
      <c r="D119" s="28"/>
      <c r="E119" s="29"/>
      <c r="F119" s="28"/>
      <c r="G119" s="28"/>
      <c r="H119" s="28"/>
      <c r="I119" s="28"/>
      <c r="K119" s="28"/>
      <c r="L119" s="28"/>
      <c r="M119" s="28"/>
      <c r="N119" s="28"/>
      <c r="O119" s="28"/>
      <c r="P119" s="28"/>
      <c r="Q119" s="28"/>
      <c r="R119" s="28"/>
      <c r="S119" s="28"/>
      <c r="T119" s="28"/>
      <c r="U119" s="28"/>
      <c r="V119" s="28"/>
      <c r="W119" s="28"/>
      <c r="X119" s="28"/>
      <c r="Y119" s="28"/>
      <c r="Z119" s="28"/>
    </row>
    <row r="120" ht="15.75" customHeight="1">
      <c r="A120" s="28"/>
      <c r="B120" s="28"/>
      <c r="C120" s="28"/>
      <c r="D120" s="28"/>
      <c r="E120" s="29"/>
      <c r="F120" s="28"/>
      <c r="G120" s="28"/>
      <c r="H120" s="28"/>
      <c r="I120" s="28"/>
      <c r="K120" s="28"/>
      <c r="L120" s="28"/>
      <c r="M120" s="28"/>
      <c r="N120" s="28"/>
      <c r="O120" s="28"/>
      <c r="P120" s="28"/>
      <c r="Q120" s="28"/>
      <c r="R120" s="28"/>
      <c r="S120" s="28"/>
      <c r="T120" s="28"/>
      <c r="U120" s="28"/>
      <c r="V120" s="28"/>
      <c r="W120" s="28"/>
      <c r="X120" s="28"/>
      <c r="Y120" s="28"/>
      <c r="Z120" s="28"/>
    </row>
    <row r="121" ht="15.75" customHeight="1">
      <c r="A121" s="28"/>
      <c r="B121" s="28"/>
      <c r="C121" s="28"/>
      <c r="D121" s="28"/>
      <c r="E121" s="29"/>
      <c r="F121" s="28"/>
      <c r="G121" s="28"/>
      <c r="H121" s="28"/>
      <c r="I121" s="28"/>
      <c r="K121" s="28"/>
      <c r="L121" s="28"/>
      <c r="M121" s="28"/>
      <c r="N121" s="28"/>
      <c r="O121" s="28"/>
      <c r="P121" s="28"/>
      <c r="Q121" s="28"/>
      <c r="R121" s="28"/>
      <c r="S121" s="28"/>
      <c r="T121" s="28"/>
      <c r="U121" s="28"/>
      <c r="V121" s="28"/>
      <c r="W121" s="28"/>
      <c r="X121" s="28"/>
      <c r="Y121" s="28"/>
      <c r="Z121" s="28"/>
    </row>
    <row r="122" ht="15.75" customHeight="1">
      <c r="A122" s="28"/>
      <c r="B122" s="28"/>
      <c r="C122" s="28"/>
      <c r="D122" s="28"/>
      <c r="E122" s="29"/>
      <c r="F122" s="28"/>
      <c r="G122" s="28"/>
      <c r="H122" s="28"/>
      <c r="I122" s="28"/>
      <c r="K122" s="28"/>
      <c r="L122" s="28"/>
      <c r="M122" s="28"/>
      <c r="N122" s="28"/>
      <c r="O122" s="28"/>
      <c r="P122" s="28"/>
      <c r="Q122" s="28"/>
      <c r="R122" s="28"/>
      <c r="S122" s="28"/>
      <c r="T122" s="28"/>
      <c r="U122" s="28"/>
      <c r="V122" s="28"/>
      <c r="W122" s="28"/>
      <c r="X122" s="28"/>
      <c r="Y122" s="28"/>
      <c r="Z122" s="28"/>
    </row>
    <row r="123" ht="15.75" customHeight="1">
      <c r="A123" s="28"/>
      <c r="B123" s="28"/>
      <c r="C123" s="28"/>
      <c r="D123" s="28"/>
      <c r="E123" s="29"/>
      <c r="F123" s="28"/>
      <c r="G123" s="28"/>
      <c r="H123" s="28"/>
      <c r="I123" s="28"/>
      <c r="K123" s="28"/>
      <c r="L123" s="28"/>
      <c r="M123" s="28"/>
      <c r="N123" s="28"/>
      <c r="O123" s="28"/>
      <c r="P123" s="28"/>
      <c r="Q123" s="28"/>
      <c r="R123" s="28"/>
      <c r="S123" s="28"/>
      <c r="T123" s="28"/>
      <c r="U123" s="28"/>
      <c r="V123" s="28"/>
      <c r="W123" s="28"/>
      <c r="X123" s="28"/>
      <c r="Y123" s="28"/>
      <c r="Z123" s="28"/>
    </row>
    <row r="124" ht="15.75" customHeight="1">
      <c r="A124" s="28"/>
      <c r="B124" s="28"/>
      <c r="C124" s="28"/>
      <c r="D124" s="28"/>
      <c r="E124" s="29"/>
      <c r="F124" s="28"/>
      <c r="G124" s="28"/>
      <c r="H124" s="28"/>
      <c r="I124" s="28"/>
      <c r="K124" s="28"/>
      <c r="L124" s="28"/>
      <c r="M124" s="28"/>
      <c r="N124" s="28"/>
      <c r="O124" s="28"/>
      <c r="P124" s="28"/>
      <c r="Q124" s="28"/>
      <c r="R124" s="28"/>
      <c r="S124" s="28"/>
      <c r="T124" s="28"/>
      <c r="U124" s="28"/>
      <c r="V124" s="28"/>
      <c r="W124" s="28"/>
      <c r="X124" s="28"/>
      <c r="Y124" s="28"/>
      <c r="Z124" s="28"/>
    </row>
    <row r="125" ht="15.75" customHeight="1">
      <c r="A125" s="28"/>
      <c r="B125" s="28"/>
      <c r="C125" s="28"/>
      <c r="D125" s="28"/>
      <c r="E125" s="29"/>
      <c r="F125" s="28"/>
      <c r="G125" s="28"/>
      <c r="H125" s="28"/>
      <c r="I125" s="28"/>
      <c r="K125" s="28"/>
      <c r="L125" s="28"/>
      <c r="M125" s="28"/>
      <c r="N125" s="28"/>
      <c r="O125" s="28"/>
      <c r="P125" s="28"/>
      <c r="Q125" s="28"/>
      <c r="R125" s="28"/>
      <c r="S125" s="28"/>
      <c r="T125" s="28"/>
      <c r="U125" s="28"/>
      <c r="V125" s="28"/>
      <c r="W125" s="28"/>
      <c r="X125" s="28"/>
      <c r="Y125" s="28"/>
      <c r="Z125" s="28"/>
    </row>
    <row r="126" ht="15.75" customHeight="1">
      <c r="A126" s="28"/>
      <c r="B126" s="28"/>
      <c r="C126" s="28"/>
      <c r="D126" s="28"/>
      <c r="E126" s="29"/>
      <c r="F126" s="28"/>
      <c r="G126" s="28"/>
      <c r="H126" s="28"/>
      <c r="I126" s="28"/>
      <c r="K126" s="28"/>
      <c r="L126" s="28"/>
      <c r="M126" s="28"/>
      <c r="N126" s="28"/>
      <c r="O126" s="28"/>
      <c r="P126" s="28"/>
      <c r="Q126" s="28"/>
      <c r="R126" s="28"/>
      <c r="S126" s="28"/>
      <c r="T126" s="28"/>
      <c r="U126" s="28"/>
      <c r="V126" s="28"/>
      <c r="W126" s="28"/>
      <c r="X126" s="28"/>
      <c r="Y126" s="28"/>
      <c r="Z126" s="28"/>
    </row>
    <row r="127" ht="15.75" customHeight="1">
      <c r="A127" s="28"/>
      <c r="B127" s="28"/>
      <c r="C127" s="28"/>
      <c r="D127" s="28"/>
      <c r="E127" s="29"/>
      <c r="F127" s="28"/>
      <c r="G127" s="28"/>
      <c r="H127" s="28"/>
      <c r="I127" s="28"/>
      <c r="K127" s="28"/>
      <c r="L127" s="28"/>
      <c r="M127" s="28"/>
      <c r="N127" s="28"/>
      <c r="O127" s="28"/>
      <c r="P127" s="28"/>
      <c r="Q127" s="28"/>
      <c r="R127" s="28"/>
      <c r="S127" s="28"/>
      <c r="T127" s="28"/>
      <c r="U127" s="28"/>
      <c r="V127" s="28"/>
      <c r="W127" s="28"/>
      <c r="X127" s="28"/>
      <c r="Y127" s="28"/>
      <c r="Z127" s="28"/>
    </row>
    <row r="128" ht="15.75" customHeight="1">
      <c r="A128" s="28"/>
      <c r="B128" s="28"/>
      <c r="C128" s="28"/>
      <c r="D128" s="28"/>
      <c r="E128" s="29"/>
      <c r="F128" s="28"/>
      <c r="G128" s="28"/>
      <c r="H128" s="28"/>
      <c r="I128" s="28"/>
      <c r="K128" s="28"/>
      <c r="L128" s="28"/>
      <c r="M128" s="28"/>
      <c r="N128" s="28"/>
      <c r="O128" s="28"/>
      <c r="P128" s="28"/>
      <c r="Q128" s="28"/>
      <c r="R128" s="28"/>
      <c r="S128" s="28"/>
      <c r="T128" s="28"/>
      <c r="U128" s="28"/>
      <c r="V128" s="28"/>
      <c r="W128" s="28"/>
      <c r="X128" s="28"/>
      <c r="Y128" s="28"/>
      <c r="Z128" s="28"/>
    </row>
    <row r="129" ht="15.75" customHeight="1">
      <c r="A129" s="28"/>
      <c r="B129" s="28"/>
      <c r="C129" s="28"/>
      <c r="D129" s="28"/>
      <c r="E129" s="29"/>
      <c r="F129" s="28"/>
      <c r="G129" s="28"/>
      <c r="H129" s="28"/>
      <c r="I129" s="28"/>
      <c r="K129" s="28"/>
      <c r="L129" s="28"/>
      <c r="M129" s="28"/>
      <c r="N129" s="28"/>
      <c r="O129" s="28"/>
      <c r="P129" s="28"/>
      <c r="Q129" s="28"/>
      <c r="R129" s="28"/>
      <c r="S129" s="28"/>
      <c r="T129" s="28"/>
      <c r="U129" s="28"/>
      <c r="V129" s="28"/>
      <c r="W129" s="28"/>
      <c r="X129" s="28"/>
      <c r="Y129" s="28"/>
      <c r="Z129" s="28"/>
    </row>
    <row r="130" ht="15.75" customHeight="1">
      <c r="A130" s="28"/>
      <c r="B130" s="28"/>
      <c r="C130" s="28"/>
      <c r="D130" s="28"/>
      <c r="E130" s="29"/>
      <c r="F130" s="28"/>
      <c r="G130" s="28"/>
      <c r="H130" s="28"/>
      <c r="I130" s="28"/>
      <c r="K130" s="28"/>
      <c r="L130" s="28"/>
      <c r="M130" s="28"/>
      <c r="N130" s="28"/>
      <c r="O130" s="28"/>
      <c r="P130" s="28"/>
      <c r="Q130" s="28"/>
      <c r="R130" s="28"/>
      <c r="S130" s="28"/>
      <c r="T130" s="28"/>
      <c r="U130" s="28"/>
      <c r="V130" s="28"/>
      <c r="W130" s="28"/>
      <c r="X130" s="28"/>
      <c r="Y130" s="28"/>
      <c r="Z130" s="28"/>
    </row>
    <row r="131" ht="15.75" customHeight="1">
      <c r="A131" s="28"/>
      <c r="B131" s="28"/>
      <c r="C131" s="28"/>
      <c r="D131" s="28"/>
      <c r="E131" s="29"/>
      <c r="F131" s="28"/>
      <c r="G131" s="28"/>
      <c r="H131" s="28"/>
      <c r="I131" s="28"/>
      <c r="K131" s="28"/>
      <c r="L131" s="28"/>
      <c r="M131" s="28"/>
      <c r="N131" s="28"/>
      <c r="O131" s="28"/>
      <c r="P131" s="28"/>
      <c r="Q131" s="28"/>
      <c r="R131" s="28"/>
      <c r="S131" s="28"/>
      <c r="T131" s="28"/>
      <c r="U131" s="28"/>
      <c r="V131" s="28"/>
      <c r="W131" s="28"/>
      <c r="X131" s="28"/>
      <c r="Y131" s="28"/>
      <c r="Z131" s="28"/>
    </row>
    <row r="132" ht="15.75" customHeight="1">
      <c r="A132" s="28"/>
      <c r="B132" s="28"/>
      <c r="C132" s="28"/>
      <c r="D132" s="28"/>
      <c r="E132" s="29"/>
      <c r="F132" s="28"/>
      <c r="G132" s="28"/>
      <c r="H132" s="28"/>
      <c r="I132" s="28"/>
      <c r="K132" s="28"/>
      <c r="L132" s="28"/>
      <c r="M132" s="28"/>
      <c r="N132" s="28"/>
      <c r="O132" s="28"/>
      <c r="P132" s="28"/>
      <c r="Q132" s="28"/>
      <c r="R132" s="28"/>
      <c r="S132" s="28"/>
      <c r="T132" s="28"/>
      <c r="U132" s="28"/>
      <c r="V132" s="28"/>
      <c r="W132" s="28"/>
      <c r="X132" s="28"/>
      <c r="Y132" s="28"/>
      <c r="Z132" s="28"/>
    </row>
    <row r="133" ht="15.75" customHeight="1">
      <c r="A133" s="28"/>
      <c r="B133" s="28"/>
      <c r="C133" s="28"/>
      <c r="D133" s="28"/>
      <c r="E133" s="29"/>
      <c r="F133" s="28"/>
      <c r="G133" s="28"/>
      <c r="H133" s="28"/>
      <c r="I133" s="28"/>
      <c r="K133" s="28"/>
      <c r="L133" s="28"/>
      <c r="M133" s="28"/>
      <c r="N133" s="28"/>
      <c r="O133" s="28"/>
      <c r="P133" s="28"/>
      <c r="Q133" s="28"/>
      <c r="R133" s="28"/>
      <c r="S133" s="28"/>
      <c r="T133" s="28"/>
      <c r="U133" s="28"/>
      <c r="V133" s="28"/>
      <c r="W133" s="28"/>
      <c r="X133" s="28"/>
      <c r="Y133" s="28"/>
      <c r="Z133" s="28"/>
    </row>
    <row r="134" ht="15.75" customHeight="1">
      <c r="A134" s="28"/>
      <c r="B134" s="28"/>
      <c r="C134" s="28"/>
      <c r="D134" s="28"/>
      <c r="E134" s="29"/>
      <c r="F134" s="28"/>
      <c r="G134" s="28"/>
      <c r="H134" s="28"/>
      <c r="I134" s="28"/>
      <c r="K134" s="28"/>
      <c r="L134" s="28"/>
      <c r="M134" s="28"/>
      <c r="N134" s="28"/>
      <c r="O134" s="28"/>
      <c r="P134" s="28"/>
      <c r="Q134" s="28"/>
      <c r="R134" s="28"/>
      <c r="S134" s="28"/>
      <c r="T134" s="28"/>
      <c r="U134" s="28"/>
      <c r="V134" s="28"/>
      <c r="W134" s="28"/>
      <c r="X134" s="28"/>
      <c r="Y134" s="28"/>
      <c r="Z134" s="28"/>
    </row>
    <row r="135" ht="15.75" customHeight="1">
      <c r="A135" s="28"/>
      <c r="B135" s="28"/>
      <c r="C135" s="28"/>
      <c r="D135" s="28"/>
      <c r="E135" s="29"/>
      <c r="F135" s="28"/>
      <c r="G135" s="28"/>
      <c r="H135" s="28"/>
      <c r="I135" s="28"/>
      <c r="K135" s="28"/>
      <c r="L135" s="28"/>
      <c r="M135" s="28"/>
      <c r="N135" s="28"/>
      <c r="O135" s="28"/>
      <c r="P135" s="28"/>
      <c r="Q135" s="28"/>
      <c r="R135" s="28"/>
      <c r="S135" s="28"/>
      <c r="T135" s="28"/>
      <c r="U135" s="28"/>
      <c r="V135" s="28"/>
      <c r="W135" s="28"/>
      <c r="X135" s="28"/>
      <c r="Y135" s="28"/>
      <c r="Z135" s="28"/>
    </row>
    <row r="136" ht="15.75" customHeight="1">
      <c r="A136" s="28"/>
      <c r="B136" s="28"/>
      <c r="C136" s="28"/>
      <c r="D136" s="28"/>
      <c r="E136" s="29"/>
      <c r="F136" s="28"/>
      <c r="G136" s="28"/>
      <c r="H136" s="28"/>
      <c r="I136" s="28"/>
      <c r="K136" s="28"/>
      <c r="L136" s="28"/>
      <c r="M136" s="28"/>
      <c r="N136" s="28"/>
      <c r="O136" s="28"/>
      <c r="P136" s="28"/>
      <c r="Q136" s="28"/>
      <c r="R136" s="28"/>
      <c r="S136" s="28"/>
      <c r="T136" s="28"/>
      <c r="U136" s="28"/>
      <c r="V136" s="28"/>
      <c r="W136" s="28"/>
      <c r="X136" s="28"/>
      <c r="Y136" s="28"/>
      <c r="Z136" s="28"/>
    </row>
    <row r="137" ht="15.75" customHeight="1">
      <c r="A137" s="28"/>
      <c r="B137" s="28"/>
      <c r="C137" s="28"/>
      <c r="D137" s="28"/>
      <c r="E137" s="29"/>
      <c r="F137" s="28"/>
      <c r="G137" s="28"/>
      <c r="H137" s="28"/>
      <c r="I137" s="28"/>
      <c r="K137" s="28"/>
      <c r="L137" s="28"/>
      <c r="M137" s="28"/>
      <c r="N137" s="28"/>
      <c r="O137" s="28"/>
      <c r="P137" s="28"/>
      <c r="Q137" s="28"/>
      <c r="R137" s="28"/>
      <c r="S137" s="28"/>
      <c r="T137" s="28"/>
      <c r="U137" s="28"/>
      <c r="V137" s="28"/>
      <c r="W137" s="28"/>
      <c r="X137" s="28"/>
      <c r="Y137" s="28"/>
      <c r="Z137" s="28"/>
    </row>
    <row r="138" ht="15.75" customHeight="1">
      <c r="A138" s="28"/>
      <c r="B138" s="28"/>
      <c r="C138" s="28"/>
      <c r="D138" s="28"/>
      <c r="E138" s="29"/>
      <c r="F138" s="28"/>
      <c r="G138" s="28"/>
      <c r="H138" s="28"/>
      <c r="I138" s="28"/>
      <c r="K138" s="28"/>
      <c r="L138" s="28"/>
      <c r="M138" s="28"/>
      <c r="N138" s="28"/>
      <c r="O138" s="28"/>
      <c r="P138" s="28"/>
      <c r="Q138" s="28"/>
      <c r="R138" s="28"/>
      <c r="S138" s="28"/>
      <c r="T138" s="28"/>
      <c r="U138" s="28"/>
      <c r="V138" s="28"/>
      <c r="W138" s="28"/>
      <c r="X138" s="28"/>
      <c r="Y138" s="28"/>
      <c r="Z138" s="28"/>
    </row>
    <row r="139" ht="15.75" customHeight="1">
      <c r="A139" s="28"/>
      <c r="B139" s="28"/>
      <c r="C139" s="28"/>
      <c r="D139" s="28"/>
      <c r="E139" s="29"/>
      <c r="F139" s="28"/>
      <c r="G139" s="28"/>
      <c r="H139" s="28"/>
      <c r="I139" s="28"/>
      <c r="K139" s="28"/>
      <c r="L139" s="28"/>
      <c r="M139" s="28"/>
      <c r="N139" s="28"/>
      <c r="O139" s="28"/>
      <c r="P139" s="28"/>
      <c r="Q139" s="28"/>
      <c r="R139" s="28"/>
      <c r="S139" s="28"/>
      <c r="T139" s="28"/>
      <c r="U139" s="28"/>
      <c r="V139" s="28"/>
      <c r="W139" s="28"/>
      <c r="X139" s="28"/>
      <c r="Y139" s="28"/>
      <c r="Z139" s="28"/>
    </row>
    <row r="140" ht="15.75" customHeight="1">
      <c r="A140" s="28"/>
      <c r="B140" s="28"/>
      <c r="C140" s="28"/>
      <c r="D140" s="28"/>
      <c r="E140" s="29"/>
      <c r="F140" s="28"/>
      <c r="G140" s="28"/>
      <c r="H140" s="28"/>
      <c r="I140" s="28"/>
      <c r="K140" s="28"/>
      <c r="L140" s="28"/>
      <c r="M140" s="28"/>
      <c r="N140" s="28"/>
      <c r="O140" s="28"/>
      <c r="P140" s="28"/>
      <c r="Q140" s="28"/>
      <c r="R140" s="28"/>
      <c r="S140" s="28"/>
      <c r="T140" s="28"/>
      <c r="U140" s="28"/>
      <c r="V140" s="28"/>
      <c r="W140" s="28"/>
      <c r="X140" s="28"/>
      <c r="Y140" s="28"/>
      <c r="Z140" s="28"/>
    </row>
    <row r="141" ht="15.75" customHeight="1">
      <c r="A141" s="28"/>
      <c r="B141" s="28"/>
      <c r="C141" s="28"/>
      <c r="D141" s="28"/>
      <c r="E141" s="29"/>
      <c r="F141" s="28"/>
      <c r="G141" s="28"/>
      <c r="H141" s="28"/>
      <c r="I141" s="28"/>
      <c r="K141" s="28"/>
      <c r="L141" s="28"/>
      <c r="M141" s="28"/>
      <c r="N141" s="28"/>
      <c r="O141" s="28"/>
      <c r="P141" s="28"/>
      <c r="Q141" s="28"/>
      <c r="R141" s="28"/>
      <c r="S141" s="28"/>
      <c r="T141" s="28"/>
      <c r="U141" s="28"/>
      <c r="V141" s="28"/>
      <c r="W141" s="28"/>
      <c r="X141" s="28"/>
      <c r="Y141" s="28"/>
      <c r="Z141" s="28"/>
    </row>
    <row r="142" ht="15.75" customHeight="1">
      <c r="A142" s="28"/>
      <c r="B142" s="28"/>
      <c r="C142" s="28"/>
      <c r="D142" s="28"/>
      <c r="E142" s="29"/>
      <c r="F142" s="28"/>
      <c r="G142" s="28"/>
      <c r="H142" s="28"/>
      <c r="I142" s="28"/>
      <c r="K142" s="28"/>
      <c r="L142" s="28"/>
      <c r="M142" s="28"/>
      <c r="N142" s="28"/>
      <c r="O142" s="28"/>
      <c r="P142" s="28"/>
      <c r="Q142" s="28"/>
      <c r="R142" s="28"/>
      <c r="S142" s="28"/>
      <c r="T142" s="28"/>
      <c r="U142" s="28"/>
      <c r="V142" s="28"/>
      <c r="W142" s="28"/>
      <c r="X142" s="28"/>
      <c r="Y142" s="28"/>
      <c r="Z142" s="28"/>
    </row>
    <row r="143" ht="15.75" customHeight="1">
      <c r="A143" s="28"/>
      <c r="B143" s="28"/>
      <c r="C143" s="28"/>
      <c r="D143" s="28"/>
      <c r="E143" s="29"/>
      <c r="F143" s="28"/>
      <c r="G143" s="28"/>
      <c r="H143" s="28"/>
      <c r="I143" s="28"/>
      <c r="K143" s="28"/>
      <c r="L143" s="28"/>
      <c r="M143" s="28"/>
      <c r="N143" s="28"/>
      <c r="O143" s="28"/>
      <c r="P143" s="28"/>
      <c r="Q143" s="28"/>
      <c r="R143" s="28"/>
      <c r="S143" s="28"/>
      <c r="T143" s="28"/>
      <c r="U143" s="28"/>
      <c r="V143" s="28"/>
      <c r="W143" s="28"/>
      <c r="X143" s="28"/>
      <c r="Y143" s="28"/>
      <c r="Z143" s="28"/>
    </row>
    <row r="144" ht="15.75" customHeight="1">
      <c r="A144" s="28"/>
      <c r="B144" s="28"/>
      <c r="C144" s="28"/>
      <c r="D144" s="28"/>
      <c r="E144" s="29"/>
      <c r="F144" s="28"/>
      <c r="G144" s="28"/>
      <c r="H144" s="28"/>
      <c r="I144" s="28"/>
      <c r="K144" s="28"/>
      <c r="L144" s="28"/>
      <c r="M144" s="28"/>
      <c r="N144" s="28"/>
      <c r="O144" s="28"/>
      <c r="P144" s="28"/>
      <c r="Q144" s="28"/>
      <c r="R144" s="28"/>
      <c r="S144" s="28"/>
      <c r="T144" s="28"/>
      <c r="U144" s="28"/>
      <c r="V144" s="28"/>
      <c r="W144" s="28"/>
      <c r="X144" s="28"/>
      <c r="Y144" s="28"/>
      <c r="Z144" s="28"/>
    </row>
    <row r="145" ht="15.75" customHeight="1">
      <c r="A145" s="28"/>
      <c r="B145" s="28"/>
      <c r="C145" s="28"/>
      <c r="D145" s="28"/>
      <c r="E145" s="29"/>
      <c r="F145" s="28"/>
      <c r="G145" s="28"/>
      <c r="H145" s="28"/>
      <c r="I145" s="28"/>
      <c r="K145" s="28"/>
      <c r="L145" s="28"/>
      <c r="M145" s="28"/>
      <c r="N145" s="28"/>
      <c r="O145" s="28"/>
      <c r="P145" s="28"/>
      <c r="Q145" s="28"/>
      <c r="R145" s="28"/>
      <c r="S145" s="28"/>
      <c r="T145" s="28"/>
      <c r="U145" s="28"/>
      <c r="V145" s="28"/>
      <c r="W145" s="28"/>
      <c r="X145" s="28"/>
      <c r="Y145" s="28"/>
      <c r="Z145" s="28"/>
    </row>
    <row r="146" ht="15.75" customHeight="1">
      <c r="A146" s="28"/>
      <c r="B146" s="28"/>
      <c r="C146" s="28"/>
      <c r="D146" s="28"/>
      <c r="E146" s="29"/>
      <c r="F146" s="28"/>
      <c r="G146" s="28"/>
      <c r="H146" s="28"/>
      <c r="I146" s="28"/>
      <c r="K146" s="28"/>
      <c r="L146" s="28"/>
      <c r="M146" s="28"/>
      <c r="N146" s="28"/>
      <c r="O146" s="28"/>
      <c r="P146" s="28"/>
      <c r="Q146" s="28"/>
      <c r="R146" s="28"/>
      <c r="S146" s="28"/>
      <c r="T146" s="28"/>
      <c r="U146" s="28"/>
      <c r="V146" s="28"/>
      <c r="W146" s="28"/>
      <c r="X146" s="28"/>
      <c r="Y146" s="28"/>
      <c r="Z146" s="28"/>
    </row>
    <row r="147" ht="15.75" customHeight="1">
      <c r="A147" s="28"/>
      <c r="B147" s="28"/>
      <c r="C147" s="28"/>
      <c r="D147" s="28"/>
      <c r="E147" s="29"/>
      <c r="F147" s="28"/>
      <c r="G147" s="28"/>
      <c r="H147" s="28"/>
      <c r="I147" s="28"/>
      <c r="K147" s="28"/>
      <c r="L147" s="28"/>
      <c r="M147" s="28"/>
      <c r="N147" s="28"/>
      <c r="O147" s="28"/>
      <c r="P147" s="28"/>
      <c r="Q147" s="28"/>
      <c r="R147" s="28"/>
      <c r="S147" s="28"/>
      <c r="T147" s="28"/>
      <c r="U147" s="28"/>
      <c r="V147" s="28"/>
      <c r="W147" s="28"/>
      <c r="X147" s="28"/>
      <c r="Y147" s="28"/>
      <c r="Z147" s="28"/>
    </row>
    <row r="148" ht="15.75" customHeight="1">
      <c r="A148" s="28"/>
      <c r="B148" s="28"/>
      <c r="C148" s="28"/>
      <c r="D148" s="28"/>
      <c r="E148" s="29"/>
      <c r="F148" s="28"/>
      <c r="G148" s="28"/>
      <c r="H148" s="28"/>
      <c r="I148" s="28"/>
      <c r="K148" s="28"/>
      <c r="L148" s="28"/>
      <c r="M148" s="28"/>
      <c r="N148" s="28"/>
      <c r="O148" s="28"/>
      <c r="P148" s="28"/>
      <c r="Q148" s="28"/>
      <c r="R148" s="28"/>
      <c r="S148" s="28"/>
      <c r="T148" s="28"/>
      <c r="U148" s="28"/>
      <c r="V148" s="28"/>
      <c r="W148" s="28"/>
      <c r="X148" s="28"/>
      <c r="Y148" s="28"/>
      <c r="Z148" s="28"/>
    </row>
    <row r="149" ht="15.75" customHeight="1">
      <c r="A149" s="28"/>
      <c r="B149" s="28"/>
      <c r="C149" s="28"/>
      <c r="D149" s="28"/>
      <c r="E149" s="29"/>
      <c r="F149" s="28"/>
      <c r="G149" s="28"/>
      <c r="H149" s="28"/>
      <c r="I149" s="28"/>
      <c r="K149" s="28"/>
      <c r="L149" s="28"/>
      <c r="M149" s="28"/>
      <c r="N149" s="28"/>
      <c r="O149" s="28"/>
      <c r="P149" s="28"/>
      <c r="Q149" s="28"/>
      <c r="R149" s="28"/>
      <c r="S149" s="28"/>
      <c r="T149" s="28"/>
      <c r="U149" s="28"/>
      <c r="V149" s="28"/>
      <c r="W149" s="28"/>
      <c r="X149" s="28"/>
      <c r="Y149" s="28"/>
      <c r="Z149" s="28"/>
    </row>
    <row r="150" ht="15.75" customHeight="1">
      <c r="A150" s="28"/>
      <c r="B150" s="28"/>
      <c r="C150" s="28"/>
      <c r="D150" s="28"/>
      <c r="E150" s="29"/>
      <c r="F150" s="28"/>
      <c r="G150" s="28"/>
      <c r="H150" s="28"/>
      <c r="I150" s="28"/>
      <c r="K150" s="28"/>
      <c r="L150" s="28"/>
      <c r="M150" s="28"/>
      <c r="N150" s="28"/>
      <c r="O150" s="28"/>
      <c r="P150" s="28"/>
      <c r="Q150" s="28"/>
      <c r="R150" s="28"/>
      <c r="S150" s="28"/>
      <c r="T150" s="28"/>
      <c r="U150" s="28"/>
      <c r="V150" s="28"/>
      <c r="W150" s="28"/>
      <c r="X150" s="28"/>
      <c r="Y150" s="28"/>
      <c r="Z150" s="28"/>
    </row>
    <row r="151" ht="15.75" customHeight="1">
      <c r="A151" s="28"/>
      <c r="B151" s="28"/>
      <c r="C151" s="28"/>
      <c r="D151" s="28"/>
      <c r="E151" s="29"/>
      <c r="F151" s="28"/>
      <c r="G151" s="28"/>
      <c r="H151" s="28"/>
      <c r="I151" s="28"/>
      <c r="K151" s="28"/>
      <c r="L151" s="28"/>
      <c r="M151" s="28"/>
      <c r="N151" s="28"/>
      <c r="O151" s="28"/>
      <c r="P151" s="28"/>
      <c r="Q151" s="28"/>
      <c r="R151" s="28"/>
      <c r="S151" s="28"/>
      <c r="T151" s="28"/>
      <c r="U151" s="28"/>
      <c r="V151" s="28"/>
      <c r="W151" s="28"/>
      <c r="X151" s="28"/>
      <c r="Y151" s="28"/>
      <c r="Z151" s="28"/>
    </row>
    <row r="152" ht="15.75" customHeight="1">
      <c r="A152" s="28"/>
      <c r="B152" s="28"/>
      <c r="C152" s="28"/>
      <c r="D152" s="28"/>
      <c r="E152" s="29"/>
      <c r="F152" s="28"/>
      <c r="G152" s="28"/>
      <c r="H152" s="28"/>
      <c r="I152" s="28"/>
      <c r="K152" s="28"/>
      <c r="L152" s="28"/>
      <c r="M152" s="28"/>
      <c r="N152" s="28"/>
      <c r="O152" s="28"/>
      <c r="P152" s="28"/>
      <c r="Q152" s="28"/>
      <c r="R152" s="28"/>
      <c r="S152" s="28"/>
      <c r="T152" s="28"/>
      <c r="U152" s="28"/>
      <c r="V152" s="28"/>
      <c r="W152" s="28"/>
      <c r="X152" s="28"/>
      <c r="Y152" s="28"/>
      <c r="Z152" s="28"/>
    </row>
    <row r="153" ht="15.75" customHeight="1">
      <c r="A153" s="28"/>
      <c r="B153" s="28"/>
      <c r="C153" s="28"/>
      <c r="D153" s="28"/>
      <c r="E153" s="29"/>
      <c r="F153" s="28"/>
      <c r="G153" s="28"/>
      <c r="H153" s="28"/>
      <c r="I153" s="28"/>
      <c r="K153" s="28"/>
      <c r="L153" s="28"/>
      <c r="M153" s="28"/>
      <c r="N153" s="28"/>
      <c r="O153" s="28"/>
      <c r="P153" s="28"/>
      <c r="Q153" s="28"/>
      <c r="R153" s="28"/>
      <c r="S153" s="28"/>
      <c r="T153" s="28"/>
      <c r="U153" s="28"/>
      <c r="V153" s="28"/>
      <c r="W153" s="28"/>
      <c r="X153" s="28"/>
      <c r="Y153" s="28"/>
      <c r="Z153" s="28"/>
    </row>
    <row r="154" ht="15.75" customHeight="1">
      <c r="A154" s="28"/>
      <c r="B154" s="28"/>
      <c r="C154" s="28"/>
      <c r="D154" s="28"/>
      <c r="E154" s="29"/>
      <c r="F154" s="28"/>
      <c r="G154" s="28"/>
      <c r="H154" s="28"/>
      <c r="I154" s="28"/>
      <c r="K154" s="28"/>
      <c r="L154" s="28"/>
      <c r="M154" s="28"/>
      <c r="N154" s="28"/>
      <c r="O154" s="28"/>
      <c r="P154" s="28"/>
      <c r="Q154" s="28"/>
      <c r="R154" s="28"/>
      <c r="S154" s="28"/>
      <c r="T154" s="28"/>
      <c r="U154" s="28"/>
      <c r="V154" s="28"/>
      <c r="W154" s="28"/>
      <c r="X154" s="28"/>
      <c r="Y154" s="28"/>
      <c r="Z154" s="28"/>
    </row>
    <row r="155" ht="15.75" customHeight="1">
      <c r="A155" s="28"/>
      <c r="B155" s="28"/>
      <c r="C155" s="28"/>
      <c r="D155" s="28"/>
      <c r="E155" s="29"/>
      <c r="F155" s="28"/>
      <c r="G155" s="28"/>
      <c r="H155" s="28"/>
      <c r="I155" s="28"/>
      <c r="K155" s="28"/>
      <c r="L155" s="28"/>
      <c r="M155" s="28"/>
      <c r="N155" s="28"/>
      <c r="O155" s="28"/>
      <c r="P155" s="28"/>
      <c r="Q155" s="28"/>
      <c r="R155" s="28"/>
      <c r="S155" s="28"/>
      <c r="T155" s="28"/>
      <c r="U155" s="28"/>
      <c r="V155" s="28"/>
      <c r="W155" s="28"/>
      <c r="X155" s="28"/>
      <c r="Y155" s="28"/>
      <c r="Z155" s="28"/>
    </row>
    <row r="156" ht="15.75" customHeight="1">
      <c r="A156" s="28"/>
      <c r="B156" s="28"/>
      <c r="C156" s="28"/>
      <c r="D156" s="28"/>
      <c r="E156" s="29"/>
      <c r="F156" s="28"/>
      <c r="G156" s="28"/>
      <c r="H156" s="28"/>
      <c r="I156" s="28"/>
      <c r="K156" s="28"/>
      <c r="L156" s="28"/>
      <c r="M156" s="28"/>
      <c r="N156" s="28"/>
      <c r="O156" s="28"/>
      <c r="P156" s="28"/>
      <c r="Q156" s="28"/>
      <c r="R156" s="28"/>
      <c r="S156" s="28"/>
      <c r="T156" s="28"/>
      <c r="U156" s="28"/>
      <c r="V156" s="28"/>
      <c r="W156" s="28"/>
      <c r="X156" s="28"/>
      <c r="Y156" s="28"/>
      <c r="Z156" s="28"/>
    </row>
    <row r="157" ht="15.75" customHeight="1">
      <c r="A157" s="28"/>
      <c r="B157" s="28"/>
      <c r="C157" s="28"/>
      <c r="D157" s="28"/>
      <c r="E157" s="29"/>
      <c r="F157" s="28"/>
      <c r="G157" s="28"/>
      <c r="H157" s="28"/>
      <c r="I157" s="28"/>
      <c r="K157" s="28"/>
      <c r="L157" s="28"/>
      <c r="M157" s="28"/>
      <c r="N157" s="28"/>
      <c r="O157" s="28"/>
      <c r="P157" s="28"/>
      <c r="Q157" s="28"/>
      <c r="R157" s="28"/>
      <c r="S157" s="28"/>
      <c r="T157" s="28"/>
      <c r="U157" s="28"/>
      <c r="V157" s="28"/>
      <c r="W157" s="28"/>
      <c r="X157" s="28"/>
      <c r="Y157" s="28"/>
      <c r="Z157" s="28"/>
    </row>
    <row r="158" ht="15.75" customHeight="1">
      <c r="A158" s="28"/>
      <c r="B158" s="28"/>
      <c r="C158" s="28"/>
      <c r="D158" s="28"/>
      <c r="E158" s="29"/>
      <c r="F158" s="28"/>
      <c r="G158" s="28"/>
      <c r="H158" s="28"/>
      <c r="I158" s="28"/>
      <c r="K158" s="28"/>
      <c r="L158" s="28"/>
      <c r="M158" s="28"/>
      <c r="N158" s="28"/>
      <c r="O158" s="28"/>
      <c r="P158" s="28"/>
      <c r="Q158" s="28"/>
      <c r="R158" s="28"/>
      <c r="S158" s="28"/>
      <c r="T158" s="28"/>
      <c r="U158" s="28"/>
      <c r="V158" s="28"/>
      <c r="W158" s="28"/>
      <c r="X158" s="28"/>
      <c r="Y158" s="28"/>
      <c r="Z158" s="28"/>
    </row>
    <row r="159" ht="15.75" customHeight="1">
      <c r="A159" s="28"/>
      <c r="B159" s="28"/>
      <c r="C159" s="28"/>
      <c r="D159" s="28"/>
      <c r="E159" s="29"/>
      <c r="F159" s="28"/>
      <c r="G159" s="28"/>
      <c r="H159" s="28"/>
      <c r="I159" s="28"/>
      <c r="K159" s="28"/>
      <c r="L159" s="28"/>
      <c r="M159" s="28"/>
      <c r="N159" s="28"/>
      <c r="O159" s="28"/>
      <c r="P159" s="28"/>
      <c r="Q159" s="28"/>
      <c r="R159" s="28"/>
      <c r="S159" s="28"/>
      <c r="T159" s="28"/>
      <c r="U159" s="28"/>
      <c r="V159" s="28"/>
      <c r="W159" s="28"/>
      <c r="X159" s="28"/>
      <c r="Y159" s="28"/>
      <c r="Z159" s="28"/>
    </row>
    <row r="160" ht="15.75" customHeight="1">
      <c r="A160" s="28"/>
      <c r="B160" s="28"/>
      <c r="C160" s="28"/>
      <c r="D160" s="28"/>
      <c r="E160" s="29"/>
      <c r="F160" s="28"/>
      <c r="G160" s="28"/>
      <c r="H160" s="28"/>
      <c r="I160" s="28"/>
      <c r="K160" s="28"/>
      <c r="L160" s="28"/>
      <c r="M160" s="28"/>
      <c r="N160" s="28"/>
      <c r="O160" s="28"/>
      <c r="P160" s="28"/>
      <c r="Q160" s="28"/>
      <c r="R160" s="28"/>
      <c r="S160" s="28"/>
      <c r="T160" s="28"/>
      <c r="U160" s="28"/>
      <c r="V160" s="28"/>
      <c r="W160" s="28"/>
      <c r="X160" s="28"/>
      <c r="Y160" s="28"/>
      <c r="Z160" s="28"/>
    </row>
    <row r="161" ht="15.75" customHeight="1">
      <c r="A161" s="28"/>
      <c r="B161" s="28"/>
      <c r="C161" s="28"/>
      <c r="D161" s="28"/>
      <c r="E161" s="29"/>
      <c r="F161" s="28"/>
      <c r="G161" s="28"/>
      <c r="H161" s="28"/>
      <c r="I161" s="28"/>
      <c r="K161" s="28"/>
      <c r="L161" s="28"/>
      <c r="M161" s="28"/>
      <c r="N161" s="28"/>
      <c r="O161" s="28"/>
      <c r="P161" s="28"/>
      <c r="Q161" s="28"/>
      <c r="R161" s="28"/>
      <c r="S161" s="28"/>
      <c r="T161" s="28"/>
      <c r="U161" s="28"/>
      <c r="V161" s="28"/>
      <c r="W161" s="28"/>
      <c r="X161" s="28"/>
      <c r="Y161" s="28"/>
      <c r="Z161" s="28"/>
    </row>
    <row r="162" ht="15.75" customHeight="1">
      <c r="A162" s="28"/>
      <c r="B162" s="28"/>
      <c r="C162" s="28"/>
      <c r="D162" s="28"/>
      <c r="E162" s="29"/>
      <c r="F162" s="28"/>
      <c r="G162" s="28"/>
      <c r="H162" s="28"/>
      <c r="I162" s="28"/>
      <c r="K162" s="28"/>
      <c r="L162" s="28"/>
      <c r="M162" s="28"/>
      <c r="N162" s="28"/>
      <c r="O162" s="28"/>
      <c r="P162" s="28"/>
      <c r="Q162" s="28"/>
      <c r="R162" s="28"/>
      <c r="S162" s="28"/>
      <c r="T162" s="28"/>
      <c r="U162" s="28"/>
      <c r="V162" s="28"/>
      <c r="W162" s="28"/>
      <c r="X162" s="28"/>
      <c r="Y162" s="28"/>
      <c r="Z162" s="28"/>
    </row>
    <row r="163" ht="15.75" customHeight="1">
      <c r="A163" s="28"/>
      <c r="B163" s="28"/>
      <c r="C163" s="28"/>
      <c r="D163" s="28"/>
      <c r="E163" s="29"/>
      <c r="F163" s="28"/>
      <c r="G163" s="28"/>
      <c r="H163" s="28"/>
      <c r="I163" s="28"/>
      <c r="K163" s="28"/>
      <c r="L163" s="28"/>
      <c r="M163" s="28"/>
      <c r="N163" s="28"/>
      <c r="O163" s="28"/>
      <c r="P163" s="28"/>
      <c r="Q163" s="28"/>
      <c r="R163" s="28"/>
      <c r="S163" s="28"/>
      <c r="T163" s="28"/>
      <c r="U163" s="28"/>
      <c r="V163" s="28"/>
      <c r="W163" s="28"/>
      <c r="X163" s="28"/>
      <c r="Y163" s="28"/>
      <c r="Z163" s="28"/>
    </row>
    <row r="164" ht="15.75" customHeight="1">
      <c r="A164" s="28"/>
      <c r="B164" s="28"/>
      <c r="C164" s="28"/>
      <c r="D164" s="28"/>
      <c r="E164" s="29"/>
      <c r="F164" s="28"/>
      <c r="G164" s="28"/>
      <c r="H164" s="28"/>
      <c r="I164" s="28"/>
      <c r="K164" s="28"/>
      <c r="L164" s="28"/>
      <c r="M164" s="28"/>
      <c r="N164" s="28"/>
      <c r="O164" s="28"/>
      <c r="P164" s="28"/>
      <c r="Q164" s="28"/>
      <c r="R164" s="28"/>
      <c r="S164" s="28"/>
      <c r="T164" s="28"/>
      <c r="U164" s="28"/>
      <c r="V164" s="28"/>
      <c r="W164" s="28"/>
      <c r="X164" s="28"/>
      <c r="Y164" s="28"/>
      <c r="Z164" s="28"/>
    </row>
    <row r="165" ht="15.75" customHeight="1">
      <c r="A165" s="28"/>
      <c r="B165" s="28"/>
      <c r="C165" s="28"/>
      <c r="D165" s="28"/>
      <c r="E165" s="29"/>
      <c r="F165" s="28"/>
      <c r="G165" s="28"/>
      <c r="H165" s="28"/>
      <c r="I165" s="28"/>
      <c r="K165" s="28"/>
      <c r="L165" s="28"/>
      <c r="M165" s="28"/>
      <c r="N165" s="28"/>
      <c r="O165" s="28"/>
      <c r="P165" s="28"/>
      <c r="Q165" s="28"/>
      <c r="R165" s="28"/>
      <c r="S165" s="28"/>
      <c r="T165" s="28"/>
      <c r="U165" s="28"/>
      <c r="V165" s="28"/>
      <c r="W165" s="28"/>
      <c r="X165" s="28"/>
      <c r="Y165" s="28"/>
      <c r="Z165" s="28"/>
    </row>
    <row r="166" ht="15.75" customHeight="1">
      <c r="A166" s="28"/>
      <c r="B166" s="28"/>
      <c r="C166" s="28"/>
      <c r="D166" s="28"/>
      <c r="E166" s="29"/>
      <c r="F166" s="28"/>
      <c r="G166" s="28"/>
      <c r="H166" s="28"/>
      <c r="I166" s="28"/>
      <c r="K166" s="28"/>
      <c r="L166" s="28"/>
      <c r="M166" s="28"/>
      <c r="N166" s="28"/>
      <c r="O166" s="28"/>
      <c r="P166" s="28"/>
      <c r="Q166" s="28"/>
      <c r="R166" s="28"/>
      <c r="S166" s="28"/>
      <c r="T166" s="28"/>
      <c r="U166" s="28"/>
      <c r="V166" s="28"/>
      <c r="W166" s="28"/>
      <c r="X166" s="28"/>
      <c r="Y166" s="28"/>
      <c r="Z166" s="28"/>
    </row>
    <row r="167" ht="15.75" customHeight="1">
      <c r="A167" s="28"/>
      <c r="B167" s="28"/>
      <c r="C167" s="28"/>
      <c r="D167" s="28"/>
      <c r="E167" s="29"/>
      <c r="F167" s="28"/>
      <c r="G167" s="28"/>
      <c r="H167" s="28"/>
      <c r="I167" s="28"/>
      <c r="K167" s="28"/>
      <c r="L167" s="28"/>
      <c r="M167" s="28"/>
      <c r="N167" s="28"/>
      <c r="O167" s="28"/>
      <c r="P167" s="28"/>
      <c r="Q167" s="28"/>
      <c r="R167" s="28"/>
      <c r="S167" s="28"/>
      <c r="T167" s="28"/>
      <c r="U167" s="28"/>
      <c r="V167" s="28"/>
      <c r="W167" s="28"/>
      <c r="X167" s="28"/>
      <c r="Y167" s="28"/>
      <c r="Z167" s="28"/>
    </row>
    <row r="168" ht="15.75" customHeight="1">
      <c r="A168" s="28"/>
      <c r="B168" s="28"/>
      <c r="C168" s="28"/>
      <c r="D168" s="28"/>
      <c r="E168" s="29"/>
      <c r="F168" s="28"/>
      <c r="G168" s="28"/>
      <c r="H168" s="28"/>
      <c r="I168" s="28"/>
      <c r="K168" s="28"/>
      <c r="L168" s="28"/>
      <c r="M168" s="28"/>
      <c r="N168" s="28"/>
      <c r="O168" s="28"/>
      <c r="P168" s="28"/>
      <c r="Q168" s="28"/>
      <c r="R168" s="28"/>
      <c r="S168" s="28"/>
      <c r="T168" s="28"/>
      <c r="U168" s="28"/>
      <c r="V168" s="28"/>
      <c r="W168" s="28"/>
      <c r="X168" s="28"/>
      <c r="Y168" s="28"/>
      <c r="Z168" s="28"/>
    </row>
    <row r="169" ht="15.75" customHeight="1">
      <c r="A169" s="28"/>
      <c r="B169" s="28"/>
      <c r="C169" s="28"/>
      <c r="D169" s="28"/>
      <c r="E169" s="29"/>
      <c r="F169" s="28"/>
      <c r="G169" s="28"/>
      <c r="H169" s="28"/>
      <c r="I169" s="28"/>
      <c r="K169" s="28"/>
      <c r="L169" s="28"/>
      <c r="M169" s="28"/>
      <c r="N169" s="28"/>
      <c r="O169" s="28"/>
      <c r="P169" s="28"/>
      <c r="Q169" s="28"/>
      <c r="R169" s="28"/>
      <c r="S169" s="28"/>
      <c r="T169" s="28"/>
      <c r="U169" s="28"/>
      <c r="V169" s="28"/>
      <c r="W169" s="28"/>
      <c r="X169" s="28"/>
      <c r="Y169" s="28"/>
      <c r="Z169" s="28"/>
    </row>
    <row r="170" ht="15.75" customHeight="1">
      <c r="A170" s="28"/>
      <c r="B170" s="28"/>
      <c r="C170" s="28"/>
      <c r="D170" s="28"/>
      <c r="E170" s="29"/>
      <c r="F170" s="28"/>
      <c r="G170" s="28"/>
      <c r="H170" s="28"/>
      <c r="I170" s="28"/>
      <c r="K170" s="28"/>
      <c r="L170" s="28"/>
      <c r="M170" s="28"/>
      <c r="N170" s="28"/>
      <c r="O170" s="28"/>
      <c r="P170" s="28"/>
      <c r="Q170" s="28"/>
      <c r="R170" s="28"/>
      <c r="S170" s="28"/>
      <c r="T170" s="28"/>
      <c r="U170" s="28"/>
      <c r="V170" s="28"/>
      <c r="W170" s="28"/>
      <c r="X170" s="28"/>
      <c r="Y170" s="28"/>
      <c r="Z170" s="28"/>
    </row>
    <row r="171" ht="15.75" customHeight="1">
      <c r="A171" s="28"/>
      <c r="B171" s="28"/>
      <c r="C171" s="28"/>
      <c r="D171" s="28"/>
      <c r="E171" s="29"/>
      <c r="F171" s="28"/>
      <c r="G171" s="28"/>
      <c r="H171" s="28"/>
      <c r="I171" s="28"/>
      <c r="K171" s="28"/>
      <c r="L171" s="28"/>
      <c r="M171" s="28"/>
      <c r="N171" s="28"/>
      <c r="O171" s="28"/>
      <c r="P171" s="28"/>
      <c r="Q171" s="28"/>
      <c r="R171" s="28"/>
      <c r="S171" s="28"/>
      <c r="T171" s="28"/>
      <c r="U171" s="28"/>
      <c r="V171" s="28"/>
      <c r="W171" s="28"/>
      <c r="X171" s="28"/>
      <c r="Y171" s="28"/>
      <c r="Z171" s="28"/>
    </row>
    <row r="172" ht="15.75" customHeight="1">
      <c r="A172" s="28"/>
      <c r="B172" s="28"/>
      <c r="C172" s="28"/>
      <c r="D172" s="28"/>
      <c r="E172" s="29"/>
      <c r="F172" s="28"/>
      <c r="G172" s="28"/>
      <c r="H172" s="28"/>
      <c r="I172" s="28"/>
      <c r="K172" s="28"/>
      <c r="L172" s="28"/>
      <c r="M172" s="28"/>
      <c r="N172" s="28"/>
      <c r="O172" s="28"/>
      <c r="P172" s="28"/>
      <c r="Q172" s="28"/>
      <c r="R172" s="28"/>
      <c r="S172" s="28"/>
      <c r="T172" s="28"/>
      <c r="U172" s="28"/>
      <c r="V172" s="28"/>
      <c r="W172" s="28"/>
      <c r="X172" s="28"/>
      <c r="Y172" s="28"/>
      <c r="Z172" s="28"/>
    </row>
    <row r="173" ht="15.75" customHeight="1">
      <c r="A173" s="28"/>
      <c r="B173" s="28"/>
      <c r="C173" s="28"/>
      <c r="D173" s="28"/>
      <c r="E173" s="29"/>
      <c r="F173" s="28"/>
      <c r="G173" s="28"/>
      <c r="H173" s="28"/>
      <c r="I173" s="28"/>
      <c r="K173" s="28"/>
      <c r="L173" s="28"/>
      <c r="M173" s="28"/>
      <c r="N173" s="28"/>
      <c r="O173" s="28"/>
      <c r="P173" s="28"/>
      <c r="Q173" s="28"/>
      <c r="R173" s="28"/>
      <c r="S173" s="28"/>
      <c r="T173" s="28"/>
      <c r="U173" s="28"/>
      <c r="V173" s="28"/>
      <c r="W173" s="28"/>
      <c r="X173" s="28"/>
      <c r="Y173" s="28"/>
      <c r="Z173" s="28"/>
    </row>
    <row r="174" ht="15.75" customHeight="1">
      <c r="A174" s="28"/>
      <c r="B174" s="28"/>
      <c r="C174" s="28"/>
      <c r="D174" s="28"/>
      <c r="E174" s="29"/>
      <c r="F174" s="28"/>
      <c r="G174" s="28"/>
      <c r="H174" s="28"/>
      <c r="I174" s="28"/>
      <c r="K174" s="28"/>
      <c r="L174" s="28"/>
      <c r="M174" s="28"/>
      <c r="N174" s="28"/>
      <c r="O174" s="28"/>
      <c r="P174" s="28"/>
      <c r="Q174" s="28"/>
      <c r="R174" s="28"/>
      <c r="S174" s="28"/>
      <c r="T174" s="28"/>
      <c r="U174" s="28"/>
      <c r="V174" s="28"/>
      <c r="W174" s="28"/>
      <c r="X174" s="28"/>
      <c r="Y174" s="28"/>
      <c r="Z174" s="28"/>
    </row>
    <row r="175" ht="15.75" customHeight="1">
      <c r="A175" s="28"/>
      <c r="B175" s="28"/>
      <c r="C175" s="28"/>
      <c r="D175" s="28"/>
      <c r="E175" s="29"/>
      <c r="F175" s="28"/>
      <c r="G175" s="28"/>
      <c r="H175" s="28"/>
      <c r="I175" s="28"/>
      <c r="K175" s="28"/>
      <c r="L175" s="28"/>
      <c r="M175" s="28"/>
      <c r="N175" s="28"/>
      <c r="O175" s="28"/>
      <c r="P175" s="28"/>
      <c r="Q175" s="28"/>
      <c r="R175" s="28"/>
      <c r="S175" s="28"/>
      <c r="T175" s="28"/>
      <c r="U175" s="28"/>
      <c r="V175" s="28"/>
      <c r="W175" s="28"/>
      <c r="X175" s="28"/>
      <c r="Y175" s="28"/>
      <c r="Z175" s="28"/>
    </row>
    <row r="176" ht="15.75" customHeight="1">
      <c r="A176" s="28"/>
      <c r="B176" s="28"/>
      <c r="C176" s="28"/>
      <c r="D176" s="28"/>
      <c r="E176" s="29"/>
      <c r="F176" s="28"/>
      <c r="G176" s="28"/>
      <c r="H176" s="28"/>
      <c r="I176" s="28"/>
      <c r="K176" s="28"/>
      <c r="L176" s="28"/>
      <c r="M176" s="28"/>
      <c r="N176" s="28"/>
      <c r="O176" s="28"/>
      <c r="P176" s="28"/>
      <c r="Q176" s="28"/>
      <c r="R176" s="28"/>
      <c r="S176" s="28"/>
      <c r="T176" s="28"/>
      <c r="U176" s="28"/>
      <c r="V176" s="28"/>
      <c r="W176" s="28"/>
      <c r="X176" s="28"/>
      <c r="Y176" s="28"/>
      <c r="Z176" s="28"/>
    </row>
    <row r="177" ht="15.75" customHeight="1">
      <c r="A177" s="28"/>
      <c r="B177" s="28"/>
      <c r="C177" s="28"/>
      <c r="D177" s="28"/>
      <c r="E177" s="29"/>
      <c r="F177" s="28"/>
      <c r="G177" s="28"/>
      <c r="H177" s="28"/>
      <c r="I177" s="28"/>
      <c r="K177" s="28"/>
      <c r="L177" s="28"/>
      <c r="M177" s="28"/>
      <c r="N177" s="28"/>
      <c r="O177" s="28"/>
      <c r="P177" s="28"/>
      <c r="Q177" s="28"/>
      <c r="R177" s="28"/>
      <c r="S177" s="28"/>
      <c r="T177" s="28"/>
      <c r="U177" s="28"/>
      <c r="V177" s="28"/>
      <c r="W177" s="28"/>
      <c r="X177" s="28"/>
      <c r="Y177" s="28"/>
      <c r="Z177" s="28"/>
    </row>
    <row r="178" ht="15.75" customHeight="1">
      <c r="A178" s="28"/>
      <c r="B178" s="28"/>
      <c r="C178" s="28"/>
      <c r="D178" s="28"/>
      <c r="E178" s="29"/>
      <c r="F178" s="28"/>
      <c r="G178" s="28"/>
      <c r="H178" s="28"/>
      <c r="I178" s="28"/>
      <c r="K178" s="28"/>
      <c r="L178" s="28"/>
      <c r="M178" s="28"/>
      <c r="N178" s="28"/>
      <c r="O178" s="28"/>
      <c r="P178" s="28"/>
      <c r="Q178" s="28"/>
      <c r="R178" s="28"/>
      <c r="S178" s="28"/>
      <c r="T178" s="28"/>
      <c r="U178" s="28"/>
      <c r="V178" s="28"/>
      <c r="W178" s="28"/>
      <c r="X178" s="28"/>
      <c r="Y178" s="28"/>
      <c r="Z178" s="28"/>
    </row>
    <row r="179" ht="15.75" customHeight="1">
      <c r="A179" s="28"/>
      <c r="B179" s="28"/>
      <c r="C179" s="28"/>
      <c r="D179" s="28"/>
      <c r="E179" s="29"/>
      <c r="F179" s="28"/>
      <c r="G179" s="28"/>
      <c r="H179" s="28"/>
      <c r="I179" s="28"/>
      <c r="K179" s="28"/>
      <c r="L179" s="28"/>
      <c r="M179" s="28"/>
      <c r="N179" s="28"/>
      <c r="O179" s="28"/>
      <c r="P179" s="28"/>
      <c r="Q179" s="28"/>
      <c r="R179" s="28"/>
      <c r="S179" s="28"/>
      <c r="T179" s="28"/>
      <c r="U179" s="28"/>
      <c r="V179" s="28"/>
      <c r="W179" s="28"/>
      <c r="X179" s="28"/>
      <c r="Y179" s="28"/>
      <c r="Z179" s="28"/>
    </row>
    <row r="180" ht="15.75" customHeight="1">
      <c r="A180" s="28"/>
      <c r="B180" s="28"/>
      <c r="C180" s="28"/>
      <c r="D180" s="28"/>
      <c r="E180" s="29"/>
      <c r="F180" s="28"/>
      <c r="G180" s="28"/>
      <c r="H180" s="28"/>
      <c r="I180" s="28"/>
      <c r="K180" s="28"/>
      <c r="L180" s="28"/>
      <c r="M180" s="28"/>
      <c r="N180" s="28"/>
      <c r="O180" s="28"/>
      <c r="P180" s="28"/>
      <c r="Q180" s="28"/>
      <c r="R180" s="28"/>
      <c r="S180" s="28"/>
      <c r="T180" s="28"/>
      <c r="U180" s="28"/>
      <c r="V180" s="28"/>
      <c r="W180" s="28"/>
      <c r="X180" s="28"/>
      <c r="Y180" s="28"/>
      <c r="Z180" s="28"/>
    </row>
    <row r="181" ht="15.75" customHeight="1">
      <c r="A181" s="28"/>
      <c r="B181" s="28"/>
      <c r="C181" s="28"/>
      <c r="D181" s="28"/>
      <c r="E181" s="29"/>
      <c r="F181" s="28"/>
      <c r="G181" s="28"/>
      <c r="H181" s="28"/>
      <c r="I181" s="28"/>
      <c r="K181" s="28"/>
      <c r="L181" s="28"/>
      <c r="M181" s="28"/>
      <c r="N181" s="28"/>
      <c r="O181" s="28"/>
      <c r="P181" s="28"/>
      <c r="Q181" s="28"/>
      <c r="R181" s="28"/>
      <c r="S181" s="28"/>
      <c r="T181" s="28"/>
      <c r="U181" s="28"/>
      <c r="V181" s="28"/>
      <c r="W181" s="28"/>
      <c r="X181" s="28"/>
      <c r="Y181" s="28"/>
      <c r="Z181" s="28"/>
    </row>
    <row r="182" ht="15.75" customHeight="1">
      <c r="A182" s="28"/>
      <c r="B182" s="28"/>
      <c r="C182" s="28"/>
      <c r="D182" s="28"/>
      <c r="E182" s="29"/>
      <c r="F182" s="28"/>
      <c r="G182" s="28"/>
      <c r="H182" s="28"/>
      <c r="I182" s="28"/>
      <c r="K182" s="28"/>
      <c r="L182" s="28"/>
      <c r="M182" s="28"/>
      <c r="N182" s="28"/>
      <c r="O182" s="28"/>
      <c r="P182" s="28"/>
      <c r="Q182" s="28"/>
      <c r="R182" s="28"/>
      <c r="S182" s="28"/>
      <c r="T182" s="28"/>
      <c r="U182" s="28"/>
      <c r="V182" s="28"/>
      <c r="W182" s="28"/>
      <c r="X182" s="28"/>
      <c r="Y182" s="28"/>
      <c r="Z182" s="28"/>
    </row>
    <row r="183" ht="15.75" customHeight="1">
      <c r="A183" s="28"/>
      <c r="B183" s="28"/>
      <c r="C183" s="28"/>
      <c r="D183" s="28"/>
      <c r="E183" s="29"/>
      <c r="F183" s="28"/>
      <c r="G183" s="28"/>
      <c r="H183" s="28"/>
      <c r="I183" s="28"/>
      <c r="K183" s="28"/>
      <c r="L183" s="28"/>
      <c r="M183" s="28"/>
      <c r="N183" s="28"/>
      <c r="O183" s="28"/>
      <c r="P183" s="28"/>
      <c r="Q183" s="28"/>
      <c r="R183" s="28"/>
      <c r="S183" s="28"/>
      <c r="T183" s="28"/>
      <c r="U183" s="28"/>
      <c r="V183" s="28"/>
      <c r="W183" s="28"/>
      <c r="X183" s="28"/>
      <c r="Y183" s="28"/>
      <c r="Z183" s="28"/>
    </row>
    <row r="184" ht="15.75" customHeight="1">
      <c r="A184" s="28"/>
      <c r="B184" s="28"/>
      <c r="C184" s="28"/>
      <c r="D184" s="28"/>
      <c r="E184" s="29"/>
      <c r="F184" s="28"/>
      <c r="G184" s="28"/>
      <c r="H184" s="28"/>
      <c r="I184" s="28"/>
      <c r="K184" s="28"/>
      <c r="L184" s="28"/>
      <c r="M184" s="28"/>
      <c r="N184" s="28"/>
      <c r="O184" s="28"/>
      <c r="P184" s="28"/>
      <c r="Q184" s="28"/>
      <c r="R184" s="28"/>
      <c r="S184" s="28"/>
      <c r="T184" s="28"/>
      <c r="U184" s="28"/>
      <c r="V184" s="28"/>
      <c r="W184" s="28"/>
      <c r="X184" s="28"/>
      <c r="Y184" s="28"/>
      <c r="Z184" s="28"/>
    </row>
    <row r="185" ht="15.75" customHeight="1">
      <c r="A185" s="28"/>
      <c r="B185" s="28"/>
      <c r="C185" s="28"/>
      <c r="D185" s="28"/>
      <c r="E185" s="29"/>
      <c r="F185" s="28"/>
      <c r="G185" s="28"/>
      <c r="H185" s="28"/>
      <c r="I185" s="28"/>
      <c r="K185" s="28"/>
      <c r="L185" s="28"/>
      <c r="M185" s="28"/>
      <c r="N185" s="28"/>
      <c r="O185" s="28"/>
      <c r="P185" s="28"/>
      <c r="Q185" s="28"/>
      <c r="R185" s="28"/>
      <c r="S185" s="28"/>
      <c r="T185" s="28"/>
      <c r="U185" s="28"/>
      <c r="V185" s="28"/>
      <c r="W185" s="28"/>
      <c r="X185" s="28"/>
      <c r="Y185" s="28"/>
      <c r="Z185" s="28"/>
    </row>
    <row r="186" ht="15.75" customHeight="1">
      <c r="A186" s="28"/>
      <c r="B186" s="28"/>
      <c r="C186" s="28"/>
      <c r="D186" s="28"/>
      <c r="E186" s="29"/>
      <c r="F186" s="28"/>
      <c r="G186" s="28"/>
      <c r="H186" s="28"/>
      <c r="I186" s="28"/>
      <c r="K186" s="28"/>
      <c r="L186" s="28"/>
      <c r="M186" s="28"/>
      <c r="N186" s="28"/>
      <c r="O186" s="28"/>
      <c r="P186" s="28"/>
      <c r="Q186" s="28"/>
      <c r="R186" s="28"/>
      <c r="S186" s="28"/>
      <c r="T186" s="28"/>
      <c r="U186" s="28"/>
      <c r="V186" s="28"/>
      <c r="W186" s="28"/>
      <c r="X186" s="28"/>
      <c r="Y186" s="28"/>
      <c r="Z186" s="28"/>
    </row>
    <row r="187" ht="15.75" customHeight="1">
      <c r="A187" s="28"/>
      <c r="B187" s="28"/>
      <c r="C187" s="28"/>
      <c r="D187" s="28"/>
      <c r="E187" s="29"/>
      <c r="F187" s="28"/>
      <c r="G187" s="28"/>
      <c r="H187" s="28"/>
      <c r="I187" s="28"/>
      <c r="K187" s="28"/>
      <c r="L187" s="28"/>
      <c r="M187" s="28"/>
      <c r="N187" s="28"/>
      <c r="O187" s="28"/>
      <c r="P187" s="28"/>
      <c r="Q187" s="28"/>
      <c r="R187" s="28"/>
      <c r="S187" s="28"/>
      <c r="T187" s="28"/>
      <c r="U187" s="28"/>
      <c r="V187" s="28"/>
      <c r="W187" s="28"/>
      <c r="X187" s="28"/>
      <c r="Y187" s="28"/>
      <c r="Z187" s="28"/>
    </row>
    <row r="188" ht="15.75" customHeight="1">
      <c r="A188" s="28"/>
      <c r="B188" s="28"/>
      <c r="C188" s="28"/>
      <c r="D188" s="28"/>
      <c r="E188" s="29"/>
      <c r="F188" s="28"/>
      <c r="G188" s="28"/>
      <c r="H188" s="28"/>
      <c r="I188" s="28"/>
      <c r="K188" s="28"/>
      <c r="L188" s="28"/>
      <c r="M188" s="28"/>
      <c r="N188" s="28"/>
      <c r="O188" s="28"/>
      <c r="P188" s="28"/>
      <c r="Q188" s="28"/>
      <c r="R188" s="28"/>
      <c r="S188" s="28"/>
      <c r="T188" s="28"/>
      <c r="U188" s="28"/>
      <c r="V188" s="28"/>
      <c r="W188" s="28"/>
      <c r="X188" s="28"/>
      <c r="Y188" s="28"/>
      <c r="Z188" s="28"/>
    </row>
    <row r="189" ht="15.75" customHeight="1">
      <c r="A189" s="28"/>
      <c r="B189" s="28"/>
      <c r="C189" s="28"/>
      <c r="D189" s="28"/>
      <c r="E189" s="29"/>
      <c r="F189" s="28"/>
      <c r="G189" s="28"/>
      <c r="H189" s="28"/>
      <c r="I189" s="28"/>
      <c r="K189" s="28"/>
      <c r="L189" s="28"/>
      <c r="M189" s="28"/>
      <c r="N189" s="28"/>
      <c r="O189" s="28"/>
      <c r="P189" s="28"/>
      <c r="Q189" s="28"/>
      <c r="R189" s="28"/>
      <c r="S189" s="28"/>
      <c r="T189" s="28"/>
      <c r="U189" s="28"/>
      <c r="V189" s="28"/>
      <c r="W189" s="28"/>
      <c r="X189" s="28"/>
      <c r="Y189" s="28"/>
      <c r="Z189" s="28"/>
    </row>
    <row r="190" ht="15.75" customHeight="1">
      <c r="A190" s="28"/>
      <c r="B190" s="28"/>
      <c r="C190" s="28"/>
      <c r="D190" s="28"/>
      <c r="E190" s="29"/>
      <c r="F190" s="28"/>
      <c r="G190" s="28"/>
      <c r="H190" s="28"/>
      <c r="I190" s="28"/>
      <c r="K190" s="28"/>
      <c r="L190" s="28"/>
      <c r="M190" s="28"/>
      <c r="N190" s="28"/>
      <c r="O190" s="28"/>
      <c r="P190" s="28"/>
      <c r="Q190" s="28"/>
      <c r="R190" s="28"/>
      <c r="S190" s="28"/>
      <c r="T190" s="28"/>
      <c r="U190" s="28"/>
      <c r="V190" s="28"/>
      <c r="W190" s="28"/>
      <c r="X190" s="28"/>
      <c r="Y190" s="28"/>
      <c r="Z190" s="28"/>
    </row>
    <row r="191" ht="15.75" customHeight="1">
      <c r="A191" s="28"/>
      <c r="B191" s="28"/>
      <c r="C191" s="28"/>
      <c r="D191" s="28"/>
      <c r="E191" s="29"/>
      <c r="F191" s="28"/>
      <c r="G191" s="28"/>
      <c r="H191" s="28"/>
      <c r="I191" s="28"/>
      <c r="K191" s="28"/>
      <c r="L191" s="28"/>
      <c r="M191" s="28"/>
      <c r="N191" s="28"/>
      <c r="O191" s="28"/>
      <c r="P191" s="28"/>
      <c r="Q191" s="28"/>
      <c r="R191" s="28"/>
      <c r="S191" s="28"/>
      <c r="T191" s="28"/>
      <c r="U191" s="28"/>
      <c r="V191" s="28"/>
      <c r="W191" s="28"/>
      <c r="X191" s="28"/>
      <c r="Y191" s="28"/>
      <c r="Z191" s="28"/>
    </row>
    <row r="192" ht="15.75" customHeight="1">
      <c r="A192" s="28"/>
      <c r="B192" s="28"/>
      <c r="C192" s="28"/>
      <c r="D192" s="28"/>
      <c r="E192" s="29"/>
      <c r="F192" s="28"/>
      <c r="G192" s="28"/>
      <c r="H192" s="28"/>
      <c r="I192" s="28"/>
      <c r="K192" s="28"/>
      <c r="L192" s="28"/>
      <c r="M192" s="28"/>
      <c r="N192" s="28"/>
      <c r="O192" s="28"/>
      <c r="P192" s="28"/>
      <c r="Q192" s="28"/>
      <c r="R192" s="28"/>
      <c r="S192" s="28"/>
      <c r="T192" s="28"/>
      <c r="U192" s="28"/>
      <c r="V192" s="28"/>
      <c r="W192" s="28"/>
      <c r="X192" s="28"/>
      <c r="Y192" s="28"/>
      <c r="Z192" s="28"/>
    </row>
    <row r="193" ht="15.75" customHeight="1">
      <c r="A193" s="28"/>
      <c r="B193" s="28"/>
      <c r="C193" s="28"/>
      <c r="D193" s="28"/>
      <c r="E193" s="29"/>
      <c r="F193" s="28"/>
      <c r="G193" s="28"/>
      <c r="H193" s="28"/>
      <c r="I193" s="28"/>
      <c r="K193" s="28"/>
      <c r="L193" s="28"/>
      <c r="M193" s="28"/>
      <c r="N193" s="28"/>
      <c r="O193" s="28"/>
      <c r="P193" s="28"/>
      <c r="Q193" s="28"/>
      <c r="R193" s="28"/>
      <c r="S193" s="28"/>
      <c r="T193" s="28"/>
      <c r="U193" s="28"/>
      <c r="V193" s="28"/>
      <c r="W193" s="28"/>
      <c r="X193" s="28"/>
      <c r="Y193" s="28"/>
      <c r="Z193" s="28"/>
    </row>
    <row r="194" ht="15.75" customHeight="1">
      <c r="A194" s="28"/>
      <c r="B194" s="28"/>
      <c r="C194" s="28"/>
      <c r="D194" s="28"/>
      <c r="E194" s="29"/>
      <c r="F194" s="28"/>
      <c r="G194" s="28"/>
      <c r="H194" s="28"/>
      <c r="I194" s="28"/>
      <c r="K194" s="28"/>
      <c r="L194" s="28"/>
      <c r="M194" s="28"/>
      <c r="N194" s="28"/>
      <c r="O194" s="28"/>
      <c r="P194" s="28"/>
      <c r="Q194" s="28"/>
      <c r="R194" s="28"/>
      <c r="S194" s="28"/>
      <c r="T194" s="28"/>
      <c r="U194" s="28"/>
      <c r="V194" s="28"/>
      <c r="W194" s="28"/>
      <c r="X194" s="28"/>
      <c r="Y194" s="28"/>
      <c r="Z194" s="28"/>
    </row>
    <row r="195" ht="15.75" customHeight="1">
      <c r="A195" s="28"/>
      <c r="B195" s="28"/>
      <c r="C195" s="28"/>
      <c r="D195" s="28"/>
      <c r="E195" s="29"/>
      <c r="F195" s="28"/>
      <c r="G195" s="28"/>
      <c r="H195" s="28"/>
      <c r="I195" s="28"/>
      <c r="K195" s="28"/>
      <c r="L195" s="28"/>
      <c r="M195" s="28"/>
      <c r="N195" s="28"/>
      <c r="O195" s="28"/>
      <c r="P195" s="28"/>
      <c r="Q195" s="28"/>
      <c r="R195" s="28"/>
      <c r="S195" s="28"/>
      <c r="T195" s="28"/>
      <c r="U195" s="28"/>
      <c r="V195" s="28"/>
      <c r="W195" s="28"/>
      <c r="X195" s="28"/>
      <c r="Y195" s="28"/>
      <c r="Z195" s="28"/>
    </row>
    <row r="196" ht="15.75" customHeight="1">
      <c r="A196" s="28"/>
      <c r="B196" s="28"/>
      <c r="C196" s="28"/>
      <c r="D196" s="28"/>
      <c r="E196" s="29"/>
      <c r="F196" s="28"/>
      <c r="G196" s="28"/>
      <c r="H196" s="28"/>
      <c r="I196" s="28"/>
      <c r="K196" s="28"/>
      <c r="L196" s="28"/>
      <c r="M196" s="28"/>
      <c r="N196" s="28"/>
      <c r="O196" s="28"/>
      <c r="P196" s="28"/>
      <c r="Q196" s="28"/>
      <c r="R196" s="28"/>
      <c r="S196" s="28"/>
      <c r="T196" s="28"/>
      <c r="U196" s="28"/>
      <c r="V196" s="28"/>
      <c r="W196" s="28"/>
      <c r="X196" s="28"/>
      <c r="Y196" s="28"/>
      <c r="Z196" s="28"/>
    </row>
    <row r="197" ht="15.75" customHeight="1">
      <c r="A197" s="28"/>
      <c r="B197" s="28"/>
      <c r="C197" s="28"/>
      <c r="D197" s="28"/>
      <c r="E197" s="29"/>
      <c r="F197" s="28"/>
      <c r="G197" s="28"/>
      <c r="H197" s="28"/>
      <c r="I197" s="28"/>
      <c r="K197" s="28"/>
      <c r="L197" s="28"/>
      <c r="M197" s="28"/>
      <c r="N197" s="28"/>
      <c r="O197" s="28"/>
      <c r="P197" s="28"/>
      <c r="Q197" s="28"/>
      <c r="R197" s="28"/>
      <c r="S197" s="28"/>
      <c r="T197" s="28"/>
      <c r="U197" s="28"/>
      <c r="V197" s="28"/>
      <c r="W197" s="28"/>
      <c r="X197" s="28"/>
      <c r="Y197" s="28"/>
      <c r="Z197" s="28"/>
    </row>
    <row r="198" ht="15.75" customHeight="1">
      <c r="A198" s="28"/>
      <c r="B198" s="28"/>
      <c r="C198" s="28"/>
      <c r="D198" s="28"/>
      <c r="E198" s="29"/>
      <c r="F198" s="28"/>
      <c r="G198" s="28"/>
      <c r="H198" s="28"/>
      <c r="I198" s="28"/>
      <c r="K198" s="28"/>
      <c r="L198" s="28"/>
      <c r="M198" s="28"/>
      <c r="N198" s="28"/>
      <c r="O198" s="28"/>
      <c r="P198" s="28"/>
      <c r="Q198" s="28"/>
      <c r="R198" s="28"/>
      <c r="S198" s="28"/>
      <c r="T198" s="28"/>
      <c r="U198" s="28"/>
      <c r="V198" s="28"/>
      <c r="W198" s="28"/>
      <c r="X198" s="28"/>
      <c r="Y198" s="28"/>
      <c r="Z198" s="28"/>
    </row>
    <row r="199" ht="15.75" customHeight="1">
      <c r="A199" s="28"/>
      <c r="B199" s="28"/>
      <c r="C199" s="28"/>
      <c r="D199" s="28"/>
      <c r="E199" s="29"/>
      <c r="F199" s="28"/>
      <c r="G199" s="28"/>
      <c r="H199" s="28"/>
      <c r="I199" s="28"/>
      <c r="K199" s="28"/>
      <c r="L199" s="28"/>
      <c r="M199" s="28"/>
      <c r="N199" s="28"/>
      <c r="O199" s="28"/>
      <c r="P199" s="28"/>
      <c r="Q199" s="28"/>
      <c r="R199" s="28"/>
      <c r="S199" s="28"/>
      <c r="T199" s="28"/>
      <c r="U199" s="28"/>
      <c r="V199" s="28"/>
      <c r="W199" s="28"/>
      <c r="X199" s="28"/>
      <c r="Y199" s="28"/>
      <c r="Z199" s="28"/>
    </row>
    <row r="200" ht="15.75" customHeight="1">
      <c r="A200" s="28"/>
      <c r="B200" s="28"/>
      <c r="C200" s="28"/>
      <c r="D200" s="28"/>
      <c r="E200" s="29"/>
      <c r="F200" s="28"/>
      <c r="G200" s="28"/>
      <c r="H200" s="28"/>
      <c r="I200" s="28"/>
      <c r="K200" s="28"/>
      <c r="L200" s="28"/>
      <c r="M200" s="28"/>
      <c r="N200" s="28"/>
      <c r="O200" s="28"/>
      <c r="P200" s="28"/>
      <c r="Q200" s="28"/>
      <c r="R200" s="28"/>
      <c r="S200" s="28"/>
      <c r="T200" s="28"/>
      <c r="U200" s="28"/>
      <c r="V200" s="28"/>
      <c r="W200" s="28"/>
      <c r="X200" s="28"/>
      <c r="Y200" s="28"/>
      <c r="Z200" s="28"/>
    </row>
    <row r="201" ht="15.75" customHeight="1">
      <c r="A201" s="28"/>
      <c r="B201" s="28"/>
      <c r="C201" s="28"/>
      <c r="D201" s="28"/>
      <c r="E201" s="29"/>
      <c r="F201" s="28"/>
      <c r="G201" s="28"/>
      <c r="H201" s="28"/>
      <c r="I201" s="28"/>
      <c r="K201" s="28"/>
      <c r="L201" s="28"/>
      <c r="M201" s="28"/>
      <c r="N201" s="28"/>
      <c r="O201" s="28"/>
      <c r="P201" s="28"/>
      <c r="Q201" s="28"/>
      <c r="R201" s="28"/>
      <c r="S201" s="28"/>
      <c r="T201" s="28"/>
      <c r="U201" s="28"/>
      <c r="V201" s="28"/>
      <c r="W201" s="28"/>
      <c r="X201" s="28"/>
      <c r="Y201" s="28"/>
      <c r="Z201" s="28"/>
    </row>
    <row r="202" ht="15.75" customHeight="1">
      <c r="A202" s="28"/>
      <c r="B202" s="28"/>
      <c r="C202" s="28"/>
      <c r="D202" s="28"/>
      <c r="E202" s="29"/>
      <c r="F202" s="28"/>
      <c r="G202" s="28"/>
      <c r="H202" s="28"/>
      <c r="I202" s="28"/>
      <c r="K202" s="28"/>
      <c r="L202" s="28"/>
      <c r="M202" s="28"/>
      <c r="N202" s="28"/>
      <c r="O202" s="28"/>
      <c r="P202" s="28"/>
      <c r="Q202" s="28"/>
      <c r="R202" s="28"/>
      <c r="S202" s="28"/>
      <c r="T202" s="28"/>
      <c r="U202" s="28"/>
      <c r="V202" s="28"/>
      <c r="W202" s="28"/>
      <c r="X202" s="28"/>
      <c r="Y202" s="28"/>
      <c r="Z202" s="28"/>
    </row>
    <row r="203" ht="15.75" customHeight="1">
      <c r="A203" s="28"/>
      <c r="B203" s="28"/>
      <c r="C203" s="28"/>
      <c r="D203" s="28"/>
      <c r="E203" s="29"/>
      <c r="F203" s="28"/>
      <c r="G203" s="28"/>
      <c r="H203" s="28"/>
      <c r="I203" s="28"/>
      <c r="K203" s="28"/>
      <c r="L203" s="28"/>
      <c r="M203" s="28"/>
      <c r="N203" s="28"/>
      <c r="O203" s="28"/>
      <c r="P203" s="28"/>
      <c r="Q203" s="28"/>
      <c r="R203" s="28"/>
      <c r="S203" s="28"/>
      <c r="T203" s="28"/>
      <c r="U203" s="28"/>
      <c r="V203" s="28"/>
      <c r="W203" s="28"/>
      <c r="X203" s="28"/>
      <c r="Y203" s="28"/>
      <c r="Z203" s="28"/>
    </row>
    <row r="204" ht="15.75" customHeight="1">
      <c r="A204" s="28"/>
      <c r="B204" s="28"/>
      <c r="C204" s="28"/>
      <c r="D204" s="28"/>
      <c r="E204" s="29"/>
      <c r="F204" s="28"/>
      <c r="G204" s="28"/>
      <c r="H204" s="28"/>
      <c r="I204" s="28"/>
      <c r="K204" s="28"/>
      <c r="L204" s="28"/>
      <c r="M204" s="28"/>
      <c r="N204" s="28"/>
      <c r="O204" s="28"/>
      <c r="P204" s="28"/>
      <c r="Q204" s="28"/>
      <c r="R204" s="28"/>
      <c r="S204" s="28"/>
      <c r="T204" s="28"/>
      <c r="U204" s="28"/>
      <c r="V204" s="28"/>
      <c r="W204" s="28"/>
      <c r="X204" s="28"/>
      <c r="Y204" s="28"/>
      <c r="Z204" s="28"/>
    </row>
    <row r="205" ht="15.75" customHeight="1">
      <c r="A205" s="28"/>
      <c r="B205" s="28"/>
      <c r="C205" s="28"/>
      <c r="D205" s="28"/>
      <c r="E205" s="29"/>
      <c r="F205" s="28"/>
      <c r="G205" s="28"/>
      <c r="H205" s="28"/>
      <c r="I205" s="28"/>
      <c r="K205" s="28"/>
      <c r="L205" s="28"/>
      <c r="M205" s="28"/>
      <c r="N205" s="28"/>
      <c r="O205" s="28"/>
      <c r="P205" s="28"/>
      <c r="Q205" s="28"/>
      <c r="R205" s="28"/>
      <c r="S205" s="28"/>
      <c r="T205" s="28"/>
      <c r="U205" s="28"/>
      <c r="V205" s="28"/>
      <c r="W205" s="28"/>
      <c r="X205" s="28"/>
      <c r="Y205" s="28"/>
      <c r="Z205" s="28"/>
    </row>
    <row r="206" ht="15.75" customHeight="1">
      <c r="A206" s="28"/>
      <c r="B206" s="28"/>
      <c r="C206" s="28"/>
      <c r="D206" s="28"/>
      <c r="E206" s="29"/>
      <c r="F206" s="28"/>
      <c r="G206" s="28"/>
      <c r="H206" s="28"/>
      <c r="I206" s="28"/>
      <c r="K206" s="28"/>
      <c r="L206" s="28"/>
      <c r="M206" s="28"/>
      <c r="N206" s="28"/>
      <c r="O206" s="28"/>
      <c r="P206" s="28"/>
      <c r="Q206" s="28"/>
      <c r="R206" s="28"/>
      <c r="S206" s="28"/>
      <c r="T206" s="28"/>
      <c r="U206" s="28"/>
      <c r="V206" s="28"/>
      <c r="W206" s="28"/>
      <c r="X206" s="28"/>
      <c r="Y206" s="28"/>
      <c r="Z206" s="28"/>
    </row>
    <row r="207" ht="15.75" customHeight="1">
      <c r="A207" s="28"/>
      <c r="B207" s="28"/>
      <c r="C207" s="28"/>
      <c r="D207" s="28"/>
      <c r="E207" s="29"/>
      <c r="F207" s="28"/>
      <c r="G207" s="28"/>
      <c r="H207" s="28"/>
      <c r="I207" s="28"/>
      <c r="K207" s="28"/>
      <c r="L207" s="28"/>
      <c r="M207" s="28"/>
      <c r="N207" s="28"/>
      <c r="O207" s="28"/>
      <c r="P207" s="28"/>
      <c r="Q207" s="28"/>
      <c r="R207" s="28"/>
      <c r="S207" s="28"/>
      <c r="T207" s="28"/>
      <c r="U207" s="28"/>
      <c r="V207" s="28"/>
      <c r="W207" s="28"/>
      <c r="X207" s="28"/>
      <c r="Y207" s="28"/>
      <c r="Z207" s="28"/>
    </row>
    <row r="208" ht="15.75" customHeight="1">
      <c r="A208" s="28"/>
      <c r="B208" s="28"/>
      <c r="C208" s="28"/>
      <c r="D208" s="28"/>
      <c r="E208" s="29"/>
      <c r="F208" s="28"/>
      <c r="G208" s="28"/>
      <c r="H208" s="28"/>
      <c r="I208" s="28"/>
      <c r="K208" s="28"/>
      <c r="L208" s="28"/>
      <c r="M208" s="28"/>
      <c r="N208" s="28"/>
      <c r="O208" s="28"/>
      <c r="P208" s="28"/>
      <c r="Q208" s="28"/>
      <c r="R208" s="28"/>
      <c r="S208" s="28"/>
      <c r="T208" s="28"/>
      <c r="U208" s="28"/>
      <c r="V208" s="28"/>
      <c r="W208" s="28"/>
      <c r="X208" s="28"/>
      <c r="Y208" s="28"/>
      <c r="Z208" s="28"/>
    </row>
    <row r="209" ht="15.75" customHeight="1">
      <c r="A209" s="28"/>
      <c r="B209" s="28"/>
      <c r="C209" s="28"/>
      <c r="D209" s="28"/>
      <c r="E209" s="29"/>
      <c r="F209" s="28"/>
      <c r="G209" s="28"/>
      <c r="H209" s="28"/>
      <c r="I209" s="28"/>
      <c r="K209" s="28"/>
      <c r="L209" s="28"/>
      <c r="M209" s="28"/>
      <c r="N209" s="28"/>
      <c r="O209" s="28"/>
      <c r="P209" s="28"/>
      <c r="Q209" s="28"/>
      <c r="R209" s="28"/>
      <c r="S209" s="28"/>
      <c r="T209" s="28"/>
      <c r="U209" s="28"/>
      <c r="V209" s="28"/>
      <c r="W209" s="28"/>
      <c r="X209" s="28"/>
      <c r="Y209" s="28"/>
      <c r="Z209" s="28"/>
    </row>
    <row r="210" ht="15.75" customHeight="1">
      <c r="A210" s="28"/>
      <c r="B210" s="28"/>
      <c r="C210" s="28"/>
      <c r="D210" s="28"/>
      <c r="E210" s="29"/>
      <c r="F210" s="28"/>
      <c r="G210" s="28"/>
      <c r="H210" s="28"/>
      <c r="I210" s="28"/>
      <c r="K210" s="28"/>
      <c r="L210" s="28"/>
      <c r="M210" s="28"/>
      <c r="N210" s="28"/>
      <c r="O210" s="28"/>
      <c r="P210" s="28"/>
      <c r="Q210" s="28"/>
      <c r="R210" s="28"/>
      <c r="S210" s="28"/>
      <c r="T210" s="28"/>
      <c r="U210" s="28"/>
      <c r="V210" s="28"/>
      <c r="W210" s="28"/>
      <c r="X210" s="28"/>
      <c r="Y210" s="28"/>
      <c r="Z210" s="28"/>
    </row>
    <row r="211" ht="15.75" customHeight="1">
      <c r="A211" s="28"/>
      <c r="B211" s="28"/>
      <c r="C211" s="28"/>
      <c r="D211" s="28"/>
      <c r="E211" s="29"/>
      <c r="F211" s="28"/>
      <c r="G211" s="28"/>
      <c r="H211" s="28"/>
      <c r="I211" s="28"/>
      <c r="K211" s="28"/>
      <c r="L211" s="28"/>
      <c r="M211" s="28"/>
      <c r="N211" s="28"/>
      <c r="O211" s="28"/>
      <c r="P211" s="28"/>
      <c r="Q211" s="28"/>
      <c r="R211" s="28"/>
      <c r="S211" s="28"/>
      <c r="T211" s="28"/>
      <c r="U211" s="28"/>
      <c r="V211" s="28"/>
      <c r="W211" s="28"/>
      <c r="X211" s="28"/>
      <c r="Y211" s="28"/>
      <c r="Z211" s="28"/>
    </row>
    <row r="212" ht="15.75" customHeight="1">
      <c r="A212" s="28"/>
      <c r="B212" s="28"/>
      <c r="C212" s="28"/>
      <c r="D212" s="28"/>
      <c r="E212" s="29"/>
      <c r="F212" s="28"/>
      <c r="G212" s="28"/>
      <c r="H212" s="28"/>
      <c r="I212" s="28"/>
      <c r="K212" s="28"/>
      <c r="L212" s="28"/>
      <c r="M212" s="28"/>
      <c r="N212" s="28"/>
      <c r="O212" s="28"/>
      <c r="P212" s="28"/>
      <c r="Q212" s="28"/>
      <c r="R212" s="28"/>
      <c r="S212" s="28"/>
      <c r="T212" s="28"/>
      <c r="U212" s="28"/>
      <c r="V212" s="28"/>
      <c r="W212" s="28"/>
      <c r="X212" s="28"/>
      <c r="Y212" s="28"/>
      <c r="Z212" s="28"/>
    </row>
    <row r="213" ht="15.75" customHeight="1">
      <c r="A213" s="28"/>
      <c r="B213" s="28"/>
      <c r="C213" s="28"/>
      <c r="D213" s="28"/>
      <c r="E213" s="29"/>
      <c r="F213" s="28"/>
      <c r="G213" s="28"/>
      <c r="H213" s="28"/>
      <c r="I213" s="28"/>
      <c r="K213" s="28"/>
      <c r="L213" s="28"/>
      <c r="M213" s="28"/>
      <c r="N213" s="28"/>
      <c r="O213" s="28"/>
      <c r="P213" s="28"/>
      <c r="Q213" s="28"/>
      <c r="R213" s="28"/>
      <c r="S213" s="28"/>
      <c r="T213" s="28"/>
      <c r="U213" s="28"/>
      <c r="V213" s="28"/>
      <c r="W213" s="28"/>
      <c r="X213" s="28"/>
      <c r="Y213" s="28"/>
      <c r="Z213" s="28"/>
    </row>
    <row r="214" ht="15.75" customHeight="1">
      <c r="A214" s="28"/>
      <c r="B214" s="28"/>
      <c r="C214" s="28"/>
      <c r="D214" s="28"/>
      <c r="E214" s="29"/>
      <c r="F214" s="28"/>
      <c r="G214" s="28"/>
      <c r="H214" s="28"/>
      <c r="I214" s="28"/>
      <c r="K214" s="28"/>
      <c r="L214" s="28"/>
      <c r="M214" s="28"/>
      <c r="N214" s="28"/>
      <c r="O214" s="28"/>
      <c r="P214" s="28"/>
      <c r="Q214" s="28"/>
      <c r="R214" s="28"/>
      <c r="S214" s="28"/>
      <c r="T214" s="28"/>
      <c r="U214" s="28"/>
      <c r="V214" s="28"/>
      <c r="W214" s="28"/>
      <c r="X214" s="28"/>
      <c r="Y214" s="28"/>
      <c r="Z214" s="28"/>
    </row>
    <row r="215" ht="15.75" customHeight="1">
      <c r="A215" s="28"/>
      <c r="B215" s="28"/>
      <c r="C215" s="28"/>
      <c r="D215" s="28"/>
      <c r="E215" s="29"/>
      <c r="F215" s="28"/>
      <c r="G215" s="28"/>
      <c r="H215" s="28"/>
      <c r="I215" s="28"/>
      <c r="K215" s="28"/>
      <c r="L215" s="28"/>
      <c r="M215" s="28"/>
      <c r="N215" s="28"/>
      <c r="O215" s="28"/>
      <c r="P215" s="28"/>
      <c r="Q215" s="28"/>
      <c r="R215" s="28"/>
      <c r="S215" s="28"/>
      <c r="T215" s="28"/>
      <c r="U215" s="28"/>
      <c r="V215" s="28"/>
      <c r="W215" s="28"/>
      <c r="X215" s="28"/>
      <c r="Y215" s="28"/>
      <c r="Z215" s="28"/>
    </row>
    <row r="216" ht="15.75" customHeight="1">
      <c r="A216" s="28"/>
      <c r="B216" s="28"/>
      <c r="C216" s="28"/>
      <c r="D216" s="28"/>
      <c r="E216" s="29"/>
      <c r="F216" s="28"/>
      <c r="G216" s="28"/>
      <c r="H216" s="28"/>
      <c r="I216" s="28"/>
      <c r="K216" s="28"/>
      <c r="L216" s="28"/>
      <c r="M216" s="28"/>
      <c r="N216" s="28"/>
      <c r="O216" s="28"/>
      <c r="P216" s="28"/>
      <c r="Q216" s="28"/>
      <c r="R216" s="28"/>
      <c r="S216" s="28"/>
      <c r="T216" s="28"/>
      <c r="U216" s="28"/>
      <c r="V216" s="28"/>
      <c r="W216" s="28"/>
      <c r="X216" s="28"/>
      <c r="Y216" s="28"/>
      <c r="Z216" s="28"/>
    </row>
    <row r="217" ht="15.75" customHeight="1">
      <c r="A217" s="28"/>
      <c r="B217" s="28"/>
      <c r="C217" s="28"/>
      <c r="D217" s="28"/>
      <c r="E217" s="29"/>
      <c r="F217" s="28"/>
      <c r="G217" s="28"/>
      <c r="H217" s="28"/>
      <c r="I217" s="28"/>
      <c r="K217" s="28"/>
      <c r="L217" s="28"/>
      <c r="M217" s="28"/>
      <c r="N217" s="28"/>
      <c r="O217" s="28"/>
      <c r="P217" s="28"/>
      <c r="Q217" s="28"/>
      <c r="R217" s="28"/>
      <c r="S217" s="28"/>
      <c r="T217" s="28"/>
      <c r="U217" s="28"/>
      <c r="V217" s="28"/>
      <c r="W217" s="28"/>
      <c r="X217" s="28"/>
      <c r="Y217" s="28"/>
      <c r="Z217" s="28"/>
    </row>
    <row r="218" ht="15.75" customHeight="1">
      <c r="A218" s="28"/>
      <c r="B218" s="28"/>
      <c r="C218" s="28"/>
      <c r="D218" s="28"/>
      <c r="E218" s="29"/>
      <c r="F218" s="28"/>
      <c r="G218" s="28"/>
      <c r="H218" s="28"/>
      <c r="I218" s="28"/>
      <c r="K218" s="28"/>
      <c r="L218" s="28"/>
      <c r="M218" s="28"/>
      <c r="N218" s="28"/>
      <c r="O218" s="28"/>
      <c r="P218" s="28"/>
      <c r="Q218" s="28"/>
      <c r="R218" s="28"/>
      <c r="S218" s="28"/>
      <c r="T218" s="28"/>
      <c r="U218" s="28"/>
      <c r="V218" s="28"/>
      <c r="W218" s="28"/>
      <c r="X218" s="28"/>
      <c r="Y218" s="28"/>
      <c r="Z218" s="28"/>
    </row>
    <row r="219" ht="15.75" customHeight="1">
      <c r="A219" s="28"/>
      <c r="B219" s="28"/>
      <c r="C219" s="28"/>
      <c r="D219" s="28"/>
      <c r="E219" s="29"/>
      <c r="F219" s="28"/>
      <c r="G219" s="28"/>
      <c r="H219" s="28"/>
      <c r="I219" s="28"/>
      <c r="K219" s="28"/>
      <c r="L219" s="28"/>
      <c r="M219" s="28"/>
      <c r="N219" s="28"/>
      <c r="O219" s="28"/>
      <c r="P219" s="28"/>
      <c r="Q219" s="28"/>
      <c r="R219" s="28"/>
      <c r="S219" s="28"/>
      <c r="T219" s="28"/>
      <c r="U219" s="28"/>
      <c r="V219" s="28"/>
      <c r="W219" s="28"/>
      <c r="X219" s="28"/>
      <c r="Y219" s="28"/>
      <c r="Z219" s="28"/>
    </row>
    <row r="220" ht="15.75" customHeight="1">
      <c r="A220" s="28"/>
      <c r="B220" s="28"/>
      <c r="C220" s="28"/>
      <c r="D220" s="28"/>
      <c r="E220" s="29"/>
      <c r="F220" s="28"/>
      <c r="G220" s="28"/>
      <c r="H220" s="28"/>
      <c r="I220" s="28"/>
      <c r="K220" s="28"/>
      <c r="L220" s="28"/>
      <c r="M220" s="28"/>
      <c r="N220" s="28"/>
      <c r="O220" s="28"/>
      <c r="P220" s="28"/>
      <c r="Q220" s="28"/>
      <c r="R220" s="28"/>
      <c r="S220" s="28"/>
      <c r="T220" s="28"/>
      <c r="U220" s="28"/>
      <c r="V220" s="28"/>
      <c r="W220" s="28"/>
      <c r="X220" s="28"/>
      <c r="Y220" s="28"/>
      <c r="Z220" s="28"/>
    </row>
    <row r="221" ht="15.75" customHeight="1">
      <c r="A221" s="28"/>
      <c r="B221" s="28"/>
      <c r="C221" s="28"/>
      <c r="D221" s="28"/>
      <c r="E221" s="29"/>
      <c r="F221" s="28"/>
      <c r="G221" s="28"/>
      <c r="H221" s="28"/>
      <c r="I221" s="28"/>
      <c r="K221" s="28"/>
      <c r="L221" s="28"/>
      <c r="M221" s="28"/>
      <c r="N221" s="28"/>
      <c r="O221" s="28"/>
      <c r="P221" s="28"/>
      <c r="Q221" s="28"/>
      <c r="R221" s="28"/>
      <c r="S221" s="28"/>
      <c r="T221" s="28"/>
      <c r="U221" s="28"/>
      <c r="V221" s="28"/>
      <c r="W221" s="28"/>
      <c r="X221" s="28"/>
      <c r="Y221" s="28"/>
      <c r="Z221" s="28"/>
    </row>
    <row r="222" ht="15.75" customHeight="1">
      <c r="A222" s="28"/>
      <c r="B222" s="28"/>
      <c r="C222" s="28"/>
      <c r="D222" s="28"/>
      <c r="E222" s="29"/>
      <c r="F222" s="28"/>
      <c r="G222" s="28"/>
      <c r="H222" s="28"/>
      <c r="I222" s="28"/>
      <c r="K222" s="28"/>
      <c r="L222" s="28"/>
      <c r="M222" s="28"/>
      <c r="N222" s="28"/>
      <c r="O222" s="28"/>
      <c r="P222" s="28"/>
      <c r="Q222" s="28"/>
      <c r="R222" s="28"/>
      <c r="S222" s="28"/>
      <c r="T222" s="28"/>
      <c r="U222" s="28"/>
      <c r="V222" s="28"/>
      <c r="W222" s="28"/>
      <c r="X222" s="28"/>
      <c r="Y222" s="28"/>
      <c r="Z222" s="28"/>
    </row>
    <row r="223" ht="15.75" customHeight="1">
      <c r="A223" s="28"/>
      <c r="B223" s="28"/>
      <c r="C223" s="28"/>
      <c r="D223" s="28"/>
      <c r="E223" s="29"/>
      <c r="F223" s="28"/>
      <c r="G223" s="28"/>
      <c r="H223" s="28"/>
      <c r="I223" s="28"/>
      <c r="K223" s="28"/>
      <c r="L223" s="28"/>
      <c r="M223" s="28"/>
      <c r="N223" s="28"/>
      <c r="O223" s="28"/>
      <c r="P223" s="28"/>
      <c r="Q223" s="28"/>
      <c r="R223" s="28"/>
      <c r="S223" s="28"/>
      <c r="T223" s="28"/>
      <c r="U223" s="28"/>
      <c r="V223" s="28"/>
      <c r="W223" s="28"/>
      <c r="X223" s="28"/>
      <c r="Y223" s="28"/>
      <c r="Z223" s="28"/>
    </row>
    <row r="224" ht="15.75" customHeight="1">
      <c r="A224" s="28"/>
      <c r="B224" s="28"/>
      <c r="C224" s="28"/>
      <c r="D224" s="28"/>
      <c r="E224" s="29"/>
      <c r="F224" s="28"/>
      <c r="G224" s="28"/>
      <c r="H224" s="28"/>
      <c r="I224" s="28"/>
      <c r="K224" s="28"/>
      <c r="L224" s="28"/>
      <c r="M224" s="28"/>
      <c r="N224" s="28"/>
      <c r="O224" s="28"/>
      <c r="P224" s="28"/>
      <c r="Q224" s="28"/>
      <c r="R224" s="28"/>
      <c r="S224" s="28"/>
      <c r="T224" s="28"/>
      <c r="U224" s="28"/>
      <c r="V224" s="28"/>
      <c r="W224" s="28"/>
      <c r="X224" s="28"/>
      <c r="Y224" s="28"/>
      <c r="Z224" s="28"/>
    </row>
    <row r="225" ht="15.75" customHeight="1">
      <c r="A225" s="28"/>
      <c r="B225" s="28"/>
      <c r="C225" s="28"/>
      <c r="D225" s="28"/>
      <c r="E225" s="29"/>
      <c r="F225" s="28"/>
      <c r="G225" s="28"/>
      <c r="H225" s="28"/>
      <c r="I225" s="28"/>
      <c r="K225" s="28"/>
      <c r="L225" s="28"/>
      <c r="M225" s="28"/>
      <c r="N225" s="28"/>
      <c r="O225" s="28"/>
      <c r="P225" s="28"/>
      <c r="Q225" s="28"/>
      <c r="R225" s="28"/>
      <c r="S225" s="28"/>
      <c r="T225" s="28"/>
      <c r="U225" s="28"/>
      <c r="V225" s="28"/>
      <c r="W225" s="28"/>
      <c r="X225" s="28"/>
      <c r="Y225" s="28"/>
      <c r="Z225" s="28"/>
    </row>
    <row r="226" ht="15.75" customHeight="1">
      <c r="A226" s="28"/>
      <c r="B226" s="28"/>
      <c r="C226" s="28"/>
      <c r="D226" s="28"/>
      <c r="E226" s="29"/>
      <c r="F226" s="28"/>
      <c r="G226" s="28"/>
      <c r="H226" s="28"/>
      <c r="I226" s="28"/>
      <c r="K226" s="28"/>
      <c r="L226" s="28"/>
      <c r="M226" s="28"/>
      <c r="N226" s="28"/>
      <c r="O226" s="28"/>
      <c r="P226" s="28"/>
      <c r="Q226" s="28"/>
      <c r="R226" s="28"/>
      <c r="S226" s="28"/>
      <c r="T226" s="28"/>
      <c r="U226" s="28"/>
      <c r="V226" s="28"/>
      <c r="W226" s="28"/>
      <c r="X226" s="28"/>
      <c r="Y226" s="28"/>
      <c r="Z226" s="28"/>
    </row>
    <row r="227" ht="15.75" customHeight="1">
      <c r="A227" s="28"/>
      <c r="B227" s="28"/>
      <c r="C227" s="28"/>
      <c r="D227" s="28"/>
      <c r="E227" s="29"/>
      <c r="F227" s="28"/>
      <c r="G227" s="28"/>
      <c r="H227" s="28"/>
      <c r="I227" s="28"/>
      <c r="K227" s="28"/>
      <c r="L227" s="28"/>
      <c r="M227" s="28"/>
      <c r="N227" s="28"/>
      <c r="O227" s="28"/>
      <c r="P227" s="28"/>
      <c r="Q227" s="28"/>
      <c r="R227" s="28"/>
      <c r="S227" s="28"/>
      <c r="T227" s="28"/>
      <c r="U227" s="28"/>
      <c r="V227" s="28"/>
      <c r="W227" s="28"/>
      <c r="X227" s="28"/>
      <c r="Y227" s="28"/>
      <c r="Z227" s="28"/>
    </row>
    <row r="228" ht="15.75" customHeight="1">
      <c r="A228" s="28"/>
      <c r="B228" s="28"/>
      <c r="C228" s="28"/>
      <c r="D228" s="28"/>
      <c r="E228" s="29"/>
      <c r="F228" s="28"/>
      <c r="G228" s="28"/>
      <c r="H228" s="28"/>
      <c r="I228" s="28"/>
      <c r="K228" s="28"/>
      <c r="L228" s="28"/>
      <c r="M228" s="28"/>
      <c r="N228" s="28"/>
      <c r="O228" s="28"/>
      <c r="P228" s="28"/>
      <c r="Q228" s="28"/>
      <c r="R228" s="28"/>
      <c r="S228" s="28"/>
      <c r="T228" s="28"/>
      <c r="U228" s="28"/>
      <c r="V228" s="28"/>
      <c r="W228" s="28"/>
      <c r="X228" s="28"/>
      <c r="Y228" s="28"/>
      <c r="Z228" s="28"/>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4">
    <mergeCell ref="B7:B8"/>
    <mergeCell ref="G7:I7"/>
    <mergeCell ref="E7:E8"/>
    <mergeCell ref="B26:D26"/>
  </mergeCells>
  <printOptions/>
  <pageMargins bottom="0.75" footer="0.0" header="0.0" left="0.7" right="0.7" top="0.75"/>
  <pageSetup orientation="landscape"/>
  <headerFooter>
    <oddHeader>&amp;R&amp;F</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
      <c r="B1" s="1"/>
      <c r="C1" s="1"/>
      <c r="D1" s="1"/>
      <c r="E1" s="1"/>
      <c r="F1" s="2"/>
      <c r="G1" s="3"/>
      <c r="H1" s="1"/>
      <c r="I1" s="1"/>
    </row>
    <row r="2">
      <c r="A2" s="4" t="s">
        <v>0</v>
      </c>
      <c r="B2" s="1"/>
      <c r="C2" s="1"/>
      <c r="D2" s="1"/>
      <c r="E2" s="3"/>
      <c r="F2" s="2"/>
      <c r="G2" s="1"/>
      <c r="H2" s="1"/>
      <c r="I2" s="1"/>
    </row>
    <row r="3">
      <c r="A3" s="1"/>
      <c r="B3" s="1"/>
      <c r="C3" s="1"/>
      <c r="D3" s="1"/>
      <c r="E3" s="5"/>
      <c r="F3" s="2"/>
      <c r="G3" s="3"/>
      <c r="H3" s="3"/>
      <c r="I3" s="1"/>
    </row>
    <row r="4">
      <c r="A4" s="6" t="s">
        <v>1</v>
      </c>
      <c r="B4" s="7">
        <v>0.08</v>
      </c>
      <c r="C4" s="8" t="s">
        <v>2</v>
      </c>
      <c r="D4" s="9"/>
      <c r="E4" s="10"/>
      <c r="F4" s="10"/>
      <c r="G4" s="10"/>
      <c r="H4" s="11"/>
      <c r="I4" s="1"/>
    </row>
    <row r="5">
      <c r="A5" s="6" t="s">
        <v>3</v>
      </c>
      <c r="B5" s="12">
        <v>0.12</v>
      </c>
      <c r="C5" s="13" t="s">
        <v>2</v>
      </c>
      <c r="D5" s="9"/>
      <c r="E5" s="10"/>
      <c r="F5" s="10"/>
      <c r="G5" s="10"/>
      <c r="H5" s="11"/>
      <c r="I5" s="1"/>
    </row>
    <row r="6">
      <c r="A6" s="14" t="s">
        <v>4</v>
      </c>
      <c r="B6" s="15">
        <v>0.009488792934583046</v>
      </c>
      <c r="C6" s="16"/>
      <c r="D6" s="17"/>
      <c r="E6" s="18"/>
      <c r="F6" s="19"/>
      <c r="G6" s="19"/>
      <c r="H6" s="19"/>
      <c r="I6" s="1"/>
    </row>
    <row r="7">
      <c r="A7" s="20" t="s">
        <v>5</v>
      </c>
      <c r="B7" s="21" t="s">
        <v>6</v>
      </c>
      <c r="C7" s="21" t="s">
        <v>7</v>
      </c>
      <c r="D7" s="22" t="s">
        <v>8</v>
      </c>
      <c r="E7" s="23"/>
      <c r="I7" s="1"/>
    </row>
    <row r="8">
      <c r="A8" s="24"/>
      <c r="B8" s="25" t="s">
        <v>9</v>
      </c>
      <c r="C8" s="25" t="s">
        <v>9</v>
      </c>
      <c r="D8" s="26"/>
      <c r="E8" s="27" t="s">
        <v>10</v>
      </c>
      <c r="F8" s="16" t="s">
        <v>11</v>
      </c>
      <c r="G8" s="16" t="s">
        <v>12</v>
      </c>
      <c r="H8" s="16" t="s">
        <v>13</v>
      </c>
      <c r="I8" s="1"/>
    </row>
    <row r="9">
      <c r="A9" s="32" t="s">
        <v>14</v>
      </c>
      <c r="B9" s="33">
        <f t="shared" ref="B9:B11" si="2">SUM(E9:H9)</f>
        <v>63395</v>
      </c>
      <c r="C9" s="33">
        <f>SUM(C10:C11)</f>
        <v>63395</v>
      </c>
      <c r="D9" s="43" t="str">
        <f>+C9/$D$9</f>
        <v>#REF!</v>
      </c>
      <c r="E9" s="56">
        <v>0.0</v>
      </c>
      <c r="F9" s="59">
        <f t="shared" ref="F9:H9" si="1">SUM(F10:F11)</f>
        <v>10695</v>
      </c>
      <c r="G9" s="59">
        <f t="shared" si="1"/>
        <v>26350</v>
      </c>
      <c r="H9" s="59">
        <f t="shared" si="1"/>
        <v>26350</v>
      </c>
      <c r="I9" s="1"/>
    </row>
    <row r="10">
      <c r="A10" s="61" t="s">
        <v>19</v>
      </c>
      <c r="B10" s="63">
        <f t="shared" si="2"/>
        <v>34875</v>
      </c>
      <c r="C10" s="63">
        <f t="array" ref="C10">NPV($C$6,F10:H10)+E9</f>
        <v>34875</v>
      </c>
      <c r="D10" s="76" t="str">
        <f t="shared" ref="D10:D11" si="3">+C10/$D$12</f>
        <v>#REF!</v>
      </c>
      <c r="E10" s="86"/>
      <c r="F10" s="87">
        <v>6975.0</v>
      </c>
      <c r="G10" s="87">
        <v>13950.0</v>
      </c>
      <c r="H10" s="87">
        <v>13950.0</v>
      </c>
      <c r="I10" s="1"/>
    </row>
    <row r="11">
      <c r="A11" s="89" t="s">
        <v>24</v>
      </c>
      <c r="B11" s="91">
        <f t="shared" si="2"/>
        <v>28520</v>
      </c>
      <c r="C11" s="91">
        <f t="array" ref="C11">NPV($C$6,F11:H11)+E11</f>
        <v>28520</v>
      </c>
      <c r="D11" s="102" t="str">
        <f t="shared" si="3"/>
        <v>#REF!</v>
      </c>
      <c r="E11" s="103"/>
      <c r="F11" s="105">
        <v>3720.0</v>
      </c>
      <c r="G11" s="105">
        <v>12400.0</v>
      </c>
      <c r="H11" s="105">
        <v>12400.0</v>
      </c>
      <c r="I11" s="1"/>
    </row>
    <row r="12">
      <c r="A12" s="123" t="s">
        <v>30</v>
      </c>
      <c r="B12" s="126">
        <f t="shared" ref="B12:C12" si="4">SUM(B13:B17)</f>
        <v>18362.23333</v>
      </c>
      <c r="C12" s="126">
        <f t="shared" si="4"/>
        <v>18362.23333</v>
      </c>
      <c r="D12" s="128" t="str">
        <f>+C12/$D$9</f>
        <v>#REF!</v>
      </c>
      <c r="E12" s="126">
        <f t="shared" ref="E12:H12" si="5">SUM(E13:E17)</f>
        <v>15362.23333</v>
      </c>
      <c r="F12" s="130">
        <f t="shared" si="5"/>
        <v>1000</v>
      </c>
      <c r="G12" s="130">
        <f t="shared" si="5"/>
        <v>1000</v>
      </c>
      <c r="H12" s="130">
        <f t="shared" si="5"/>
        <v>1000</v>
      </c>
      <c r="I12" s="1"/>
    </row>
    <row r="13">
      <c r="A13" s="61" t="s">
        <v>36</v>
      </c>
      <c r="B13" s="63">
        <f t="shared" ref="B13:B17" si="6">SUM(E13:H13)</f>
        <v>0</v>
      </c>
      <c r="C13" s="63">
        <f t="shared" ref="C13:C17" si="7">NPV($C$6,F13:H13)+E13</f>
        <v>0</v>
      </c>
      <c r="D13" s="134" t="str">
        <f t="shared" ref="D13:D17" si="8">+C13/$D$12</f>
        <v>#REF!</v>
      </c>
      <c r="E13" s="56">
        <v>0.0</v>
      </c>
      <c r="F13" s="87">
        <v>0.0</v>
      </c>
      <c r="G13" s="87">
        <v>0.0</v>
      </c>
      <c r="H13" s="87">
        <v>0.0</v>
      </c>
      <c r="I13" s="1"/>
    </row>
    <row r="14">
      <c r="A14" s="61" t="s">
        <v>33</v>
      </c>
      <c r="B14" s="63">
        <f t="shared" si="6"/>
        <v>13333.33333</v>
      </c>
      <c r="C14" s="63">
        <f t="shared" si="7"/>
        <v>13333.33333</v>
      </c>
      <c r="D14" s="134" t="str">
        <f t="shared" si="8"/>
        <v>#REF!</v>
      </c>
      <c r="E14" s="56">
        <f>40000/3</f>
        <v>13333.33333</v>
      </c>
      <c r="F14" s="87">
        <v>0.0</v>
      </c>
      <c r="G14" s="87">
        <v>0.0</v>
      </c>
      <c r="H14" s="87">
        <v>0.0</v>
      </c>
      <c r="I14" s="1"/>
    </row>
    <row r="15">
      <c r="A15" s="61" t="s">
        <v>34</v>
      </c>
      <c r="B15" s="63">
        <f t="shared" si="6"/>
        <v>4258.7</v>
      </c>
      <c r="C15" s="63">
        <f t="shared" si="7"/>
        <v>4258.7</v>
      </c>
      <c r="D15" s="134" t="str">
        <f t="shared" si="8"/>
        <v>#REF!</v>
      </c>
      <c r="E15" s="56">
        <v>1258.7</v>
      </c>
      <c r="F15" s="87">
        <v>1000.0</v>
      </c>
      <c r="G15" s="87">
        <v>1000.0</v>
      </c>
      <c r="H15" s="87">
        <v>1000.0</v>
      </c>
      <c r="I15" s="1"/>
    </row>
    <row r="16">
      <c r="A16" s="61" t="s">
        <v>37</v>
      </c>
      <c r="B16" s="63">
        <f t="shared" si="6"/>
        <v>770.2</v>
      </c>
      <c r="C16" s="63">
        <f t="shared" si="7"/>
        <v>770.2</v>
      </c>
      <c r="D16" s="134" t="str">
        <f t="shared" si="8"/>
        <v>#REF!</v>
      </c>
      <c r="E16" s="56">
        <v>770.2</v>
      </c>
      <c r="F16" s="87">
        <v>0.0</v>
      </c>
      <c r="G16" s="87">
        <v>0.0</v>
      </c>
      <c r="H16" s="87">
        <v>0.0</v>
      </c>
      <c r="I16" s="1"/>
    </row>
    <row r="17">
      <c r="A17" s="89" t="s">
        <v>38</v>
      </c>
      <c r="B17" s="91">
        <f t="shared" si="6"/>
        <v>0</v>
      </c>
      <c r="C17" s="91">
        <f t="shared" si="7"/>
        <v>0</v>
      </c>
      <c r="D17" s="102" t="str">
        <f t="shared" si="8"/>
        <v>#REF!</v>
      </c>
      <c r="E17" s="139">
        <v>0.0</v>
      </c>
      <c r="F17" s="105">
        <v>0.0</v>
      </c>
      <c r="G17" s="105">
        <v>0.0</v>
      </c>
      <c r="H17" s="105">
        <v>0.0</v>
      </c>
      <c r="I17" s="1"/>
    </row>
    <row r="18">
      <c r="A18" s="32" t="s">
        <v>35</v>
      </c>
      <c r="B18" s="33">
        <f t="shared" ref="B18:C18" si="9">+B9-B12</f>
        <v>45032.76667</v>
      </c>
      <c r="C18" s="33">
        <f t="shared" si="9"/>
        <v>45032.76667</v>
      </c>
      <c r="D18" s="141" t="str">
        <f>C18/$D$9</f>
        <v>#REF!</v>
      </c>
      <c r="E18" s="143" t="str">
        <f>#REF!-E12</f>
        <v>#REF!</v>
      </c>
      <c r="F18" s="145">
        <f t="shared" ref="F18:H18" si="10">F9-F12</f>
        <v>9695</v>
      </c>
      <c r="G18" s="145">
        <f t="shared" si="10"/>
        <v>25350</v>
      </c>
      <c r="H18" s="145">
        <f t="shared" si="10"/>
        <v>25350</v>
      </c>
      <c r="I18" s="1"/>
    </row>
    <row r="19">
      <c r="A19" s="147" t="s">
        <v>39</v>
      </c>
      <c r="B19" s="63">
        <f t="shared" ref="B19:B20" si="11">SUM(E19:H19)</f>
        <v>0</v>
      </c>
      <c r="C19" s="63">
        <f t="shared" ref="C19:C20" si="12">NPV($C$6,F19:H19)+E19</f>
        <v>0</v>
      </c>
      <c r="D19" s="150" t="str">
        <f t="shared" ref="D19:D20" si="13">+C19/$D$9</f>
        <v>#REF!</v>
      </c>
      <c r="E19" s="151">
        <v>0.0</v>
      </c>
      <c r="F19" s="154">
        <v>0.0</v>
      </c>
      <c r="G19" s="154">
        <v>0.0</v>
      </c>
      <c r="H19" s="154">
        <v>0.0</v>
      </c>
      <c r="I19" s="1"/>
    </row>
    <row r="20">
      <c r="A20" s="155" t="s">
        <v>41</v>
      </c>
      <c r="B20" s="91">
        <f t="shared" si="11"/>
        <v>600</v>
      </c>
      <c r="C20" s="91">
        <f t="shared" si="12"/>
        <v>600</v>
      </c>
      <c r="D20" s="157" t="str">
        <f t="shared" si="13"/>
        <v>#REF!</v>
      </c>
      <c r="E20" s="158">
        <v>0.0</v>
      </c>
      <c r="F20" s="159">
        <v>200.0</v>
      </c>
      <c r="G20" s="159">
        <v>200.0</v>
      </c>
      <c r="H20" s="159">
        <v>200.0</v>
      </c>
      <c r="I20" s="1"/>
    </row>
    <row r="21" ht="15.75" customHeight="1">
      <c r="A21" s="161" t="s">
        <v>42</v>
      </c>
      <c r="B21" s="164">
        <f t="shared" ref="B21:C21" si="14">B18-B20-B19</f>
        <v>44432.76667</v>
      </c>
      <c r="C21" s="164">
        <f t="shared" si="14"/>
        <v>44432.76667</v>
      </c>
      <c r="D21" s="167" t="str">
        <f>C21/$D$9</f>
        <v>#REF!</v>
      </c>
      <c r="E21" s="169" t="str">
        <f t="shared" ref="E21:H21" si="15">E18-E20-E19</f>
        <v>#REF!</v>
      </c>
      <c r="F21" s="171">
        <f t="shared" si="15"/>
        <v>9495</v>
      </c>
      <c r="G21" s="171">
        <f t="shared" si="15"/>
        <v>25150</v>
      </c>
      <c r="H21" s="171">
        <f t="shared" si="15"/>
        <v>25150</v>
      </c>
      <c r="I21" s="1"/>
    </row>
    <row r="22" ht="15.75" customHeight="1">
      <c r="A22" s="161" t="s">
        <v>43</v>
      </c>
      <c r="B22" s="174"/>
      <c r="C22" s="174"/>
      <c r="D22" s="176"/>
      <c r="E22" s="169" t="str">
        <f>E21</f>
        <v>#REF!</v>
      </c>
      <c r="F22" s="178" t="str">
        <f t="shared" ref="F22:H22" si="16">E22+F21</f>
        <v>#REF!</v>
      </c>
      <c r="G22" s="178" t="str">
        <f t="shared" si="16"/>
        <v>#REF!</v>
      </c>
      <c r="H22" s="178" t="str">
        <f t="shared" si="16"/>
        <v>#REF!</v>
      </c>
      <c r="I22" s="1"/>
    </row>
    <row r="23" ht="15.75" customHeight="1">
      <c r="A23" s="14" t="s">
        <v>44</v>
      </c>
      <c r="B23" s="180"/>
      <c r="C23" s="10"/>
      <c r="D23" s="1"/>
      <c r="E23" s="1"/>
      <c r="F23" s="1"/>
      <c r="G23" s="1"/>
      <c r="H23" s="1"/>
      <c r="I23" s="1"/>
    </row>
    <row r="24" ht="15.75" customHeight="1">
      <c r="A24" s="182" t="s">
        <v>45</v>
      </c>
      <c r="B24" s="185">
        <f>+C21/B16</f>
        <v>57.68990738</v>
      </c>
      <c r="C24" s="1"/>
      <c r="D24" s="10"/>
      <c r="E24" s="1"/>
      <c r="F24" s="1"/>
      <c r="G24" s="1"/>
      <c r="H24" s="1"/>
      <c r="I24" s="1"/>
    </row>
    <row r="25" ht="15.75" customHeight="1">
      <c r="A25" s="187" t="s">
        <v>46</v>
      </c>
      <c r="B25" s="150" t="str">
        <f>IRR(E21:H21)</f>
        <v>#REF!</v>
      </c>
      <c r="C25" s="8"/>
      <c r="D25" s="10"/>
      <c r="E25" s="1"/>
      <c r="F25" s="1"/>
      <c r="G25" s="1"/>
      <c r="H25" s="1"/>
      <c r="I25" s="1"/>
    </row>
    <row r="26" ht="15.75" customHeight="1">
      <c r="A26" s="182" t="s">
        <v>47</v>
      </c>
      <c r="B26" s="185">
        <f>C21/C12</f>
        <v>2.419790984</v>
      </c>
      <c r="C26" s="1"/>
      <c r="D26" s="1"/>
      <c r="E26" s="1"/>
      <c r="F26" s="1"/>
      <c r="G26" s="1"/>
      <c r="H26" s="1"/>
      <c r="I26" s="1"/>
    </row>
    <row r="27" ht="15.75" customHeight="1">
      <c r="A27" s="1"/>
      <c r="B27" s="1"/>
      <c r="C27" s="1"/>
      <c r="D27" s="1"/>
      <c r="E27" s="1" t="s">
        <v>48</v>
      </c>
      <c r="F27" s="1" t="s">
        <v>49</v>
      </c>
      <c r="G27" s="1"/>
      <c r="H27" s="1"/>
      <c r="I27" s="1"/>
    </row>
    <row r="28" ht="15.75" customHeight="1">
      <c r="A28" s="190" t="s">
        <v>50</v>
      </c>
      <c r="D28" s="192">
        <f>3500+5*2400</f>
        <v>15500</v>
      </c>
      <c r="E28" s="194">
        <f>D28*0.15*12*1.5</f>
        <v>41850</v>
      </c>
      <c r="F28" s="1">
        <f t="shared" ref="F28:F30" si="17">E28/3</f>
        <v>13950</v>
      </c>
      <c r="G28" s="1"/>
      <c r="H28" s="1"/>
      <c r="I28" s="1"/>
    </row>
    <row r="29" ht="15.75" customHeight="1">
      <c r="A29" s="1" t="s">
        <v>51</v>
      </c>
      <c r="B29" s="1"/>
      <c r="C29" s="1"/>
      <c r="D29" s="1"/>
      <c r="E29" s="194">
        <f>3100*12</f>
        <v>37200</v>
      </c>
      <c r="F29" s="1">
        <f t="shared" si="17"/>
        <v>12400</v>
      </c>
      <c r="G29" s="1"/>
      <c r="H29" s="1"/>
      <c r="I29" s="1"/>
    </row>
    <row r="30" ht="15.75" customHeight="1">
      <c r="A30" s="198" t="s">
        <v>52</v>
      </c>
      <c r="B30" s="1"/>
      <c r="C30" s="1"/>
      <c r="D30" s="1"/>
      <c r="E30" s="194">
        <v>40000.0</v>
      </c>
      <c r="F30" s="200">
        <f t="shared" si="17"/>
        <v>13333.33333</v>
      </c>
      <c r="G30" s="1"/>
      <c r="H30" s="1"/>
      <c r="I30" s="1"/>
    </row>
    <row r="31" ht="15.75" customHeight="1">
      <c r="A31" s="1"/>
      <c r="B31" s="1"/>
      <c r="C31" s="1"/>
      <c r="D31" s="1"/>
      <c r="E31" s="1"/>
      <c r="F31" s="1"/>
      <c r="G31" s="1"/>
      <c r="H31" s="1"/>
      <c r="I31" s="1"/>
    </row>
    <row r="32" ht="15.75" customHeight="1">
      <c r="A32" s="1"/>
      <c r="B32" s="1"/>
      <c r="C32" s="1"/>
      <c r="D32" s="1"/>
      <c r="E32" s="1"/>
      <c r="F32" s="1"/>
      <c r="G32" s="1"/>
      <c r="H32" s="1"/>
      <c r="I32" s="1"/>
    </row>
    <row r="33" ht="15.75" customHeight="1">
      <c r="A33" s="1"/>
      <c r="B33" s="1"/>
      <c r="C33" s="1"/>
      <c r="D33" s="1"/>
      <c r="E33" s="1"/>
      <c r="F33" s="1"/>
      <c r="G33" s="1"/>
      <c r="H33" s="1"/>
      <c r="I33" s="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7:A8"/>
    <mergeCell ref="D7:D8"/>
    <mergeCell ref="F7:H7"/>
    <mergeCell ref="A28:C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CCFF"/>
    <pageSetUpPr/>
  </sheetPr>
  <sheetViews>
    <sheetView showGridLines="0" workbookViewId="0">
      <pane xSplit="6.0" ySplit="10.0" topLeftCell="G11" activePane="bottomRight" state="frozen"/>
      <selection activeCell="G1" sqref="G1" pane="topRight"/>
      <selection activeCell="A11" sqref="A11" pane="bottomLeft"/>
      <selection activeCell="G11" sqref="G11" pane="bottomRight"/>
    </sheetView>
  </sheetViews>
  <sheetFormatPr customHeight="1" defaultColWidth="14.43" defaultRowHeight="15.0"/>
  <cols>
    <col customWidth="1" min="1" max="1" width="1.43"/>
    <col customWidth="1" min="2" max="2" width="72.86"/>
    <col customWidth="1" min="3" max="3" width="12.14"/>
    <col customWidth="1" min="4" max="4" width="10.57"/>
    <col customWidth="1" min="5" max="5" width="10.71"/>
    <col customWidth="1" min="6" max="6" width="11.71"/>
    <col customWidth="1" min="7" max="7" width="11.86"/>
    <col customWidth="1" min="8" max="17" width="10.57"/>
    <col customWidth="1" min="18" max="41" width="9.43"/>
    <col customWidth="1" min="42" max="42" width="9.57"/>
    <col customWidth="1" min="43" max="43" width="10.57"/>
    <col customWidth="1" min="44" max="66" width="10.0"/>
  </cols>
  <sheetData>
    <row r="1" ht="11.25" customHeight="1">
      <c r="A1" s="28"/>
      <c r="B1" s="28"/>
      <c r="C1" s="28"/>
      <c r="D1" s="28"/>
      <c r="E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row>
    <row r="2" ht="20.25" customHeight="1">
      <c r="A2" s="28"/>
      <c r="B2" s="35" t="s">
        <v>15</v>
      </c>
      <c r="G2" s="36"/>
      <c r="H2" s="3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row>
    <row r="3" ht="20.25" customHeight="1">
      <c r="A3" s="28"/>
      <c r="B3" s="35" t="s">
        <v>17</v>
      </c>
      <c r="C3" s="35"/>
      <c r="D3" s="35"/>
      <c r="E3" s="35"/>
      <c r="G3" s="36"/>
      <c r="H3" s="3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row>
    <row r="4" ht="19.5" customHeight="1">
      <c r="A4" s="28"/>
      <c r="B4" s="28"/>
      <c r="C4" s="28"/>
      <c r="D4" s="28"/>
      <c r="E4" s="28"/>
      <c r="G4" s="28"/>
      <c r="H4" s="31"/>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row>
    <row r="5" ht="15.75" customHeight="1">
      <c r="A5" s="28"/>
      <c r="B5" s="44" t="s">
        <v>1</v>
      </c>
      <c r="C5" s="46">
        <v>0.08</v>
      </c>
      <c r="D5" s="47" t="s">
        <v>2</v>
      </c>
      <c r="E5" s="47"/>
      <c r="G5" s="48"/>
      <c r="H5" s="48"/>
      <c r="I5" s="28"/>
      <c r="J5" s="48"/>
      <c r="K5" s="4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row>
    <row r="6" ht="15.75" customHeight="1">
      <c r="A6" s="29"/>
      <c r="B6" s="44" t="s">
        <v>3</v>
      </c>
      <c r="C6" s="50">
        <v>0.12</v>
      </c>
      <c r="D6" s="52" t="s">
        <v>2</v>
      </c>
      <c r="E6" s="51"/>
      <c r="F6" t="s">
        <v>18</v>
      </c>
      <c r="G6" s="54"/>
      <c r="H6" s="29"/>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row>
    <row r="7" ht="16.5" customHeight="1">
      <c r="A7" s="28"/>
      <c r="B7" s="38" t="s">
        <v>4</v>
      </c>
      <c r="C7" s="47">
        <v>0.009488792934583046</v>
      </c>
      <c r="D7" s="52"/>
      <c r="E7" s="57"/>
      <c r="G7" s="82">
        <v>39173.0</v>
      </c>
      <c r="H7" s="82">
        <v>39203.0</v>
      </c>
      <c r="I7" s="82">
        <v>39234.0</v>
      </c>
      <c r="J7" s="82">
        <v>39264.0</v>
      </c>
      <c r="K7" s="82">
        <v>39295.0</v>
      </c>
      <c r="L7" s="82">
        <v>39326.0</v>
      </c>
      <c r="M7" s="82">
        <v>39356.0</v>
      </c>
      <c r="N7" s="82">
        <v>39387.0</v>
      </c>
      <c r="O7" s="82">
        <v>39417.0</v>
      </c>
      <c r="P7" s="82">
        <v>39448.0</v>
      </c>
      <c r="Q7" s="82">
        <v>39479.0</v>
      </c>
      <c r="R7" s="82">
        <v>39508.0</v>
      </c>
      <c r="S7" s="82">
        <v>39539.0</v>
      </c>
      <c r="T7" s="82">
        <v>39569.0</v>
      </c>
      <c r="U7" s="82">
        <v>39600.0</v>
      </c>
      <c r="V7" s="82">
        <v>39630.0</v>
      </c>
      <c r="W7" s="82">
        <v>39661.0</v>
      </c>
      <c r="X7" s="82">
        <v>39692.0</v>
      </c>
      <c r="Y7" s="82">
        <v>39722.0</v>
      </c>
      <c r="Z7" s="82">
        <v>39753.0</v>
      </c>
      <c r="AA7" s="82">
        <v>39783.0</v>
      </c>
      <c r="AB7" s="82">
        <v>39814.0</v>
      </c>
      <c r="AC7" s="82">
        <v>39845.0</v>
      </c>
      <c r="AD7" s="82">
        <v>39873.0</v>
      </c>
      <c r="AE7" s="82">
        <v>39904.0</v>
      </c>
      <c r="AF7" s="82">
        <v>39934.0</v>
      </c>
      <c r="AG7" s="82">
        <v>39965.0</v>
      </c>
      <c r="AH7" s="82">
        <v>39995.0</v>
      </c>
      <c r="AI7" s="82">
        <v>40026.0</v>
      </c>
      <c r="AJ7" s="82">
        <v>40057.0</v>
      </c>
      <c r="AK7" s="82">
        <v>40087.0</v>
      </c>
      <c r="AL7" s="82">
        <v>40118.0</v>
      </c>
      <c r="AM7" s="82">
        <v>40148.0</v>
      </c>
      <c r="AN7" s="82">
        <v>40179.0</v>
      </c>
      <c r="AO7" s="82">
        <v>40210.0</v>
      </c>
      <c r="AP7" s="82">
        <v>40238.0</v>
      </c>
      <c r="AQ7" s="82">
        <v>40269.0</v>
      </c>
      <c r="AR7" s="82">
        <v>40299.0</v>
      </c>
      <c r="AS7" s="82">
        <v>40330.0</v>
      </c>
      <c r="AT7" s="82">
        <v>40360.0</v>
      </c>
      <c r="AU7" s="84">
        <v>40391.0</v>
      </c>
      <c r="AV7" s="82">
        <v>40422.0</v>
      </c>
      <c r="AW7" s="82">
        <v>40452.0</v>
      </c>
      <c r="AX7" s="82">
        <v>40483.0</v>
      </c>
      <c r="AY7" s="82">
        <v>40513.0</v>
      </c>
      <c r="AZ7" s="82">
        <v>40544.0</v>
      </c>
      <c r="BA7" s="82">
        <v>40575.0</v>
      </c>
      <c r="BB7" s="82">
        <v>40603.0</v>
      </c>
      <c r="BC7" s="28"/>
      <c r="BD7" s="28"/>
      <c r="BE7" s="28"/>
      <c r="BF7" s="28"/>
      <c r="BG7" s="28"/>
      <c r="BH7" s="28"/>
      <c r="BI7" s="28"/>
      <c r="BJ7" s="28"/>
      <c r="BK7" s="28"/>
      <c r="BL7" s="28"/>
      <c r="BM7" s="28"/>
      <c r="BN7" s="28"/>
    </row>
    <row r="8" ht="18.0" customHeight="1">
      <c r="A8" s="28"/>
      <c r="B8" s="88" t="s">
        <v>5</v>
      </c>
      <c r="C8" s="64" t="s">
        <v>6</v>
      </c>
      <c r="D8" s="64" t="s">
        <v>7</v>
      </c>
      <c r="E8" s="65" t="s">
        <v>8</v>
      </c>
      <c r="F8" s="90"/>
      <c r="G8" s="92" t="s">
        <v>25</v>
      </c>
      <c r="H8" s="68"/>
      <c r="I8" s="68"/>
      <c r="J8" s="68"/>
      <c r="K8" s="68"/>
      <c r="L8" s="68"/>
      <c r="M8" s="68"/>
      <c r="N8" s="68"/>
      <c r="O8" s="68"/>
      <c r="P8" s="68"/>
      <c r="Q8" s="68"/>
      <c r="R8" s="68"/>
      <c r="S8" s="67" t="s">
        <v>26</v>
      </c>
      <c r="T8" s="68"/>
      <c r="U8" s="68"/>
      <c r="V8" s="68"/>
      <c r="W8" s="68"/>
      <c r="X8" s="68"/>
      <c r="Y8" s="68"/>
      <c r="Z8" s="68"/>
      <c r="AA8" s="68"/>
      <c r="AB8" s="68"/>
      <c r="AC8" s="68"/>
      <c r="AD8" s="96"/>
      <c r="AE8" s="92" t="s">
        <v>27</v>
      </c>
      <c r="AF8" s="68"/>
      <c r="AG8" s="68"/>
      <c r="AH8" s="68"/>
      <c r="AI8" s="68"/>
      <c r="AJ8" s="68"/>
      <c r="AK8" s="68"/>
      <c r="AL8" s="68"/>
      <c r="AM8" s="68"/>
      <c r="AN8" s="68"/>
      <c r="AO8" s="68"/>
      <c r="AP8" s="68"/>
      <c r="AQ8" s="67" t="s">
        <v>28</v>
      </c>
      <c r="AR8" s="68"/>
      <c r="AS8" s="68"/>
      <c r="AT8" s="68"/>
      <c r="AU8" s="68"/>
      <c r="AV8" s="68"/>
      <c r="AW8" s="68"/>
      <c r="AX8" s="68"/>
      <c r="AY8" s="68"/>
      <c r="AZ8" s="68"/>
      <c r="BA8" s="68"/>
      <c r="BB8" s="96"/>
      <c r="BC8" s="67" t="s">
        <v>29</v>
      </c>
      <c r="BD8" s="68"/>
      <c r="BE8" s="68"/>
      <c r="BF8" s="68"/>
      <c r="BG8" s="68"/>
      <c r="BH8" s="68"/>
      <c r="BI8" s="68"/>
      <c r="BJ8" s="68"/>
      <c r="BK8" s="68"/>
      <c r="BL8" s="68"/>
      <c r="BM8" s="68"/>
      <c r="BN8" s="96"/>
    </row>
    <row r="9" ht="15.75" customHeight="1">
      <c r="A9" s="28"/>
      <c r="B9" s="24"/>
      <c r="C9" s="71" t="s">
        <v>9</v>
      </c>
      <c r="D9" s="71" t="s">
        <v>9</v>
      </c>
      <c r="E9" s="24"/>
      <c r="F9" s="107">
        <v>0.0</v>
      </c>
      <c r="G9" s="109">
        <v>1.0</v>
      </c>
      <c r="H9" s="109">
        <v>2.0</v>
      </c>
      <c r="I9" s="109">
        <v>3.0</v>
      </c>
      <c r="J9" s="109">
        <v>4.0</v>
      </c>
      <c r="K9" s="109">
        <v>5.0</v>
      </c>
      <c r="L9" s="109">
        <v>6.0</v>
      </c>
      <c r="M9" s="109">
        <v>7.0</v>
      </c>
      <c r="N9" s="109">
        <v>8.0</v>
      </c>
      <c r="O9" s="109">
        <v>9.0</v>
      </c>
      <c r="P9" s="109">
        <v>10.0</v>
      </c>
      <c r="Q9" s="109">
        <v>11.0</v>
      </c>
      <c r="R9" s="109">
        <v>12.0</v>
      </c>
      <c r="S9" s="111">
        <v>13.0</v>
      </c>
      <c r="T9" s="109">
        <v>14.0</v>
      </c>
      <c r="U9" s="109">
        <v>15.0</v>
      </c>
      <c r="V9" s="109">
        <v>16.0</v>
      </c>
      <c r="W9" s="109">
        <v>17.0</v>
      </c>
      <c r="X9" s="109">
        <v>18.0</v>
      </c>
      <c r="Y9" s="109">
        <v>19.0</v>
      </c>
      <c r="Z9" s="109">
        <v>20.0</v>
      </c>
      <c r="AA9" s="109">
        <v>21.0</v>
      </c>
      <c r="AB9" s="109">
        <v>22.0</v>
      </c>
      <c r="AC9" s="109">
        <v>23.0</v>
      </c>
      <c r="AD9" s="113">
        <v>24.0</v>
      </c>
      <c r="AE9" s="109">
        <v>25.0</v>
      </c>
      <c r="AF9" s="109">
        <v>26.0</v>
      </c>
      <c r="AG9" s="109">
        <v>27.0</v>
      </c>
      <c r="AH9" s="109">
        <v>28.0</v>
      </c>
      <c r="AI9" s="109">
        <v>29.0</v>
      </c>
      <c r="AJ9" s="109">
        <v>30.0</v>
      </c>
      <c r="AK9" s="109">
        <v>31.0</v>
      </c>
      <c r="AL9" s="109">
        <v>32.0</v>
      </c>
      <c r="AM9" s="109">
        <v>33.0</v>
      </c>
      <c r="AN9" s="109">
        <v>34.0</v>
      </c>
      <c r="AO9" s="109">
        <v>35.0</v>
      </c>
      <c r="AP9" s="109">
        <v>36.0</v>
      </c>
      <c r="AQ9" s="115">
        <v>37.0</v>
      </c>
      <c r="AR9" s="116">
        <v>38.0</v>
      </c>
      <c r="AS9" s="116">
        <v>39.0</v>
      </c>
      <c r="AT9" s="116">
        <v>40.0</v>
      </c>
      <c r="AU9" s="116">
        <v>41.0</v>
      </c>
      <c r="AV9" s="116">
        <v>42.0</v>
      </c>
      <c r="AW9" s="116">
        <v>43.0</v>
      </c>
      <c r="AX9" s="116">
        <v>44.0</v>
      </c>
      <c r="AY9" s="116">
        <v>45.0</v>
      </c>
      <c r="AZ9" s="116">
        <v>46.0</v>
      </c>
      <c r="BA9" s="116">
        <v>47.0</v>
      </c>
      <c r="BB9" s="118">
        <v>48.0</v>
      </c>
      <c r="BC9" s="115">
        <v>49.0</v>
      </c>
      <c r="BD9" s="116">
        <v>50.0</v>
      </c>
      <c r="BE9" s="116">
        <v>51.0</v>
      </c>
      <c r="BF9" s="116">
        <v>52.0</v>
      </c>
      <c r="BG9" s="116">
        <v>53.0</v>
      </c>
      <c r="BH9" s="116">
        <v>54.0</v>
      </c>
      <c r="BI9" s="116">
        <v>55.0</v>
      </c>
      <c r="BJ9" s="116">
        <v>56.0</v>
      </c>
      <c r="BK9" s="116">
        <v>57.0</v>
      </c>
      <c r="BL9" s="116">
        <v>58.0</v>
      </c>
      <c r="BM9" s="116">
        <v>59.0</v>
      </c>
      <c r="BN9" s="118">
        <v>60.0</v>
      </c>
    </row>
    <row r="10" ht="15.75" customHeight="1">
      <c r="A10" s="28"/>
      <c r="B10" s="120" t="s">
        <v>32</v>
      </c>
      <c r="C10" s="122">
        <f t="shared" ref="C10:E10" si="1">C11</f>
        <v>800000</v>
      </c>
      <c r="D10" s="122">
        <f t="shared" si="1"/>
        <v>663111.9303</v>
      </c>
      <c r="E10" s="124">
        <f t="shared" si="1"/>
        <v>1</v>
      </c>
      <c r="F10" s="127">
        <f t="shared" ref="F10:BN10" si="2">SUM(F11)</f>
        <v>0</v>
      </c>
      <c r="G10" s="131">
        <f t="shared" si="2"/>
        <v>20000</v>
      </c>
      <c r="H10" s="131">
        <f t="shared" si="2"/>
        <v>20000</v>
      </c>
      <c r="I10" s="131">
        <f t="shared" si="2"/>
        <v>20000</v>
      </c>
      <c r="J10" s="131">
        <f t="shared" si="2"/>
        <v>20000</v>
      </c>
      <c r="K10" s="131">
        <f t="shared" si="2"/>
        <v>20000</v>
      </c>
      <c r="L10" s="131">
        <f t="shared" si="2"/>
        <v>20000</v>
      </c>
      <c r="M10" s="131">
        <f t="shared" si="2"/>
        <v>20000</v>
      </c>
      <c r="N10" s="131">
        <f t="shared" si="2"/>
        <v>20000</v>
      </c>
      <c r="O10" s="131">
        <f t="shared" si="2"/>
        <v>20000</v>
      </c>
      <c r="P10" s="131">
        <f t="shared" si="2"/>
        <v>20000</v>
      </c>
      <c r="Q10" s="131">
        <f t="shared" si="2"/>
        <v>20000</v>
      </c>
      <c r="R10" s="131">
        <f t="shared" si="2"/>
        <v>20000</v>
      </c>
      <c r="S10" s="133">
        <f t="shared" si="2"/>
        <v>20000</v>
      </c>
      <c r="T10" s="131">
        <f t="shared" si="2"/>
        <v>20000</v>
      </c>
      <c r="U10" s="131">
        <f t="shared" si="2"/>
        <v>20000</v>
      </c>
      <c r="V10" s="131">
        <f t="shared" si="2"/>
        <v>20000</v>
      </c>
      <c r="W10" s="131">
        <f t="shared" si="2"/>
        <v>20000</v>
      </c>
      <c r="X10" s="131">
        <f t="shared" si="2"/>
        <v>20000</v>
      </c>
      <c r="Y10" s="131">
        <f t="shared" si="2"/>
        <v>20000</v>
      </c>
      <c r="Z10" s="131">
        <f t="shared" si="2"/>
        <v>20000</v>
      </c>
      <c r="AA10" s="131">
        <f t="shared" si="2"/>
        <v>20000</v>
      </c>
      <c r="AB10" s="131">
        <f t="shared" si="2"/>
        <v>20000</v>
      </c>
      <c r="AC10" s="131">
        <f t="shared" si="2"/>
        <v>20000</v>
      </c>
      <c r="AD10" s="135">
        <f t="shared" si="2"/>
        <v>20000</v>
      </c>
      <c r="AE10" s="131">
        <f t="shared" si="2"/>
        <v>20000</v>
      </c>
      <c r="AF10" s="131">
        <f t="shared" si="2"/>
        <v>20000</v>
      </c>
      <c r="AG10" s="131">
        <f t="shared" si="2"/>
        <v>20000</v>
      </c>
      <c r="AH10" s="131">
        <f t="shared" si="2"/>
        <v>20000</v>
      </c>
      <c r="AI10" s="131">
        <f t="shared" si="2"/>
        <v>20000</v>
      </c>
      <c r="AJ10" s="131">
        <f t="shared" si="2"/>
        <v>20000</v>
      </c>
      <c r="AK10" s="131">
        <f t="shared" si="2"/>
        <v>20000</v>
      </c>
      <c r="AL10" s="131">
        <f t="shared" si="2"/>
        <v>20000</v>
      </c>
      <c r="AM10" s="131">
        <f t="shared" si="2"/>
        <v>20000</v>
      </c>
      <c r="AN10" s="131">
        <f t="shared" si="2"/>
        <v>20000</v>
      </c>
      <c r="AO10" s="131">
        <f t="shared" si="2"/>
        <v>20000</v>
      </c>
      <c r="AP10" s="131">
        <f t="shared" si="2"/>
        <v>20000</v>
      </c>
      <c r="AQ10" s="137">
        <f t="shared" si="2"/>
        <v>20000</v>
      </c>
      <c r="AR10" s="144">
        <f t="shared" si="2"/>
        <v>20000</v>
      </c>
      <c r="AS10" s="144">
        <f t="shared" si="2"/>
        <v>20000</v>
      </c>
      <c r="AT10" s="144">
        <f t="shared" si="2"/>
        <v>20000</v>
      </c>
      <c r="AU10" s="144">
        <f t="shared" si="2"/>
        <v>0</v>
      </c>
      <c r="AV10" s="144">
        <f t="shared" si="2"/>
        <v>0</v>
      </c>
      <c r="AW10" s="144">
        <f t="shared" si="2"/>
        <v>0</v>
      </c>
      <c r="AX10" s="144">
        <f t="shared" si="2"/>
        <v>0</v>
      </c>
      <c r="AY10" s="144">
        <f t="shared" si="2"/>
        <v>0</v>
      </c>
      <c r="AZ10" s="144">
        <f t="shared" si="2"/>
        <v>0</v>
      </c>
      <c r="BA10" s="144">
        <f t="shared" si="2"/>
        <v>0</v>
      </c>
      <c r="BB10" s="146">
        <f t="shared" si="2"/>
        <v>0</v>
      </c>
      <c r="BC10" s="133">
        <f t="shared" si="2"/>
        <v>0</v>
      </c>
      <c r="BD10" s="131">
        <f t="shared" si="2"/>
        <v>0</v>
      </c>
      <c r="BE10" s="131">
        <f t="shared" si="2"/>
        <v>0</v>
      </c>
      <c r="BF10" s="131">
        <f t="shared" si="2"/>
        <v>0</v>
      </c>
      <c r="BG10" s="131">
        <f t="shared" si="2"/>
        <v>0</v>
      </c>
      <c r="BH10" s="131">
        <f t="shared" si="2"/>
        <v>0</v>
      </c>
      <c r="BI10" s="131">
        <f t="shared" si="2"/>
        <v>0</v>
      </c>
      <c r="BJ10" s="131">
        <f t="shared" si="2"/>
        <v>0</v>
      </c>
      <c r="BK10" s="131">
        <f t="shared" si="2"/>
        <v>0</v>
      </c>
      <c r="BL10" s="131">
        <f t="shared" si="2"/>
        <v>0</v>
      </c>
      <c r="BM10" s="131">
        <f t="shared" si="2"/>
        <v>0</v>
      </c>
      <c r="BN10" s="135">
        <f t="shared" si="2"/>
        <v>0</v>
      </c>
    </row>
    <row r="11" ht="16.5" customHeight="1">
      <c r="A11" s="28"/>
      <c r="B11" s="149" t="s">
        <v>40</v>
      </c>
      <c r="C11" s="152">
        <f>SUM(F11:BN11)</f>
        <v>800000</v>
      </c>
      <c r="D11" s="152">
        <f t="array" ref="D11">NPV($C$7,G11:BN11)+F11</f>
        <v>663111.9303</v>
      </c>
      <c r="E11" s="165">
        <f>D11/D10</f>
        <v>1</v>
      </c>
      <c r="F11" s="152">
        <v>0.0</v>
      </c>
      <c r="G11" s="170">
        <v>20000.0</v>
      </c>
      <c r="H11" s="172">
        <f t="shared" ref="H11:AT11" si="3">G11</f>
        <v>20000</v>
      </c>
      <c r="I11" s="172">
        <f t="shared" si="3"/>
        <v>20000</v>
      </c>
      <c r="J11" s="172">
        <f t="shared" si="3"/>
        <v>20000</v>
      </c>
      <c r="K11" s="172">
        <f t="shared" si="3"/>
        <v>20000</v>
      </c>
      <c r="L11" s="172">
        <f t="shared" si="3"/>
        <v>20000</v>
      </c>
      <c r="M11" s="172">
        <f t="shared" si="3"/>
        <v>20000</v>
      </c>
      <c r="N11" s="172">
        <f t="shared" si="3"/>
        <v>20000</v>
      </c>
      <c r="O11" s="172">
        <f t="shared" si="3"/>
        <v>20000</v>
      </c>
      <c r="P11" s="172">
        <f t="shared" si="3"/>
        <v>20000</v>
      </c>
      <c r="Q11" s="172">
        <f t="shared" si="3"/>
        <v>20000</v>
      </c>
      <c r="R11" s="172">
        <f t="shared" si="3"/>
        <v>20000</v>
      </c>
      <c r="S11" s="175">
        <f t="shared" si="3"/>
        <v>20000</v>
      </c>
      <c r="T11" s="172">
        <f t="shared" si="3"/>
        <v>20000</v>
      </c>
      <c r="U11" s="172">
        <f t="shared" si="3"/>
        <v>20000</v>
      </c>
      <c r="V11" s="172">
        <f t="shared" si="3"/>
        <v>20000</v>
      </c>
      <c r="W11" s="172">
        <f t="shared" si="3"/>
        <v>20000</v>
      </c>
      <c r="X11" s="172">
        <f t="shared" si="3"/>
        <v>20000</v>
      </c>
      <c r="Y11" s="172">
        <f t="shared" si="3"/>
        <v>20000</v>
      </c>
      <c r="Z11" s="172">
        <f t="shared" si="3"/>
        <v>20000</v>
      </c>
      <c r="AA11" s="172">
        <f t="shared" si="3"/>
        <v>20000</v>
      </c>
      <c r="AB11" s="172">
        <f t="shared" si="3"/>
        <v>20000</v>
      </c>
      <c r="AC11" s="172">
        <f t="shared" si="3"/>
        <v>20000</v>
      </c>
      <c r="AD11" s="181">
        <f t="shared" si="3"/>
        <v>20000</v>
      </c>
      <c r="AE11" s="172">
        <f t="shared" si="3"/>
        <v>20000</v>
      </c>
      <c r="AF11" s="172">
        <f t="shared" si="3"/>
        <v>20000</v>
      </c>
      <c r="AG11" s="172">
        <f t="shared" si="3"/>
        <v>20000</v>
      </c>
      <c r="AH11" s="172">
        <f t="shared" si="3"/>
        <v>20000</v>
      </c>
      <c r="AI11" s="172">
        <f t="shared" si="3"/>
        <v>20000</v>
      </c>
      <c r="AJ11" s="172">
        <f t="shared" si="3"/>
        <v>20000</v>
      </c>
      <c r="AK11" s="172">
        <f t="shared" si="3"/>
        <v>20000</v>
      </c>
      <c r="AL11" s="172">
        <f t="shared" si="3"/>
        <v>20000</v>
      </c>
      <c r="AM11" s="172">
        <f t="shared" si="3"/>
        <v>20000</v>
      </c>
      <c r="AN11" s="172">
        <f t="shared" si="3"/>
        <v>20000</v>
      </c>
      <c r="AO11" s="172">
        <f t="shared" si="3"/>
        <v>20000</v>
      </c>
      <c r="AP11" s="172">
        <f t="shared" si="3"/>
        <v>20000</v>
      </c>
      <c r="AQ11" s="183">
        <f t="shared" si="3"/>
        <v>20000</v>
      </c>
      <c r="AR11" s="189">
        <f t="shared" si="3"/>
        <v>20000</v>
      </c>
      <c r="AS11" s="189">
        <f t="shared" si="3"/>
        <v>20000</v>
      </c>
      <c r="AT11" s="189">
        <f t="shared" si="3"/>
        <v>20000</v>
      </c>
      <c r="AU11" s="189">
        <v>0.0</v>
      </c>
      <c r="AV11" s="189">
        <f t="shared" ref="AV11:BB11" si="4">AU11</f>
        <v>0</v>
      </c>
      <c r="AW11" s="189">
        <f t="shared" si="4"/>
        <v>0</v>
      </c>
      <c r="AX11" s="189">
        <f t="shared" si="4"/>
        <v>0</v>
      </c>
      <c r="AY11" s="189">
        <f t="shared" si="4"/>
        <v>0</v>
      </c>
      <c r="AZ11" s="189">
        <f t="shared" si="4"/>
        <v>0</v>
      </c>
      <c r="BA11" s="189">
        <f t="shared" si="4"/>
        <v>0</v>
      </c>
      <c r="BB11" s="199">
        <f t="shared" si="4"/>
        <v>0</v>
      </c>
      <c r="BC11" s="175">
        <v>0.0</v>
      </c>
      <c r="BD11" s="172">
        <f t="shared" ref="BD11:BN11" si="5">BC11</f>
        <v>0</v>
      </c>
      <c r="BE11" s="172">
        <f t="shared" si="5"/>
        <v>0</v>
      </c>
      <c r="BF11" s="172">
        <f t="shared" si="5"/>
        <v>0</v>
      </c>
      <c r="BG11" s="172">
        <f t="shared" si="5"/>
        <v>0</v>
      </c>
      <c r="BH11" s="172">
        <f t="shared" si="5"/>
        <v>0</v>
      </c>
      <c r="BI11" s="172">
        <f t="shared" si="5"/>
        <v>0</v>
      </c>
      <c r="BJ11" s="172">
        <f t="shared" si="5"/>
        <v>0</v>
      </c>
      <c r="BK11" s="172">
        <f t="shared" si="5"/>
        <v>0</v>
      </c>
      <c r="BL11" s="172">
        <f t="shared" si="5"/>
        <v>0</v>
      </c>
      <c r="BM11" s="172">
        <f t="shared" si="5"/>
        <v>0</v>
      </c>
      <c r="BN11" s="181">
        <f t="shared" si="5"/>
        <v>0</v>
      </c>
    </row>
    <row r="12" ht="16.5" customHeight="1">
      <c r="A12" s="38"/>
      <c r="B12" s="202" t="s">
        <v>53</v>
      </c>
      <c r="C12" s="204">
        <f t="shared" ref="C12:D12" si="6">C13+C22+C26+C30+C38</f>
        <v>495757.9344</v>
      </c>
      <c r="D12" s="204">
        <f t="shared" si="6"/>
        <v>481949.5158</v>
      </c>
      <c r="E12" s="206">
        <f t="shared" ref="E12:E13" si="9">+D12/$D$10</f>
        <v>0.7267996454</v>
      </c>
      <c r="F12" s="204">
        <f t="shared" ref="F12:BN12" si="7">F13+F22+F26+F30+F38</f>
        <v>412214.1411</v>
      </c>
      <c r="G12" s="209">
        <f t="shared" si="7"/>
        <v>3177.731957</v>
      </c>
      <c r="H12" s="211">
        <f t="shared" si="7"/>
        <v>3177.731957</v>
      </c>
      <c r="I12" s="211">
        <f t="shared" si="7"/>
        <v>918.0444567</v>
      </c>
      <c r="J12" s="211">
        <f t="shared" si="7"/>
        <v>918.0444567</v>
      </c>
      <c r="K12" s="211">
        <f t="shared" si="7"/>
        <v>918.0444567</v>
      </c>
      <c r="L12" s="211">
        <f t="shared" si="7"/>
        <v>918.0444567</v>
      </c>
      <c r="M12" s="211">
        <f t="shared" si="7"/>
        <v>918.0444567</v>
      </c>
      <c r="N12" s="211">
        <f t="shared" si="7"/>
        <v>918.0444567</v>
      </c>
      <c r="O12" s="211">
        <f t="shared" si="7"/>
        <v>15018.92446</v>
      </c>
      <c r="P12" s="211">
        <f t="shared" si="7"/>
        <v>918.0444567</v>
      </c>
      <c r="Q12" s="211">
        <f t="shared" si="7"/>
        <v>918.0444567</v>
      </c>
      <c r="R12" s="211">
        <f t="shared" si="7"/>
        <v>918.0444567</v>
      </c>
      <c r="S12" s="214">
        <f t="shared" si="7"/>
        <v>918.0444567</v>
      </c>
      <c r="T12" s="211">
        <f t="shared" si="7"/>
        <v>918.0444567</v>
      </c>
      <c r="U12" s="211">
        <f t="shared" si="7"/>
        <v>918.0444567</v>
      </c>
      <c r="V12" s="211">
        <f t="shared" si="7"/>
        <v>918.0444567</v>
      </c>
      <c r="W12" s="211">
        <f t="shared" si="7"/>
        <v>918.0444567</v>
      </c>
      <c r="X12" s="211">
        <f t="shared" si="7"/>
        <v>918.0444567</v>
      </c>
      <c r="Y12" s="211">
        <f t="shared" si="7"/>
        <v>918.0444567</v>
      </c>
      <c r="Z12" s="211">
        <f t="shared" si="7"/>
        <v>918.0444567</v>
      </c>
      <c r="AA12" s="211">
        <f t="shared" si="7"/>
        <v>15018.92446</v>
      </c>
      <c r="AB12" s="211">
        <f t="shared" si="7"/>
        <v>918.0444567</v>
      </c>
      <c r="AC12" s="211">
        <f t="shared" si="7"/>
        <v>918.0444567</v>
      </c>
      <c r="AD12" s="216">
        <f t="shared" si="7"/>
        <v>918.0444567</v>
      </c>
      <c r="AE12" s="218">
        <f t="shared" si="7"/>
        <v>918.0444567</v>
      </c>
      <c r="AF12" s="218">
        <f t="shared" si="7"/>
        <v>918.0444567</v>
      </c>
      <c r="AG12" s="218">
        <f t="shared" si="7"/>
        <v>918.0444567</v>
      </c>
      <c r="AH12" s="218">
        <f t="shared" si="7"/>
        <v>918.0444567</v>
      </c>
      <c r="AI12" s="218">
        <f t="shared" si="7"/>
        <v>918.0444567</v>
      </c>
      <c r="AJ12" s="218">
        <f t="shared" si="7"/>
        <v>918.0444567</v>
      </c>
      <c r="AK12" s="218">
        <f t="shared" si="7"/>
        <v>918.0444567</v>
      </c>
      <c r="AL12" s="218">
        <f t="shared" si="7"/>
        <v>918.0444567</v>
      </c>
      <c r="AM12" s="218">
        <f t="shared" si="7"/>
        <v>15018.92446</v>
      </c>
      <c r="AN12" s="218">
        <f t="shared" si="7"/>
        <v>918.0444567</v>
      </c>
      <c r="AO12" s="218">
        <f t="shared" si="7"/>
        <v>918.0444567</v>
      </c>
      <c r="AP12" s="218">
        <f t="shared" si="7"/>
        <v>918.0444567</v>
      </c>
      <c r="AQ12" s="222">
        <f t="shared" si="7"/>
        <v>918.0444567</v>
      </c>
      <c r="AR12" s="218">
        <f t="shared" si="7"/>
        <v>918.0444567</v>
      </c>
      <c r="AS12" s="218">
        <f t="shared" si="7"/>
        <v>918.0444567</v>
      </c>
      <c r="AT12" s="218">
        <f t="shared" si="7"/>
        <v>918.0444567</v>
      </c>
      <c r="AU12" s="218">
        <f t="shared" si="7"/>
        <v>0</v>
      </c>
      <c r="AV12" s="218">
        <f t="shared" si="7"/>
        <v>0</v>
      </c>
      <c r="AW12" s="218">
        <f t="shared" si="7"/>
        <v>0</v>
      </c>
      <c r="AX12" s="218">
        <f t="shared" si="7"/>
        <v>0</v>
      </c>
      <c r="AY12" s="218">
        <f t="shared" si="7"/>
        <v>0</v>
      </c>
      <c r="AZ12" s="218">
        <f t="shared" si="7"/>
        <v>0</v>
      </c>
      <c r="BA12" s="225">
        <f t="shared" si="7"/>
        <v>0</v>
      </c>
      <c r="BB12" s="227">
        <f t="shared" si="7"/>
        <v>0</v>
      </c>
      <c r="BC12" s="231">
        <f t="shared" si="7"/>
        <v>0</v>
      </c>
      <c r="BD12" s="238">
        <f t="shared" si="7"/>
        <v>0</v>
      </c>
      <c r="BE12" s="238">
        <f t="shared" si="7"/>
        <v>0</v>
      </c>
      <c r="BF12" s="238">
        <f t="shared" si="7"/>
        <v>0</v>
      </c>
      <c r="BG12" s="238">
        <f t="shared" si="7"/>
        <v>0</v>
      </c>
      <c r="BH12" s="238">
        <f t="shared" si="7"/>
        <v>0</v>
      </c>
      <c r="BI12" s="238">
        <f t="shared" si="7"/>
        <v>0</v>
      </c>
      <c r="BJ12" s="238">
        <f t="shared" si="7"/>
        <v>0</v>
      </c>
      <c r="BK12" s="238">
        <f t="shared" si="7"/>
        <v>0</v>
      </c>
      <c r="BL12" s="238">
        <f t="shared" si="7"/>
        <v>0</v>
      </c>
      <c r="BM12" s="238">
        <f t="shared" si="7"/>
        <v>0</v>
      </c>
      <c r="BN12" s="242">
        <f t="shared" si="7"/>
        <v>0</v>
      </c>
    </row>
    <row r="13" ht="15.75" customHeight="1">
      <c r="A13" s="38"/>
      <c r="B13" s="244" t="s">
        <v>57</v>
      </c>
      <c r="C13" s="246">
        <f t="shared" ref="C13:D13" si="8">+C14+C18</f>
        <v>43702.38054</v>
      </c>
      <c r="D13" s="246">
        <f t="shared" si="8"/>
        <v>37355.39302</v>
      </c>
      <c r="E13" s="249">
        <f t="shared" si="9"/>
        <v>0.05633346546</v>
      </c>
      <c r="F13" s="250">
        <f t="shared" ref="F13:BN13" si="10">SUM(F19:F21)</f>
        <v>2461.227273</v>
      </c>
      <c r="G13" s="251">
        <f t="shared" si="10"/>
        <v>3177.731957</v>
      </c>
      <c r="H13" s="251">
        <f t="shared" si="10"/>
        <v>3177.731957</v>
      </c>
      <c r="I13" s="251">
        <f t="shared" si="10"/>
        <v>918.0444567</v>
      </c>
      <c r="J13" s="251">
        <f t="shared" si="10"/>
        <v>918.0444567</v>
      </c>
      <c r="K13" s="251">
        <f t="shared" si="10"/>
        <v>918.0444567</v>
      </c>
      <c r="L13" s="251">
        <f t="shared" si="10"/>
        <v>918.0444567</v>
      </c>
      <c r="M13" s="251">
        <f t="shared" si="10"/>
        <v>918.0444567</v>
      </c>
      <c r="N13" s="251">
        <f t="shared" si="10"/>
        <v>918.0444567</v>
      </c>
      <c r="O13" s="251">
        <f t="shared" si="10"/>
        <v>918.0444567</v>
      </c>
      <c r="P13" s="251">
        <f t="shared" si="10"/>
        <v>918.0444567</v>
      </c>
      <c r="Q13" s="251">
        <f t="shared" si="10"/>
        <v>918.0444567</v>
      </c>
      <c r="R13" s="251">
        <f t="shared" si="10"/>
        <v>918.0444567</v>
      </c>
      <c r="S13" s="252">
        <f t="shared" si="10"/>
        <v>918.0444567</v>
      </c>
      <c r="T13" s="251">
        <f t="shared" si="10"/>
        <v>918.0444567</v>
      </c>
      <c r="U13" s="251">
        <f t="shared" si="10"/>
        <v>918.0444567</v>
      </c>
      <c r="V13" s="251">
        <f t="shared" si="10"/>
        <v>918.0444567</v>
      </c>
      <c r="W13" s="251">
        <f t="shared" si="10"/>
        <v>918.0444567</v>
      </c>
      <c r="X13" s="251">
        <f t="shared" si="10"/>
        <v>918.0444567</v>
      </c>
      <c r="Y13" s="251">
        <f t="shared" si="10"/>
        <v>918.0444567</v>
      </c>
      <c r="Z13" s="251">
        <f t="shared" si="10"/>
        <v>918.0444567</v>
      </c>
      <c r="AA13" s="251">
        <f t="shared" si="10"/>
        <v>918.0444567</v>
      </c>
      <c r="AB13" s="251">
        <f t="shared" si="10"/>
        <v>918.0444567</v>
      </c>
      <c r="AC13" s="251">
        <f t="shared" si="10"/>
        <v>918.0444567</v>
      </c>
      <c r="AD13" s="253">
        <f t="shared" si="10"/>
        <v>918.0444567</v>
      </c>
      <c r="AE13" s="251">
        <f t="shared" si="10"/>
        <v>918.0444567</v>
      </c>
      <c r="AF13" s="251">
        <f t="shared" si="10"/>
        <v>918.0444567</v>
      </c>
      <c r="AG13" s="251">
        <f t="shared" si="10"/>
        <v>918.0444567</v>
      </c>
      <c r="AH13" s="251">
        <f t="shared" si="10"/>
        <v>918.0444567</v>
      </c>
      <c r="AI13" s="251">
        <f t="shared" si="10"/>
        <v>918.0444567</v>
      </c>
      <c r="AJ13" s="251">
        <f t="shared" si="10"/>
        <v>918.0444567</v>
      </c>
      <c r="AK13" s="251">
        <f t="shared" si="10"/>
        <v>918.0444567</v>
      </c>
      <c r="AL13" s="251">
        <f t="shared" si="10"/>
        <v>918.0444567</v>
      </c>
      <c r="AM13" s="251">
        <f t="shared" si="10"/>
        <v>918.0444567</v>
      </c>
      <c r="AN13" s="251">
        <f t="shared" si="10"/>
        <v>918.0444567</v>
      </c>
      <c r="AO13" s="251">
        <f t="shared" si="10"/>
        <v>918.0444567</v>
      </c>
      <c r="AP13" s="251">
        <f t="shared" si="10"/>
        <v>918.0444567</v>
      </c>
      <c r="AQ13" s="254">
        <f t="shared" si="10"/>
        <v>918.0444567</v>
      </c>
      <c r="AR13" s="255">
        <f t="shared" si="10"/>
        <v>918.0444567</v>
      </c>
      <c r="AS13" s="255">
        <f t="shared" si="10"/>
        <v>918.0444567</v>
      </c>
      <c r="AT13" s="255">
        <f t="shared" si="10"/>
        <v>918.0444567</v>
      </c>
      <c r="AU13" s="255">
        <f t="shared" si="10"/>
        <v>0</v>
      </c>
      <c r="AV13" s="255">
        <f t="shared" si="10"/>
        <v>0</v>
      </c>
      <c r="AW13" s="255">
        <f t="shared" si="10"/>
        <v>0</v>
      </c>
      <c r="AX13" s="255">
        <f t="shared" si="10"/>
        <v>0</v>
      </c>
      <c r="AY13" s="255">
        <f t="shared" si="10"/>
        <v>0</v>
      </c>
      <c r="AZ13" s="255">
        <f t="shared" si="10"/>
        <v>0</v>
      </c>
      <c r="BA13" s="255">
        <f t="shared" si="10"/>
        <v>0</v>
      </c>
      <c r="BB13" s="256">
        <f t="shared" si="10"/>
        <v>0</v>
      </c>
      <c r="BC13" s="257">
        <f t="shared" si="10"/>
        <v>0</v>
      </c>
      <c r="BD13" s="255">
        <f t="shared" si="10"/>
        <v>0</v>
      </c>
      <c r="BE13" s="255">
        <f t="shared" si="10"/>
        <v>0</v>
      </c>
      <c r="BF13" s="255">
        <f t="shared" si="10"/>
        <v>0</v>
      </c>
      <c r="BG13" s="255">
        <f t="shared" si="10"/>
        <v>0</v>
      </c>
      <c r="BH13" s="255">
        <f t="shared" si="10"/>
        <v>0</v>
      </c>
      <c r="BI13" s="255">
        <f t="shared" si="10"/>
        <v>0</v>
      </c>
      <c r="BJ13" s="255">
        <f t="shared" si="10"/>
        <v>0</v>
      </c>
      <c r="BK13" s="255">
        <f t="shared" si="10"/>
        <v>0</v>
      </c>
      <c r="BL13" s="255">
        <f t="shared" si="10"/>
        <v>0</v>
      </c>
      <c r="BM13" s="255">
        <f t="shared" si="10"/>
        <v>0</v>
      </c>
      <c r="BN13" s="256">
        <f t="shared" si="10"/>
        <v>0</v>
      </c>
    </row>
    <row r="14" ht="15.75" customHeight="1">
      <c r="A14" s="38"/>
      <c r="B14" s="258" t="s">
        <v>58</v>
      </c>
      <c r="C14" s="246">
        <f t="shared" ref="C14:D14" si="11">SUM(C15:C17)</f>
        <v>0</v>
      </c>
      <c r="D14" s="246">
        <f t="shared" si="11"/>
        <v>0</v>
      </c>
      <c r="E14" s="249"/>
      <c r="F14" s="260">
        <f t="shared" ref="F14:BN14" si="12">SUM(F15:F17)</f>
        <v>0</v>
      </c>
      <c r="G14" s="251">
        <f t="shared" si="12"/>
        <v>0</v>
      </c>
      <c r="H14" s="251">
        <f t="shared" si="12"/>
        <v>0</v>
      </c>
      <c r="I14" s="251">
        <f t="shared" si="12"/>
        <v>0</v>
      </c>
      <c r="J14" s="251">
        <f t="shared" si="12"/>
        <v>0</v>
      </c>
      <c r="K14" s="251">
        <f t="shared" si="12"/>
        <v>0</v>
      </c>
      <c r="L14" s="251">
        <f t="shared" si="12"/>
        <v>0</v>
      </c>
      <c r="M14" s="251">
        <f t="shared" si="12"/>
        <v>0</v>
      </c>
      <c r="N14" s="251">
        <f t="shared" si="12"/>
        <v>0</v>
      </c>
      <c r="O14" s="251">
        <f t="shared" si="12"/>
        <v>0</v>
      </c>
      <c r="P14" s="251">
        <f t="shared" si="12"/>
        <v>0</v>
      </c>
      <c r="Q14" s="251">
        <f t="shared" si="12"/>
        <v>0</v>
      </c>
      <c r="R14" s="251">
        <f t="shared" si="12"/>
        <v>0</v>
      </c>
      <c r="S14" s="252">
        <f t="shared" si="12"/>
        <v>0</v>
      </c>
      <c r="T14" s="251">
        <f t="shared" si="12"/>
        <v>0</v>
      </c>
      <c r="U14" s="251">
        <f t="shared" si="12"/>
        <v>0</v>
      </c>
      <c r="V14" s="251">
        <f t="shared" si="12"/>
        <v>0</v>
      </c>
      <c r="W14" s="251">
        <f t="shared" si="12"/>
        <v>0</v>
      </c>
      <c r="X14" s="251">
        <f t="shared" si="12"/>
        <v>0</v>
      </c>
      <c r="Y14" s="251">
        <f t="shared" si="12"/>
        <v>0</v>
      </c>
      <c r="Z14" s="251">
        <f t="shared" si="12"/>
        <v>0</v>
      </c>
      <c r="AA14" s="251">
        <f t="shared" si="12"/>
        <v>0</v>
      </c>
      <c r="AB14" s="251">
        <f t="shared" si="12"/>
        <v>0</v>
      </c>
      <c r="AC14" s="251">
        <f t="shared" si="12"/>
        <v>0</v>
      </c>
      <c r="AD14" s="253">
        <f t="shared" si="12"/>
        <v>0</v>
      </c>
      <c r="AE14" s="251">
        <f t="shared" si="12"/>
        <v>0</v>
      </c>
      <c r="AF14" s="251">
        <f t="shared" si="12"/>
        <v>0</v>
      </c>
      <c r="AG14" s="251">
        <f t="shared" si="12"/>
        <v>0</v>
      </c>
      <c r="AH14" s="251">
        <f t="shared" si="12"/>
        <v>0</v>
      </c>
      <c r="AI14" s="251">
        <f t="shared" si="12"/>
        <v>0</v>
      </c>
      <c r="AJ14" s="251">
        <f t="shared" si="12"/>
        <v>0</v>
      </c>
      <c r="AK14" s="251">
        <f t="shared" si="12"/>
        <v>0</v>
      </c>
      <c r="AL14" s="251">
        <f t="shared" si="12"/>
        <v>0</v>
      </c>
      <c r="AM14" s="251">
        <f t="shared" si="12"/>
        <v>0</v>
      </c>
      <c r="AN14" s="251">
        <f t="shared" si="12"/>
        <v>0</v>
      </c>
      <c r="AO14" s="251">
        <f t="shared" si="12"/>
        <v>0</v>
      </c>
      <c r="AP14" s="251">
        <f t="shared" si="12"/>
        <v>0</v>
      </c>
      <c r="AQ14" s="264">
        <f t="shared" si="12"/>
        <v>0</v>
      </c>
      <c r="AR14" s="265">
        <f t="shared" si="12"/>
        <v>0</v>
      </c>
      <c r="AS14" s="265">
        <f t="shared" si="12"/>
        <v>0</v>
      </c>
      <c r="AT14" s="265">
        <f t="shared" si="12"/>
        <v>0</v>
      </c>
      <c r="AU14" s="265">
        <f t="shared" si="12"/>
        <v>0</v>
      </c>
      <c r="AV14" s="265">
        <f t="shared" si="12"/>
        <v>0</v>
      </c>
      <c r="AW14" s="265">
        <f t="shared" si="12"/>
        <v>0</v>
      </c>
      <c r="AX14" s="265">
        <f t="shared" si="12"/>
        <v>0</v>
      </c>
      <c r="AY14" s="265">
        <f t="shared" si="12"/>
        <v>0</v>
      </c>
      <c r="AZ14" s="265">
        <f t="shared" si="12"/>
        <v>0</v>
      </c>
      <c r="BA14" s="265">
        <f t="shared" si="12"/>
        <v>0</v>
      </c>
      <c r="BB14" s="266">
        <f t="shared" si="12"/>
        <v>0</v>
      </c>
      <c r="BC14" s="267">
        <f t="shared" si="12"/>
        <v>0</v>
      </c>
      <c r="BD14" s="265">
        <f t="shared" si="12"/>
        <v>0</v>
      </c>
      <c r="BE14" s="265">
        <f t="shared" si="12"/>
        <v>0</v>
      </c>
      <c r="BF14" s="265">
        <f t="shared" si="12"/>
        <v>0</v>
      </c>
      <c r="BG14" s="265">
        <f t="shared" si="12"/>
        <v>0</v>
      </c>
      <c r="BH14" s="265">
        <f t="shared" si="12"/>
        <v>0</v>
      </c>
      <c r="BI14" s="265">
        <f t="shared" si="12"/>
        <v>0</v>
      </c>
      <c r="BJ14" s="265">
        <f t="shared" si="12"/>
        <v>0</v>
      </c>
      <c r="BK14" s="265">
        <f t="shared" si="12"/>
        <v>0</v>
      </c>
      <c r="BL14" s="265">
        <f t="shared" si="12"/>
        <v>0</v>
      </c>
      <c r="BM14" s="265">
        <f t="shared" si="12"/>
        <v>0</v>
      </c>
      <c r="BN14" s="266">
        <f t="shared" si="12"/>
        <v>0</v>
      </c>
    </row>
    <row r="15" ht="15.75" customHeight="1">
      <c r="A15" s="100"/>
      <c r="B15" s="268" t="s">
        <v>59</v>
      </c>
      <c r="C15" s="271">
        <f t="shared" ref="C15:C17" si="16">SUM(F15:BN15)</f>
        <v>0</v>
      </c>
      <c r="D15" s="271">
        <f t="shared" ref="D15:D17" si="17">NPV($C$7,G15:BN15)+F15</f>
        <v>0</v>
      </c>
      <c r="E15" s="274"/>
      <c r="F15" s="276">
        <v>0.0</v>
      </c>
      <c r="G15" s="278">
        <f>'Resumen COT'!E13</f>
        <v>0</v>
      </c>
      <c r="H15" s="278">
        <f t="shared" ref="H15:AT15" si="13">G15</f>
        <v>0</v>
      </c>
      <c r="I15" s="278">
        <f t="shared" si="13"/>
        <v>0</v>
      </c>
      <c r="J15" s="278">
        <f t="shared" si="13"/>
        <v>0</v>
      </c>
      <c r="K15" s="278">
        <f t="shared" si="13"/>
        <v>0</v>
      </c>
      <c r="L15" s="278">
        <f t="shared" si="13"/>
        <v>0</v>
      </c>
      <c r="M15" s="278">
        <f t="shared" si="13"/>
        <v>0</v>
      </c>
      <c r="N15" s="278">
        <f t="shared" si="13"/>
        <v>0</v>
      </c>
      <c r="O15" s="278">
        <f t="shared" si="13"/>
        <v>0</v>
      </c>
      <c r="P15" s="278">
        <f t="shared" si="13"/>
        <v>0</v>
      </c>
      <c r="Q15" s="278">
        <f t="shared" si="13"/>
        <v>0</v>
      </c>
      <c r="R15" s="280">
        <f t="shared" si="13"/>
        <v>0</v>
      </c>
      <c r="S15" s="282">
        <f t="shared" si="13"/>
        <v>0</v>
      </c>
      <c r="T15" s="278">
        <f t="shared" si="13"/>
        <v>0</v>
      </c>
      <c r="U15" s="278">
        <f t="shared" si="13"/>
        <v>0</v>
      </c>
      <c r="V15" s="278">
        <f t="shared" si="13"/>
        <v>0</v>
      </c>
      <c r="W15" s="278">
        <f t="shared" si="13"/>
        <v>0</v>
      </c>
      <c r="X15" s="278">
        <f t="shared" si="13"/>
        <v>0</v>
      </c>
      <c r="Y15" s="278">
        <f t="shared" si="13"/>
        <v>0</v>
      </c>
      <c r="Z15" s="278">
        <f t="shared" si="13"/>
        <v>0</v>
      </c>
      <c r="AA15" s="278">
        <f t="shared" si="13"/>
        <v>0</v>
      </c>
      <c r="AB15" s="278">
        <f t="shared" si="13"/>
        <v>0</v>
      </c>
      <c r="AC15" s="278">
        <f t="shared" si="13"/>
        <v>0</v>
      </c>
      <c r="AD15" s="280">
        <f t="shared" si="13"/>
        <v>0</v>
      </c>
      <c r="AE15" s="278">
        <f t="shared" si="13"/>
        <v>0</v>
      </c>
      <c r="AF15" s="278">
        <f t="shared" si="13"/>
        <v>0</v>
      </c>
      <c r="AG15" s="278">
        <f t="shared" si="13"/>
        <v>0</v>
      </c>
      <c r="AH15" s="278">
        <f t="shared" si="13"/>
        <v>0</v>
      </c>
      <c r="AI15" s="278">
        <f t="shared" si="13"/>
        <v>0</v>
      </c>
      <c r="AJ15" s="278">
        <f t="shared" si="13"/>
        <v>0</v>
      </c>
      <c r="AK15" s="278">
        <f t="shared" si="13"/>
        <v>0</v>
      </c>
      <c r="AL15" s="278">
        <f t="shared" si="13"/>
        <v>0</v>
      </c>
      <c r="AM15" s="278">
        <f t="shared" si="13"/>
        <v>0</v>
      </c>
      <c r="AN15" s="278">
        <f t="shared" si="13"/>
        <v>0</v>
      </c>
      <c r="AO15" s="278">
        <f t="shared" si="13"/>
        <v>0</v>
      </c>
      <c r="AP15" s="278">
        <f t="shared" si="13"/>
        <v>0</v>
      </c>
      <c r="AQ15" s="282">
        <f t="shared" si="13"/>
        <v>0</v>
      </c>
      <c r="AR15" s="278">
        <f t="shared" si="13"/>
        <v>0</v>
      </c>
      <c r="AS15" s="278">
        <f t="shared" si="13"/>
        <v>0</v>
      </c>
      <c r="AT15" s="278">
        <f t="shared" si="13"/>
        <v>0</v>
      </c>
      <c r="AU15" s="278">
        <v>0.0</v>
      </c>
      <c r="AV15" s="278">
        <f t="shared" ref="AV15:BB15" si="14">AU15</f>
        <v>0</v>
      </c>
      <c r="AW15" s="278">
        <f t="shared" si="14"/>
        <v>0</v>
      </c>
      <c r="AX15" s="278">
        <f t="shared" si="14"/>
        <v>0</v>
      </c>
      <c r="AY15" s="278">
        <f t="shared" si="14"/>
        <v>0</v>
      </c>
      <c r="AZ15" s="278">
        <f t="shared" si="14"/>
        <v>0</v>
      </c>
      <c r="BA15" s="278">
        <f t="shared" si="14"/>
        <v>0</v>
      </c>
      <c r="BB15" s="280">
        <f t="shared" si="14"/>
        <v>0</v>
      </c>
      <c r="BC15" s="285">
        <v>0.0</v>
      </c>
      <c r="BD15" s="287">
        <f t="shared" ref="BD15:BN15" si="15">BC15</f>
        <v>0</v>
      </c>
      <c r="BE15" s="287">
        <f t="shared" si="15"/>
        <v>0</v>
      </c>
      <c r="BF15" s="287">
        <f t="shared" si="15"/>
        <v>0</v>
      </c>
      <c r="BG15" s="287">
        <f t="shared" si="15"/>
        <v>0</v>
      </c>
      <c r="BH15" s="287">
        <f t="shared" si="15"/>
        <v>0</v>
      </c>
      <c r="BI15" s="287">
        <f t="shared" si="15"/>
        <v>0</v>
      </c>
      <c r="BJ15" s="287">
        <f t="shared" si="15"/>
        <v>0</v>
      </c>
      <c r="BK15" s="287">
        <f t="shared" si="15"/>
        <v>0</v>
      </c>
      <c r="BL15" s="287">
        <f t="shared" si="15"/>
        <v>0</v>
      </c>
      <c r="BM15" s="287">
        <f t="shared" si="15"/>
        <v>0</v>
      </c>
      <c r="BN15" s="289">
        <f t="shared" si="15"/>
        <v>0</v>
      </c>
    </row>
    <row r="16" ht="15.75" customHeight="1">
      <c r="A16" s="100"/>
      <c r="B16" s="268" t="s">
        <v>60</v>
      </c>
      <c r="C16" s="271">
        <f t="shared" si="16"/>
        <v>0</v>
      </c>
      <c r="D16" s="271">
        <f t="shared" si="17"/>
        <v>0</v>
      </c>
      <c r="E16" s="274"/>
      <c r="F16" s="276">
        <v>0.0</v>
      </c>
      <c r="G16" s="278" t="str">
        <f>'Servicios Implement'!E8</f>
        <v/>
      </c>
      <c r="H16" s="278" t="str">
        <f>G16</f>
        <v/>
      </c>
      <c r="I16" s="278">
        <v>0.0</v>
      </c>
      <c r="J16" s="278">
        <f t="shared" ref="J16:R16" si="18">I16</f>
        <v>0</v>
      </c>
      <c r="K16" s="278">
        <f t="shared" si="18"/>
        <v>0</v>
      </c>
      <c r="L16" s="278">
        <f t="shared" si="18"/>
        <v>0</v>
      </c>
      <c r="M16" s="278">
        <f t="shared" si="18"/>
        <v>0</v>
      </c>
      <c r="N16" s="278">
        <f t="shared" si="18"/>
        <v>0</v>
      </c>
      <c r="O16" s="278">
        <f t="shared" si="18"/>
        <v>0</v>
      </c>
      <c r="P16" s="278">
        <f t="shared" si="18"/>
        <v>0</v>
      </c>
      <c r="Q16" s="278">
        <f t="shared" si="18"/>
        <v>0</v>
      </c>
      <c r="R16" s="280">
        <f t="shared" si="18"/>
        <v>0</v>
      </c>
      <c r="S16" s="282">
        <f>R16/2</f>
        <v>0</v>
      </c>
      <c r="T16" s="278">
        <f t="shared" ref="T16:BB16" si="19">S16</f>
        <v>0</v>
      </c>
      <c r="U16" s="278">
        <f t="shared" si="19"/>
        <v>0</v>
      </c>
      <c r="V16" s="278">
        <f t="shared" si="19"/>
        <v>0</v>
      </c>
      <c r="W16" s="278">
        <f t="shared" si="19"/>
        <v>0</v>
      </c>
      <c r="X16" s="278">
        <f t="shared" si="19"/>
        <v>0</v>
      </c>
      <c r="Y16" s="278">
        <f t="shared" si="19"/>
        <v>0</v>
      </c>
      <c r="Z16" s="278">
        <f t="shared" si="19"/>
        <v>0</v>
      </c>
      <c r="AA16" s="278">
        <f t="shared" si="19"/>
        <v>0</v>
      </c>
      <c r="AB16" s="278">
        <f t="shared" si="19"/>
        <v>0</v>
      </c>
      <c r="AC16" s="278">
        <f t="shared" si="19"/>
        <v>0</v>
      </c>
      <c r="AD16" s="280">
        <f t="shared" si="19"/>
        <v>0</v>
      </c>
      <c r="AE16" s="282">
        <f t="shared" si="19"/>
        <v>0</v>
      </c>
      <c r="AF16" s="278">
        <f t="shared" si="19"/>
        <v>0</v>
      </c>
      <c r="AG16" s="278">
        <f t="shared" si="19"/>
        <v>0</v>
      </c>
      <c r="AH16" s="278">
        <f t="shared" si="19"/>
        <v>0</v>
      </c>
      <c r="AI16" s="278">
        <f t="shared" si="19"/>
        <v>0</v>
      </c>
      <c r="AJ16" s="278">
        <f t="shared" si="19"/>
        <v>0</v>
      </c>
      <c r="AK16" s="278">
        <f t="shared" si="19"/>
        <v>0</v>
      </c>
      <c r="AL16" s="278">
        <f t="shared" si="19"/>
        <v>0</v>
      </c>
      <c r="AM16" s="278">
        <f t="shared" si="19"/>
        <v>0</v>
      </c>
      <c r="AN16" s="278">
        <f t="shared" si="19"/>
        <v>0</v>
      </c>
      <c r="AO16" s="278">
        <f t="shared" si="19"/>
        <v>0</v>
      </c>
      <c r="AP16" s="280">
        <f t="shared" si="19"/>
        <v>0</v>
      </c>
      <c r="AQ16" s="282">
        <f t="shared" si="19"/>
        <v>0</v>
      </c>
      <c r="AR16" s="278">
        <f t="shared" si="19"/>
        <v>0</v>
      </c>
      <c r="AS16" s="278">
        <f t="shared" si="19"/>
        <v>0</v>
      </c>
      <c r="AT16" s="278">
        <f t="shared" si="19"/>
        <v>0</v>
      </c>
      <c r="AU16" s="278">
        <f t="shared" si="19"/>
        <v>0</v>
      </c>
      <c r="AV16" s="278">
        <f t="shared" si="19"/>
        <v>0</v>
      </c>
      <c r="AW16" s="278">
        <f t="shared" si="19"/>
        <v>0</v>
      </c>
      <c r="AX16" s="278">
        <f t="shared" si="19"/>
        <v>0</v>
      </c>
      <c r="AY16" s="278">
        <f t="shared" si="19"/>
        <v>0</v>
      </c>
      <c r="AZ16" s="278">
        <f t="shared" si="19"/>
        <v>0</v>
      </c>
      <c r="BA16" s="278">
        <f t="shared" si="19"/>
        <v>0</v>
      </c>
      <c r="BB16" s="280">
        <f t="shared" si="19"/>
        <v>0</v>
      </c>
      <c r="BC16" s="285">
        <v>0.0</v>
      </c>
      <c r="BD16" s="287">
        <v>0.0</v>
      </c>
      <c r="BE16" s="287">
        <v>0.0</v>
      </c>
      <c r="BF16" s="287">
        <v>0.0</v>
      </c>
      <c r="BG16" s="287">
        <v>0.0</v>
      </c>
      <c r="BH16" s="287">
        <v>0.0</v>
      </c>
      <c r="BI16" s="287">
        <v>0.0</v>
      </c>
      <c r="BJ16" s="287">
        <v>0.0</v>
      </c>
      <c r="BK16" s="287">
        <v>0.0</v>
      </c>
      <c r="BL16" s="287">
        <v>0.0</v>
      </c>
      <c r="BM16" s="287">
        <v>0.0</v>
      </c>
      <c r="BN16" s="289">
        <v>0.0</v>
      </c>
    </row>
    <row r="17" ht="15.75" customHeight="1">
      <c r="A17" s="100"/>
      <c r="B17" s="268" t="s">
        <v>61</v>
      </c>
      <c r="C17" s="271">
        <f t="shared" si="16"/>
        <v>0</v>
      </c>
      <c r="D17" s="271">
        <f t="shared" si="17"/>
        <v>0</v>
      </c>
      <c r="E17" s="274"/>
      <c r="F17" s="276">
        <v>0.0</v>
      </c>
      <c r="G17" s="278">
        <v>0.0</v>
      </c>
      <c r="H17" s="278">
        <v>0.0</v>
      </c>
      <c r="I17" s="278">
        <v>0.0</v>
      </c>
      <c r="J17" s="278">
        <v>0.0</v>
      </c>
      <c r="K17" s="278">
        <v>0.0</v>
      </c>
      <c r="L17" s="278">
        <v>0.0</v>
      </c>
      <c r="M17" s="278">
        <v>0.0</v>
      </c>
      <c r="N17" s="278">
        <v>0.0</v>
      </c>
      <c r="O17" s="278">
        <v>0.0</v>
      </c>
      <c r="P17" s="278">
        <v>0.0</v>
      </c>
      <c r="Q17" s="278">
        <v>0.0</v>
      </c>
      <c r="R17" s="280">
        <v>0.0</v>
      </c>
      <c r="S17" s="282">
        <v>0.0</v>
      </c>
      <c r="T17" s="278">
        <v>0.0</v>
      </c>
      <c r="U17" s="278">
        <v>0.0</v>
      </c>
      <c r="V17" s="278">
        <v>0.0</v>
      </c>
      <c r="W17" s="278">
        <v>0.0</v>
      </c>
      <c r="X17" s="278">
        <v>0.0</v>
      </c>
      <c r="Y17" s="278">
        <v>0.0</v>
      </c>
      <c r="Z17" s="278">
        <v>0.0</v>
      </c>
      <c r="AA17" s="278">
        <v>0.0</v>
      </c>
      <c r="AB17" s="278">
        <v>0.0</v>
      </c>
      <c r="AC17" s="278">
        <v>0.0</v>
      </c>
      <c r="AD17" s="280">
        <v>0.0</v>
      </c>
      <c r="AE17" s="282">
        <v>0.0</v>
      </c>
      <c r="AF17" s="278">
        <v>0.0</v>
      </c>
      <c r="AG17" s="278">
        <v>0.0</v>
      </c>
      <c r="AH17" s="278">
        <v>0.0</v>
      </c>
      <c r="AI17" s="278">
        <v>0.0</v>
      </c>
      <c r="AJ17" s="278">
        <v>0.0</v>
      </c>
      <c r="AK17" s="278">
        <v>0.0</v>
      </c>
      <c r="AL17" s="278">
        <v>0.0</v>
      </c>
      <c r="AM17" s="278">
        <v>0.0</v>
      </c>
      <c r="AN17" s="278">
        <v>0.0</v>
      </c>
      <c r="AO17" s="278">
        <v>0.0</v>
      </c>
      <c r="AP17" s="280">
        <v>0.0</v>
      </c>
      <c r="AQ17" s="285">
        <v>0.0</v>
      </c>
      <c r="AR17" s="287">
        <v>0.0</v>
      </c>
      <c r="AS17" s="287">
        <v>0.0</v>
      </c>
      <c r="AT17" s="287">
        <v>0.0</v>
      </c>
      <c r="AU17" s="287">
        <v>0.0</v>
      </c>
      <c r="AV17" s="287">
        <v>0.0</v>
      </c>
      <c r="AW17" s="287">
        <v>0.0</v>
      </c>
      <c r="AX17" s="287">
        <v>0.0</v>
      </c>
      <c r="AY17" s="287">
        <v>0.0</v>
      </c>
      <c r="AZ17" s="287">
        <v>0.0</v>
      </c>
      <c r="BA17" s="287">
        <v>0.0</v>
      </c>
      <c r="BB17" s="289">
        <v>0.0</v>
      </c>
      <c r="BC17" s="285">
        <f t="shared" ref="BC17:BN17" si="20">BB17</f>
        <v>0</v>
      </c>
      <c r="BD17" s="287">
        <f t="shared" si="20"/>
        <v>0</v>
      </c>
      <c r="BE17" s="287">
        <f t="shared" si="20"/>
        <v>0</v>
      </c>
      <c r="BF17" s="287">
        <f t="shared" si="20"/>
        <v>0</v>
      </c>
      <c r="BG17" s="287">
        <f t="shared" si="20"/>
        <v>0</v>
      </c>
      <c r="BH17" s="287">
        <f t="shared" si="20"/>
        <v>0</v>
      </c>
      <c r="BI17" s="287">
        <f t="shared" si="20"/>
        <v>0</v>
      </c>
      <c r="BJ17" s="287">
        <f t="shared" si="20"/>
        <v>0</v>
      </c>
      <c r="BK17" s="287">
        <f t="shared" si="20"/>
        <v>0</v>
      </c>
      <c r="BL17" s="287">
        <f t="shared" si="20"/>
        <v>0</v>
      </c>
      <c r="BM17" s="287">
        <f t="shared" si="20"/>
        <v>0</v>
      </c>
      <c r="BN17" s="289">
        <f t="shared" si="20"/>
        <v>0</v>
      </c>
    </row>
    <row r="18" ht="15.75" customHeight="1">
      <c r="A18" s="100"/>
      <c r="B18" s="258" t="s">
        <v>62</v>
      </c>
      <c r="C18" s="246">
        <f t="shared" ref="C18:D18" si="21">SUM(C19:C21)</f>
        <v>43702.38054</v>
      </c>
      <c r="D18" s="246">
        <f t="shared" si="21"/>
        <v>37355.39302</v>
      </c>
      <c r="E18" s="274"/>
      <c r="F18" s="291">
        <f t="shared" ref="F18:BN18" si="22">SUM(F19:F21)</f>
        <v>2461.227273</v>
      </c>
      <c r="G18" s="292">
        <f t="shared" si="22"/>
        <v>3177.731957</v>
      </c>
      <c r="H18" s="251">
        <f t="shared" si="22"/>
        <v>3177.731957</v>
      </c>
      <c r="I18" s="251">
        <f t="shared" si="22"/>
        <v>918.0444567</v>
      </c>
      <c r="J18" s="251">
        <f t="shared" si="22"/>
        <v>918.0444567</v>
      </c>
      <c r="K18" s="251">
        <f t="shared" si="22"/>
        <v>918.0444567</v>
      </c>
      <c r="L18" s="251">
        <f t="shared" si="22"/>
        <v>918.0444567</v>
      </c>
      <c r="M18" s="251">
        <f t="shared" si="22"/>
        <v>918.0444567</v>
      </c>
      <c r="N18" s="251">
        <f t="shared" si="22"/>
        <v>918.0444567</v>
      </c>
      <c r="O18" s="251">
        <f t="shared" si="22"/>
        <v>918.0444567</v>
      </c>
      <c r="P18" s="251">
        <f t="shared" si="22"/>
        <v>918.0444567</v>
      </c>
      <c r="Q18" s="251">
        <f t="shared" si="22"/>
        <v>918.0444567</v>
      </c>
      <c r="R18" s="251">
        <f t="shared" si="22"/>
        <v>918.0444567</v>
      </c>
      <c r="S18" s="252">
        <f t="shared" si="22"/>
        <v>918.0444567</v>
      </c>
      <c r="T18" s="251">
        <f t="shared" si="22"/>
        <v>918.0444567</v>
      </c>
      <c r="U18" s="251">
        <f t="shared" si="22"/>
        <v>918.0444567</v>
      </c>
      <c r="V18" s="251">
        <f t="shared" si="22"/>
        <v>918.0444567</v>
      </c>
      <c r="W18" s="251">
        <f t="shared" si="22"/>
        <v>918.0444567</v>
      </c>
      <c r="X18" s="251">
        <f t="shared" si="22"/>
        <v>918.0444567</v>
      </c>
      <c r="Y18" s="251">
        <f t="shared" si="22"/>
        <v>918.0444567</v>
      </c>
      <c r="Z18" s="251">
        <f t="shared" si="22"/>
        <v>918.0444567</v>
      </c>
      <c r="AA18" s="251">
        <f t="shared" si="22"/>
        <v>918.0444567</v>
      </c>
      <c r="AB18" s="251">
        <f t="shared" si="22"/>
        <v>918.0444567</v>
      </c>
      <c r="AC18" s="251">
        <f t="shared" si="22"/>
        <v>918.0444567</v>
      </c>
      <c r="AD18" s="253">
        <f t="shared" si="22"/>
        <v>918.0444567</v>
      </c>
      <c r="AE18" s="251">
        <f t="shared" si="22"/>
        <v>918.0444567</v>
      </c>
      <c r="AF18" s="251">
        <f t="shared" si="22"/>
        <v>918.0444567</v>
      </c>
      <c r="AG18" s="251">
        <f t="shared" si="22"/>
        <v>918.0444567</v>
      </c>
      <c r="AH18" s="251">
        <f t="shared" si="22"/>
        <v>918.0444567</v>
      </c>
      <c r="AI18" s="251">
        <f t="shared" si="22"/>
        <v>918.0444567</v>
      </c>
      <c r="AJ18" s="251">
        <f t="shared" si="22"/>
        <v>918.0444567</v>
      </c>
      <c r="AK18" s="251">
        <f t="shared" si="22"/>
        <v>918.0444567</v>
      </c>
      <c r="AL18" s="251">
        <f t="shared" si="22"/>
        <v>918.0444567</v>
      </c>
      <c r="AM18" s="251">
        <f t="shared" si="22"/>
        <v>918.0444567</v>
      </c>
      <c r="AN18" s="251">
        <f t="shared" si="22"/>
        <v>918.0444567</v>
      </c>
      <c r="AO18" s="251">
        <f t="shared" si="22"/>
        <v>918.0444567</v>
      </c>
      <c r="AP18" s="251">
        <f t="shared" si="22"/>
        <v>918.0444567</v>
      </c>
      <c r="AQ18" s="264">
        <f t="shared" si="22"/>
        <v>918.0444567</v>
      </c>
      <c r="AR18" s="265">
        <f t="shared" si="22"/>
        <v>918.0444567</v>
      </c>
      <c r="AS18" s="265">
        <f t="shared" si="22"/>
        <v>918.0444567</v>
      </c>
      <c r="AT18" s="265">
        <f t="shared" si="22"/>
        <v>918.0444567</v>
      </c>
      <c r="AU18" s="265">
        <f t="shared" si="22"/>
        <v>0</v>
      </c>
      <c r="AV18" s="265">
        <f t="shared" si="22"/>
        <v>0</v>
      </c>
      <c r="AW18" s="265">
        <f t="shared" si="22"/>
        <v>0</v>
      </c>
      <c r="AX18" s="265">
        <f t="shared" si="22"/>
        <v>0</v>
      </c>
      <c r="AY18" s="265">
        <f t="shared" si="22"/>
        <v>0</v>
      </c>
      <c r="AZ18" s="265">
        <f t="shared" si="22"/>
        <v>0</v>
      </c>
      <c r="BA18" s="265">
        <f t="shared" si="22"/>
        <v>0</v>
      </c>
      <c r="BB18" s="266">
        <f t="shared" si="22"/>
        <v>0</v>
      </c>
      <c r="BC18" s="267">
        <f t="shared" si="22"/>
        <v>0</v>
      </c>
      <c r="BD18" s="265">
        <f t="shared" si="22"/>
        <v>0</v>
      </c>
      <c r="BE18" s="265">
        <f t="shared" si="22"/>
        <v>0</v>
      </c>
      <c r="BF18" s="265">
        <f t="shared" si="22"/>
        <v>0</v>
      </c>
      <c r="BG18" s="265">
        <f t="shared" si="22"/>
        <v>0</v>
      </c>
      <c r="BH18" s="265">
        <f t="shared" si="22"/>
        <v>0</v>
      </c>
      <c r="BI18" s="265">
        <f t="shared" si="22"/>
        <v>0</v>
      </c>
      <c r="BJ18" s="265">
        <f t="shared" si="22"/>
        <v>0</v>
      </c>
      <c r="BK18" s="265">
        <f t="shared" si="22"/>
        <v>0</v>
      </c>
      <c r="BL18" s="265">
        <f t="shared" si="22"/>
        <v>0</v>
      </c>
      <c r="BM18" s="265">
        <f t="shared" si="22"/>
        <v>0</v>
      </c>
      <c r="BN18" s="266">
        <f t="shared" si="22"/>
        <v>0</v>
      </c>
    </row>
    <row r="19" ht="15.75" customHeight="1">
      <c r="A19" s="100"/>
      <c r="B19" s="268" t="s">
        <v>59</v>
      </c>
      <c r="C19" s="271">
        <f t="shared" ref="C19:C21" si="26">SUM(F19:BN19)</f>
        <v>36721.77827</v>
      </c>
      <c r="D19" s="271">
        <f t="shared" ref="D19:D21" si="27">NPV($C$7,G19:BN19)+F19</f>
        <v>30438.31159</v>
      </c>
      <c r="E19" s="274"/>
      <c r="F19" s="293">
        <v>0.0</v>
      </c>
      <c r="G19" s="294">
        <f>'Resumen COT'!E16</f>
        <v>918.0444567</v>
      </c>
      <c r="H19" s="278">
        <f t="shared" ref="H19:AT19" si="23">G19</f>
        <v>918.0444567</v>
      </c>
      <c r="I19" s="278">
        <f t="shared" si="23"/>
        <v>918.0444567</v>
      </c>
      <c r="J19" s="278">
        <f t="shared" si="23"/>
        <v>918.0444567</v>
      </c>
      <c r="K19" s="278">
        <f t="shared" si="23"/>
        <v>918.0444567</v>
      </c>
      <c r="L19" s="278">
        <f t="shared" si="23"/>
        <v>918.0444567</v>
      </c>
      <c r="M19" s="278">
        <f t="shared" si="23"/>
        <v>918.0444567</v>
      </c>
      <c r="N19" s="278">
        <f t="shared" si="23"/>
        <v>918.0444567</v>
      </c>
      <c r="O19" s="278">
        <f t="shared" si="23"/>
        <v>918.0444567</v>
      </c>
      <c r="P19" s="278">
        <f t="shared" si="23"/>
        <v>918.0444567</v>
      </c>
      <c r="Q19" s="278">
        <f t="shared" si="23"/>
        <v>918.0444567</v>
      </c>
      <c r="R19" s="280">
        <f t="shared" si="23"/>
        <v>918.0444567</v>
      </c>
      <c r="S19" s="282">
        <f t="shared" si="23"/>
        <v>918.0444567</v>
      </c>
      <c r="T19" s="278">
        <f t="shared" si="23"/>
        <v>918.0444567</v>
      </c>
      <c r="U19" s="278">
        <f t="shared" si="23"/>
        <v>918.0444567</v>
      </c>
      <c r="V19" s="278">
        <f t="shared" si="23"/>
        <v>918.0444567</v>
      </c>
      <c r="W19" s="278">
        <f t="shared" si="23"/>
        <v>918.0444567</v>
      </c>
      <c r="X19" s="278">
        <f t="shared" si="23"/>
        <v>918.0444567</v>
      </c>
      <c r="Y19" s="278">
        <f t="shared" si="23"/>
        <v>918.0444567</v>
      </c>
      <c r="Z19" s="278">
        <f t="shared" si="23"/>
        <v>918.0444567</v>
      </c>
      <c r="AA19" s="278">
        <f t="shared" si="23"/>
        <v>918.0444567</v>
      </c>
      <c r="AB19" s="278">
        <f t="shared" si="23"/>
        <v>918.0444567</v>
      </c>
      <c r="AC19" s="278">
        <f t="shared" si="23"/>
        <v>918.0444567</v>
      </c>
      <c r="AD19" s="280">
        <f t="shared" si="23"/>
        <v>918.0444567</v>
      </c>
      <c r="AE19" s="278">
        <f t="shared" si="23"/>
        <v>918.0444567</v>
      </c>
      <c r="AF19" s="278">
        <f t="shared" si="23"/>
        <v>918.0444567</v>
      </c>
      <c r="AG19" s="278">
        <f t="shared" si="23"/>
        <v>918.0444567</v>
      </c>
      <c r="AH19" s="278">
        <f t="shared" si="23"/>
        <v>918.0444567</v>
      </c>
      <c r="AI19" s="278">
        <f t="shared" si="23"/>
        <v>918.0444567</v>
      </c>
      <c r="AJ19" s="278">
        <f t="shared" si="23"/>
        <v>918.0444567</v>
      </c>
      <c r="AK19" s="278">
        <f t="shared" si="23"/>
        <v>918.0444567</v>
      </c>
      <c r="AL19" s="278">
        <f t="shared" si="23"/>
        <v>918.0444567</v>
      </c>
      <c r="AM19" s="278">
        <f t="shared" si="23"/>
        <v>918.0444567</v>
      </c>
      <c r="AN19" s="278">
        <f t="shared" si="23"/>
        <v>918.0444567</v>
      </c>
      <c r="AO19" s="278">
        <f t="shared" si="23"/>
        <v>918.0444567</v>
      </c>
      <c r="AP19" s="278">
        <f t="shared" si="23"/>
        <v>918.0444567</v>
      </c>
      <c r="AQ19" s="282">
        <f t="shared" si="23"/>
        <v>918.0444567</v>
      </c>
      <c r="AR19" s="278">
        <f t="shared" si="23"/>
        <v>918.0444567</v>
      </c>
      <c r="AS19" s="278">
        <f t="shared" si="23"/>
        <v>918.0444567</v>
      </c>
      <c r="AT19" s="278">
        <f t="shared" si="23"/>
        <v>918.0444567</v>
      </c>
      <c r="AU19" s="278">
        <v>0.0</v>
      </c>
      <c r="AV19" s="278">
        <f t="shared" ref="AV19:BB19" si="24">AU19</f>
        <v>0</v>
      </c>
      <c r="AW19" s="278">
        <f t="shared" si="24"/>
        <v>0</v>
      </c>
      <c r="AX19" s="278">
        <f t="shared" si="24"/>
        <v>0</v>
      </c>
      <c r="AY19" s="278">
        <f t="shared" si="24"/>
        <v>0</v>
      </c>
      <c r="AZ19" s="278">
        <f t="shared" si="24"/>
        <v>0</v>
      </c>
      <c r="BA19" s="278">
        <f t="shared" si="24"/>
        <v>0</v>
      </c>
      <c r="BB19" s="280">
        <f t="shared" si="24"/>
        <v>0</v>
      </c>
      <c r="BC19" s="285">
        <v>0.0</v>
      </c>
      <c r="BD19" s="287">
        <f t="shared" ref="BD19:BN19" si="25">BC19</f>
        <v>0</v>
      </c>
      <c r="BE19" s="287">
        <f t="shared" si="25"/>
        <v>0</v>
      </c>
      <c r="BF19" s="287">
        <f t="shared" si="25"/>
        <v>0</v>
      </c>
      <c r="BG19" s="287">
        <f t="shared" si="25"/>
        <v>0</v>
      </c>
      <c r="BH19" s="287">
        <f t="shared" si="25"/>
        <v>0</v>
      </c>
      <c r="BI19" s="287">
        <f t="shared" si="25"/>
        <v>0</v>
      </c>
      <c r="BJ19" s="287">
        <f t="shared" si="25"/>
        <v>0</v>
      </c>
      <c r="BK19" s="287">
        <f t="shared" si="25"/>
        <v>0</v>
      </c>
      <c r="BL19" s="287">
        <f t="shared" si="25"/>
        <v>0</v>
      </c>
      <c r="BM19" s="287">
        <f t="shared" si="25"/>
        <v>0</v>
      </c>
      <c r="BN19" s="289">
        <f t="shared" si="25"/>
        <v>0</v>
      </c>
    </row>
    <row r="20" ht="15.75" customHeight="1">
      <c r="A20" s="100"/>
      <c r="B20" s="268" t="s">
        <v>60</v>
      </c>
      <c r="C20" s="271">
        <f t="shared" si="26"/>
        <v>4519.375</v>
      </c>
      <c r="D20" s="271">
        <f t="shared" si="27"/>
        <v>4455.854159</v>
      </c>
      <c r="E20" s="274"/>
      <c r="F20" s="293">
        <v>0.0</v>
      </c>
      <c r="G20" s="294">
        <f>'5. MO Implementacion'!D58</f>
        <v>2259.6875</v>
      </c>
      <c r="H20" s="278">
        <f>G20</f>
        <v>2259.6875</v>
      </c>
      <c r="I20" s="278">
        <v>0.0</v>
      </c>
      <c r="J20" s="278">
        <f t="shared" ref="J20:R20" si="28">I20</f>
        <v>0</v>
      </c>
      <c r="K20" s="278">
        <f t="shared" si="28"/>
        <v>0</v>
      </c>
      <c r="L20" s="278">
        <f t="shared" si="28"/>
        <v>0</v>
      </c>
      <c r="M20" s="278">
        <f t="shared" si="28"/>
        <v>0</v>
      </c>
      <c r="N20" s="278">
        <f t="shared" si="28"/>
        <v>0</v>
      </c>
      <c r="O20" s="278">
        <f t="shared" si="28"/>
        <v>0</v>
      </c>
      <c r="P20" s="278">
        <f t="shared" si="28"/>
        <v>0</v>
      </c>
      <c r="Q20" s="278">
        <f t="shared" si="28"/>
        <v>0</v>
      </c>
      <c r="R20" s="280">
        <f t="shared" si="28"/>
        <v>0</v>
      </c>
      <c r="S20" s="282">
        <f>R20/2</f>
        <v>0</v>
      </c>
      <c r="T20" s="278">
        <f t="shared" ref="T20:BB20" si="29">S20</f>
        <v>0</v>
      </c>
      <c r="U20" s="278">
        <f t="shared" si="29"/>
        <v>0</v>
      </c>
      <c r="V20" s="278">
        <f t="shared" si="29"/>
        <v>0</v>
      </c>
      <c r="W20" s="278">
        <f t="shared" si="29"/>
        <v>0</v>
      </c>
      <c r="X20" s="278">
        <f t="shared" si="29"/>
        <v>0</v>
      </c>
      <c r="Y20" s="278">
        <f t="shared" si="29"/>
        <v>0</v>
      </c>
      <c r="Z20" s="278">
        <f t="shared" si="29"/>
        <v>0</v>
      </c>
      <c r="AA20" s="278">
        <f t="shared" si="29"/>
        <v>0</v>
      </c>
      <c r="AB20" s="278">
        <f t="shared" si="29"/>
        <v>0</v>
      </c>
      <c r="AC20" s="278">
        <f t="shared" si="29"/>
        <v>0</v>
      </c>
      <c r="AD20" s="280">
        <f t="shared" si="29"/>
        <v>0</v>
      </c>
      <c r="AE20" s="282">
        <f t="shared" si="29"/>
        <v>0</v>
      </c>
      <c r="AF20" s="278">
        <f t="shared" si="29"/>
        <v>0</v>
      </c>
      <c r="AG20" s="278">
        <f t="shared" si="29"/>
        <v>0</v>
      </c>
      <c r="AH20" s="278">
        <f t="shared" si="29"/>
        <v>0</v>
      </c>
      <c r="AI20" s="278">
        <f t="shared" si="29"/>
        <v>0</v>
      </c>
      <c r="AJ20" s="278">
        <f t="shared" si="29"/>
        <v>0</v>
      </c>
      <c r="AK20" s="278">
        <f t="shared" si="29"/>
        <v>0</v>
      </c>
      <c r="AL20" s="278">
        <f t="shared" si="29"/>
        <v>0</v>
      </c>
      <c r="AM20" s="278">
        <f t="shared" si="29"/>
        <v>0</v>
      </c>
      <c r="AN20" s="278">
        <f t="shared" si="29"/>
        <v>0</v>
      </c>
      <c r="AO20" s="278">
        <f t="shared" si="29"/>
        <v>0</v>
      </c>
      <c r="AP20" s="280">
        <f t="shared" si="29"/>
        <v>0</v>
      </c>
      <c r="AQ20" s="282">
        <f t="shared" si="29"/>
        <v>0</v>
      </c>
      <c r="AR20" s="278">
        <f t="shared" si="29"/>
        <v>0</v>
      </c>
      <c r="AS20" s="278">
        <f t="shared" si="29"/>
        <v>0</v>
      </c>
      <c r="AT20" s="278">
        <f t="shared" si="29"/>
        <v>0</v>
      </c>
      <c r="AU20" s="278">
        <f t="shared" si="29"/>
        <v>0</v>
      </c>
      <c r="AV20" s="278">
        <f t="shared" si="29"/>
        <v>0</v>
      </c>
      <c r="AW20" s="278">
        <f t="shared" si="29"/>
        <v>0</v>
      </c>
      <c r="AX20" s="278">
        <f t="shared" si="29"/>
        <v>0</v>
      </c>
      <c r="AY20" s="278">
        <f t="shared" si="29"/>
        <v>0</v>
      </c>
      <c r="AZ20" s="278">
        <f t="shared" si="29"/>
        <v>0</v>
      </c>
      <c r="BA20" s="278">
        <f t="shared" si="29"/>
        <v>0</v>
      </c>
      <c r="BB20" s="280">
        <f t="shared" si="29"/>
        <v>0</v>
      </c>
      <c r="BC20" s="285">
        <v>0.0</v>
      </c>
      <c r="BD20" s="287">
        <v>0.0</v>
      </c>
      <c r="BE20" s="287">
        <v>0.0</v>
      </c>
      <c r="BF20" s="287">
        <v>0.0</v>
      </c>
      <c r="BG20" s="287">
        <v>0.0</v>
      </c>
      <c r="BH20" s="287">
        <v>0.0</v>
      </c>
      <c r="BI20" s="287">
        <v>0.0</v>
      </c>
      <c r="BJ20" s="287">
        <v>0.0</v>
      </c>
      <c r="BK20" s="287">
        <v>0.0</v>
      </c>
      <c r="BL20" s="287">
        <v>0.0</v>
      </c>
      <c r="BM20" s="287">
        <v>0.0</v>
      </c>
      <c r="BN20" s="289">
        <v>0.0</v>
      </c>
    </row>
    <row r="21" ht="15.75" customHeight="1">
      <c r="A21" s="100"/>
      <c r="B21" s="268" t="s">
        <v>61</v>
      </c>
      <c r="C21" s="271">
        <f t="shared" si="26"/>
        <v>2461.227273</v>
      </c>
      <c r="D21" s="271">
        <f t="shared" si="27"/>
        <v>2461.227273</v>
      </c>
      <c r="E21" s="274"/>
      <c r="F21" s="293">
        <f>'Resumen COT'!E27</f>
        <v>2461.227273</v>
      </c>
      <c r="G21" s="294">
        <v>0.0</v>
      </c>
      <c r="H21" s="278">
        <v>0.0</v>
      </c>
      <c r="I21" s="278">
        <v>0.0</v>
      </c>
      <c r="J21" s="278">
        <v>0.0</v>
      </c>
      <c r="K21" s="278">
        <v>0.0</v>
      </c>
      <c r="L21" s="278">
        <v>0.0</v>
      </c>
      <c r="M21" s="278">
        <v>0.0</v>
      </c>
      <c r="N21" s="278">
        <v>0.0</v>
      </c>
      <c r="O21" s="278">
        <v>0.0</v>
      </c>
      <c r="P21" s="278">
        <v>0.0</v>
      </c>
      <c r="Q21" s="278">
        <v>0.0</v>
      </c>
      <c r="R21" s="280">
        <v>0.0</v>
      </c>
      <c r="S21" s="282">
        <v>0.0</v>
      </c>
      <c r="T21" s="278">
        <v>0.0</v>
      </c>
      <c r="U21" s="278">
        <v>0.0</v>
      </c>
      <c r="V21" s="278">
        <v>0.0</v>
      </c>
      <c r="W21" s="278">
        <v>0.0</v>
      </c>
      <c r="X21" s="278">
        <v>0.0</v>
      </c>
      <c r="Y21" s="278">
        <v>0.0</v>
      </c>
      <c r="Z21" s="278">
        <v>0.0</v>
      </c>
      <c r="AA21" s="278">
        <v>0.0</v>
      </c>
      <c r="AB21" s="278">
        <v>0.0</v>
      </c>
      <c r="AC21" s="278">
        <v>0.0</v>
      </c>
      <c r="AD21" s="280">
        <v>0.0</v>
      </c>
      <c r="AE21" s="282">
        <v>0.0</v>
      </c>
      <c r="AF21" s="278">
        <v>0.0</v>
      </c>
      <c r="AG21" s="278">
        <v>0.0</v>
      </c>
      <c r="AH21" s="278">
        <v>0.0</v>
      </c>
      <c r="AI21" s="278">
        <v>0.0</v>
      </c>
      <c r="AJ21" s="278">
        <v>0.0</v>
      </c>
      <c r="AK21" s="278">
        <v>0.0</v>
      </c>
      <c r="AL21" s="278">
        <v>0.0</v>
      </c>
      <c r="AM21" s="278">
        <v>0.0</v>
      </c>
      <c r="AN21" s="278">
        <v>0.0</v>
      </c>
      <c r="AO21" s="278">
        <v>0.0</v>
      </c>
      <c r="AP21" s="280">
        <v>0.0</v>
      </c>
      <c r="AQ21" s="285">
        <v>0.0</v>
      </c>
      <c r="AR21" s="287">
        <v>0.0</v>
      </c>
      <c r="AS21" s="287">
        <v>0.0</v>
      </c>
      <c r="AT21" s="287">
        <v>0.0</v>
      </c>
      <c r="AU21" s="287">
        <v>0.0</v>
      </c>
      <c r="AV21" s="287">
        <v>0.0</v>
      </c>
      <c r="AW21" s="287">
        <v>0.0</v>
      </c>
      <c r="AX21" s="287">
        <v>0.0</v>
      </c>
      <c r="AY21" s="287">
        <v>0.0</v>
      </c>
      <c r="AZ21" s="287">
        <v>0.0</v>
      </c>
      <c r="BA21" s="287">
        <v>0.0</v>
      </c>
      <c r="BB21" s="289">
        <v>0.0</v>
      </c>
      <c r="BC21" s="285">
        <f t="shared" ref="BC21:BN21" si="30">BB21</f>
        <v>0</v>
      </c>
      <c r="BD21" s="287">
        <f t="shared" si="30"/>
        <v>0</v>
      </c>
      <c r="BE21" s="287">
        <f t="shared" si="30"/>
        <v>0</v>
      </c>
      <c r="BF21" s="287">
        <f t="shared" si="30"/>
        <v>0</v>
      </c>
      <c r="BG21" s="287">
        <f t="shared" si="30"/>
        <v>0</v>
      </c>
      <c r="BH21" s="287">
        <f t="shared" si="30"/>
        <v>0</v>
      </c>
      <c r="BI21" s="287">
        <f t="shared" si="30"/>
        <v>0</v>
      </c>
      <c r="BJ21" s="287">
        <f t="shared" si="30"/>
        <v>0</v>
      </c>
      <c r="BK21" s="287">
        <f t="shared" si="30"/>
        <v>0</v>
      </c>
      <c r="BL21" s="287">
        <f t="shared" si="30"/>
        <v>0</v>
      </c>
      <c r="BM21" s="287">
        <f t="shared" si="30"/>
        <v>0</v>
      </c>
      <c r="BN21" s="289">
        <f t="shared" si="30"/>
        <v>0</v>
      </c>
    </row>
    <row r="22" ht="15.75" customHeight="1">
      <c r="A22" s="38"/>
      <c r="B22" s="244" t="s">
        <v>63</v>
      </c>
      <c r="C22" s="246">
        <f t="shared" ref="C22:D22" si="31">SUM(C23:C25)</f>
        <v>5576</v>
      </c>
      <c r="D22" s="246">
        <f t="shared" si="31"/>
        <v>5576</v>
      </c>
      <c r="E22" s="249">
        <f>+D22/$D$10</f>
        <v>0.008408836797</v>
      </c>
      <c r="F22" s="291">
        <f t="shared" ref="F22:BN22" si="32">SUM(F23:F25)</f>
        <v>5576</v>
      </c>
      <c r="G22" s="251">
        <f t="shared" si="32"/>
        <v>0</v>
      </c>
      <c r="H22" s="251">
        <f t="shared" si="32"/>
        <v>0</v>
      </c>
      <c r="I22" s="297">
        <f t="shared" si="32"/>
        <v>0</v>
      </c>
      <c r="J22" s="251">
        <f t="shared" si="32"/>
        <v>0</v>
      </c>
      <c r="K22" s="251">
        <f t="shared" si="32"/>
        <v>0</v>
      </c>
      <c r="L22" s="251">
        <f t="shared" si="32"/>
        <v>0</v>
      </c>
      <c r="M22" s="251">
        <f t="shared" si="32"/>
        <v>0</v>
      </c>
      <c r="N22" s="251">
        <f t="shared" si="32"/>
        <v>0</v>
      </c>
      <c r="O22" s="251">
        <f t="shared" si="32"/>
        <v>0</v>
      </c>
      <c r="P22" s="251">
        <f t="shared" si="32"/>
        <v>0</v>
      </c>
      <c r="Q22" s="251">
        <f t="shared" si="32"/>
        <v>0</v>
      </c>
      <c r="R22" s="253">
        <f t="shared" si="32"/>
        <v>0</v>
      </c>
      <c r="S22" s="252">
        <f t="shared" si="32"/>
        <v>0</v>
      </c>
      <c r="T22" s="251">
        <f t="shared" si="32"/>
        <v>0</v>
      </c>
      <c r="U22" s="251">
        <f t="shared" si="32"/>
        <v>0</v>
      </c>
      <c r="V22" s="251">
        <f t="shared" si="32"/>
        <v>0</v>
      </c>
      <c r="W22" s="251">
        <f t="shared" si="32"/>
        <v>0</v>
      </c>
      <c r="X22" s="251">
        <f t="shared" si="32"/>
        <v>0</v>
      </c>
      <c r="Y22" s="251">
        <f t="shared" si="32"/>
        <v>0</v>
      </c>
      <c r="Z22" s="251">
        <f t="shared" si="32"/>
        <v>0</v>
      </c>
      <c r="AA22" s="251">
        <f t="shared" si="32"/>
        <v>0</v>
      </c>
      <c r="AB22" s="251">
        <f t="shared" si="32"/>
        <v>0</v>
      </c>
      <c r="AC22" s="251">
        <f t="shared" si="32"/>
        <v>0</v>
      </c>
      <c r="AD22" s="253">
        <f t="shared" si="32"/>
        <v>0</v>
      </c>
      <c r="AE22" s="252">
        <f t="shared" si="32"/>
        <v>0</v>
      </c>
      <c r="AF22" s="251">
        <f t="shared" si="32"/>
        <v>0</v>
      </c>
      <c r="AG22" s="251">
        <f t="shared" si="32"/>
        <v>0</v>
      </c>
      <c r="AH22" s="251">
        <f t="shared" si="32"/>
        <v>0</v>
      </c>
      <c r="AI22" s="251">
        <f t="shared" si="32"/>
        <v>0</v>
      </c>
      <c r="AJ22" s="251">
        <f t="shared" si="32"/>
        <v>0</v>
      </c>
      <c r="AK22" s="251">
        <f t="shared" si="32"/>
        <v>0</v>
      </c>
      <c r="AL22" s="251">
        <f t="shared" si="32"/>
        <v>0</v>
      </c>
      <c r="AM22" s="251">
        <f t="shared" si="32"/>
        <v>0</v>
      </c>
      <c r="AN22" s="251">
        <f t="shared" si="32"/>
        <v>0</v>
      </c>
      <c r="AO22" s="251">
        <f t="shared" si="32"/>
        <v>0</v>
      </c>
      <c r="AP22" s="253">
        <f t="shared" si="32"/>
        <v>0</v>
      </c>
      <c r="AQ22" s="267">
        <f t="shared" si="32"/>
        <v>0</v>
      </c>
      <c r="AR22" s="265">
        <f t="shared" si="32"/>
        <v>0</v>
      </c>
      <c r="AS22" s="265">
        <f t="shared" si="32"/>
        <v>0</v>
      </c>
      <c r="AT22" s="265">
        <f t="shared" si="32"/>
        <v>0</v>
      </c>
      <c r="AU22" s="265">
        <f t="shared" si="32"/>
        <v>0</v>
      </c>
      <c r="AV22" s="265">
        <f t="shared" si="32"/>
        <v>0</v>
      </c>
      <c r="AW22" s="265">
        <f t="shared" si="32"/>
        <v>0</v>
      </c>
      <c r="AX22" s="265">
        <f t="shared" si="32"/>
        <v>0</v>
      </c>
      <c r="AY22" s="265">
        <f t="shared" si="32"/>
        <v>0</v>
      </c>
      <c r="AZ22" s="265">
        <f t="shared" si="32"/>
        <v>0</v>
      </c>
      <c r="BA22" s="265">
        <f t="shared" si="32"/>
        <v>0</v>
      </c>
      <c r="BB22" s="266">
        <f t="shared" si="32"/>
        <v>0</v>
      </c>
      <c r="BC22" s="267">
        <f t="shared" si="32"/>
        <v>0</v>
      </c>
      <c r="BD22" s="265">
        <f t="shared" si="32"/>
        <v>0</v>
      </c>
      <c r="BE22" s="265">
        <f t="shared" si="32"/>
        <v>0</v>
      </c>
      <c r="BF22" s="265">
        <f t="shared" si="32"/>
        <v>0</v>
      </c>
      <c r="BG22" s="265">
        <f t="shared" si="32"/>
        <v>0</v>
      </c>
      <c r="BH22" s="265">
        <f t="shared" si="32"/>
        <v>0</v>
      </c>
      <c r="BI22" s="265">
        <f t="shared" si="32"/>
        <v>0</v>
      </c>
      <c r="BJ22" s="265">
        <f t="shared" si="32"/>
        <v>0</v>
      </c>
      <c r="BK22" s="265">
        <f t="shared" si="32"/>
        <v>0</v>
      </c>
      <c r="BL22" s="265">
        <f t="shared" si="32"/>
        <v>0</v>
      </c>
      <c r="BM22" s="265">
        <f t="shared" si="32"/>
        <v>0</v>
      </c>
      <c r="BN22" s="266">
        <f t="shared" si="32"/>
        <v>0</v>
      </c>
    </row>
    <row r="23" ht="15.75" customHeight="1">
      <c r="A23" s="100"/>
      <c r="B23" s="268" t="s">
        <v>66</v>
      </c>
      <c r="C23" s="271">
        <f t="shared" ref="C23:C25" si="35">SUM(F23:BN23)</f>
        <v>5576</v>
      </c>
      <c r="D23" s="271">
        <f t="shared" ref="D23:D25" si="36">NPV($C$7,G23:BN23)+F23</f>
        <v>5576</v>
      </c>
      <c r="E23" s="274"/>
      <c r="F23" s="293">
        <f>'Servicios Implement'!E35</f>
        <v>5576</v>
      </c>
      <c r="G23" s="278">
        <v>0.0</v>
      </c>
      <c r="H23" s="278">
        <f t="shared" ref="H23:H25" si="37">G23</f>
        <v>0</v>
      </c>
      <c r="I23" s="278">
        <v>0.0</v>
      </c>
      <c r="J23" s="278">
        <f t="shared" ref="J23:AP23" si="33">I23</f>
        <v>0</v>
      </c>
      <c r="K23" s="278">
        <f t="shared" si="33"/>
        <v>0</v>
      </c>
      <c r="L23" s="278">
        <f t="shared" si="33"/>
        <v>0</v>
      </c>
      <c r="M23" s="278">
        <f t="shared" si="33"/>
        <v>0</v>
      </c>
      <c r="N23" s="278">
        <f t="shared" si="33"/>
        <v>0</v>
      </c>
      <c r="O23" s="278">
        <f t="shared" si="33"/>
        <v>0</v>
      </c>
      <c r="P23" s="278">
        <f t="shared" si="33"/>
        <v>0</v>
      </c>
      <c r="Q23" s="278">
        <f t="shared" si="33"/>
        <v>0</v>
      </c>
      <c r="R23" s="280">
        <f t="shared" si="33"/>
        <v>0</v>
      </c>
      <c r="S23" s="282">
        <f t="shared" si="33"/>
        <v>0</v>
      </c>
      <c r="T23" s="278">
        <f t="shared" si="33"/>
        <v>0</v>
      </c>
      <c r="U23" s="278">
        <f t="shared" si="33"/>
        <v>0</v>
      </c>
      <c r="V23" s="278">
        <f t="shared" si="33"/>
        <v>0</v>
      </c>
      <c r="W23" s="278">
        <f t="shared" si="33"/>
        <v>0</v>
      </c>
      <c r="X23" s="278">
        <f t="shared" si="33"/>
        <v>0</v>
      </c>
      <c r="Y23" s="278">
        <f t="shared" si="33"/>
        <v>0</v>
      </c>
      <c r="Z23" s="278">
        <f t="shared" si="33"/>
        <v>0</v>
      </c>
      <c r="AA23" s="278">
        <f t="shared" si="33"/>
        <v>0</v>
      </c>
      <c r="AB23" s="278">
        <f t="shared" si="33"/>
        <v>0</v>
      </c>
      <c r="AC23" s="278">
        <f t="shared" si="33"/>
        <v>0</v>
      </c>
      <c r="AD23" s="280">
        <f t="shared" si="33"/>
        <v>0</v>
      </c>
      <c r="AE23" s="282">
        <f t="shared" si="33"/>
        <v>0</v>
      </c>
      <c r="AF23" s="278">
        <f t="shared" si="33"/>
        <v>0</v>
      </c>
      <c r="AG23" s="278">
        <f t="shared" si="33"/>
        <v>0</v>
      </c>
      <c r="AH23" s="278">
        <f t="shared" si="33"/>
        <v>0</v>
      </c>
      <c r="AI23" s="278">
        <f t="shared" si="33"/>
        <v>0</v>
      </c>
      <c r="AJ23" s="278">
        <f t="shared" si="33"/>
        <v>0</v>
      </c>
      <c r="AK23" s="278">
        <f t="shared" si="33"/>
        <v>0</v>
      </c>
      <c r="AL23" s="278">
        <f t="shared" si="33"/>
        <v>0</v>
      </c>
      <c r="AM23" s="278">
        <f t="shared" si="33"/>
        <v>0</v>
      </c>
      <c r="AN23" s="278">
        <f t="shared" si="33"/>
        <v>0</v>
      </c>
      <c r="AO23" s="278">
        <f t="shared" si="33"/>
        <v>0</v>
      </c>
      <c r="AP23" s="280">
        <f t="shared" si="33"/>
        <v>0</v>
      </c>
      <c r="AQ23" s="285">
        <v>0.0</v>
      </c>
      <c r="AR23" s="287">
        <f t="shared" ref="AR23:BN23" si="34">AQ23</f>
        <v>0</v>
      </c>
      <c r="AS23" s="287">
        <f t="shared" si="34"/>
        <v>0</v>
      </c>
      <c r="AT23" s="287">
        <f t="shared" si="34"/>
        <v>0</v>
      </c>
      <c r="AU23" s="287">
        <f t="shared" si="34"/>
        <v>0</v>
      </c>
      <c r="AV23" s="287">
        <f t="shared" si="34"/>
        <v>0</v>
      </c>
      <c r="AW23" s="287">
        <f t="shared" si="34"/>
        <v>0</v>
      </c>
      <c r="AX23" s="287">
        <f t="shared" si="34"/>
        <v>0</v>
      </c>
      <c r="AY23" s="287">
        <f t="shared" si="34"/>
        <v>0</v>
      </c>
      <c r="AZ23" s="287">
        <f t="shared" si="34"/>
        <v>0</v>
      </c>
      <c r="BA23" s="287">
        <f t="shared" si="34"/>
        <v>0</v>
      </c>
      <c r="BB23" s="289">
        <f t="shared" si="34"/>
        <v>0</v>
      </c>
      <c r="BC23" s="285">
        <f t="shared" si="34"/>
        <v>0</v>
      </c>
      <c r="BD23" s="287">
        <f t="shared" si="34"/>
        <v>0</v>
      </c>
      <c r="BE23" s="287">
        <f t="shared" si="34"/>
        <v>0</v>
      </c>
      <c r="BF23" s="287">
        <f t="shared" si="34"/>
        <v>0</v>
      </c>
      <c r="BG23" s="287">
        <f t="shared" si="34"/>
        <v>0</v>
      </c>
      <c r="BH23" s="287">
        <f t="shared" si="34"/>
        <v>0</v>
      </c>
      <c r="BI23" s="287">
        <f t="shared" si="34"/>
        <v>0</v>
      </c>
      <c r="BJ23" s="287">
        <f t="shared" si="34"/>
        <v>0</v>
      </c>
      <c r="BK23" s="287">
        <f t="shared" si="34"/>
        <v>0</v>
      </c>
      <c r="BL23" s="287">
        <f t="shared" si="34"/>
        <v>0</v>
      </c>
      <c r="BM23" s="287">
        <f t="shared" si="34"/>
        <v>0</v>
      </c>
      <c r="BN23" s="289">
        <f t="shared" si="34"/>
        <v>0</v>
      </c>
    </row>
    <row r="24" ht="15.75" customHeight="1">
      <c r="A24" s="100"/>
      <c r="B24" s="268" t="s">
        <v>74</v>
      </c>
      <c r="C24" s="271">
        <f t="shared" si="35"/>
        <v>0</v>
      </c>
      <c r="D24" s="271">
        <f t="shared" si="36"/>
        <v>0</v>
      </c>
      <c r="E24" s="274"/>
      <c r="F24" s="293">
        <v>0.0</v>
      </c>
      <c r="G24" s="278">
        <v>0.0</v>
      </c>
      <c r="H24" s="278">
        <f t="shared" si="37"/>
        <v>0</v>
      </c>
      <c r="I24" s="278">
        <f t="shared" ref="I24:AP24" si="38">H24</f>
        <v>0</v>
      </c>
      <c r="J24" s="278">
        <f t="shared" si="38"/>
        <v>0</v>
      </c>
      <c r="K24" s="278">
        <f t="shared" si="38"/>
        <v>0</v>
      </c>
      <c r="L24" s="278">
        <f t="shared" si="38"/>
        <v>0</v>
      </c>
      <c r="M24" s="278">
        <f t="shared" si="38"/>
        <v>0</v>
      </c>
      <c r="N24" s="278">
        <f t="shared" si="38"/>
        <v>0</v>
      </c>
      <c r="O24" s="278">
        <f t="shared" si="38"/>
        <v>0</v>
      </c>
      <c r="P24" s="278">
        <f t="shared" si="38"/>
        <v>0</v>
      </c>
      <c r="Q24" s="278">
        <f t="shared" si="38"/>
        <v>0</v>
      </c>
      <c r="R24" s="280">
        <f t="shared" si="38"/>
        <v>0</v>
      </c>
      <c r="S24" s="282">
        <f t="shared" si="38"/>
        <v>0</v>
      </c>
      <c r="T24" s="278">
        <f t="shared" si="38"/>
        <v>0</v>
      </c>
      <c r="U24" s="278">
        <f t="shared" si="38"/>
        <v>0</v>
      </c>
      <c r="V24" s="278">
        <f t="shared" si="38"/>
        <v>0</v>
      </c>
      <c r="W24" s="278">
        <f t="shared" si="38"/>
        <v>0</v>
      </c>
      <c r="X24" s="278">
        <f t="shared" si="38"/>
        <v>0</v>
      </c>
      <c r="Y24" s="278">
        <f t="shared" si="38"/>
        <v>0</v>
      </c>
      <c r="Z24" s="278">
        <f t="shared" si="38"/>
        <v>0</v>
      </c>
      <c r="AA24" s="278">
        <f t="shared" si="38"/>
        <v>0</v>
      </c>
      <c r="AB24" s="278">
        <f t="shared" si="38"/>
        <v>0</v>
      </c>
      <c r="AC24" s="278">
        <f t="shared" si="38"/>
        <v>0</v>
      </c>
      <c r="AD24" s="280">
        <f t="shared" si="38"/>
        <v>0</v>
      </c>
      <c r="AE24" s="282">
        <f t="shared" si="38"/>
        <v>0</v>
      </c>
      <c r="AF24" s="278">
        <f t="shared" si="38"/>
        <v>0</v>
      </c>
      <c r="AG24" s="278">
        <f t="shared" si="38"/>
        <v>0</v>
      </c>
      <c r="AH24" s="278">
        <f t="shared" si="38"/>
        <v>0</v>
      </c>
      <c r="AI24" s="278">
        <f t="shared" si="38"/>
        <v>0</v>
      </c>
      <c r="AJ24" s="278">
        <f t="shared" si="38"/>
        <v>0</v>
      </c>
      <c r="AK24" s="278">
        <f t="shared" si="38"/>
        <v>0</v>
      </c>
      <c r="AL24" s="278">
        <f t="shared" si="38"/>
        <v>0</v>
      </c>
      <c r="AM24" s="278">
        <f t="shared" si="38"/>
        <v>0</v>
      </c>
      <c r="AN24" s="278">
        <f t="shared" si="38"/>
        <v>0</v>
      </c>
      <c r="AO24" s="278">
        <f t="shared" si="38"/>
        <v>0</v>
      </c>
      <c r="AP24" s="280">
        <f t="shared" si="38"/>
        <v>0</v>
      </c>
      <c r="AQ24" s="285">
        <v>0.0</v>
      </c>
      <c r="AR24" s="287">
        <f t="shared" ref="AR24:BN24" si="39">AQ24</f>
        <v>0</v>
      </c>
      <c r="AS24" s="287">
        <f t="shared" si="39"/>
        <v>0</v>
      </c>
      <c r="AT24" s="287">
        <f t="shared" si="39"/>
        <v>0</v>
      </c>
      <c r="AU24" s="287">
        <f t="shared" si="39"/>
        <v>0</v>
      </c>
      <c r="AV24" s="287">
        <f t="shared" si="39"/>
        <v>0</v>
      </c>
      <c r="AW24" s="287">
        <f t="shared" si="39"/>
        <v>0</v>
      </c>
      <c r="AX24" s="287">
        <f t="shared" si="39"/>
        <v>0</v>
      </c>
      <c r="AY24" s="287">
        <f t="shared" si="39"/>
        <v>0</v>
      </c>
      <c r="AZ24" s="287">
        <f t="shared" si="39"/>
        <v>0</v>
      </c>
      <c r="BA24" s="287">
        <f t="shared" si="39"/>
        <v>0</v>
      </c>
      <c r="BB24" s="289">
        <f t="shared" si="39"/>
        <v>0</v>
      </c>
      <c r="BC24" s="285">
        <f t="shared" si="39"/>
        <v>0</v>
      </c>
      <c r="BD24" s="287">
        <f t="shared" si="39"/>
        <v>0</v>
      </c>
      <c r="BE24" s="287">
        <f t="shared" si="39"/>
        <v>0</v>
      </c>
      <c r="BF24" s="287">
        <f t="shared" si="39"/>
        <v>0</v>
      </c>
      <c r="BG24" s="287">
        <f t="shared" si="39"/>
        <v>0</v>
      </c>
      <c r="BH24" s="287">
        <f t="shared" si="39"/>
        <v>0</v>
      </c>
      <c r="BI24" s="287">
        <f t="shared" si="39"/>
        <v>0</v>
      </c>
      <c r="BJ24" s="287">
        <f t="shared" si="39"/>
        <v>0</v>
      </c>
      <c r="BK24" s="287">
        <f t="shared" si="39"/>
        <v>0</v>
      </c>
      <c r="BL24" s="287">
        <f t="shared" si="39"/>
        <v>0</v>
      </c>
      <c r="BM24" s="287">
        <f t="shared" si="39"/>
        <v>0</v>
      </c>
      <c r="BN24" s="289">
        <f t="shared" si="39"/>
        <v>0</v>
      </c>
    </row>
    <row r="25" ht="15.75" customHeight="1">
      <c r="A25" s="100"/>
      <c r="B25" s="268" t="s">
        <v>76</v>
      </c>
      <c r="C25" s="271">
        <f t="shared" si="35"/>
        <v>0</v>
      </c>
      <c r="D25" s="271">
        <f t="shared" si="36"/>
        <v>0</v>
      </c>
      <c r="E25" s="274"/>
      <c r="F25" s="293">
        <v>0.0</v>
      </c>
      <c r="G25" s="278">
        <v>0.0</v>
      </c>
      <c r="H25" s="278">
        <f t="shared" si="37"/>
        <v>0</v>
      </c>
      <c r="I25" s="278">
        <f t="shared" ref="I25:AP25" si="40">H25</f>
        <v>0</v>
      </c>
      <c r="J25" s="278">
        <f t="shared" si="40"/>
        <v>0</v>
      </c>
      <c r="K25" s="278">
        <f t="shared" si="40"/>
        <v>0</v>
      </c>
      <c r="L25" s="278">
        <f t="shared" si="40"/>
        <v>0</v>
      </c>
      <c r="M25" s="278">
        <f t="shared" si="40"/>
        <v>0</v>
      </c>
      <c r="N25" s="278">
        <f t="shared" si="40"/>
        <v>0</v>
      </c>
      <c r="O25" s="278">
        <f t="shared" si="40"/>
        <v>0</v>
      </c>
      <c r="P25" s="278">
        <f t="shared" si="40"/>
        <v>0</v>
      </c>
      <c r="Q25" s="278">
        <f t="shared" si="40"/>
        <v>0</v>
      </c>
      <c r="R25" s="280">
        <f t="shared" si="40"/>
        <v>0</v>
      </c>
      <c r="S25" s="282">
        <f t="shared" si="40"/>
        <v>0</v>
      </c>
      <c r="T25" s="278">
        <f t="shared" si="40"/>
        <v>0</v>
      </c>
      <c r="U25" s="278">
        <f t="shared" si="40"/>
        <v>0</v>
      </c>
      <c r="V25" s="278">
        <f t="shared" si="40"/>
        <v>0</v>
      </c>
      <c r="W25" s="278">
        <f t="shared" si="40"/>
        <v>0</v>
      </c>
      <c r="X25" s="278">
        <f t="shared" si="40"/>
        <v>0</v>
      </c>
      <c r="Y25" s="278">
        <f t="shared" si="40"/>
        <v>0</v>
      </c>
      <c r="Z25" s="278">
        <f t="shared" si="40"/>
        <v>0</v>
      </c>
      <c r="AA25" s="278">
        <f t="shared" si="40"/>
        <v>0</v>
      </c>
      <c r="AB25" s="278">
        <f t="shared" si="40"/>
        <v>0</v>
      </c>
      <c r="AC25" s="278">
        <f t="shared" si="40"/>
        <v>0</v>
      </c>
      <c r="AD25" s="280">
        <f t="shared" si="40"/>
        <v>0</v>
      </c>
      <c r="AE25" s="282">
        <f t="shared" si="40"/>
        <v>0</v>
      </c>
      <c r="AF25" s="278">
        <f t="shared" si="40"/>
        <v>0</v>
      </c>
      <c r="AG25" s="278">
        <f t="shared" si="40"/>
        <v>0</v>
      </c>
      <c r="AH25" s="278">
        <f t="shared" si="40"/>
        <v>0</v>
      </c>
      <c r="AI25" s="278">
        <f t="shared" si="40"/>
        <v>0</v>
      </c>
      <c r="AJ25" s="278">
        <f t="shared" si="40"/>
        <v>0</v>
      </c>
      <c r="AK25" s="278">
        <f t="shared" si="40"/>
        <v>0</v>
      </c>
      <c r="AL25" s="278">
        <f t="shared" si="40"/>
        <v>0</v>
      </c>
      <c r="AM25" s="278">
        <f t="shared" si="40"/>
        <v>0</v>
      </c>
      <c r="AN25" s="278">
        <f t="shared" si="40"/>
        <v>0</v>
      </c>
      <c r="AO25" s="278">
        <f t="shared" si="40"/>
        <v>0</v>
      </c>
      <c r="AP25" s="280">
        <f t="shared" si="40"/>
        <v>0</v>
      </c>
      <c r="AQ25" s="285">
        <v>0.0</v>
      </c>
      <c r="AR25" s="287">
        <f t="shared" ref="AR25:BN25" si="41">AQ25</f>
        <v>0</v>
      </c>
      <c r="AS25" s="287">
        <f t="shared" si="41"/>
        <v>0</v>
      </c>
      <c r="AT25" s="287">
        <f t="shared" si="41"/>
        <v>0</v>
      </c>
      <c r="AU25" s="287">
        <f t="shared" si="41"/>
        <v>0</v>
      </c>
      <c r="AV25" s="287">
        <f t="shared" si="41"/>
        <v>0</v>
      </c>
      <c r="AW25" s="287">
        <f t="shared" si="41"/>
        <v>0</v>
      </c>
      <c r="AX25" s="287">
        <f t="shared" si="41"/>
        <v>0</v>
      </c>
      <c r="AY25" s="287">
        <f t="shared" si="41"/>
        <v>0</v>
      </c>
      <c r="AZ25" s="287">
        <f t="shared" si="41"/>
        <v>0</v>
      </c>
      <c r="BA25" s="287">
        <f t="shared" si="41"/>
        <v>0</v>
      </c>
      <c r="BB25" s="289">
        <f t="shared" si="41"/>
        <v>0</v>
      </c>
      <c r="BC25" s="285">
        <f t="shared" si="41"/>
        <v>0</v>
      </c>
      <c r="BD25" s="287">
        <f t="shared" si="41"/>
        <v>0</v>
      </c>
      <c r="BE25" s="287">
        <f t="shared" si="41"/>
        <v>0</v>
      </c>
      <c r="BF25" s="287">
        <f t="shared" si="41"/>
        <v>0</v>
      </c>
      <c r="BG25" s="287">
        <f t="shared" si="41"/>
        <v>0</v>
      </c>
      <c r="BH25" s="287">
        <f t="shared" si="41"/>
        <v>0</v>
      </c>
      <c r="BI25" s="287">
        <f t="shared" si="41"/>
        <v>0</v>
      </c>
      <c r="BJ25" s="287">
        <f t="shared" si="41"/>
        <v>0</v>
      </c>
      <c r="BK25" s="287">
        <f t="shared" si="41"/>
        <v>0</v>
      </c>
      <c r="BL25" s="287">
        <f t="shared" si="41"/>
        <v>0</v>
      </c>
      <c r="BM25" s="287">
        <f t="shared" si="41"/>
        <v>0</v>
      </c>
      <c r="BN25" s="289">
        <f t="shared" si="41"/>
        <v>0</v>
      </c>
    </row>
    <row r="26" ht="15.75" customHeight="1">
      <c r="A26" s="100"/>
      <c r="B26" s="244" t="s">
        <v>78</v>
      </c>
      <c r="C26" s="315">
        <f t="shared" ref="C26:D26" si="42">SUM(C27:C29)</f>
        <v>15000</v>
      </c>
      <c r="D26" s="315">
        <f t="shared" si="42"/>
        <v>15000</v>
      </c>
      <c r="E26" s="249">
        <f>+D26/$D$10</f>
        <v>0.02262061549</v>
      </c>
      <c r="F26" s="317">
        <f t="shared" ref="F26:BB26" si="43">SUM(F27:F29)</f>
        <v>15000</v>
      </c>
      <c r="G26" s="297">
        <f t="shared" si="43"/>
        <v>0</v>
      </c>
      <c r="H26" s="297">
        <f t="shared" si="43"/>
        <v>0</v>
      </c>
      <c r="I26" s="297">
        <f t="shared" si="43"/>
        <v>0</v>
      </c>
      <c r="J26" s="297">
        <f t="shared" si="43"/>
        <v>0</v>
      </c>
      <c r="K26" s="297">
        <f t="shared" si="43"/>
        <v>0</v>
      </c>
      <c r="L26" s="297">
        <f t="shared" si="43"/>
        <v>0</v>
      </c>
      <c r="M26" s="297">
        <f t="shared" si="43"/>
        <v>0</v>
      </c>
      <c r="N26" s="297">
        <f t="shared" si="43"/>
        <v>0</v>
      </c>
      <c r="O26" s="297">
        <f t="shared" si="43"/>
        <v>0</v>
      </c>
      <c r="P26" s="297">
        <f t="shared" si="43"/>
        <v>0</v>
      </c>
      <c r="Q26" s="297">
        <f t="shared" si="43"/>
        <v>0</v>
      </c>
      <c r="R26" s="319">
        <f t="shared" si="43"/>
        <v>0</v>
      </c>
      <c r="S26" s="322">
        <f t="shared" si="43"/>
        <v>0</v>
      </c>
      <c r="T26" s="297">
        <f t="shared" si="43"/>
        <v>0</v>
      </c>
      <c r="U26" s="297">
        <f t="shared" si="43"/>
        <v>0</v>
      </c>
      <c r="V26" s="297">
        <f t="shared" si="43"/>
        <v>0</v>
      </c>
      <c r="W26" s="297">
        <f t="shared" si="43"/>
        <v>0</v>
      </c>
      <c r="X26" s="297">
        <f t="shared" si="43"/>
        <v>0</v>
      </c>
      <c r="Y26" s="297">
        <f t="shared" si="43"/>
        <v>0</v>
      </c>
      <c r="Z26" s="297">
        <f t="shared" si="43"/>
        <v>0</v>
      </c>
      <c r="AA26" s="297">
        <f t="shared" si="43"/>
        <v>0</v>
      </c>
      <c r="AB26" s="297">
        <f t="shared" si="43"/>
        <v>0</v>
      </c>
      <c r="AC26" s="297">
        <f t="shared" si="43"/>
        <v>0</v>
      </c>
      <c r="AD26" s="319">
        <f t="shared" si="43"/>
        <v>0</v>
      </c>
      <c r="AE26" s="322">
        <f t="shared" si="43"/>
        <v>0</v>
      </c>
      <c r="AF26" s="297">
        <f t="shared" si="43"/>
        <v>0</v>
      </c>
      <c r="AG26" s="297">
        <f t="shared" si="43"/>
        <v>0</v>
      </c>
      <c r="AH26" s="297">
        <f t="shared" si="43"/>
        <v>0</v>
      </c>
      <c r="AI26" s="297">
        <f t="shared" si="43"/>
        <v>0</v>
      </c>
      <c r="AJ26" s="297">
        <f t="shared" si="43"/>
        <v>0</v>
      </c>
      <c r="AK26" s="297">
        <f t="shared" si="43"/>
        <v>0</v>
      </c>
      <c r="AL26" s="297">
        <f t="shared" si="43"/>
        <v>0</v>
      </c>
      <c r="AM26" s="297">
        <f t="shared" si="43"/>
        <v>0</v>
      </c>
      <c r="AN26" s="297">
        <f t="shared" si="43"/>
        <v>0</v>
      </c>
      <c r="AO26" s="297">
        <f t="shared" si="43"/>
        <v>0</v>
      </c>
      <c r="AP26" s="319">
        <f t="shared" si="43"/>
        <v>0</v>
      </c>
      <c r="AQ26" s="322">
        <f t="shared" si="43"/>
        <v>0</v>
      </c>
      <c r="AR26" s="297">
        <f t="shared" si="43"/>
        <v>0</v>
      </c>
      <c r="AS26" s="297">
        <f t="shared" si="43"/>
        <v>0</v>
      </c>
      <c r="AT26" s="297">
        <f t="shared" si="43"/>
        <v>0</v>
      </c>
      <c r="AU26" s="297">
        <f t="shared" si="43"/>
        <v>0</v>
      </c>
      <c r="AV26" s="297">
        <f t="shared" si="43"/>
        <v>0</v>
      </c>
      <c r="AW26" s="297">
        <f t="shared" si="43"/>
        <v>0</v>
      </c>
      <c r="AX26" s="297">
        <f t="shared" si="43"/>
        <v>0</v>
      </c>
      <c r="AY26" s="297">
        <f t="shared" si="43"/>
        <v>0</v>
      </c>
      <c r="AZ26" s="297">
        <f t="shared" si="43"/>
        <v>0</v>
      </c>
      <c r="BA26" s="297">
        <f t="shared" si="43"/>
        <v>0</v>
      </c>
      <c r="BB26" s="319">
        <f t="shared" si="43"/>
        <v>0</v>
      </c>
      <c r="BC26" s="267">
        <f t="shared" ref="BC26:BN26" si="44">SUM(BC27:BC28)</f>
        <v>0</v>
      </c>
      <c r="BD26" s="265">
        <f t="shared" si="44"/>
        <v>0</v>
      </c>
      <c r="BE26" s="265">
        <f t="shared" si="44"/>
        <v>0</v>
      </c>
      <c r="BF26" s="265">
        <f t="shared" si="44"/>
        <v>0</v>
      </c>
      <c r="BG26" s="265">
        <f t="shared" si="44"/>
        <v>0</v>
      </c>
      <c r="BH26" s="265">
        <f t="shared" si="44"/>
        <v>0</v>
      </c>
      <c r="BI26" s="265">
        <f t="shared" si="44"/>
        <v>0</v>
      </c>
      <c r="BJ26" s="265">
        <f t="shared" si="44"/>
        <v>0</v>
      </c>
      <c r="BK26" s="265">
        <f t="shared" si="44"/>
        <v>0</v>
      </c>
      <c r="BL26" s="265">
        <f t="shared" si="44"/>
        <v>0</v>
      </c>
      <c r="BM26" s="265">
        <f t="shared" si="44"/>
        <v>0</v>
      </c>
      <c r="BN26" s="266">
        <f t="shared" si="44"/>
        <v>0</v>
      </c>
    </row>
    <row r="27" ht="15.75" customHeight="1">
      <c r="A27" s="100"/>
      <c r="B27" s="268" t="str">
        <f>'Servicios Implement'!C16</f>
        <v>* Instalación y Configuración del Cluster con MC/Service Guard</v>
      </c>
      <c r="C27" s="271">
        <f t="shared" ref="C27:C29" si="45">SUM(F27:BN27)</f>
        <v>15000</v>
      </c>
      <c r="D27" s="271">
        <f t="shared" ref="D27:D29" si="46">NPV($C$7,G27:BN27)+F27</f>
        <v>15000</v>
      </c>
      <c r="E27" s="274"/>
      <c r="F27" s="293">
        <f>'Servicios Implement'!D21</f>
        <v>15000</v>
      </c>
      <c r="G27" s="278">
        <v>0.0</v>
      </c>
      <c r="H27" s="278">
        <v>0.0</v>
      </c>
      <c r="I27" s="278">
        <v>0.0</v>
      </c>
      <c r="J27" s="278">
        <v>0.0</v>
      </c>
      <c r="K27" s="278">
        <v>0.0</v>
      </c>
      <c r="L27" s="278">
        <v>0.0</v>
      </c>
      <c r="M27" s="278">
        <v>0.0</v>
      </c>
      <c r="N27" s="278">
        <v>0.0</v>
      </c>
      <c r="O27" s="278">
        <v>0.0</v>
      </c>
      <c r="P27" s="278">
        <v>0.0</v>
      </c>
      <c r="Q27" s="278">
        <v>0.0</v>
      </c>
      <c r="R27" s="280">
        <v>0.0</v>
      </c>
      <c r="S27" s="282">
        <v>0.0</v>
      </c>
      <c r="T27" s="278">
        <v>0.0</v>
      </c>
      <c r="U27" s="278">
        <v>0.0</v>
      </c>
      <c r="V27" s="278">
        <v>0.0</v>
      </c>
      <c r="W27" s="278">
        <v>0.0</v>
      </c>
      <c r="X27" s="278">
        <v>0.0</v>
      </c>
      <c r="Y27" s="278">
        <v>0.0</v>
      </c>
      <c r="Z27" s="278">
        <v>0.0</v>
      </c>
      <c r="AA27" s="278">
        <v>0.0</v>
      </c>
      <c r="AB27" s="278">
        <v>0.0</v>
      </c>
      <c r="AC27" s="278">
        <v>0.0</v>
      </c>
      <c r="AD27" s="280">
        <v>0.0</v>
      </c>
      <c r="AE27" s="282">
        <f>S27</f>
        <v>0</v>
      </c>
      <c r="AF27" s="278">
        <v>0.0</v>
      </c>
      <c r="AG27" s="278">
        <v>0.0</v>
      </c>
      <c r="AH27" s="278">
        <v>0.0</v>
      </c>
      <c r="AI27" s="278">
        <v>0.0</v>
      </c>
      <c r="AJ27" s="278">
        <v>0.0</v>
      </c>
      <c r="AK27" s="278">
        <v>0.0</v>
      </c>
      <c r="AL27" s="278">
        <v>0.0</v>
      </c>
      <c r="AM27" s="278">
        <v>0.0</v>
      </c>
      <c r="AN27" s="278">
        <v>0.0</v>
      </c>
      <c r="AO27" s="278">
        <v>0.0</v>
      </c>
      <c r="AP27" s="280">
        <v>0.0</v>
      </c>
      <c r="AQ27" s="282">
        <f>AE27</f>
        <v>0</v>
      </c>
      <c r="AR27" s="287">
        <v>0.0</v>
      </c>
      <c r="AS27" s="287">
        <v>0.0</v>
      </c>
      <c r="AT27" s="287">
        <v>0.0</v>
      </c>
      <c r="AU27" s="287">
        <v>0.0</v>
      </c>
      <c r="AV27" s="287">
        <v>0.0</v>
      </c>
      <c r="AW27" s="287">
        <v>0.0</v>
      </c>
      <c r="AX27" s="287">
        <v>0.0</v>
      </c>
      <c r="AY27" s="287">
        <v>0.0</v>
      </c>
      <c r="AZ27" s="287">
        <v>0.0</v>
      </c>
      <c r="BA27" s="287">
        <v>0.0</v>
      </c>
      <c r="BB27" s="289">
        <v>0.0</v>
      </c>
      <c r="BC27" s="285">
        <v>0.0</v>
      </c>
      <c r="BD27" s="287">
        <v>0.0</v>
      </c>
      <c r="BE27" s="287">
        <v>0.0</v>
      </c>
      <c r="BF27" s="287">
        <v>0.0</v>
      </c>
      <c r="BG27" s="287">
        <v>0.0</v>
      </c>
      <c r="BH27" s="287">
        <v>0.0</v>
      </c>
      <c r="BI27" s="287">
        <v>0.0</v>
      </c>
      <c r="BJ27" s="287">
        <v>0.0</v>
      </c>
      <c r="BK27" s="287">
        <v>0.0</v>
      </c>
      <c r="BL27" s="287">
        <v>0.0</v>
      </c>
      <c r="BM27" s="287">
        <v>0.0</v>
      </c>
      <c r="BN27" s="289">
        <v>0.0</v>
      </c>
    </row>
    <row r="28" ht="15.75" customHeight="1">
      <c r="A28" s="100"/>
      <c r="B28" s="268" t="s">
        <v>74</v>
      </c>
      <c r="C28" s="271">
        <f t="shared" si="45"/>
        <v>0</v>
      </c>
      <c r="D28" s="271">
        <f t="shared" si="46"/>
        <v>0</v>
      </c>
      <c r="E28" s="274"/>
      <c r="F28" s="293">
        <v>0.0</v>
      </c>
      <c r="G28" s="278">
        <v>0.0</v>
      </c>
      <c r="H28" s="278">
        <f t="shared" ref="H28:BB28" si="47">+G28</f>
        <v>0</v>
      </c>
      <c r="I28" s="278">
        <f t="shared" si="47"/>
        <v>0</v>
      </c>
      <c r="J28" s="278">
        <f t="shared" si="47"/>
        <v>0</v>
      </c>
      <c r="K28" s="278">
        <f t="shared" si="47"/>
        <v>0</v>
      </c>
      <c r="L28" s="278">
        <f t="shared" si="47"/>
        <v>0</v>
      </c>
      <c r="M28" s="278">
        <f t="shared" si="47"/>
        <v>0</v>
      </c>
      <c r="N28" s="278">
        <f t="shared" si="47"/>
        <v>0</v>
      </c>
      <c r="O28" s="278">
        <f t="shared" si="47"/>
        <v>0</v>
      </c>
      <c r="P28" s="278">
        <f t="shared" si="47"/>
        <v>0</v>
      </c>
      <c r="Q28" s="278">
        <f t="shared" si="47"/>
        <v>0</v>
      </c>
      <c r="R28" s="280">
        <f t="shared" si="47"/>
        <v>0</v>
      </c>
      <c r="S28" s="282">
        <f t="shared" si="47"/>
        <v>0</v>
      </c>
      <c r="T28" s="278">
        <f t="shared" si="47"/>
        <v>0</v>
      </c>
      <c r="U28" s="278">
        <f t="shared" si="47"/>
        <v>0</v>
      </c>
      <c r="V28" s="278">
        <f t="shared" si="47"/>
        <v>0</v>
      </c>
      <c r="W28" s="278">
        <f t="shared" si="47"/>
        <v>0</v>
      </c>
      <c r="X28" s="278">
        <f t="shared" si="47"/>
        <v>0</v>
      </c>
      <c r="Y28" s="278">
        <f t="shared" si="47"/>
        <v>0</v>
      </c>
      <c r="Z28" s="278">
        <f t="shared" si="47"/>
        <v>0</v>
      </c>
      <c r="AA28" s="278">
        <f t="shared" si="47"/>
        <v>0</v>
      </c>
      <c r="AB28" s="278">
        <f t="shared" si="47"/>
        <v>0</v>
      </c>
      <c r="AC28" s="278">
        <f t="shared" si="47"/>
        <v>0</v>
      </c>
      <c r="AD28" s="280">
        <f t="shared" si="47"/>
        <v>0</v>
      </c>
      <c r="AE28" s="278">
        <f t="shared" si="47"/>
        <v>0</v>
      </c>
      <c r="AF28" s="278">
        <f t="shared" si="47"/>
        <v>0</v>
      </c>
      <c r="AG28" s="278">
        <f t="shared" si="47"/>
        <v>0</v>
      </c>
      <c r="AH28" s="278">
        <f t="shared" si="47"/>
        <v>0</v>
      </c>
      <c r="AI28" s="278">
        <f t="shared" si="47"/>
        <v>0</v>
      </c>
      <c r="AJ28" s="278">
        <f t="shared" si="47"/>
        <v>0</v>
      </c>
      <c r="AK28" s="278">
        <f t="shared" si="47"/>
        <v>0</v>
      </c>
      <c r="AL28" s="278">
        <f t="shared" si="47"/>
        <v>0</v>
      </c>
      <c r="AM28" s="278">
        <f t="shared" si="47"/>
        <v>0</v>
      </c>
      <c r="AN28" s="278">
        <f t="shared" si="47"/>
        <v>0</v>
      </c>
      <c r="AO28" s="278">
        <f t="shared" si="47"/>
        <v>0</v>
      </c>
      <c r="AP28" s="278">
        <f t="shared" si="47"/>
        <v>0</v>
      </c>
      <c r="AQ28" s="282">
        <f t="shared" si="47"/>
        <v>0</v>
      </c>
      <c r="AR28" s="278">
        <f t="shared" si="47"/>
        <v>0</v>
      </c>
      <c r="AS28" s="278">
        <f t="shared" si="47"/>
        <v>0</v>
      </c>
      <c r="AT28" s="278">
        <f t="shared" si="47"/>
        <v>0</v>
      </c>
      <c r="AU28" s="278">
        <f t="shared" si="47"/>
        <v>0</v>
      </c>
      <c r="AV28" s="278">
        <f t="shared" si="47"/>
        <v>0</v>
      </c>
      <c r="AW28" s="278">
        <f t="shared" si="47"/>
        <v>0</v>
      </c>
      <c r="AX28" s="278">
        <f t="shared" si="47"/>
        <v>0</v>
      </c>
      <c r="AY28" s="278">
        <f t="shared" si="47"/>
        <v>0</v>
      </c>
      <c r="AZ28" s="278">
        <f t="shared" si="47"/>
        <v>0</v>
      </c>
      <c r="BA28" s="278">
        <f t="shared" si="47"/>
        <v>0</v>
      </c>
      <c r="BB28" s="280">
        <f t="shared" si="47"/>
        <v>0</v>
      </c>
      <c r="BC28" s="282">
        <v>0.0</v>
      </c>
      <c r="BD28" s="278">
        <f t="shared" ref="BD28:BN28" si="48">+BC28</f>
        <v>0</v>
      </c>
      <c r="BE28" s="278">
        <f t="shared" si="48"/>
        <v>0</v>
      </c>
      <c r="BF28" s="278">
        <f t="shared" si="48"/>
        <v>0</v>
      </c>
      <c r="BG28" s="278">
        <f t="shared" si="48"/>
        <v>0</v>
      </c>
      <c r="BH28" s="278">
        <f t="shared" si="48"/>
        <v>0</v>
      </c>
      <c r="BI28" s="278">
        <f t="shared" si="48"/>
        <v>0</v>
      </c>
      <c r="BJ28" s="278">
        <f t="shared" si="48"/>
        <v>0</v>
      </c>
      <c r="BK28" s="278">
        <f t="shared" si="48"/>
        <v>0</v>
      </c>
      <c r="BL28" s="278">
        <f t="shared" si="48"/>
        <v>0</v>
      </c>
      <c r="BM28" s="278">
        <f t="shared" si="48"/>
        <v>0</v>
      </c>
      <c r="BN28" s="280">
        <f t="shared" si="48"/>
        <v>0</v>
      </c>
    </row>
    <row r="29" ht="15.75" customHeight="1">
      <c r="A29" s="100"/>
      <c r="B29" s="268" t="s">
        <v>76</v>
      </c>
      <c r="C29" s="271">
        <f t="shared" si="45"/>
        <v>0</v>
      </c>
      <c r="D29" s="271">
        <f t="shared" si="46"/>
        <v>0</v>
      </c>
      <c r="E29" s="274"/>
      <c r="F29" s="293">
        <v>0.0</v>
      </c>
      <c r="G29" s="278">
        <v>0.0</v>
      </c>
      <c r="H29" s="278">
        <v>0.0</v>
      </c>
      <c r="I29" s="278">
        <v>0.0</v>
      </c>
      <c r="J29" s="278">
        <v>0.0</v>
      </c>
      <c r="K29" s="278">
        <v>0.0</v>
      </c>
      <c r="L29" s="278">
        <v>0.0</v>
      </c>
      <c r="M29" s="278">
        <v>0.0</v>
      </c>
      <c r="N29" s="278">
        <v>0.0</v>
      </c>
      <c r="O29" s="278">
        <v>0.0</v>
      </c>
      <c r="P29" s="278">
        <v>0.0</v>
      </c>
      <c r="Q29" s="278">
        <v>0.0</v>
      </c>
      <c r="R29" s="278">
        <v>0.0</v>
      </c>
      <c r="S29" s="285">
        <v>0.0</v>
      </c>
      <c r="T29" s="278">
        <v>0.0</v>
      </c>
      <c r="U29" s="278">
        <v>0.0</v>
      </c>
      <c r="V29" s="278">
        <v>0.0</v>
      </c>
      <c r="W29" s="278">
        <v>0.0</v>
      </c>
      <c r="X29" s="278">
        <v>0.0</v>
      </c>
      <c r="Y29" s="278">
        <v>0.0</v>
      </c>
      <c r="Z29" s="278">
        <v>0.0</v>
      </c>
      <c r="AA29" s="278">
        <v>0.0</v>
      </c>
      <c r="AB29" s="278">
        <v>0.0</v>
      </c>
      <c r="AC29" s="278">
        <v>0.0</v>
      </c>
      <c r="AD29" s="280">
        <v>0.0</v>
      </c>
      <c r="AE29" s="100">
        <v>0.0</v>
      </c>
      <c r="AF29" s="278">
        <v>0.0</v>
      </c>
      <c r="AG29" s="278">
        <v>0.0</v>
      </c>
      <c r="AH29" s="278">
        <v>0.0</v>
      </c>
      <c r="AI29" s="278">
        <v>0.0</v>
      </c>
      <c r="AJ29" s="278">
        <v>0.0</v>
      </c>
      <c r="AK29" s="278">
        <v>0.0</v>
      </c>
      <c r="AL29" s="278">
        <v>0.0</v>
      </c>
      <c r="AM29" s="278">
        <v>0.0</v>
      </c>
      <c r="AN29" s="278">
        <v>0.0</v>
      </c>
      <c r="AO29" s="278">
        <v>0.0</v>
      </c>
      <c r="AP29" s="278">
        <v>0.0</v>
      </c>
      <c r="AQ29" s="285">
        <v>0.0</v>
      </c>
      <c r="AR29" s="287">
        <v>0.0</v>
      </c>
      <c r="AS29" s="287">
        <v>0.0</v>
      </c>
      <c r="AT29" s="287">
        <v>0.0</v>
      </c>
      <c r="AU29" s="287">
        <v>0.0</v>
      </c>
      <c r="AV29" s="287">
        <v>0.0</v>
      </c>
      <c r="AW29" s="287">
        <v>0.0</v>
      </c>
      <c r="AX29" s="287">
        <v>0.0</v>
      </c>
      <c r="AY29" s="287">
        <v>0.0</v>
      </c>
      <c r="AZ29" s="287">
        <v>0.0</v>
      </c>
      <c r="BA29" s="287">
        <v>0.0</v>
      </c>
      <c r="BB29" s="289">
        <v>0.0</v>
      </c>
      <c r="BC29" s="285">
        <v>0.0</v>
      </c>
      <c r="BD29" s="287">
        <v>0.0</v>
      </c>
      <c r="BE29" s="287">
        <v>0.0</v>
      </c>
      <c r="BF29" s="287">
        <v>0.0</v>
      </c>
      <c r="BG29" s="287">
        <v>0.0</v>
      </c>
      <c r="BH29" s="287">
        <v>0.0</v>
      </c>
      <c r="BI29" s="287">
        <v>0.0</v>
      </c>
      <c r="BJ29" s="287">
        <v>0.0</v>
      </c>
      <c r="BK29" s="287">
        <v>0.0</v>
      </c>
      <c r="BL29" s="287">
        <v>0.0</v>
      </c>
      <c r="BM29" s="287">
        <v>0.0</v>
      </c>
      <c r="BN29" s="289">
        <v>0.0</v>
      </c>
    </row>
    <row r="30" ht="15.75" customHeight="1">
      <c r="A30" s="28"/>
      <c r="B30" s="244" t="s">
        <v>88</v>
      </c>
      <c r="C30" s="327">
        <f t="shared" ref="C30:D30" si="49">+C31+C34</f>
        <v>389176.9138</v>
      </c>
      <c r="D30" s="327">
        <f t="shared" si="49"/>
        <v>389176.9138</v>
      </c>
      <c r="E30" s="249">
        <f>+D30/$D$10</f>
        <v>0.5868947549</v>
      </c>
      <c r="F30" s="328">
        <f t="shared" ref="F30:BN30" si="50">+F31+F34</f>
        <v>389176.9138</v>
      </c>
      <c r="G30" s="329">
        <f t="shared" si="50"/>
        <v>0</v>
      </c>
      <c r="H30" s="329">
        <f t="shared" si="50"/>
        <v>0</v>
      </c>
      <c r="I30" s="329">
        <f t="shared" si="50"/>
        <v>0</v>
      </c>
      <c r="J30" s="329">
        <f t="shared" si="50"/>
        <v>0</v>
      </c>
      <c r="K30" s="329">
        <f t="shared" si="50"/>
        <v>0</v>
      </c>
      <c r="L30" s="329">
        <f t="shared" si="50"/>
        <v>0</v>
      </c>
      <c r="M30" s="329">
        <f t="shared" si="50"/>
        <v>0</v>
      </c>
      <c r="N30" s="329">
        <f t="shared" si="50"/>
        <v>0</v>
      </c>
      <c r="O30" s="329">
        <f t="shared" si="50"/>
        <v>0</v>
      </c>
      <c r="P30" s="329">
        <f t="shared" si="50"/>
        <v>0</v>
      </c>
      <c r="Q30" s="329">
        <f t="shared" si="50"/>
        <v>0</v>
      </c>
      <c r="R30" s="329">
        <f t="shared" si="50"/>
        <v>0</v>
      </c>
      <c r="S30" s="330">
        <f t="shared" si="50"/>
        <v>0</v>
      </c>
      <c r="T30" s="329">
        <f t="shared" si="50"/>
        <v>0</v>
      </c>
      <c r="U30" s="329">
        <f t="shared" si="50"/>
        <v>0</v>
      </c>
      <c r="V30" s="329">
        <f t="shared" si="50"/>
        <v>0</v>
      </c>
      <c r="W30" s="329">
        <f t="shared" si="50"/>
        <v>0</v>
      </c>
      <c r="X30" s="329">
        <f t="shared" si="50"/>
        <v>0</v>
      </c>
      <c r="Y30" s="329">
        <f t="shared" si="50"/>
        <v>0</v>
      </c>
      <c r="Z30" s="329">
        <f t="shared" si="50"/>
        <v>0</v>
      </c>
      <c r="AA30" s="329">
        <f t="shared" si="50"/>
        <v>0</v>
      </c>
      <c r="AB30" s="329">
        <f t="shared" si="50"/>
        <v>0</v>
      </c>
      <c r="AC30" s="329">
        <f t="shared" si="50"/>
        <v>0</v>
      </c>
      <c r="AD30" s="331">
        <f t="shared" si="50"/>
        <v>0</v>
      </c>
      <c r="AE30" s="329">
        <f t="shared" si="50"/>
        <v>0</v>
      </c>
      <c r="AF30" s="329">
        <f t="shared" si="50"/>
        <v>0</v>
      </c>
      <c r="AG30" s="329">
        <f t="shared" si="50"/>
        <v>0</v>
      </c>
      <c r="AH30" s="329">
        <f t="shared" si="50"/>
        <v>0</v>
      </c>
      <c r="AI30" s="329">
        <f t="shared" si="50"/>
        <v>0</v>
      </c>
      <c r="AJ30" s="329">
        <f t="shared" si="50"/>
        <v>0</v>
      </c>
      <c r="AK30" s="329">
        <f t="shared" si="50"/>
        <v>0</v>
      </c>
      <c r="AL30" s="329">
        <f t="shared" si="50"/>
        <v>0</v>
      </c>
      <c r="AM30" s="329">
        <f t="shared" si="50"/>
        <v>0</v>
      </c>
      <c r="AN30" s="329">
        <f t="shared" si="50"/>
        <v>0</v>
      </c>
      <c r="AO30" s="329">
        <f t="shared" si="50"/>
        <v>0</v>
      </c>
      <c r="AP30" s="329">
        <f t="shared" si="50"/>
        <v>0</v>
      </c>
      <c r="AQ30" s="332">
        <f t="shared" si="50"/>
        <v>0</v>
      </c>
      <c r="AR30" s="334">
        <f t="shared" si="50"/>
        <v>0</v>
      </c>
      <c r="AS30" s="334">
        <f t="shared" si="50"/>
        <v>0</v>
      </c>
      <c r="AT30" s="334">
        <f t="shared" si="50"/>
        <v>0</v>
      </c>
      <c r="AU30" s="334">
        <f t="shared" si="50"/>
        <v>0</v>
      </c>
      <c r="AV30" s="334">
        <f t="shared" si="50"/>
        <v>0</v>
      </c>
      <c r="AW30" s="334">
        <f t="shared" si="50"/>
        <v>0</v>
      </c>
      <c r="AX30" s="334">
        <f t="shared" si="50"/>
        <v>0</v>
      </c>
      <c r="AY30" s="334">
        <f t="shared" si="50"/>
        <v>0</v>
      </c>
      <c r="AZ30" s="334">
        <f t="shared" si="50"/>
        <v>0</v>
      </c>
      <c r="BA30" s="334">
        <f t="shared" si="50"/>
        <v>0</v>
      </c>
      <c r="BB30" s="335">
        <f t="shared" si="50"/>
        <v>0</v>
      </c>
      <c r="BC30" s="332">
        <f t="shared" si="50"/>
        <v>0</v>
      </c>
      <c r="BD30" s="334">
        <f t="shared" si="50"/>
        <v>0</v>
      </c>
      <c r="BE30" s="334">
        <f t="shared" si="50"/>
        <v>0</v>
      </c>
      <c r="BF30" s="334">
        <f t="shared" si="50"/>
        <v>0</v>
      </c>
      <c r="BG30" s="334">
        <f t="shared" si="50"/>
        <v>0</v>
      </c>
      <c r="BH30" s="334">
        <f t="shared" si="50"/>
        <v>0</v>
      </c>
      <c r="BI30" s="334">
        <f t="shared" si="50"/>
        <v>0</v>
      </c>
      <c r="BJ30" s="334">
        <f t="shared" si="50"/>
        <v>0</v>
      </c>
      <c r="BK30" s="334">
        <f t="shared" si="50"/>
        <v>0</v>
      </c>
      <c r="BL30" s="334">
        <f t="shared" si="50"/>
        <v>0</v>
      </c>
      <c r="BM30" s="334">
        <f t="shared" si="50"/>
        <v>0</v>
      </c>
      <c r="BN30" s="335">
        <f t="shared" si="50"/>
        <v>0</v>
      </c>
    </row>
    <row r="31" ht="15.75" customHeight="1">
      <c r="A31" s="28"/>
      <c r="B31" s="258" t="s">
        <v>90</v>
      </c>
      <c r="C31" s="246">
        <f t="shared" ref="C31:D31" si="51">SUM(C32:C33)</f>
        <v>0</v>
      </c>
      <c r="D31" s="246">
        <f t="shared" si="51"/>
        <v>0</v>
      </c>
      <c r="E31" s="249"/>
      <c r="F31" s="291">
        <f t="shared" ref="F31:BN31" si="52">SUM(F32:F33)</f>
        <v>0</v>
      </c>
      <c r="G31" s="329">
        <f t="shared" si="52"/>
        <v>0</v>
      </c>
      <c r="H31" s="329">
        <f t="shared" si="52"/>
        <v>0</v>
      </c>
      <c r="I31" s="329">
        <f t="shared" si="52"/>
        <v>0</v>
      </c>
      <c r="J31" s="329">
        <f t="shared" si="52"/>
        <v>0</v>
      </c>
      <c r="K31" s="329">
        <f t="shared" si="52"/>
        <v>0</v>
      </c>
      <c r="L31" s="329">
        <f t="shared" si="52"/>
        <v>0</v>
      </c>
      <c r="M31" s="329">
        <f t="shared" si="52"/>
        <v>0</v>
      </c>
      <c r="N31" s="329">
        <f t="shared" si="52"/>
        <v>0</v>
      </c>
      <c r="O31" s="329">
        <f t="shared" si="52"/>
        <v>0</v>
      </c>
      <c r="P31" s="329">
        <f t="shared" si="52"/>
        <v>0</v>
      </c>
      <c r="Q31" s="329">
        <f t="shared" si="52"/>
        <v>0</v>
      </c>
      <c r="R31" s="329">
        <f t="shared" si="52"/>
        <v>0</v>
      </c>
      <c r="S31" s="330">
        <f t="shared" si="52"/>
        <v>0</v>
      </c>
      <c r="T31" s="329">
        <f t="shared" si="52"/>
        <v>0</v>
      </c>
      <c r="U31" s="329">
        <f t="shared" si="52"/>
        <v>0</v>
      </c>
      <c r="V31" s="329">
        <f t="shared" si="52"/>
        <v>0</v>
      </c>
      <c r="W31" s="329">
        <f t="shared" si="52"/>
        <v>0</v>
      </c>
      <c r="X31" s="329">
        <f t="shared" si="52"/>
        <v>0</v>
      </c>
      <c r="Y31" s="329">
        <f t="shared" si="52"/>
        <v>0</v>
      </c>
      <c r="Z31" s="329">
        <f t="shared" si="52"/>
        <v>0</v>
      </c>
      <c r="AA31" s="329">
        <f t="shared" si="52"/>
        <v>0</v>
      </c>
      <c r="AB31" s="329">
        <f t="shared" si="52"/>
        <v>0</v>
      </c>
      <c r="AC31" s="329">
        <f t="shared" si="52"/>
        <v>0</v>
      </c>
      <c r="AD31" s="331">
        <f t="shared" si="52"/>
        <v>0</v>
      </c>
      <c r="AE31" s="329">
        <f t="shared" si="52"/>
        <v>0</v>
      </c>
      <c r="AF31" s="329">
        <f t="shared" si="52"/>
        <v>0</v>
      </c>
      <c r="AG31" s="329">
        <f t="shared" si="52"/>
        <v>0</v>
      </c>
      <c r="AH31" s="329">
        <f t="shared" si="52"/>
        <v>0</v>
      </c>
      <c r="AI31" s="329">
        <f t="shared" si="52"/>
        <v>0</v>
      </c>
      <c r="AJ31" s="329">
        <f t="shared" si="52"/>
        <v>0</v>
      </c>
      <c r="AK31" s="329">
        <f t="shared" si="52"/>
        <v>0</v>
      </c>
      <c r="AL31" s="329">
        <f t="shared" si="52"/>
        <v>0</v>
      </c>
      <c r="AM31" s="329">
        <f t="shared" si="52"/>
        <v>0</v>
      </c>
      <c r="AN31" s="329">
        <f t="shared" si="52"/>
        <v>0</v>
      </c>
      <c r="AO31" s="329">
        <f t="shared" si="52"/>
        <v>0</v>
      </c>
      <c r="AP31" s="329">
        <f t="shared" si="52"/>
        <v>0</v>
      </c>
      <c r="AQ31" s="332">
        <f t="shared" si="52"/>
        <v>0</v>
      </c>
      <c r="AR31" s="334">
        <f t="shared" si="52"/>
        <v>0</v>
      </c>
      <c r="AS31" s="334">
        <f t="shared" si="52"/>
        <v>0</v>
      </c>
      <c r="AT31" s="334">
        <f t="shared" si="52"/>
        <v>0</v>
      </c>
      <c r="AU31" s="334">
        <f t="shared" si="52"/>
        <v>0</v>
      </c>
      <c r="AV31" s="334">
        <f t="shared" si="52"/>
        <v>0</v>
      </c>
      <c r="AW31" s="334">
        <f t="shared" si="52"/>
        <v>0</v>
      </c>
      <c r="AX31" s="334">
        <f t="shared" si="52"/>
        <v>0</v>
      </c>
      <c r="AY31" s="334">
        <f t="shared" si="52"/>
        <v>0</v>
      </c>
      <c r="AZ31" s="334">
        <f t="shared" si="52"/>
        <v>0</v>
      </c>
      <c r="BA31" s="334">
        <f t="shared" si="52"/>
        <v>0</v>
      </c>
      <c r="BB31" s="335">
        <f t="shared" si="52"/>
        <v>0</v>
      </c>
      <c r="BC31" s="332">
        <f t="shared" si="52"/>
        <v>0</v>
      </c>
      <c r="BD31" s="334">
        <f t="shared" si="52"/>
        <v>0</v>
      </c>
      <c r="BE31" s="334">
        <f t="shared" si="52"/>
        <v>0</v>
      </c>
      <c r="BF31" s="334">
        <f t="shared" si="52"/>
        <v>0</v>
      </c>
      <c r="BG31" s="334">
        <f t="shared" si="52"/>
        <v>0</v>
      </c>
      <c r="BH31" s="334">
        <f t="shared" si="52"/>
        <v>0</v>
      </c>
      <c r="BI31" s="334">
        <f t="shared" si="52"/>
        <v>0</v>
      </c>
      <c r="BJ31" s="334">
        <f t="shared" si="52"/>
        <v>0</v>
      </c>
      <c r="BK31" s="334">
        <f t="shared" si="52"/>
        <v>0</v>
      </c>
      <c r="BL31" s="334">
        <f t="shared" si="52"/>
        <v>0</v>
      </c>
      <c r="BM31" s="334">
        <f t="shared" si="52"/>
        <v>0</v>
      </c>
      <c r="BN31" s="335">
        <f t="shared" si="52"/>
        <v>0</v>
      </c>
    </row>
    <row r="32" ht="15.75" customHeight="1">
      <c r="A32" s="100"/>
      <c r="B32" s="268" t="s">
        <v>75</v>
      </c>
      <c r="C32" s="271">
        <f t="shared" ref="C32:C33" si="55">SUM(F32:BN32)</f>
        <v>0</v>
      </c>
      <c r="D32" s="271">
        <f t="shared" ref="D32:D33" si="56">NPV($C$7,G32:BN32)+F32</f>
        <v>0</v>
      </c>
      <c r="E32" s="274"/>
      <c r="F32" s="293" t="str">
        <f>+'Resumen HW&amp;SW'!H4</f>
        <v/>
      </c>
      <c r="G32" s="278">
        <v>0.0</v>
      </c>
      <c r="H32" s="278">
        <f t="shared" ref="H32:AC32" si="53">G32</f>
        <v>0</v>
      </c>
      <c r="I32" s="278">
        <f t="shared" si="53"/>
        <v>0</v>
      </c>
      <c r="J32" s="278">
        <f t="shared" si="53"/>
        <v>0</v>
      </c>
      <c r="K32" s="278">
        <f t="shared" si="53"/>
        <v>0</v>
      </c>
      <c r="L32" s="278">
        <f t="shared" si="53"/>
        <v>0</v>
      </c>
      <c r="M32" s="278">
        <f t="shared" si="53"/>
        <v>0</v>
      </c>
      <c r="N32" s="278">
        <f t="shared" si="53"/>
        <v>0</v>
      </c>
      <c r="O32" s="278">
        <f t="shared" si="53"/>
        <v>0</v>
      </c>
      <c r="P32" s="278">
        <f t="shared" si="53"/>
        <v>0</v>
      </c>
      <c r="Q32" s="278">
        <f t="shared" si="53"/>
        <v>0</v>
      </c>
      <c r="R32" s="278">
        <f t="shared" si="53"/>
        <v>0</v>
      </c>
      <c r="S32" s="285">
        <f t="shared" si="53"/>
        <v>0</v>
      </c>
      <c r="T32" s="278">
        <f t="shared" si="53"/>
        <v>0</v>
      </c>
      <c r="U32" s="278">
        <f t="shared" si="53"/>
        <v>0</v>
      </c>
      <c r="V32" s="278">
        <f t="shared" si="53"/>
        <v>0</v>
      </c>
      <c r="W32" s="278">
        <f t="shared" si="53"/>
        <v>0</v>
      </c>
      <c r="X32" s="278">
        <f t="shared" si="53"/>
        <v>0</v>
      </c>
      <c r="Y32" s="278">
        <f t="shared" si="53"/>
        <v>0</v>
      </c>
      <c r="Z32" s="278">
        <f t="shared" si="53"/>
        <v>0</v>
      </c>
      <c r="AA32" s="278">
        <f t="shared" si="53"/>
        <v>0</v>
      </c>
      <c r="AB32" s="278">
        <f t="shared" si="53"/>
        <v>0</v>
      </c>
      <c r="AC32" s="278">
        <f t="shared" si="53"/>
        <v>0</v>
      </c>
      <c r="AD32" s="280">
        <v>0.0</v>
      </c>
      <c r="AE32" s="100">
        <v>0.0</v>
      </c>
      <c r="AF32" s="278">
        <v>0.0</v>
      </c>
      <c r="AG32" s="278">
        <f t="shared" ref="AG32:BN32" si="54">AF32</f>
        <v>0</v>
      </c>
      <c r="AH32" s="278">
        <f t="shared" si="54"/>
        <v>0</v>
      </c>
      <c r="AI32" s="278">
        <f t="shared" si="54"/>
        <v>0</v>
      </c>
      <c r="AJ32" s="278">
        <f t="shared" si="54"/>
        <v>0</v>
      </c>
      <c r="AK32" s="278">
        <f t="shared" si="54"/>
        <v>0</v>
      </c>
      <c r="AL32" s="278">
        <f t="shared" si="54"/>
        <v>0</v>
      </c>
      <c r="AM32" s="278">
        <f t="shared" si="54"/>
        <v>0</v>
      </c>
      <c r="AN32" s="278">
        <f t="shared" si="54"/>
        <v>0</v>
      </c>
      <c r="AO32" s="278">
        <f t="shared" si="54"/>
        <v>0</v>
      </c>
      <c r="AP32" s="278">
        <f t="shared" si="54"/>
        <v>0</v>
      </c>
      <c r="AQ32" s="285">
        <f t="shared" si="54"/>
        <v>0</v>
      </c>
      <c r="AR32" s="287">
        <f t="shared" si="54"/>
        <v>0</v>
      </c>
      <c r="AS32" s="287">
        <f t="shared" si="54"/>
        <v>0</v>
      </c>
      <c r="AT32" s="287">
        <f t="shared" si="54"/>
        <v>0</v>
      </c>
      <c r="AU32" s="287">
        <f t="shared" si="54"/>
        <v>0</v>
      </c>
      <c r="AV32" s="287">
        <f t="shared" si="54"/>
        <v>0</v>
      </c>
      <c r="AW32" s="287">
        <f t="shared" si="54"/>
        <v>0</v>
      </c>
      <c r="AX32" s="287">
        <f t="shared" si="54"/>
        <v>0</v>
      </c>
      <c r="AY32" s="287">
        <f t="shared" si="54"/>
        <v>0</v>
      </c>
      <c r="AZ32" s="287">
        <f t="shared" si="54"/>
        <v>0</v>
      </c>
      <c r="BA32" s="287">
        <f t="shared" si="54"/>
        <v>0</v>
      </c>
      <c r="BB32" s="289">
        <f t="shared" si="54"/>
        <v>0</v>
      </c>
      <c r="BC32" s="285">
        <f t="shared" si="54"/>
        <v>0</v>
      </c>
      <c r="BD32" s="287">
        <f t="shared" si="54"/>
        <v>0</v>
      </c>
      <c r="BE32" s="287">
        <f t="shared" si="54"/>
        <v>0</v>
      </c>
      <c r="BF32" s="287">
        <f t="shared" si="54"/>
        <v>0</v>
      </c>
      <c r="BG32" s="287">
        <f t="shared" si="54"/>
        <v>0</v>
      </c>
      <c r="BH32" s="287">
        <f t="shared" si="54"/>
        <v>0</v>
      </c>
      <c r="BI32" s="287">
        <f t="shared" si="54"/>
        <v>0</v>
      </c>
      <c r="BJ32" s="287">
        <f t="shared" si="54"/>
        <v>0</v>
      </c>
      <c r="BK32" s="287">
        <f t="shared" si="54"/>
        <v>0</v>
      </c>
      <c r="BL32" s="287">
        <f t="shared" si="54"/>
        <v>0</v>
      </c>
      <c r="BM32" s="287">
        <f t="shared" si="54"/>
        <v>0</v>
      </c>
      <c r="BN32" s="289">
        <f t="shared" si="54"/>
        <v>0</v>
      </c>
    </row>
    <row r="33" ht="15.75" customHeight="1">
      <c r="A33" s="100"/>
      <c r="B33" s="268" t="s">
        <v>84</v>
      </c>
      <c r="C33" s="271">
        <f t="shared" si="55"/>
        <v>0</v>
      </c>
      <c r="D33" s="271">
        <f t="shared" si="56"/>
        <v>0</v>
      </c>
      <c r="E33" s="274"/>
      <c r="F33" s="293">
        <v>0.0</v>
      </c>
      <c r="G33" s="278">
        <v>0.0</v>
      </c>
      <c r="H33" s="278">
        <f t="shared" ref="H33:BN33" si="57">G33</f>
        <v>0</v>
      </c>
      <c r="I33" s="278">
        <f t="shared" si="57"/>
        <v>0</v>
      </c>
      <c r="J33" s="278">
        <f t="shared" si="57"/>
        <v>0</v>
      </c>
      <c r="K33" s="278">
        <f t="shared" si="57"/>
        <v>0</v>
      </c>
      <c r="L33" s="278">
        <f t="shared" si="57"/>
        <v>0</v>
      </c>
      <c r="M33" s="278">
        <f t="shared" si="57"/>
        <v>0</v>
      </c>
      <c r="N33" s="278">
        <f t="shared" si="57"/>
        <v>0</v>
      </c>
      <c r="O33" s="278">
        <f t="shared" si="57"/>
        <v>0</v>
      </c>
      <c r="P33" s="278">
        <f t="shared" si="57"/>
        <v>0</v>
      </c>
      <c r="Q33" s="278">
        <f t="shared" si="57"/>
        <v>0</v>
      </c>
      <c r="R33" s="278">
        <f t="shared" si="57"/>
        <v>0</v>
      </c>
      <c r="S33" s="285">
        <f t="shared" si="57"/>
        <v>0</v>
      </c>
      <c r="T33" s="278">
        <f t="shared" si="57"/>
        <v>0</v>
      </c>
      <c r="U33" s="278">
        <f t="shared" si="57"/>
        <v>0</v>
      </c>
      <c r="V33" s="278">
        <f t="shared" si="57"/>
        <v>0</v>
      </c>
      <c r="W33" s="278">
        <f t="shared" si="57"/>
        <v>0</v>
      </c>
      <c r="X33" s="278">
        <f t="shared" si="57"/>
        <v>0</v>
      </c>
      <c r="Y33" s="278">
        <f t="shared" si="57"/>
        <v>0</v>
      </c>
      <c r="Z33" s="278">
        <f t="shared" si="57"/>
        <v>0</v>
      </c>
      <c r="AA33" s="278">
        <f t="shared" si="57"/>
        <v>0</v>
      </c>
      <c r="AB33" s="278">
        <f t="shared" si="57"/>
        <v>0</v>
      </c>
      <c r="AC33" s="278">
        <f t="shared" si="57"/>
        <v>0</v>
      </c>
      <c r="AD33" s="280">
        <f t="shared" si="57"/>
        <v>0</v>
      </c>
      <c r="AE33" s="344">
        <f t="shared" si="57"/>
        <v>0</v>
      </c>
      <c r="AF33" s="278">
        <f t="shared" si="57"/>
        <v>0</v>
      </c>
      <c r="AG33" s="278">
        <f t="shared" si="57"/>
        <v>0</v>
      </c>
      <c r="AH33" s="278">
        <f t="shared" si="57"/>
        <v>0</v>
      </c>
      <c r="AI33" s="278">
        <f t="shared" si="57"/>
        <v>0</v>
      </c>
      <c r="AJ33" s="278">
        <f t="shared" si="57"/>
        <v>0</v>
      </c>
      <c r="AK33" s="278">
        <f t="shared" si="57"/>
        <v>0</v>
      </c>
      <c r="AL33" s="278">
        <f t="shared" si="57"/>
        <v>0</v>
      </c>
      <c r="AM33" s="278">
        <f t="shared" si="57"/>
        <v>0</v>
      </c>
      <c r="AN33" s="278">
        <f t="shared" si="57"/>
        <v>0</v>
      </c>
      <c r="AO33" s="278">
        <f t="shared" si="57"/>
        <v>0</v>
      </c>
      <c r="AP33" s="278">
        <f t="shared" si="57"/>
        <v>0</v>
      </c>
      <c r="AQ33" s="285">
        <f t="shared" si="57"/>
        <v>0</v>
      </c>
      <c r="AR33" s="287">
        <f t="shared" si="57"/>
        <v>0</v>
      </c>
      <c r="AS33" s="287">
        <f t="shared" si="57"/>
        <v>0</v>
      </c>
      <c r="AT33" s="287">
        <f t="shared" si="57"/>
        <v>0</v>
      </c>
      <c r="AU33" s="287">
        <f t="shared" si="57"/>
        <v>0</v>
      </c>
      <c r="AV33" s="287">
        <f t="shared" si="57"/>
        <v>0</v>
      </c>
      <c r="AW33" s="287">
        <f t="shared" si="57"/>
        <v>0</v>
      </c>
      <c r="AX33" s="287">
        <f t="shared" si="57"/>
        <v>0</v>
      </c>
      <c r="AY33" s="287">
        <f t="shared" si="57"/>
        <v>0</v>
      </c>
      <c r="AZ33" s="287">
        <f t="shared" si="57"/>
        <v>0</v>
      </c>
      <c r="BA33" s="287">
        <f t="shared" si="57"/>
        <v>0</v>
      </c>
      <c r="BB33" s="289">
        <f t="shared" si="57"/>
        <v>0</v>
      </c>
      <c r="BC33" s="285">
        <f t="shared" si="57"/>
        <v>0</v>
      </c>
      <c r="BD33" s="287">
        <f t="shared" si="57"/>
        <v>0</v>
      </c>
      <c r="BE33" s="287">
        <f t="shared" si="57"/>
        <v>0</v>
      </c>
      <c r="BF33" s="287">
        <f t="shared" si="57"/>
        <v>0</v>
      </c>
      <c r="BG33" s="287">
        <f t="shared" si="57"/>
        <v>0</v>
      </c>
      <c r="BH33" s="287">
        <f t="shared" si="57"/>
        <v>0</v>
      </c>
      <c r="BI33" s="287">
        <f t="shared" si="57"/>
        <v>0</v>
      </c>
      <c r="BJ33" s="287">
        <f t="shared" si="57"/>
        <v>0</v>
      </c>
      <c r="BK33" s="287">
        <f t="shared" si="57"/>
        <v>0</v>
      </c>
      <c r="BL33" s="287">
        <f t="shared" si="57"/>
        <v>0</v>
      </c>
      <c r="BM33" s="287">
        <f t="shared" si="57"/>
        <v>0</v>
      </c>
      <c r="BN33" s="289">
        <f t="shared" si="57"/>
        <v>0</v>
      </c>
    </row>
    <row r="34" ht="15.75" customHeight="1">
      <c r="A34" s="100"/>
      <c r="B34" s="258" t="s">
        <v>62</v>
      </c>
      <c r="C34" s="246">
        <f t="shared" ref="C34:D34" si="58">SUM(C35:C37)</f>
        <v>389176.9138</v>
      </c>
      <c r="D34" s="246">
        <f t="shared" si="58"/>
        <v>389176.9138</v>
      </c>
      <c r="E34" s="274"/>
      <c r="F34" s="291">
        <f>SUM(F35:F37)</f>
        <v>389176.9138</v>
      </c>
      <c r="G34" s="329">
        <f t="shared" ref="G34:BN34" si="59">SUM(G35:G36)</f>
        <v>0</v>
      </c>
      <c r="H34" s="329">
        <f t="shared" si="59"/>
        <v>0</v>
      </c>
      <c r="I34" s="329">
        <f t="shared" si="59"/>
        <v>0</v>
      </c>
      <c r="J34" s="329">
        <f t="shared" si="59"/>
        <v>0</v>
      </c>
      <c r="K34" s="329">
        <f t="shared" si="59"/>
        <v>0</v>
      </c>
      <c r="L34" s="329">
        <f t="shared" si="59"/>
        <v>0</v>
      </c>
      <c r="M34" s="329">
        <f t="shared" si="59"/>
        <v>0</v>
      </c>
      <c r="N34" s="329">
        <f t="shared" si="59"/>
        <v>0</v>
      </c>
      <c r="O34" s="329">
        <f t="shared" si="59"/>
        <v>0</v>
      </c>
      <c r="P34" s="329">
        <f t="shared" si="59"/>
        <v>0</v>
      </c>
      <c r="Q34" s="329">
        <f t="shared" si="59"/>
        <v>0</v>
      </c>
      <c r="R34" s="329">
        <f t="shared" si="59"/>
        <v>0</v>
      </c>
      <c r="S34" s="330">
        <f t="shared" si="59"/>
        <v>0</v>
      </c>
      <c r="T34" s="329">
        <f t="shared" si="59"/>
        <v>0</v>
      </c>
      <c r="U34" s="329">
        <f t="shared" si="59"/>
        <v>0</v>
      </c>
      <c r="V34" s="329">
        <f t="shared" si="59"/>
        <v>0</v>
      </c>
      <c r="W34" s="329">
        <f t="shared" si="59"/>
        <v>0</v>
      </c>
      <c r="X34" s="329">
        <f t="shared" si="59"/>
        <v>0</v>
      </c>
      <c r="Y34" s="329">
        <f t="shared" si="59"/>
        <v>0</v>
      </c>
      <c r="Z34" s="329">
        <f t="shared" si="59"/>
        <v>0</v>
      </c>
      <c r="AA34" s="329">
        <f t="shared" si="59"/>
        <v>0</v>
      </c>
      <c r="AB34" s="329">
        <f t="shared" si="59"/>
        <v>0</v>
      </c>
      <c r="AC34" s="329">
        <f t="shared" si="59"/>
        <v>0</v>
      </c>
      <c r="AD34" s="331">
        <f t="shared" si="59"/>
        <v>0</v>
      </c>
      <c r="AE34" s="329">
        <f t="shared" si="59"/>
        <v>0</v>
      </c>
      <c r="AF34" s="329">
        <f t="shared" si="59"/>
        <v>0</v>
      </c>
      <c r="AG34" s="329">
        <f t="shared" si="59"/>
        <v>0</v>
      </c>
      <c r="AH34" s="329">
        <f t="shared" si="59"/>
        <v>0</v>
      </c>
      <c r="AI34" s="329">
        <f t="shared" si="59"/>
        <v>0</v>
      </c>
      <c r="AJ34" s="329">
        <f t="shared" si="59"/>
        <v>0</v>
      </c>
      <c r="AK34" s="329">
        <f t="shared" si="59"/>
        <v>0</v>
      </c>
      <c r="AL34" s="329">
        <f t="shared" si="59"/>
        <v>0</v>
      </c>
      <c r="AM34" s="329">
        <f t="shared" si="59"/>
        <v>0</v>
      </c>
      <c r="AN34" s="329">
        <f t="shared" si="59"/>
        <v>0</v>
      </c>
      <c r="AO34" s="329">
        <f t="shared" si="59"/>
        <v>0</v>
      </c>
      <c r="AP34" s="329">
        <f t="shared" si="59"/>
        <v>0</v>
      </c>
      <c r="AQ34" s="332">
        <f t="shared" si="59"/>
        <v>0</v>
      </c>
      <c r="AR34" s="334">
        <f t="shared" si="59"/>
        <v>0</v>
      </c>
      <c r="AS34" s="334">
        <f t="shared" si="59"/>
        <v>0</v>
      </c>
      <c r="AT34" s="334">
        <f t="shared" si="59"/>
        <v>0</v>
      </c>
      <c r="AU34" s="334">
        <f t="shared" si="59"/>
        <v>0</v>
      </c>
      <c r="AV34" s="334">
        <f t="shared" si="59"/>
        <v>0</v>
      </c>
      <c r="AW34" s="334">
        <f t="shared" si="59"/>
        <v>0</v>
      </c>
      <c r="AX34" s="334">
        <f t="shared" si="59"/>
        <v>0</v>
      </c>
      <c r="AY34" s="334">
        <f t="shared" si="59"/>
        <v>0</v>
      </c>
      <c r="AZ34" s="334">
        <f t="shared" si="59"/>
        <v>0</v>
      </c>
      <c r="BA34" s="334">
        <f t="shared" si="59"/>
        <v>0</v>
      </c>
      <c r="BB34" s="335">
        <f t="shared" si="59"/>
        <v>0</v>
      </c>
      <c r="BC34" s="332">
        <f t="shared" si="59"/>
        <v>0</v>
      </c>
      <c r="BD34" s="334">
        <f t="shared" si="59"/>
        <v>0</v>
      </c>
      <c r="BE34" s="334">
        <f t="shared" si="59"/>
        <v>0</v>
      </c>
      <c r="BF34" s="334">
        <f t="shared" si="59"/>
        <v>0</v>
      </c>
      <c r="BG34" s="334">
        <f t="shared" si="59"/>
        <v>0</v>
      </c>
      <c r="BH34" s="334">
        <f t="shared" si="59"/>
        <v>0</v>
      </c>
      <c r="BI34" s="334">
        <f t="shared" si="59"/>
        <v>0</v>
      </c>
      <c r="BJ34" s="334">
        <f t="shared" si="59"/>
        <v>0</v>
      </c>
      <c r="BK34" s="334">
        <f t="shared" si="59"/>
        <v>0</v>
      </c>
      <c r="BL34" s="334">
        <f t="shared" si="59"/>
        <v>0</v>
      </c>
      <c r="BM34" s="334">
        <f t="shared" si="59"/>
        <v>0</v>
      </c>
      <c r="BN34" s="335">
        <f t="shared" si="59"/>
        <v>0</v>
      </c>
    </row>
    <row r="35" ht="15.75" customHeight="1">
      <c r="A35" s="100"/>
      <c r="B35" s="268" t="s">
        <v>75</v>
      </c>
      <c r="C35" s="271">
        <f t="shared" ref="C35:C38" si="62">SUM(F35:BN35)</f>
        <v>369245.5392</v>
      </c>
      <c r="D35" s="271">
        <f t="shared" ref="D35:D38" si="63">NPV($C$7,G35:BN35)+F35</f>
        <v>369245.5392</v>
      </c>
      <c r="E35" s="274"/>
      <c r="F35" s="293">
        <f>+'Resumen HW&amp;SW'!E6</f>
        <v>369245.5392</v>
      </c>
      <c r="G35" s="278">
        <v>0.0</v>
      </c>
      <c r="H35" s="278">
        <f t="shared" ref="H35:AC35" si="60">G35</f>
        <v>0</v>
      </c>
      <c r="I35" s="278">
        <f t="shared" si="60"/>
        <v>0</v>
      </c>
      <c r="J35" s="278">
        <f t="shared" si="60"/>
        <v>0</v>
      </c>
      <c r="K35" s="278">
        <f t="shared" si="60"/>
        <v>0</v>
      </c>
      <c r="L35" s="278">
        <f t="shared" si="60"/>
        <v>0</v>
      </c>
      <c r="M35" s="278">
        <f t="shared" si="60"/>
        <v>0</v>
      </c>
      <c r="N35" s="278">
        <f t="shared" si="60"/>
        <v>0</v>
      </c>
      <c r="O35" s="278">
        <f t="shared" si="60"/>
        <v>0</v>
      </c>
      <c r="P35" s="278">
        <f t="shared" si="60"/>
        <v>0</v>
      </c>
      <c r="Q35" s="278">
        <f t="shared" si="60"/>
        <v>0</v>
      </c>
      <c r="R35" s="278">
        <f t="shared" si="60"/>
        <v>0</v>
      </c>
      <c r="S35" s="285">
        <f t="shared" si="60"/>
        <v>0</v>
      </c>
      <c r="T35" s="278">
        <f t="shared" si="60"/>
        <v>0</v>
      </c>
      <c r="U35" s="278">
        <f t="shared" si="60"/>
        <v>0</v>
      </c>
      <c r="V35" s="278">
        <f t="shared" si="60"/>
        <v>0</v>
      </c>
      <c r="W35" s="278">
        <f t="shared" si="60"/>
        <v>0</v>
      </c>
      <c r="X35" s="278">
        <f t="shared" si="60"/>
        <v>0</v>
      </c>
      <c r="Y35" s="278">
        <f t="shared" si="60"/>
        <v>0</v>
      </c>
      <c r="Z35" s="278">
        <f t="shared" si="60"/>
        <v>0</v>
      </c>
      <c r="AA35" s="278">
        <f t="shared" si="60"/>
        <v>0</v>
      </c>
      <c r="AB35" s="278">
        <f t="shared" si="60"/>
        <v>0</v>
      </c>
      <c r="AC35" s="278">
        <f t="shared" si="60"/>
        <v>0</v>
      </c>
      <c r="AD35" s="280">
        <v>0.0</v>
      </c>
      <c r="AE35" s="100">
        <v>0.0</v>
      </c>
      <c r="AF35" s="278">
        <v>0.0</v>
      </c>
      <c r="AG35" s="278">
        <f t="shared" ref="AG35:BN35" si="61">AF35</f>
        <v>0</v>
      </c>
      <c r="AH35" s="278">
        <f t="shared" si="61"/>
        <v>0</v>
      </c>
      <c r="AI35" s="278">
        <f t="shared" si="61"/>
        <v>0</v>
      </c>
      <c r="AJ35" s="278">
        <f t="shared" si="61"/>
        <v>0</v>
      </c>
      <c r="AK35" s="278">
        <f t="shared" si="61"/>
        <v>0</v>
      </c>
      <c r="AL35" s="278">
        <f t="shared" si="61"/>
        <v>0</v>
      </c>
      <c r="AM35" s="278">
        <f t="shared" si="61"/>
        <v>0</v>
      </c>
      <c r="AN35" s="278">
        <f t="shared" si="61"/>
        <v>0</v>
      </c>
      <c r="AO35" s="278">
        <f t="shared" si="61"/>
        <v>0</v>
      </c>
      <c r="AP35" s="278">
        <f t="shared" si="61"/>
        <v>0</v>
      </c>
      <c r="AQ35" s="285">
        <f t="shared" si="61"/>
        <v>0</v>
      </c>
      <c r="AR35" s="287">
        <f t="shared" si="61"/>
        <v>0</v>
      </c>
      <c r="AS35" s="287">
        <f t="shared" si="61"/>
        <v>0</v>
      </c>
      <c r="AT35" s="287">
        <f t="shared" si="61"/>
        <v>0</v>
      </c>
      <c r="AU35" s="287">
        <f t="shared" si="61"/>
        <v>0</v>
      </c>
      <c r="AV35" s="287">
        <f t="shared" si="61"/>
        <v>0</v>
      </c>
      <c r="AW35" s="287">
        <f t="shared" si="61"/>
        <v>0</v>
      </c>
      <c r="AX35" s="287">
        <f t="shared" si="61"/>
        <v>0</v>
      </c>
      <c r="AY35" s="287">
        <f t="shared" si="61"/>
        <v>0</v>
      </c>
      <c r="AZ35" s="287">
        <f t="shared" si="61"/>
        <v>0</v>
      </c>
      <c r="BA35" s="287">
        <f t="shared" si="61"/>
        <v>0</v>
      </c>
      <c r="BB35" s="289">
        <f t="shared" si="61"/>
        <v>0</v>
      </c>
      <c r="BC35" s="285">
        <f t="shared" si="61"/>
        <v>0</v>
      </c>
      <c r="BD35" s="287">
        <f t="shared" si="61"/>
        <v>0</v>
      </c>
      <c r="BE35" s="287">
        <f t="shared" si="61"/>
        <v>0</v>
      </c>
      <c r="BF35" s="287">
        <f t="shared" si="61"/>
        <v>0</v>
      </c>
      <c r="BG35" s="287">
        <f t="shared" si="61"/>
        <v>0</v>
      </c>
      <c r="BH35" s="287">
        <f t="shared" si="61"/>
        <v>0</v>
      </c>
      <c r="BI35" s="287">
        <f t="shared" si="61"/>
        <v>0</v>
      </c>
      <c r="BJ35" s="287">
        <f t="shared" si="61"/>
        <v>0</v>
      </c>
      <c r="BK35" s="287">
        <f t="shared" si="61"/>
        <v>0</v>
      </c>
      <c r="BL35" s="287">
        <f t="shared" si="61"/>
        <v>0</v>
      </c>
      <c r="BM35" s="287">
        <f t="shared" si="61"/>
        <v>0</v>
      </c>
      <c r="BN35" s="289">
        <f t="shared" si="61"/>
        <v>0</v>
      </c>
    </row>
    <row r="36" ht="15.75" customHeight="1">
      <c r="A36" s="100"/>
      <c r="B36" s="268" t="s">
        <v>81</v>
      </c>
      <c r="C36" s="271">
        <f t="shared" si="62"/>
        <v>5293.374613</v>
      </c>
      <c r="D36" s="271">
        <f t="shared" si="63"/>
        <v>5293.374613</v>
      </c>
      <c r="E36" s="274"/>
      <c r="F36" s="293">
        <f>+'Resumen HW&amp;SW'!E10</f>
        <v>5293.374613</v>
      </c>
      <c r="G36" s="278">
        <v>0.0</v>
      </c>
      <c r="H36" s="278">
        <f t="shared" ref="H36:BN36" si="64">G36</f>
        <v>0</v>
      </c>
      <c r="I36" s="278">
        <f t="shared" si="64"/>
        <v>0</v>
      </c>
      <c r="J36" s="278">
        <f t="shared" si="64"/>
        <v>0</v>
      </c>
      <c r="K36" s="278">
        <f t="shared" si="64"/>
        <v>0</v>
      </c>
      <c r="L36" s="278">
        <f t="shared" si="64"/>
        <v>0</v>
      </c>
      <c r="M36" s="278">
        <f t="shared" si="64"/>
        <v>0</v>
      </c>
      <c r="N36" s="278">
        <f t="shared" si="64"/>
        <v>0</v>
      </c>
      <c r="O36" s="278">
        <f t="shared" si="64"/>
        <v>0</v>
      </c>
      <c r="P36" s="278">
        <f t="shared" si="64"/>
        <v>0</v>
      </c>
      <c r="Q36" s="278">
        <f t="shared" si="64"/>
        <v>0</v>
      </c>
      <c r="R36" s="278">
        <f t="shared" si="64"/>
        <v>0</v>
      </c>
      <c r="S36" s="285">
        <f t="shared" si="64"/>
        <v>0</v>
      </c>
      <c r="T36" s="278">
        <f t="shared" si="64"/>
        <v>0</v>
      </c>
      <c r="U36" s="278">
        <f t="shared" si="64"/>
        <v>0</v>
      </c>
      <c r="V36" s="278">
        <f t="shared" si="64"/>
        <v>0</v>
      </c>
      <c r="W36" s="278">
        <f t="shared" si="64"/>
        <v>0</v>
      </c>
      <c r="X36" s="278">
        <f t="shared" si="64"/>
        <v>0</v>
      </c>
      <c r="Y36" s="278">
        <f t="shared" si="64"/>
        <v>0</v>
      </c>
      <c r="Z36" s="278">
        <f t="shared" si="64"/>
        <v>0</v>
      </c>
      <c r="AA36" s="278">
        <f t="shared" si="64"/>
        <v>0</v>
      </c>
      <c r="AB36" s="278">
        <f t="shared" si="64"/>
        <v>0</v>
      </c>
      <c r="AC36" s="278">
        <f t="shared" si="64"/>
        <v>0</v>
      </c>
      <c r="AD36" s="280">
        <f t="shared" si="64"/>
        <v>0</v>
      </c>
      <c r="AE36" s="344">
        <f t="shared" si="64"/>
        <v>0</v>
      </c>
      <c r="AF36" s="278">
        <f t="shared" si="64"/>
        <v>0</v>
      </c>
      <c r="AG36" s="278">
        <f t="shared" si="64"/>
        <v>0</v>
      </c>
      <c r="AH36" s="278">
        <f t="shared" si="64"/>
        <v>0</v>
      </c>
      <c r="AI36" s="278">
        <f t="shared" si="64"/>
        <v>0</v>
      </c>
      <c r="AJ36" s="278">
        <f t="shared" si="64"/>
        <v>0</v>
      </c>
      <c r="AK36" s="278">
        <f t="shared" si="64"/>
        <v>0</v>
      </c>
      <c r="AL36" s="278">
        <f t="shared" si="64"/>
        <v>0</v>
      </c>
      <c r="AM36" s="278">
        <f t="shared" si="64"/>
        <v>0</v>
      </c>
      <c r="AN36" s="278">
        <f t="shared" si="64"/>
        <v>0</v>
      </c>
      <c r="AO36" s="278">
        <f t="shared" si="64"/>
        <v>0</v>
      </c>
      <c r="AP36" s="278">
        <f t="shared" si="64"/>
        <v>0</v>
      </c>
      <c r="AQ36" s="285">
        <f t="shared" si="64"/>
        <v>0</v>
      </c>
      <c r="AR36" s="287">
        <f t="shared" si="64"/>
        <v>0</v>
      </c>
      <c r="AS36" s="287">
        <f t="shared" si="64"/>
        <v>0</v>
      </c>
      <c r="AT36" s="287">
        <f t="shared" si="64"/>
        <v>0</v>
      </c>
      <c r="AU36" s="287">
        <f t="shared" si="64"/>
        <v>0</v>
      </c>
      <c r="AV36" s="287">
        <f t="shared" si="64"/>
        <v>0</v>
      </c>
      <c r="AW36" s="287">
        <f t="shared" si="64"/>
        <v>0</v>
      </c>
      <c r="AX36" s="287">
        <f t="shared" si="64"/>
        <v>0</v>
      </c>
      <c r="AY36" s="287">
        <f t="shared" si="64"/>
        <v>0</v>
      </c>
      <c r="AZ36" s="287">
        <f t="shared" si="64"/>
        <v>0</v>
      </c>
      <c r="BA36" s="287">
        <f t="shared" si="64"/>
        <v>0</v>
      </c>
      <c r="BB36" s="289">
        <f t="shared" si="64"/>
        <v>0</v>
      </c>
      <c r="BC36" s="285">
        <f t="shared" si="64"/>
        <v>0</v>
      </c>
      <c r="BD36" s="287">
        <f t="shared" si="64"/>
        <v>0</v>
      </c>
      <c r="BE36" s="287">
        <f t="shared" si="64"/>
        <v>0</v>
      </c>
      <c r="BF36" s="287">
        <f t="shared" si="64"/>
        <v>0</v>
      </c>
      <c r="BG36" s="287">
        <f t="shared" si="64"/>
        <v>0</v>
      </c>
      <c r="BH36" s="287">
        <f t="shared" si="64"/>
        <v>0</v>
      </c>
      <c r="BI36" s="287">
        <f t="shared" si="64"/>
        <v>0</v>
      </c>
      <c r="BJ36" s="287">
        <f t="shared" si="64"/>
        <v>0</v>
      </c>
      <c r="BK36" s="287">
        <f t="shared" si="64"/>
        <v>0</v>
      </c>
      <c r="BL36" s="287">
        <f t="shared" si="64"/>
        <v>0</v>
      </c>
      <c r="BM36" s="287">
        <f t="shared" si="64"/>
        <v>0</v>
      </c>
      <c r="BN36" s="289">
        <f t="shared" si="64"/>
        <v>0</v>
      </c>
    </row>
    <row r="37" ht="15.75" customHeight="1">
      <c r="A37" s="100"/>
      <c r="B37" s="268" t="s">
        <v>84</v>
      </c>
      <c r="C37" s="271">
        <f t="shared" si="62"/>
        <v>14638</v>
      </c>
      <c r="D37" s="271">
        <f t="shared" si="63"/>
        <v>14638</v>
      </c>
      <c r="E37" s="274"/>
      <c r="F37" s="293">
        <f>+'Resumen HW&amp;SW'!E13</f>
        <v>14638</v>
      </c>
      <c r="G37" s="278">
        <v>0.0</v>
      </c>
      <c r="H37" s="278">
        <f t="shared" ref="H37:BN37" si="65">G37</f>
        <v>0</v>
      </c>
      <c r="I37" s="278">
        <f t="shared" si="65"/>
        <v>0</v>
      </c>
      <c r="J37" s="278">
        <f t="shared" si="65"/>
        <v>0</v>
      </c>
      <c r="K37" s="278">
        <f t="shared" si="65"/>
        <v>0</v>
      </c>
      <c r="L37" s="278">
        <f t="shared" si="65"/>
        <v>0</v>
      </c>
      <c r="M37" s="278">
        <f t="shared" si="65"/>
        <v>0</v>
      </c>
      <c r="N37" s="278">
        <f t="shared" si="65"/>
        <v>0</v>
      </c>
      <c r="O37" s="278">
        <f t="shared" si="65"/>
        <v>0</v>
      </c>
      <c r="P37" s="278">
        <f t="shared" si="65"/>
        <v>0</v>
      </c>
      <c r="Q37" s="278">
        <f t="shared" si="65"/>
        <v>0</v>
      </c>
      <c r="R37" s="278">
        <f t="shared" si="65"/>
        <v>0</v>
      </c>
      <c r="S37" s="285">
        <f t="shared" si="65"/>
        <v>0</v>
      </c>
      <c r="T37" s="278">
        <f t="shared" si="65"/>
        <v>0</v>
      </c>
      <c r="U37" s="278">
        <f t="shared" si="65"/>
        <v>0</v>
      </c>
      <c r="V37" s="278">
        <f t="shared" si="65"/>
        <v>0</v>
      </c>
      <c r="W37" s="278">
        <f t="shared" si="65"/>
        <v>0</v>
      </c>
      <c r="X37" s="278">
        <f t="shared" si="65"/>
        <v>0</v>
      </c>
      <c r="Y37" s="278">
        <f t="shared" si="65"/>
        <v>0</v>
      </c>
      <c r="Z37" s="278">
        <f t="shared" si="65"/>
        <v>0</v>
      </c>
      <c r="AA37" s="278">
        <f t="shared" si="65"/>
        <v>0</v>
      </c>
      <c r="AB37" s="278">
        <f t="shared" si="65"/>
        <v>0</v>
      </c>
      <c r="AC37" s="278">
        <f t="shared" si="65"/>
        <v>0</v>
      </c>
      <c r="AD37" s="280">
        <f t="shared" si="65"/>
        <v>0</v>
      </c>
      <c r="AE37" s="344">
        <f t="shared" si="65"/>
        <v>0</v>
      </c>
      <c r="AF37" s="278">
        <f t="shared" si="65"/>
        <v>0</v>
      </c>
      <c r="AG37" s="278">
        <f t="shared" si="65"/>
        <v>0</v>
      </c>
      <c r="AH37" s="278">
        <f t="shared" si="65"/>
        <v>0</v>
      </c>
      <c r="AI37" s="278">
        <f t="shared" si="65"/>
        <v>0</v>
      </c>
      <c r="AJ37" s="278">
        <f t="shared" si="65"/>
        <v>0</v>
      </c>
      <c r="AK37" s="278">
        <f t="shared" si="65"/>
        <v>0</v>
      </c>
      <c r="AL37" s="278">
        <f t="shared" si="65"/>
        <v>0</v>
      </c>
      <c r="AM37" s="278">
        <f t="shared" si="65"/>
        <v>0</v>
      </c>
      <c r="AN37" s="278">
        <f t="shared" si="65"/>
        <v>0</v>
      </c>
      <c r="AO37" s="278">
        <f t="shared" si="65"/>
        <v>0</v>
      </c>
      <c r="AP37" s="278">
        <f t="shared" si="65"/>
        <v>0</v>
      </c>
      <c r="AQ37" s="285">
        <f t="shared" si="65"/>
        <v>0</v>
      </c>
      <c r="AR37" s="287">
        <f t="shared" si="65"/>
        <v>0</v>
      </c>
      <c r="AS37" s="287">
        <f t="shared" si="65"/>
        <v>0</v>
      </c>
      <c r="AT37" s="287">
        <f t="shared" si="65"/>
        <v>0</v>
      </c>
      <c r="AU37" s="287">
        <f t="shared" si="65"/>
        <v>0</v>
      </c>
      <c r="AV37" s="287">
        <f t="shared" si="65"/>
        <v>0</v>
      </c>
      <c r="AW37" s="287">
        <f t="shared" si="65"/>
        <v>0</v>
      </c>
      <c r="AX37" s="287">
        <f t="shared" si="65"/>
        <v>0</v>
      </c>
      <c r="AY37" s="287">
        <f t="shared" si="65"/>
        <v>0</v>
      </c>
      <c r="AZ37" s="287">
        <f t="shared" si="65"/>
        <v>0</v>
      </c>
      <c r="BA37" s="287">
        <f t="shared" si="65"/>
        <v>0</v>
      </c>
      <c r="BB37" s="289">
        <f t="shared" si="65"/>
        <v>0</v>
      </c>
      <c r="BC37" s="285">
        <f t="shared" si="65"/>
        <v>0</v>
      </c>
      <c r="BD37" s="287">
        <f t="shared" si="65"/>
        <v>0</v>
      </c>
      <c r="BE37" s="287">
        <f t="shared" si="65"/>
        <v>0</v>
      </c>
      <c r="BF37" s="287">
        <f t="shared" si="65"/>
        <v>0</v>
      </c>
      <c r="BG37" s="287">
        <f t="shared" si="65"/>
        <v>0</v>
      </c>
      <c r="BH37" s="287">
        <f t="shared" si="65"/>
        <v>0</v>
      </c>
      <c r="BI37" s="287">
        <f t="shared" si="65"/>
        <v>0</v>
      </c>
      <c r="BJ37" s="287">
        <f t="shared" si="65"/>
        <v>0</v>
      </c>
      <c r="BK37" s="287">
        <f t="shared" si="65"/>
        <v>0</v>
      </c>
      <c r="BL37" s="287">
        <f t="shared" si="65"/>
        <v>0</v>
      </c>
      <c r="BM37" s="287">
        <f t="shared" si="65"/>
        <v>0</v>
      </c>
      <c r="BN37" s="289">
        <f t="shared" si="65"/>
        <v>0</v>
      </c>
    </row>
    <row r="38" ht="15.75" customHeight="1">
      <c r="A38" s="100"/>
      <c r="B38" s="244" t="s">
        <v>91</v>
      </c>
      <c r="C38" s="246">
        <f t="shared" si="62"/>
        <v>42302.64</v>
      </c>
      <c r="D38" s="246">
        <f t="shared" si="63"/>
        <v>34841.209</v>
      </c>
      <c r="E38" s="249">
        <f>+D38/$D$10</f>
        <v>0.05254197279</v>
      </c>
      <c r="F38" s="291">
        <v>0.0</v>
      </c>
      <c r="G38" s="251">
        <v>0.0</v>
      </c>
      <c r="H38" s="251">
        <f t="shared" ref="H38:N38" si="66">G38</f>
        <v>0</v>
      </c>
      <c r="I38" s="251">
        <f t="shared" si="66"/>
        <v>0</v>
      </c>
      <c r="J38" s="251">
        <f t="shared" si="66"/>
        <v>0</v>
      </c>
      <c r="K38" s="251">
        <f t="shared" si="66"/>
        <v>0</v>
      </c>
      <c r="L38" s="251">
        <f t="shared" si="66"/>
        <v>0</v>
      </c>
      <c r="M38" s="251">
        <f t="shared" si="66"/>
        <v>0</v>
      </c>
      <c r="N38" s="251">
        <f t="shared" si="66"/>
        <v>0</v>
      </c>
      <c r="O38" s="251">
        <f>2*'HW&amp;SW Adicional'!D65</f>
        <v>14100.88</v>
      </c>
      <c r="P38" s="251">
        <v>0.0</v>
      </c>
      <c r="Q38" s="251">
        <f t="shared" ref="Q38:Z38" si="67">P38</f>
        <v>0</v>
      </c>
      <c r="R38" s="251">
        <f t="shared" si="67"/>
        <v>0</v>
      </c>
      <c r="S38" s="264">
        <f t="shared" si="67"/>
        <v>0</v>
      </c>
      <c r="T38" s="251">
        <f t="shared" si="67"/>
        <v>0</v>
      </c>
      <c r="U38" s="251">
        <f t="shared" si="67"/>
        <v>0</v>
      </c>
      <c r="V38" s="251">
        <f t="shared" si="67"/>
        <v>0</v>
      </c>
      <c r="W38" s="251">
        <f t="shared" si="67"/>
        <v>0</v>
      </c>
      <c r="X38" s="251">
        <f t="shared" si="67"/>
        <v>0</v>
      </c>
      <c r="Y38" s="251">
        <f t="shared" si="67"/>
        <v>0</v>
      </c>
      <c r="Z38" s="251">
        <f t="shared" si="67"/>
        <v>0</v>
      </c>
      <c r="AA38" s="251">
        <f>2*'HW&amp;SW Adicional'!D65</f>
        <v>14100.88</v>
      </c>
      <c r="AB38" s="251">
        <v>0.0</v>
      </c>
      <c r="AC38" s="251">
        <f>AB38</f>
        <v>0</v>
      </c>
      <c r="AD38" s="253">
        <v>0.0</v>
      </c>
      <c r="AE38" s="38">
        <v>0.0</v>
      </c>
      <c r="AF38" s="251">
        <f t="shared" ref="AF38:AL38" si="68">AE38</f>
        <v>0</v>
      </c>
      <c r="AG38" s="251">
        <f t="shared" si="68"/>
        <v>0</v>
      </c>
      <c r="AH38" s="251">
        <f t="shared" si="68"/>
        <v>0</v>
      </c>
      <c r="AI38" s="251">
        <f t="shared" si="68"/>
        <v>0</v>
      </c>
      <c r="AJ38" s="251">
        <f t="shared" si="68"/>
        <v>0</v>
      </c>
      <c r="AK38" s="251">
        <f t="shared" si="68"/>
        <v>0</v>
      </c>
      <c r="AL38" s="251">
        <f t="shared" si="68"/>
        <v>0</v>
      </c>
      <c r="AM38" s="251">
        <f>2*'HW&amp;SW Adicional'!D65</f>
        <v>14100.88</v>
      </c>
      <c r="AN38" s="251">
        <v>0.0</v>
      </c>
      <c r="AO38" s="251">
        <f>AN38</f>
        <v>0</v>
      </c>
      <c r="AP38" s="251">
        <v>0.0</v>
      </c>
      <c r="AQ38" s="264">
        <v>0.0</v>
      </c>
      <c r="AR38" s="31">
        <f t="shared" ref="AR38:BN38" si="69">AQ38</f>
        <v>0</v>
      </c>
      <c r="AS38" s="31">
        <f t="shared" si="69"/>
        <v>0</v>
      </c>
      <c r="AT38" s="31">
        <f t="shared" si="69"/>
        <v>0</v>
      </c>
      <c r="AU38" s="31">
        <f t="shared" si="69"/>
        <v>0</v>
      </c>
      <c r="AV38" s="31">
        <f t="shared" si="69"/>
        <v>0</v>
      </c>
      <c r="AW38" s="31">
        <f t="shared" si="69"/>
        <v>0</v>
      </c>
      <c r="AX38" s="31">
        <f t="shared" si="69"/>
        <v>0</v>
      </c>
      <c r="AY38" s="31">
        <f t="shared" si="69"/>
        <v>0</v>
      </c>
      <c r="AZ38" s="31">
        <f t="shared" si="69"/>
        <v>0</v>
      </c>
      <c r="BA38" s="31">
        <f t="shared" si="69"/>
        <v>0</v>
      </c>
      <c r="BB38" s="308">
        <f t="shared" si="69"/>
        <v>0</v>
      </c>
      <c r="BC38" s="264">
        <f t="shared" si="69"/>
        <v>0</v>
      </c>
      <c r="BD38" s="31">
        <f t="shared" si="69"/>
        <v>0</v>
      </c>
      <c r="BE38" s="31">
        <f t="shared" si="69"/>
        <v>0</v>
      </c>
      <c r="BF38" s="31">
        <f t="shared" si="69"/>
        <v>0</v>
      </c>
      <c r="BG38" s="31">
        <f t="shared" si="69"/>
        <v>0</v>
      </c>
      <c r="BH38" s="31">
        <f t="shared" si="69"/>
        <v>0</v>
      </c>
      <c r="BI38" s="31">
        <f t="shared" si="69"/>
        <v>0</v>
      </c>
      <c r="BJ38" s="31">
        <f t="shared" si="69"/>
        <v>0</v>
      </c>
      <c r="BK38" s="31">
        <f t="shared" si="69"/>
        <v>0</v>
      </c>
      <c r="BL38" s="31">
        <f t="shared" si="69"/>
        <v>0</v>
      </c>
      <c r="BM38" s="31">
        <f t="shared" si="69"/>
        <v>0</v>
      </c>
      <c r="BN38" s="308">
        <f t="shared" si="69"/>
        <v>0</v>
      </c>
    </row>
    <row r="39" ht="15.75" customHeight="1">
      <c r="A39" s="38"/>
      <c r="B39" s="132" t="s">
        <v>92</v>
      </c>
      <c r="C39" s="345">
        <f t="shared" ref="C39:D39" si="70">C10-C12</f>
        <v>304242.0656</v>
      </c>
      <c r="D39" s="345">
        <f t="shared" si="70"/>
        <v>181162.4145</v>
      </c>
      <c r="E39" s="346">
        <f>D39/$D$10</f>
        <v>0.2732003546</v>
      </c>
      <c r="F39" s="345">
        <f t="shared" ref="F39:BN39" si="71">F10-F12</f>
        <v>-412214.1411</v>
      </c>
      <c r="G39" s="347">
        <f t="shared" si="71"/>
        <v>16822.26804</v>
      </c>
      <c r="H39" s="347">
        <f t="shared" si="71"/>
        <v>16822.26804</v>
      </c>
      <c r="I39" s="347">
        <f t="shared" si="71"/>
        <v>19081.95554</v>
      </c>
      <c r="J39" s="347">
        <f t="shared" si="71"/>
        <v>19081.95554</v>
      </c>
      <c r="K39" s="347">
        <f t="shared" si="71"/>
        <v>19081.95554</v>
      </c>
      <c r="L39" s="347">
        <f t="shared" si="71"/>
        <v>19081.95554</v>
      </c>
      <c r="M39" s="347">
        <f t="shared" si="71"/>
        <v>19081.95554</v>
      </c>
      <c r="N39" s="347">
        <f t="shared" si="71"/>
        <v>19081.95554</v>
      </c>
      <c r="O39" s="347">
        <f t="shared" si="71"/>
        <v>4981.075543</v>
      </c>
      <c r="P39" s="347">
        <f t="shared" si="71"/>
        <v>19081.95554</v>
      </c>
      <c r="Q39" s="347">
        <f t="shared" si="71"/>
        <v>19081.95554</v>
      </c>
      <c r="R39" s="347">
        <f t="shared" si="71"/>
        <v>19081.95554</v>
      </c>
      <c r="S39" s="348">
        <f t="shared" si="71"/>
        <v>19081.95554</v>
      </c>
      <c r="T39" s="347">
        <f t="shared" si="71"/>
        <v>19081.95554</v>
      </c>
      <c r="U39" s="347">
        <f t="shared" si="71"/>
        <v>19081.95554</v>
      </c>
      <c r="V39" s="347">
        <f t="shared" si="71"/>
        <v>19081.95554</v>
      </c>
      <c r="W39" s="347">
        <f t="shared" si="71"/>
        <v>19081.95554</v>
      </c>
      <c r="X39" s="347">
        <f t="shared" si="71"/>
        <v>19081.95554</v>
      </c>
      <c r="Y39" s="347">
        <f t="shared" si="71"/>
        <v>19081.95554</v>
      </c>
      <c r="Z39" s="347">
        <f t="shared" si="71"/>
        <v>19081.95554</v>
      </c>
      <c r="AA39" s="347">
        <f t="shared" si="71"/>
        <v>4981.075543</v>
      </c>
      <c r="AB39" s="347">
        <f t="shared" si="71"/>
        <v>19081.95554</v>
      </c>
      <c r="AC39" s="347">
        <f t="shared" si="71"/>
        <v>19081.95554</v>
      </c>
      <c r="AD39" s="349">
        <f t="shared" si="71"/>
        <v>19081.95554</v>
      </c>
      <c r="AE39" s="347">
        <f t="shared" si="71"/>
        <v>19081.95554</v>
      </c>
      <c r="AF39" s="347">
        <f t="shared" si="71"/>
        <v>19081.95554</v>
      </c>
      <c r="AG39" s="347">
        <f t="shared" si="71"/>
        <v>19081.95554</v>
      </c>
      <c r="AH39" s="347">
        <f t="shared" si="71"/>
        <v>19081.95554</v>
      </c>
      <c r="AI39" s="347">
        <f t="shared" si="71"/>
        <v>19081.95554</v>
      </c>
      <c r="AJ39" s="347">
        <f t="shared" si="71"/>
        <v>19081.95554</v>
      </c>
      <c r="AK39" s="347">
        <f t="shared" si="71"/>
        <v>19081.95554</v>
      </c>
      <c r="AL39" s="347">
        <f t="shared" si="71"/>
        <v>19081.95554</v>
      </c>
      <c r="AM39" s="347">
        <f t="shared" si="71"/>
        <v>4981.075543</v>
      </c>
      <c r="AN39" s="347">
        <f t="shared" si="71"/>
        <v>19081.95554</v>
      </c>
      <c r="AO39" s="347">
        <f t="shared" si="71"/>
        <v>19081.95554</v>
      </c>
      <c r="AP39" s="347">
        <f t="shared" si="71"/>
        <v>19081.95554</v>
      </c>
      <c r="AQ39" s="348">
        <f t="shared" si="71"/>
        <v>19081.95554</v>
      </c>
      <c r="AR39" s="347">
        <f t="shared" si="71"/>
        <v>19081.95554</v>
      </c>
      <c r="AS39" s="347">
        <f t="shared" si="71"/>
        <v>19081.95554</v>
      </c>
      <c r="AT39" s="347">
        <f t="shared" si="71"/>
        <v>19081.95554</v>
      </c>
      <c r="AU39" s="347">
        <f t="shared" si="71"/>
        <v>0</v>
      </c>
      <c r="AV39" s="347">
        <f t="shared" si="71"/>
        <v>0</v>
      </c>
      <c r="AW39" s="347">
        <f t="shared" si="71"/>
        <v>0</v>
      </c>
      <c r="AX39" s="347">
        <f t="shared" si="71"/>
        <v>0</v>
      </c>
      <c r="AY39" s="347">
        <f t="shared" si="71"/>
        <v>0</v>
      </c>
      <c r="AZ39" s="347">
        <f t="shared" si="71"/>
        <v>0</v>
      </c>
      <c r="BA39" s="347">
        <f t="shared" si="71"/>
        <v>0</v>
      </c>
      <c r="BB39" s="349">
        <f t="shared" si="71"/>
        <v>0</v>
      </c>
      <c r="BC39" s="348">
        <f t="shared" si="71"/>
        <v>0</v>
      </c>
      <c r="BD39" s="347">
        <f t="shared" si="71"/>
        <v>0</v>
      </c>
      <c r="BE39" s="347">
        <f t="shared" si="71"/>
        <v>0</v>
      </c>
      <c r="BF39" s="347">
        <f t="shared" si="71"/>
        <v>0</v>
      </c>
      <c r="BG39" s="347">
        <f t="shared" si="71"/>
        <v>0</v>
      </c>
      <c r="BH39" s="347">
        <f t="shared" si="71"/>
        <v>0</v>
      </c>
      <c r="BI39" s="347">
        <f t="shared" si="71"/>
        <v>0</v>
      </c>
      <c r="BJ39" s="347">
        <f t="shared" si="71"/>
        <v>0</v>
      </c>
      <c r="BK39" s="347">
        <f t="shared" si="71"/>
        <v>0</v>
      </c>
      <c r="BL39" s="347">
        <f t="shared" si="71"/>
        <v>0</v>
      </c>
      <c r="BM39" s="347">
        <f t="shared" si="71"/>
        <v>0</v>
      </c>
      <c r="BN39" s="349">
        <f t="shared" si="71"/>
        <v>0</v>
      </c>
    </row>
    <row r="40" ht="15.75" customHeight="1">
      <c r="A40" s="28"/>
      <c r="B40" s="350" t="s">
        <v>93</v>
      </c>
      <c r="C40" s="351">
        <f t="shared" ref="C40:C41" si="73">SUM(G40:BN40)</f>
        <v>0</v>
      </c>
      <c r="D40" s="351">
        <f t="shared" ref="D40:D41" si="74">NPV($C$7,G40:BN40)</f>
        <v>0</v>
      </c>
      <c r="E40" s="352"/>
      <c r="F40" s="353">
        <v>0.0</v>
      </c>
      <c r="G40" s="354">
        <v>0.0</v>
      </c>
      <c r="H40" s="354">
        <f t="shared" ref="H40:BN40" si="72">G40</f>
        <v>0</v>
      </c>
      <c r="I40" s="354">
        <f t="shared" si="72"/>
        <v>0</v>
      </c>
      <c r="J40" s="354">
        <f t="shared" si="72"/>
        <v>0</v>
      </c>
      <c r="K40" s="354">
        <f t="shared" si="72"/>
        <v>0</v>
      </c>
      <c r="L40" s="354">
        <f t="shared" si="72"/>
        <v>0</v>
      </c>
      <c r="M40" s="354">
        <f t="shared" si="72"/>
        <v>0</v>
      </c>
      <c r="N40" s="354">
        <f t="shared" si="72"/>
        <v>0</v>
      </c>
      <c r="O40" s="354">
        <f t="shared" si="72"/>
        <v>0</v>
      </c>
      <c r="P40" s="354">
        <f t="shared" si="72"/>
        <v>0</v>
      </c>
      <c r="Q40" s="354">
        <f t="shared" si="72"/>
        <v>0</v>
      </c>
      <c r="R40" s="354">
        <f t="shared" si="72"/>
        <v>0</v>
      </c>
      <c r="S40" s="356">
        <f t="shared" si="72"/>
        <v>0</v>
      </c>
      <c r="T40" s="354">
        <f t="shared" si="72"/>
        <v>0</v>
      </c>
      <c r="U40" s="354">
        <f t="shared" si="72"/>
        <v>0</v>
      </c>
      <c r="V40" s="354">
        <f t="shared" si="72"/>
        <v>0</v>
      </c>
      <c r="W40" s="354">
        <f t="shared" si="72"/>
        <v>0</v>
      </c>
      <c r="X40" s="354">
        <f t="shared" si="72"/>
        <v>0</v>
      </c>
      <c r="Y40" s="354">
        <f t="shared" si="72"/>
        <v>0</v>
      </c>
      <c r="Z40" s="354">
        <f t="shared" si="72"/>
        <v>0</v>
      </c>
      <c r="AA40" s="354">
        <f t="shared" si="72"/>
        <v>0</v>
      </c>
      <c r="AB40" s="354">
        <f t="shared" si="72"/>
        <v>0</v>
      </c>
      <c r="AC40" s="354">
        <f t="shared" si="72"/>
        <v>0</v>
      </c>
      <c r="AD40" s="358">
        <f t="shared" si="72"/>
        <v>0</v>
      </c>
      <c r="AE40" s="354">
        <f t="shared" si="72"/>
        <v>0</v>
      </c>
      <c r="AF40" s="354">
        <f t="shared" si="72"/>
        <v>0</v>
      </c>
      <c r="AG40" s="354">
        <f t="shared" si="72"/>
        <v>0</v>
      </c>
      <c r="AH40" s="354">
        <f t="shared" si="72"/>
        <v>0</v>
      </c>
      <c r="AI40" s="354">
        <f t="shared" si="72"/>
        <v>0</v>
      </c>
      <c r="AJ40" s="354">
        <f t="shared" si="72"/>
        <v>0</v>
      </c>
      <c r="AK40" s="354">
        <f t="shared" si="72"/>
        <v>0</v>
      </c>
      <c r="AL40" s="354">
        <f t="shared" si="72"/>
        <v>0</v>
      </c>
      <c r="AM40" s="354">
        <f t="shared" si="72"/>
        <v>0</v>
      </c>
      <c r="AN40" s="354">
        <f t="shared" si="72"/>
        <v>0</v>
      </c>
      <c r="AO40" s="354">
        <f t="shared" si="72"/>
        <v>0</v>
      </c>
      <c r="AP40" s="354">
        <f t="shared" si="72"/>
        <v>0</v>
      </c>
      <c r="AQ40" s="359">
        <f t="shared" si="72"/>
        <v>0</v>
      </c>
      <c r="AR40" s="36">
        <f t="shared" si="72"/>
        <v>0</v>
      </c>
      <c r="AS40" s="36">
        <f t="shared" si="72"/>
        <v>0</v>
      </c>
      <c r="AT40" s="36">
        <f t="shared" si="72"/>
        <v>0</v>
      </c>
      <c r="AU40" s="36">
        <f t="shared" si="72"/>
        <v>0</v>
      </c>
      <c r="AV40" s="36">
        <f t="shared" si="72"/>
        <v>0</v>
      </c>
      <c r="AW40" s="36">
        <f t="shared" si="72"/>
        <v>0</v>
      </c>
      <c r="AX40" s="36">
        <f t="shared" si="72"/>
        <v>0</v>
      </c>
      <c r="AY40" s="36">
        <f t="shared" si="72"/>
        <v>0</v>
      </c>
      <c r="AZ40" s="36">
        <f t="shared" si="72"/>
        <v>0</v>
      </c>
      <c r="BA40" s="36">
        <f t="shared" si="72"/>
        <v>0</v>
      </c>
      <c r="BB40" s="360">
        <f t="shared" si="72"/>
        <v>0</v>
      </c>
      <c r="BC40" s="359">
        <f t="shared" si="72"/>
        <v>0</v>
      </c>
      <c r="BD40" s="36">
        <f t="shared" si="72"/>
        <v>0</v>
      </c>
      <c r="BE40" s="36">
        <f t="shared" si="72"/>
        <v>0</v>
      </c>
      <c r="BF40" s="36">
        <f t="shared" si="72"/>
        <v>0</v>
      </c>
      <c r="BG40" s="36">
        <f t="shared" si="72"/>
        <v>0</v>
      </c>
      <c r="BH40" s="36">
        <f t="shared" si="72"/>
        <v>0</v>
      </c>
      <c r="BI40" s="36">
        <f t="shared" si="72"/>
        <v>0</v>
      </c>
      <c r="BJ40" s="36">
        <f t="shared" si="72"/>
        <v>0</v>
      </c>
      <c r="BK40" s="36">
        <f t="shared" si="72"/>
        <v>0</v>
      </c>
      <c r="BL40" s="36">
        <f t="shared" si="72"/>
        <v>0</v>
      </c>
      <c r="BM40" s="36">
        <f t="shared" si="72"/>
        <v>0</v>
      </c>
      <c r="BN40" s="360">
        <f t="shared" si="72"/>
        <v>0</v>
      </c>
    </row>
    <row r="41" ht="15.75" customHeight="1">
      <c r="A41" s="28"/>
      <c r="B41" s="350" t="s">
        <v>41</v>
      </c>
      <c r="C41" s="351">
        <f t="shared" si="73"/>
        <v>32000</v>
      </c>
      <c r="D41" s="351">
        <f t="shared" si="74"/>
        <v>26524.47721</v>
      </c>
      <c r="E41" s="352">
        <f>+D41/$D$10</f>
        <v>0.04</v>
      </c>
      <c r="F41" s="353">
        <v>0.0</v>
      </c>
      <c r="G41" s="354">
        <v>800.0</v>
      </c>
      <c r="H41" s="354">
        <v>800.0</v>
      </c>
      <c r="I41" s="354">
        <v>800.0</v>
      </c>
      <c r="J41" s="354">
        <v>800.0</v>
      </c>
      <c r="K41" s="354">
        <v>800.0</v>
      </c>
      <c r="L41" s="354">
        <v>800.0</v>
      </c>
      <c r="M41" s="354">
        <v>800.0</v>
      </c>
      <c r="N41" s="354">
        <v>800.0</v>
      </c>
      <c r="O41" s="354">
        <v>800.0</v>
      </c>
      <c r="P41" s="354">
        <v>800.0</v>
      </c>
      <c r="Q41" s="354">
        <v>800.0</v>
      </c>
      <c r="R41" s="354">
        <v>800.0</v>
      </c>
      <c r="S41" s="356">
        <v>800.0</v>
      </c>
      <c r="T41" s="354">
        <v>800.0</v>
      </c>
      <c r="U41" s="354">
        <v>800.0</v>
      </c>
      <c r="V41" s="354">
        <v>800.0</v>
      </c>
      <c r="W41" s="354">
        <v>800.0</v>
      </c>
      <c r="X41" s="354">
        <v>800.0</v>
      </c>
      <c r="Y41" s="354">
        <v>800.0</v>
      </c>
      <c r="Z41" s="354">
        <v>800.0</v>
      </c>
      <c r="AA41" s="354">
        <v>800.0</v>
      </c>
      <c r="AB41" s="354">
        <v>800.0</v>
      </c>
      <c r="AC41" s="354">
        <v>800.0</v>
      </c>
      <c r="AD41" s="358">
        <v>800.0</v>
      </c>
      <c r="AE41" s="354">
        <v>800.0</v>
      </c>
      <c r="AF41" s="354">
        <v>800.0</v>
      </c>
      <c r="AG41" s="354">
        <v>800.0</v>
      </c>
      <c r="AH41" s="354">
        <v>800.0</v>
      </c>
      <c r="AI41" s="354">
        <v>800.0</v>
      </c>
      <c r="AJ41" s="354">
        <v>800.0</v>
      </c>
      <c r="AK41" s="354">
        <v>800.0</v>
      </c>
      <c r="AL41" s="354">
        <v>800.0</v>
      </c>
      <c r="AM41" s="354">
        <v>800.0</v>
      </c>
      <c r="AN41" s="354">
        <v>800.0</v>
      </c>
      <c r="AO41" s="354">
        <v>800.0</v>
      </c>
      <c r="AP41" s="354">
        <v>800.0</v>
      </c>
      <c r="AQ41" s="361">
        <v>800.0</v>
      </c>
      <c r="AR41" s="362">
        <v>800.0</v>
      </c>
      <c r="AS41" s="362">
        <v>800.0</v>
      </c>
      <c r="AT41" s="362">
        <v>800.0</v>
      </c>
      <c r="AU41" s="362">
        <v>0.0</v>
      </c>
      <c r="AV41" s="362">
        <v>0.0</v>
      </c>
      <c r="AW41" s="362">
        <v>0.0</v>
      </c>
      <c r="AX41" s="362">
        <v>0.0</v>
      </c>
      <c r="AY41" s="362">
        <v>0.0</v>
      </c>
      <c r="AZ41" s="362">
        <v>0.0</v>
      </c>
      <c r="BA41" s="28">
        <v>0.0</v>
      </c>
      <c r="BB41" s="363">
        <v>0.0</v>
      </c>
      <c r="BC41" s="364">
        <v>0.0</v>
      </c>
      <c r="BD41" s="28">
        <v>0.0</v>
      </c>
      <c r="BE41" s="28">
        <v>0.0</v>
      </c>
      <c r="BF41" s="28">
        <v>0.0</v>
      </c>
      <c r="BG41" s="28">
        <v>0.0</v>
      </c>
      <c r="BH41" s="28">
        <v>0.0</v>
      </c>
      <c r="BI41" s="28">
        <v>0.0</v>
      </c>
      <c r="BJ41" s="28">
        <v>0.0</v>
      </c>
      <c r="BK41" s="28">
        <v>0.0</v>
      </c>
      <c r="BL41" s="28">
        <v>0.0</v>
      </c>
      <c r="BM41" s="28">
        <v>0.0</v>
      </c>
      <c r="BN41" s="363">
        <v>0.0</v>
      </c>
    </row>
    <row r="42" ht="16.5" customHeight="1">
      <c r="A42" s="38"/>
      <c r="B42" s="365" t="s">
        <v>94</v>
      </c>
      <c r="C42" s="366">
        <f t="shared" ref="C42:D42" si="75">C39-C41-C40</f>
        <v>272242.0656</v>
      </c>
      <c r="D42" s="366">
        <f t="shared" si="75"/>
        <v>154637.9373</v>
      </c>
      <c r="E42" s="367">
        <f>D42/$D$10</f>
        <v>0.2332003546</v>
      </c>
      <c r="F42" s="366">
        <f t="shared" ref="F42:BN42" si="76">F39-F41-F40</f>
        <v>-412214.1411</v>
      </c>
      <c r="G42" s="368">
        <f t="shared" si="76"/>
        <v>16022.26804</v>
      </c>
      <c r="H42" s="368">
        <f t="shared" si="76"/>
        <v>16022.26804</v>
      </c>
      <c r="I42" s="368">
        <f t="shared" si="76"/>
        <v>18281.95554</v>
      </c>
      <c r="J42" s="368">
        <f t="shared" si="76"/>
        <v>18281.95554</v>
      </c>
      <c r="K42" s="368">
        <f t="shared" si="76"/>
        <v>18281.95554</v>
      </c>
      <c r="L42" s="368">
        <f t="shared" si="76"/>
        <v>18281.95554</v>
      </c>
      <c r="M42" s="368">
        <f t="shared" si="76"/>
        <v>18281.95554</v>
      </c>
      <c r="N42" s="368">
        <f t="shared" si="76"/>
        <v>18281.95554</v>
      </c>
      <c r="O42" s="368">
        <f t="shared" si="76"/>
        <v>4181.075543</v>
      </c>
      <c r="P42" s="368">
        <f t="shared" si="76"/>
        <v>18281.95554</v>
      </c>
      <c r="Q42" s="368">
        <f t="shared" si="76"/>
        <v>18281.95554</v>
      </c>
      <c r="R42" s="368">
        <f t="shared" si="76"/>
        <v>18281.95554</v>
      </c>
      <c r="S42" s="369">
        <f t="shared" si="76"/>
        <v>18281.95554</v>
      </c>
      <c r="T42" s="368">
        <f t="shared" si="76"/>
        <v>18281.95554</v>
      </c>
      <c r="U42" s="368">
        <f t="shared" si="76"/>
        <v>18281.95554</v>
      </c>
      <c r="V42" s="368">
        <f t="shared" si="76"/>
        <v>18281.95554</v>
      </c>
      <c r="W42" s="368">
        <f t="shared" si="76"/>
        <v>18281.95554</v>
      </c>
      <c r="X42" s="368">
        <f t="shared" si="76"/>
        <v>18281.95554</v>
      </c>
      <c r="Y42" s="368">
        <f t="shared" si="76"/>
        <v>18281.95554</v>
      </c>
      <c r="Z42" s="368">
        <f t="shared" si="76"/>
        <v>18281.95554</v>
      </c>
      <c r="AA42" s="368">
        <f t="shared" si="76"/>
        <v>4181.075543</v>
      </c>
      <c r="AB42" s="368">
        <f t="shared" si="76"/>
        <v>18281.95554</v>
      </c>
      <c r="AC42" s="368">
        <f t="shared" si="76"/>
        <v>18281.95554</v>
      </c>
      <c r="AD42" s="370">
        <f t="shared" si="76"/>
        <v>18281.95554</v>
      </c>
      <c r="AE42" s="368">
        <f t="shared" si="76"/>
        <v>18281.95554</v>
      </c>
      <c r="AF42" s="368">
        <f t="shared" si="76"/>
        <v>18281.95554</v>
      </c>
      <c r="AG42" s="368">
        <f t="shared" si="76"/>
        <v>18281.95554</v>
      </c>
      <c r="AH42" s="368">
        <f t="shared" si="76"/>
        <v>18281.95554</v>
      </c>
      <c r="AI42" s="368">
        <f t="shared" si="76"/>
        <v>18281.95554</v>
      </c>
      <c r="AJ42" s="368">
        <f t="shared" si="76"/>
        <v>18281.95554</v>
      </c>
      <c r="AK42" s="368">
        <f t="shared" si="76"/>
        <v>18281.95554</v>
      </c>
      <c r="AL42" s="368">
        <f t="shared" si="76"/>
        <v>18281.95554</v>
      </c>
      <c r="AM42" s="368">
        <f t="shared" si="76"/>
        <v>4181.075543</v>
      </c>
      <c r="AN42" s="368">
        <f t="shared" si="76"/>
        <v>18281.95554</v>
      </c>
      <c r="AO42" s="368">
        <f t="shared" si="76"/>
        <v>18281.95554</v>
      </c>
      <c r="AP42" s="368">
        <f t="shared" si="76"/>
        <v>18281.95554</v>
      </c>
      <c r="AQ42" s="371">
        <f t="shared" si="76"/>
        <v>18281.95554</v>
      </c>
      <c r="AR42" s="372">
        <f t="shared" si="76"/>
        <v>18281.95554</v>
      </c>
      <c r="AS42" s="372">
        <f t="shared" si="76"/>
        <v>18281.95554</v>
      </c>
      <c r="AT42" s="372">
        <f t="shared" si="76"/>
        <v>18281.95554</v>
      </c>
      <c r="AU42" s="372">
        <f t="shared" si="76"/>
        <v>0</v>
      </c>
      <c r="AV42" s="372">
        <f t="shared" si="76"/>
        <v>0</v>
      </c>
      <c r="AW42" s="372">
        <f t="shared" si="76"/>
        <v>0</v>
      </c>
      <c r="AX42" s="372">
        <f t="shared" si="76"/>
        <v>0</v>
      </c>
      <c r="AY42" s="372">
        <f t="shared" si="76"/>
        <v>0</v>
      </c>
      <c r="AZ42" s="372">
        <f t="shared" si="76"/>
        <v>0</v>
      </c>
      <c r="BA42" s="372">
        <f t="shared" si="76"/>
        <v>0</v>
      </c>
      <c r="BB42" s="373">
        <f t="shared" si="76"/>
        <v>0</v>
      </c>
      <c r="BC42" s="371">
        <f t="shared" si="76"/>
        <v>0</v>
      </c>
      <c r="BD42" s="372">
        <f t="shared" si="76"/>
        <v>0</v>
      </c>
      <c r="BE42" s="372">
        <f t="shared" si="76"/>
        <v>0</v>
      </c>
      <c r="BF42" s="372">
        <f t="shared" si="76"/>
        <v>0</v>
      </c>
      <c r="BG42" s="372">
        <f t="shared" si="76"/>
        <v>0</v>
      </c>
      <c r="BH42" s="372">
        <f t="shared" si="76"/>
        <v>0</v>
      </c>
      <c r="BI42" s="372">
        <f t="shared" si="76"/>
        <v>0</v>
      </c>
      <c r="BJ42" s="372">
        <f t="shared" si="76"/>
        <v>0</v>
      </c>
      <c r="BK42" s="372">
        <f t="shared" si="76"/>
        <v>0</v>
      </c>
      <c r="BL42" s="372">
        <f t="shared" si="76"/>
        <v>0</v>
      </c>
      <c r="BM42" s="372">
        <f t="shared" si="76"/>
        <v>0</v>
      </c>
      <c r="BN42" s="373">
        <f t="shared" si="76"/>
        <v>0</v>
      </c>
    </row>
    <row r="43" ht="13.5" customHeight="1">
      <c r="A43" s="374"/>
      <c r="B43" s="375" t="s">
        <v>95</v>
      </c>
      <c r="C43" s="376"/>
      <c r="D43" s="376"/>
      <c r="E43" s="377"/>
      <c r="F43" s="376">
        <f>F42</f>
        <v>-412214.1411</v>
      </c>
      <c r="G43" s="378">
        <f t="shared" ref="G43:BN43" si="77">F43+G42</f>
        <v>-396191.873</v>
      </c>
      <c r="H43" s="378">
        <f t="shared" si="77"/>
        <v>-380169.605</v>
      </c>
      <c r="I43" s="378">
        <f t="shared" si="77"/>
        <v>-361887.6495</v>
      </c>
      <c r="J43" s="378">
        <f t="shared" si="77"/>
        <v>-343605.6939</v>
      </c>
      <c r="K43" s="378">
        <f t="shared" si="77"/>
        <v>-325323.7384</v>
      </c>
      <c r="L43" s="378">
        <f t="shared" si="77"/>
        <v>-307041.7828</v>
      </c>
      <c r="M43" s="378">
        <f t="shared" si="77"/>
        <v>-288759.8273</v>
      </c>
      <c r="N43" s="378">
        <f t="shared" si="77"/>
        <v>-270477.8717</v>
      </c>
      <c r="O43" s="378">
        <f t="shared" si="77"/>
        <v>-266296.7962</v>
      </c>
      <c r="P43" s="378">
        <f t="shared" si="77"/>
        <v>-248014.8407</v>
      </c>
      <c r="Q43" s="378">
        <f t="shared" si="77"/>
        <v>-229732.8851</v>
      </c>
      <c r="R43" s="378">
        <f t="shared" si="77"/>
        <v>-211450.9296</v>
      </c>
      <c r="S43" s="379">
        <f t="shared" si="77"/>
        <v>-193168.974</v>
      </c>
      <c r="T43" s="378">
        <f t="shared" si="77"/>
        <v>-174887.0185</v>
      </c>
      <c r="U43" s="378">
        <f t="shared" si="77"/>
        <v>-156605.0629</v>
      </c>
      <c r="V43" s="378">
        <f t="shared" si="77"/>
        <v>-138323.1074</v>
      </c>
      <c r="W43" s="378">
        <f t="shared" si="77"/>
        <v>-120041.1519</v>
      </c>
      <c r="X43" s="378">
        <f t="shared" si="77"/>
        <v>-101759.1963</v>
      </c>
      <c r="Y43" s="378">
        <f t="shared" si="77"/>
        <v>-83477.24076</v>
      </c>
      <c r="Z43" s="378">
        <f t="shared" si="77"/>
        <v>-65195.28522</v>
      </c>
      <c r="AA43" s="378">
        <f t="shared" si="77"/>
        <v>-61014.20968</v>
      </c>
      <c r="AB43" s="378">
        <f t="shared" si="77"/>
        <v>-42732.25413</v>
      </c>
      <c r="AC43" s="378">
        <f t="shared" si="77"/>
        <v>-24450.29859</v>
      </c>
      <c r="AD43" s="380">
        <f t="shared" si="77"/>
        <v>-6168.343048</v>
      </c>
      <c r="AE43" s="378">
        <f t="shared" si="77"/>
        <v>12113.6125</v>
      </c>
      <c r="AF43" s="378">
        <f t="shared" si="77"/>
        <v>30395.56804</v>
      </c>
      <c r="AG43" s="378">
        <f t="shared" si="77"/>
        <v>48677.52358</v>
      </c>
      <c r="AH43" s="378">
        <f t="shared" si="77"/>
        <v>66959.47913</v>
      </c>
      <c r="AI43" s="378">
        <f t="shared" si="77"/>
        <v>85241.43467</v>
      </c>
      <c r="AJ43" s="378">
        <f t="shared" si="77"/>
        <v>103523.3902</v>
      </c>
      <c r="AK43" s="378">
        <f t="shared" si="77"/>
        <v>121805.3458</v>
      </c>
      <c r="AL43" s="378">
        <f t="shared" si="77"/>
        <v>140087.3013</v>
      </c>
      <c r="AM43" s="378">
        <f t="shared" si="77"/>
        <v>144268.3768</v>
      </c>
      <c r="AN43" s="378">
        <f t="shared" si="77"/>
        <v>162550.3324</v>
      </c>
      <c r="AO43" s="378">
        <f t="shared" si="77"/>
        <v>180832.2879</v>
      </c>
      <c r="AP43" s="378">
        <f t="shared" si="77"/>
        <v>199114.2435</v>
      </c>
      <c r="AQ43" s="383">
        <f t="shared" si="77"/>
        <v>217396.199</v>
      </c>
      <c r="AR43" s="386">
        <f t="shared" si="77"/>
        <v>235678.1546</v>
      </c>
      <c r="AS43" s="386">
        <f t="shared" si="77"/>
        <v>253960.1101</v>
      </c>
      <c r="AT43" s="386">
        <f t="shared" si="77"/>
        <v>272242.0656</v>
      </c>
      <c r="AU43" s="386">
        <f t="shared" si="77"/>
        <v>272242.0656</v>
      </c>
      <c r="AV43" s="386">
        <f t="shared" si="77"/>
        <v>272242.0656</v>
      </c>
      <c r="AW43" s="386">
        <f t="shared" si="77"/>
        <v>272242.0656</v>
      </c>
      <c r="AX43" s="386">
        <f t="shared" si="77"/>
        <v>272242.0656</v>
      </c>
      <c r="AY43" s="386">
        <f t="shared" si="77"/>
        <v>272242.0656</v>
      </c>
      <c r="AZ43" s="386">
        <f t="shared" si="77"/>
        <v>272242.0656</v>
      </c>
      <c r="BA43" s="386">
        <f t="shared" si="77"/>
        <v>272242.0656</v>
      </c>
      <c r="BB43" s="390">
        <f t="shared" si="77"/>
        <v>272242.0656</v>
      </c>
      <c r="BC43" s="383">
        <f t="shared" si="77"/>
        <v>272242.0656</v>
      </c>
      <c r="BD43" s="386">
        <f t="shared" si="77"/>
        <v>272242.0656</v>
      </c>
      <c r="BE43" s="386">
        <f t="shared" si="77"/>
        <v>272242.0656</v>
      </c>
      <c r="BF43" s="386">
        <f t="shared" si="77"/>
        <v>272242.0656</v>
      </c>
      <c r="BG43" s="386">
        <f t="shared" si="77"/>
        <v>272242.0656</v>
      </c>
      <c r="BH43" s="386">
        <f t="shared" si="77"/>
        <v>272242.0656</v>
      </c>
      <c r="BI43" s="386">
        <f t="shared" si="77"/>
        <v>272242.0656</v>
      </c>
      <c r="BJ43" s="386">
        <f t="shared" si="77"/>
        <v>272242.0656</v>
      </c>
      <c r="BK43" s="386">
        <f t="shared" si="77"/>
        <v>272242.0656</v>
      </c>
      <c r="BL43" s="386">
        <f t="shared" si="77"/>
        <v>272242.0656</v>
      </c>
      <c r="BM43" s="386">
        <f t="shared" si="77"/>
        <v>272242.0656</v>
      </c>
      <c r="BN43" s="390">
        <f t="shared" si="77"/>
        <v>272242.0656</v>
      </c>
    </row>
    <row r="44" ht="15.75" customHeight="1">
      <c r="A44" s="28"/>
      <c r="B44" s="393"/>
      <c r="C44" s="28"/>
      <c r="D44" s="28"/>
      <c r="E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row>
    <row r="45" ht="15.75" customHeight="1">
      <c r="A45" s="28"/>
      <c r="B45" s="393"/>
      <c r="C45" s="28"/>
      <c r="D45" s="28"/>
      <c r="E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row>
    <row r="46" ht="15.75" customHeight="1">
      <c r="A46" s="28"/>
      <c r="B46" s="28"/>
      <c r="C46" s="28"/>
      <c r="D46" s="28"/>
      <c r="E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row>
    <row r="47" ht="15.75" customHeight="1">
      <c r="A47" s="28"/>
      <c r="B47" s="28"/>
      <c r="C47" s="28"/>
      <c r="D47" s="28"/>
      <c r="E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row>
    <row r="48" ht="15.75" customHeight="1">
      <c r="A48" s="28"/>
      <c r="B48" s="28"/>
      <c r="C48" s="28"/>
      <c r="D48" s="28"/>
      <c r="E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row>
    <row r="49" ht="15.75" customHeight="1">
      <c r="A49" s="28"/>
      <c r="B49" s="28"/>
      <c r="C49" s="28"/>
      <c r="D49" s="28"/>
      <c r="E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row>
    <row r="50" ht="15.75" customHeight="1">
      <c r="A50" s="28"/>
      <c r="B50" s="28"/>
      <c r="C50" s="28"/>
      <c r="D50" s="28"/>
      <c r="E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row>
    <row r="51" ht="15.75" customHeight="1">
      <c r="A51" s="28"/>
      <c r="B51" s="28"/>
      <c r="C51" s="28"/>
      <c r="D51" s="28"/>
      <c r="E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row>
    <row r="52" ht="15.75" customHeight="1">
      <c r="A52" s="28"/>
      <c r="B52" s="28"/>
      <c r="C52" s="28"/>
      <c r="D52" s="28"/>
      <c r="E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row>
    <row r="53" ht="15.75" customHeight="1">
      <c r="A53" s="28"/>
      <c r="B53" s="28"/>
      <c r="C53" s="28"/>
      <c r="D53" s="28"/>
      <c r="E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row>
    <row r="54" ht="15.75" customHeight="1">
      <c r="A54" s="28"/>
      <c r="B54" s="28"/>
      <c r="C54" s="28"/>
      <c r="D54" s="28"/>
      <c r="E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row>
    <row r="55" ht="15.75" customHeight="1">
      <c r="A55" s="28"/>
      <c r="B55" s="28"/>
      <c r="C55" s="28"/>
      <c r="D55" s="28"/>
      <c r="E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row>
    <row r="56" ht="15.75" customHeight="1">
      <c r="A56" s="28"/>
      <c r="B56" s="28"/>
      <c r="C56" s="28"/>
      <c r="D56" s="28"/>
      <c r="E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row>
    <row r="57" ht="15.75" customHeight="1">
      <c r="A57" s="28"/>
      <c r="B57" s="28"/>
      <c r="C57" s="28"/>
      <c r="D57" s="28"/>
      <c r="E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row>
    <row r="58" ht="15.75" customHeight="1">
      <c r="A58" s="28"/>
      <c r="B58" s="28"/>
      <c r="C58" s="28"/>
      <c r="D58" s="28"/>
      <c r="E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row>
    <row r="59" ht="15.75" customHeight="1">
      <c r="A59" s="28"/>
      <c r="B59" s="28"/>
      <c r="C59" s="28"/>
      <c r="D59" s="28"/>
      <c r="E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row>
    <row r="60" ht="15.75" customHeight="1">
      <c r="A60" s="28"/>
      <c r="B60" s="28"/>
      <c r="C60" s="28"/>
      <c r="D60" s="28"/>
      <c r="E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row>
    <row r="61" ht="15.75" customHeight="1">
      <c r="A61" s="28"/>
      <c r="B61" s="28"/>
      <c r="C61" s="28"/>
      <c r="D61" s="28"/>
      <c r="E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row>
    <row r="62" ht="15.75" customHeight="1">
      <c r="A62" s="28"/>
      <c r="B62" s="28"/>
      <c r="C62" s="28"/>
      <c r="D62" s="28"/>
      <c r="E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row>
    <row r="63" ht="15.75" customHeight="1">
      <c r="A63" s="28"/>
      <c r="B63" s="28"/>
      <c r="C63" s="28"/>
      <c r="D63" s="28"/>
      <c r="E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row>
    <row r="64" ht="15.75" customHeight="1">
      <c r="A64" s="28"/>
      <c r="B64" s="28"/>
      <c r="C64" s="28"/>
      <c r="D64" s="28"/>
      <c r="E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row>
    <row r="65" ht="15.75" customHeight="1">
      <c r="A65" s="28"/>
      <c r="B65" s="28"/>
      <c r="C65" s="28"/>
      <c r="D65" s="28"/>
      <c r="E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row>
    <row r="66" ht="15.75" customHeight="1">
      <c r="A66" s="28"/>
      <c r="B66" s="28"/>
      <c r="C66" s="28"/>
      <c r="D66" s="28"/>
      <c r="E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row>
    <row r="67" ht="15.75" customHeight="1">
      <c r="A67" s="28"/>
      <c r="B67" s="28"/>
      <c r="C67" s="28"/>
      <c r="D67" s="28"/>
      <c r="E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row>
    <row r="68" ht="15.75" customHeight="1">
      <c r="A68" s="28"/>
      <c r="B68" s="28"/>
      <c r="C68" s="28"/>
      <c r="D68" s="28"/>
      <c r="E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row>
    <row r="69" ht="15.75" customHeight="1">
      <c r="A69" s="28"/>
      <c r="B69" s="28"/>
      <c r="C69" s="28"/>
      <c r="D69" s="28"/>
      <c r="E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row>
    <row r="70" ht="15.75" customHeight="1">
      <c r="A70" s="28"/>
      <c r="B70" s="28"/>
      <c r="C70" s="28"/>
      <c r="D70" s="28"/>
      <c r="E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row>
    <row r="71" ht="15.75" customHeight="1">
      <c r="A71" s="28"/>
      <c r="B71" s="28"/>
      <c r="C71" s="28"/>
      <c r="D71" s="28"/>
      <c r="E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row>
    <row r="72" ht="15.75" customHeight="1">
      <c r="A72" s="28"/>
      <c r="B72" s="28"/>
      <c r="C72" s="28"/>
      <c r="D72" s="28"/>
      <c r="E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row>
    <row r="73" ht="15.75" customHeight="1">
      <c r="A73" s="28"/>
      <c r="B73" s="28"/>
      <c r="C73" s="28"/>
      <c r="D73" s="28"/>
      <c r="E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row>
    <row r="74" ht="15.75" customHeight="1">
      <c r="A74" s="28"/>
      <c r="B74" s="28"/>
      <c r="C74" s="28"/>
      <c r="D74" s="28"/>
      <c r="E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row>
    <row r="75" ht="15.75" customHeight="1">
      <c r="A75" s="28"/>
      <c r="B75" s="28"/>
      <c r="C75" s="28"/>
      <c r="D75" s="28"/>
      <c r="E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row>
    <row r="76" ht="15.75" customHeight="1">
      <c r="A76" s="28"/>
      <c r="B76" s="28"/>
      <c r="C76" s="28"/>
      <c r="D76" s="28"/>
      <c r="E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row>
    <row r="77" ht="15.75" customHeight="1">
      <c r="A77" s="28"/>
      <c r="B77" s="28"/>
      <c r="C77" s="28"/>
      <c r="D77" s="28"/>
      <c r="E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row>
    <row r="78" ht="15.75" customHeight="1">
      <c r="A78" s="28"/>
      <c r="B78" s="28"/>
      <c r="C78" s="28"/>
      <c r="D78" s="28"/>
      <c r="E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row>
    <row r="79" ht="15.75" customHeight="1">
      <c r="A79" s="28"/>
      <c r="B79" s="28"/>
      <c r="C79" s="28"/>
      <c r="D79" s="28"/>
      <c r="E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row>
    <row r="80" ht="15.75" customHeight="1">
      <c r="A80" s="28"/>
      <c r="B80" s="28"/>
      <c r="C80" s="28"/>
      <c r="D80" s="28"/>
      <c r="E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row>
    <row r="81" ht="15.75" customHeight="1">
      <c r="A81" s="28"/>
      <c r="B81" s="28"/>
      <c r="C81" s="28"/>
      <c r="D81" s="28"/>
      <c r="E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row>
    <row r="82" ht="15.75" customHeight="1">
      <c r="A82" s="28"/>
      <c r="B82" s="28"/>
      <c r="C82" s="28"/>
      <c r="D82" s="28"/>
      <c r="E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row>
    <row r="83" ht="15.75" customHeight="1">
      <c r="A83" s="28"/>
      <c r="B83" s="28"/>
      <c r="C83" s="28"/>
      <c r="D83" s="28"/>
      <c r="E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row>
    <row r="84" ht="15.75" customHeight="1">
      <c r="A84" s="28"/>
      <c r="B84" s="28"/>
      <c r="C84" s="28"/>
      <c r="D84" s="28"/>
      <c r="E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row>
    <row r="85" ht="15.75" customHeight="1">
      <c r="A85" s="28"/>
      <c r="B85" s="28"/>
      <c r="C85" s="28"/>
      <c r="D85" s="28"/>
      <c r="E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row>
    <row r="86" ht="15.75" customHeight="1">
      <c r="A86" s="28"/>
      <c r="B86" s="28"/>
      <c r="C86" s="28"/>
      <c r="D86" s="28"/>
      <c r="E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row>
    <row r="87" ht="15.75" customHeight="1">
      <c r="A87" s="28"/>
      <c r="B87" s="28"/>
      <c r="C87" s="28"/>
      <c r="D87" s="28"/>
      <c r="E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row>
    <row r="88" ht="15.75" customHeight="1">
      <c r="A88" s="28"/>
      <c r="B88" s="28"/>
      <c r="C88" s="28"/>
      <c r="D88" s="28"/>
      <c r="E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row>
    <row r="89" ht="15.75" customHeight="1">
      <c r="A89" s="28"/>
      <c r="B89" s="28"/>
      <c r="C89" s="28"/>
      <c r="D89" s="28"/>
      <c r="E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row>
    <row r="90" ht="15.75" customHeight="1">
      <c r="A90" s="28"/>
      <c r="B90" s="28"/>
      <c r="C90" s="28"/>
      <c r="D90" s="28"/>
      <c r="E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row>
    <row r="91" ht="15.75" customHeight="1">
      <c r="A91" s="28"/>
      <c r="B91" s="28"/>
      <c r="C91" s="28"/>
      <c r="D91" s="28"/>
      <c r="E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row>
    <row r="92" ht="15.75" customHeight="1">
      <c r="A92" s="28"/>
      <c r="B92" s="28"/>
      <c r="C92" s="28"/>
      <c r="D92" s="28"/>
      <c r="E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row>
    <row r="93" ht="15.75" customHeight="1">
      <c r="A93" s="28"/>
      <c r="B93" s="28"/>
      <c r="C93" s="28"/>
      <c r="D93" s="28"/>
      <c r="E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row>
    <row r="94" ht="15.75" customHeight="1">
      <c r="A94" s="28"/>
      <c r="B94" s="28"/>
      <c r="C94" s="28"/>
      <c r="D94" s="28"/>
      <c r="E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row>
    <row r="95" ht="15.75" customHeight="1">
      <c r="A95" s="28"/>
      <c r="B95" s="28"/>
      <c r="C95" s="28"/>
      <c r="D95" s="28"/>
      <c r="E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row>
    <row r="96" ht="15.75" customHeight="1">
      <c r="A96" s="28"/>
      <c r="B96" s="28"/>
      <c r="C96" s="28"/>
      <c r="D96" s="28"/>
      <c r="E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row>
    <row r="97" ht="15.75" customHeight="1">
      <c r="A97" s="28"/>
      <c r="B97" s="28"/>
      <c r="C97" s="28"/>
      <c r="D97" s="28"/>
      <c r="E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row>
    <row r="98" ht="15.75" customHeight="1">
      <c r="A98" s="28"/>
      <c r="B98" s="28"/>
      <c r="C98" s="28"/>
      <c r="D98" s="28"/>
      <c r="E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row>
    <row r="99" ht="15.75" customHeight="1">
      <c r="A99" s="28"/>
      <c r="B99" s="28"/>
      <c r="C99" s="28"/>
      <c r="D99" s="28"/>
      <c r="E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row>
    <row r="100" ht="15.75" customHeight="1">
      <c r="A100" s="28"/>
      <c r="B100" s="28"/>
      <c r="C100" s="28"/>
      <c r="D100" s="28"/>
      <c r="E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row>
    <row r="101" ht="15.75" customHeight="1">
      <c r="A101" s="28"/>
      <c r="B101" s="28"/>
      <c r="C101" s="28"/>
      <c r="D101" s="28"/>
      <c r="E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row>
    <row r="102" ht="15.75" customHeight="1">
      <c r="A102" s="28"/>
      <c r="B102" s="28"/>
      <c r="C102" s="28"/>
      <c r="D102" s="28"/>
      <c r="E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row>
    <row r="103" ht="15.75" customHeight="1">
      <c r="A103" s="28"/>
      <c r="B103" s="28"/>
      <c r="C103" s="28"/>
      <c r="D103" s="28"/>
      <c r="E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row>
    <row r="104" ht="15.75" customHeight="1">
      <c r="A104" s="28"/>
      <c r="B104" s="28"/>
      <c r="C104" s="28"/>
      <c r="D104" s="28"/>
      <c r="E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row>
    <row r="105" ht="15.75" customHeight="1">
      <c r="A105" s="28"/>
      <c r="B105" s="28"/>
      <c r="C105" s="28"/>
      <c r="D105" s="28"/>
      <c r="E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row>
    <row r="106" ht="15.75" customHeight="1">
      <c r="A106" s="28"/>
      <c r="B106" s="28"/>
      <c r="C106" s="28"/>
      <c r="D106" s="28"/>
      <c r="E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row>
    <row r="107" ht="15.75" customHeight="1">
      <c r="A107" s="28"/>
      <c r="B107" s="28"/>
      <c r="C107" s="28"/>
      <c r="D107" s="28"/>
      <c r="E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row>
    <row r="108" ht="15.75" customHeight="1">
      <c r="A108" s="28"/>
      <c r="B108" s="28"/>
      <c r="C108" s="28"/>
      <c r="D108" s="28"/>
      <c r="E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row>
    <row r="109" ht="15.75" customHeight="1">
      <c r="A109" s="28"/>
      <c r="B109" s="28"/>
      <c r="C109" s="28"/>
      <c r="D109" s="28"/>
      <c r="E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row>
    <row r="110" ht="15.75" customHeight="1">
      <c r="A110" s="28"/>
      <c r="B110" s="28"/>
      <c r="C110" s="28"/>
      <c r="D110" s="28"/>
      <c r="E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row>
    <row r="111" ht="15.75" customHeight="1">
      <c r="A111" s="28"/>
      <c r="B111" s="28"/>
      <c r="C111" s="28"/>
      <c r="D111" s="28"/>
      <c r="E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row>
    <row r="112" ht="15.75" customHeight="1">
      <c r="A112" s="28"/>
      <c r="B112" s="28"/>
      <c r="C112" s="28"/>
      <c r="D112" s="28"/>
      <c r="E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row>
    <row r="113" ht="15.75" customHeight="1">
      <c r="A113" s="28"/>
      <c r="B113" s="28"/>
      <c r="C113" s="28"/>
      <c r="D113" s="28"/>
      <c r="E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row>
    <row r="114" ht="15.75" customHeight="1">
      <c r="A114" s="28"/>
      <c r="B114" s="28"/>
      <c r="C114" s="28"/>
      <c r="D114" s="28"/>
      <c r="E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row>
    <row r="115" ht="15.75" customHeight="1">
      <c r="A115" s="28"/>
      <c r="B115" s="28"/>
      <c r="C115" s="28"/>
      <c r="D115" s="28"/>
      <c r="E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row>
    <row r="116" ht="15.75" customHeight="1">
      <c r="A116" s="28"/>
      <c r="B116" s="28"/>
      <c r="C116" s="28"/>
      <c r="D116" s="28"/>
      <c r="E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row>
    <row r="117" ht="15.75" customHeight="1">
      <c r="A117" s="28"/>
      <c r="B117" s="28"/>
      <c r="C117" s="28"/>
      <c r="D117" s="28"/>
      <c r="E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row>
    <row r="118" ht="15.75" customHeight="1">
      <c r="A118" s="28"/>
      <c r="B118" s="28"/>
      <c r="C118" s="28"/>
      <c r="D118" s="28"/>
      <c r="E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row>
    <row r="119" ht="15.75" customHeight="1">
      <c r="A119" s="28"/>
      <c r="B119" s="28"/>
      <c r="C119" s="28"/>
      <c r="D119" s="28"/>
      <c r="E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row>
    <row r="120" ht="15.75" customHeight="1">
      <c r="A120" s="28"/>
      <c r="B120" s="28"/>
      <c r="C120" s="28"/>
      <c r="D120" s="28"/>
      <c r="E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row>
    <row r="121" ht="15.75" customHeight="1">
      <c r="A121" s="28"/>
      <c r="B121" s="28"/>
      <c r="C121" s="28"/>
      <c r="D121" s="28"/>
      <c r="E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row>
    <row r="122" ht="15.75" customHeight="1">
      <c r="A122" s="28"/>
      <c r="B122" s="28"/>
      <c r="C122" s="28"/>
      <c r="D122" s="28"/>
      <c r="E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row>
    <row r="123" ht="15.75" customHeight="1">
      <c r="A123" s="28"/>
      <c r="B123" s="28"/>
      <c r="C123" s="28"/>
      <c r="D123" s="28"/>
      <c r="E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row>
    <row r="124" ht="15.75" customHeight="1">
      <c r="A124" s="28"/>
      <c r="B124" s="28"/>
      <c r="C124" s="28"/>
      <c r="D124" s="28"/>
      <c r="E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row>
    <row r="125" ht="15.75" customHeight="1">
      <c r="A125" s="28"/>
      <c r="B125" s="28"/>
      <c r="C125" s="28"/>
      <c r="D125" s="28"/>
      <c r="E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row>
    <row r="126" ht="15.75" customHeight="1">
      <c r="A126" s="28"/>
      <c r="B126" s="28"/>
      <c r="C126" s="28"/>
      <c r="D126" s="28"/>
      <c r="E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row>
    <row r="127" ht="15.75" customHeight="1">
      <c r="A127" s="28"/>
      <c r="B127" s="28"/>
      <c r="C127" s="28"/>
      <c r="D127" s="28"/>
      <c r="E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row>
    <row r="128" ht="15.75" customHeight="1">
      <c r="A128" s="28"/>
      <c r="B128" s="28"/>
      <c r="C128" s="28"/>
      <c r="D128" s="28"/>
      <c r="E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row>
    <row r="129" ht="15.75" customHeight="1">
      <c r="A129" s="28"/>
      <c r="B129" s="28"/>
      <c r="C129" s="28"/>
      <c r="D129" s="28"/>
      <c r="E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row>
    <row r="130" ht="15.75" customHeight="1">
      <c r="A130" s="28"/>
      <c r="B130" s="28"/>
      <c r="C130" s="28"/>
      <c r="D130" s="28"/>
      <c r="E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row>
    <row r="131" ht="15.75" customHeight="1">
      <c r="A131" s="28"/>
      <c r="B131" s="28"/>
      <c r="C131" s="28"/>
      <c r="D131" s="28"/>
      <c r="E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row>
    <row r="132" ht="15.75" customHeight="1">
      <c r="A132" s="28"/>
      <c r="B132" s="28"/>
      <c r="C132" s="28"/>
      <c r="D132" s="28"/>
      <c r="E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row>
    <row r="133" ht="15.75" customHeight="1">
      <c r="A133" s="28"/>
      <c r="B133" s="28"/>
      <c r="C133" s="28"/>
      <c r="D133" s="28"/>
      <c r="E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row>
    <row r="134" ht="15.75" customHeight="1">
      <c r="A134" s="28"/>
      <c r="B134" s="28"/>
      <c r="C134" s="28"/>
      <c r="D134" s="28"/>
      <c r="E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row>
    <row r="135" ht="15.75" customHeight="1">
      <c r="A135" s="28"/>
      <c r="B135" s="28"/>
      <c r="C135" s="28"/>
      <c r="D135" s="28"/>
      <c r="E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row>
    <row r="136" ht="15.75" customHeight="1">
      <c r="A136" s="28"/>
      <c r="B136" s="28"/>
      <c r="C136" s="28"/>
      <c r="D136" s="28"/>
      <c r="E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row>
    <row r="137" ht="15.75" customHeight="1">
      <c r="A137" s="28"/>
      <c r="B137" s="28"/>
      <c r="C137" s="28"/>
      <c r="D137" s="28"/>
      <c r="E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row>
    <row r="138" ht="15.75" customHeight="1">
      <c r="A138" s="28"/>
      <c r="B138" s="28"/>
      <c r="C138" s="28"/>
      <c r="D138" s="28"/>
      <c r="E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row>
    <row r="139" ht="15.75" customHeight="1">
      <c r="A139" s="28"/>
      <c r="B139" s="28"/>
      <c r="C139" s="28"/>
      <c r="D139" s="28"/>
      <c r="E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row>
    <row r="140" ht="15.75" customHeight="1">
      <c r="A140" s="28"/>
      <c r="B140" s="28"/>
      <c r="C140" s="28"/>
      <c r="D140" s="28"/>
      <c r="E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row>
    <row r="141" ht="15.75" customHeight="1">
      <c r="A141" s="28"/>
      <c r="B141" s="28"/>
      <c r="C141" s="28"/>
      <c r="D141" s="28"/>
      <c r="E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row>
    <row r="142" ht="15.75" customHeight="1">
      <c r="A142" s="28"/>
      <c r="B142" s="28"/>
      <c r="C142" s="28"/>
      <c r="D142" s="28"/>
      <c r="E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row>
    <row r="143" ht="15.75" customHeight="1">
      <c r="A143" s="28"/>
      <c r="B143" s="28"/>
      <c r="C143" s="28"/>
      <c r="D143" s="28"/>
      <c r="E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row>
    <row r="144" ht="15.75" customHeight="1">
      <c r="A144" s="28"/>
      <c r="B144" s="28"/>
      <c r="C144" s="28"/>
      <c r="D144" s="28"/>
      <c r="E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row>
    <row r="145" ht="15.75" customHeight="1">
      <c r="A145" s="28"/>
      <c r="B145" s="28"/>
      <c r="C145" s="28"/>
      <c r="D145" s="28"/>
      <c r="E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row>
    <row r="146" ht="15.75" customHeight="1">
      <c r="A146" s="28"/>
      <c r="B146" s="28"/>
      <c r="C146" s="28"/>
      <c r="D146" s="28"/>
      <c r="E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row>
    <row r="147" ht="15.75" customHeight="1">
      <c r="A147" s="28"/>
      <c r="B147" s="28"/>
      <c r="C147" s="28"/>
      <c r="D147" s="28"/>
      <c r="E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row>
    <row r="148" ht="15.75" customHeight="1">
      <c r="A148" s="28"/>
      <c r="B148" s="28"/>
      <c r="C148" s="28"/>
      <c r="D148" s="28"/>
      <c r="E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row>
    <row r="149" ht="15.75" customHeight="1">
      <c r="A149" s="28"/>
      <c r="B149" s="28"/>
      <c r="C149" s="28"/>
      <c r="D149" s="28"/>
      <c r="E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row>
    <row r="150" ht="15.75" customHeight="1">
      <c r="A150" s="28"/>
      <c r="B150" s="28"/>
      <c r="C150" s="28"/>
      <c r="D150" s="28"/>
      <c r="E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row>
    <row r="151" ht="15.75" customHeight="1">
      <c r="A151" s="28"/>
      <c r="B151" s="28"/>
      <c r="C151" s="28"/>
      <c r="D151" s="28"/>
      <c r="E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row>
    <row r="152" ht="15.75" customHeight="1">
      <c r="A152" s="28"/>
      <c r="B152" s="28"/>
      <c r="C152" s="28"/>
      <c r="D152" s="28"/>
      <c r="E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row>
    <row r="153" ht="15.75" customHeight="1">
      <c r="A153" s="28"/>
      <c r="B153" s="28"/>
      <c r="C153" s="28"/>
      <c r="D153" s="28"/>
      <c r="E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row>
    <row r="154" ht="15.75" customHeight="1">
      <c r="A154" s="28"/>
      <c r="B154" s="28"/>
      <c r="C154" s="28"/>
      <c r="D154" s="28"/>
      <c r="E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row>
    <row r="155" ht="15.75" customHeight="1">
      <c r="A155" s="28"/>
      <c r="B155" s="28"/>
      <c r="C155" s="28"/>
      <c r="D155" s="28"/>
      <c r="E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row>
    <row r="156" ht="15.75" customHeight="1">
      <c r="A156" s="28"/>
      <c r="B156" s="28"/>
      <c r="C156" s="28"/>
      <c r="D156" s="28"/>
      <c r="E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row>
    <row r="157" ht="15.75" customHeight="1">
      <c r="A157" s="28"/>
      <c r="B157" s="28"/>
      <c r="C157" s="28"/>
      <c r="D157" s="28"/>
      <c r="E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row>
    <row r="158" ht="15.75" customHeight="1">
      <c r="A158" s="28"/>
      <c r="B158" s="28"/>
      <c r="C158" s="28"/>
      <c r="D158" s="28"/>
      <c r="E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row>
    <row r="159" ht="15.75" customHeight="1">
      <c r="A159" s="28"/>
      <c r="B159" s="28"/>
      <c r="C159" s="28"/>
      <c r="D159" s="28"/>
      <c r="E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row>
    <row r="160" ht="15.75" customHeight="1">
      <c r="A160" s="28"/>
      <c r="B160" s="28"/>
      <c r="C160" s="28"/>
      <c r="D160" s="28"/>
      <c r="E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row>
    <row r="161" ht="15.75" customHeight="1">
      <c r="A161" s="28"/>
      <c r="B161" s="28"/>
      <c r="C161" s="28"/>
      <c r="D161" s="28"/>
      <c r="E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row>
    <row r="162" ht="15.75" customHeight="1">
      <c r="A162" s="28"/>
      <c r="B162" s="28"/>
      <c r="C162" s="28"/>
      <c r="D162" s="28"/>
      <c r="E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row>
    <row r="163" ht="15.75" customHeight="1">
      <c r="A163" s="28"/>
      <c r="B163" s="28"/>
      <c r="C163" s="28"/>
      <c r="D163" s="28"/>
      <c r="E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row>
    <row r="164" ht="15.75" customHeight="1">
      <c r="A164" s="28"/>
      <c r="B164" s="28"/>
      <c r="C164" s="28"/>
      <c r="D164" s="28"/>
      <c r="E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row>
    <row r="165" ht="15.75" customHeight="1">
      <c r="A165" s="28"/>
      <c r="B165" s="28"/>
      <c r="C165" s="28"/>
      <c r="D165" s="28"/>
      <c r="E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row>
    <row r="166" ht="15.75" customHeight="1">
      <c r="A166" s="28"/>
      <c r="B166" s="28"/>
      <c r="C166" s="28"/>
      <c r="D166" s="28"/>
      <c r="E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row>
    <row r="167" ht="15.75" customHeight="1">
      <c r="A167" s="28"/>
      <c r="B167" s="28"/>
      <c r="C167" s="28"/>
      <c r="D167" s="28"/>
      <c r="E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row>
    <row r="168" ht="15.75" customHeight="1">
      <c r="A168" s="28"/>
      <c r="B168" s="28"/>
      <c r="C168" s="28"/>
      <c r="D168" s="28"/>
      <c r="E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row>
    <row r="169" ht="15.75" customHeight="1">
      <c r="A169" s="28"/>
      <c r="B169" s="28"/>
      <c r="C169" s="28"/>
      <c r="D169" s="28"/>
      <c r="E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row>
    <row r="170" ht="15.75" customHeight="1">
      <c r="A170" s="28"/>
      <c r="B170" s="28"/>
      <c r="C170" s="28"/>
      <c r="D170" s="28"/>
      <c r="E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row>
    <row r="171" ht="15.75" customHeight="1">
      <c r="A171" s="28"/>
      <c r="B171" s="28"/>
      <c r="C171" s="28"/>
      <c r="D171" s="28"/>
      <c r="E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row>
    <row r="172" ht="15.75" customHeight="1">
      <c r="A172" s="28"/>
      <c r="B172" s="28"/>
      <c r="C172" s="28"/>
      <c r="D172" s="28"/>
      <c r="E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row>
    <row r="173" ht="15.75" customHeight="1">
      <c r="A173" s="28"/>
      <c r="B173" s="28"/>
      <c r="C173" s="28"/>
      <c r="D173" s="28"/>
      <c r="E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row>
    <row r="174" ht="15.75" customHeight="1">
      <c r="A174" s="28"/>
      <c r="B174" s="28"/>
      <c r="C174" s="28"/>
      <c r="D174" s="28"/>
      <c r="E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row>
    <row r="175" ht="15.75" customHeight="1">
      <c r="A175" s="28"/>
      <c r="B175" s="28"/>
      <c r="C175" s="28"/>
      <c r="D175" s="28"/>
      <c r="E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row>
    <row r="176" ht="15.75" customHeight="1">
      <c r="A176" s="28"/>
      <c r="B176" s="28"/>
      <c r="C176" s="28"/>
      <c r="D176" s="28"/>
      <c r="E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row>
    <row r="177" ht="15.75" customHeight="1">
      <c r="A177" s="28"/>
      <c r="B177" s="28"/>
      <c r="C177" s="28"/>
      <c r="D177" s="28"/>
      <c r="E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row>
    <row r="178" ht="15.75" customHeight="1">
      <c r="A178" s="28"/>
      <c r="B178" s="28"/>
      <c r="C178" s="28"/>
      <c r="D178" s="28"/>
      <c r="E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row>
    <row r="179" ht="15.75" customHeight="1">
      <c r="A179" s="28"/>
      <c r="B179" s="28"/>
      <c r="C179" s="28"/>
      <c r="D179" s="28"/>
      <c r="E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row>
    <row r="180" ht="15.75" customHeight="1">
      <c r="A180" s="28"/>
      <c r="B180" s="28"/>
      <c r="C180" s="28"/>
      <c r="D180" s="28"/>
      <c r="E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row>
    <row r="181" ht="15.75" customHeight="1">
      <c r="A181" s="28"/>
      <c r="B181" s="28"/>
      <c r="C181" s="28"/>
      <c r="D181" s="28"/>
      <c r="E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row>
    <row r="182" ht="15.75" customHeight="1">
      <c r="A182" s="28"/>
      <c r="B182" s="28"/>
      <c r="C182" s="28"/>
      <c r="D182" s="28"/>
      <c r="E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row>
    <row r="183" ht="15.75" customHeight="1">
      <c r="A183" s="28"/>
      <c r="B183" s="28"/>
      <c r="C183" s="28"/>
      <c r="D183" s="28"/>
      <c r="E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row>
    <row r="184" ht="15.75" customHeight="1">
      <c r="A184" s="28"/>
      <c r="B184" s="28"/>
      <c r="C184" s="28"/>
      <c r="D184" s="28"/>
      <c r="E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row>
    <row r="185" ht="15.75" customHeight="1">
      <c r="A185" s="28"/>
      <c r="B185" s="28"/>
      <c r="C185" s="28"/>
      <c r="D185" s="28"/>
      <c r="E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row>
    <row r="186" ht="15.75" customHeight="1">
      <c r="A186" s="28"/>
      <c r="B186" s="28"/>
      <c r="C186" s="28"/>
      <c r="D186" s="28"/>
      <c r="E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row>
    <row r="187" ht="15.75" customHeight="1">
      <c r="A187" s="28"/>
      <c r="B187" s="28"/>
      <c r="C187" s="28"/>
      <c r="D187" s="28"/>
      <c r="E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row>
    <row r="188" ht="15.75" customHeight="1">
      <c r="A188" s="28"/>
      <c r="B188" s="28"/>
      <c r="C188" s="28"/>
      <c r="D188" s="28"/>
      <c r="E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row>
    <row r="189" ht="15.75" customHeight="1">
      <c r="A189" s="28"/>
      <c r="B189" s="28"/>
      <c r="C189" s="28"/>
      <c r="D189" s="28"/>
      <c r="E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row>
    <row r="190" ht="15.75" customHeight="1">
      <c r="A190" s="28"/>
      <c r="B190" s="28"/>
      <c r="C190" s="28"/>
      <c r="D190" s="28"/>
      <c r="E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row>
    <row r="191" ht="15.75" customHeight="1">
      <c r="A191" s="28"/>
      <c r="B191" s="28"/>
      <c r="C191" s="28"/>
      <c r="D191" s="28"/>
      <c r="E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row>
    <row r="192" ht="15.75" customHeight="1">
      <c r="A192" s="28"/>
      <c r="B192" s="28"/>
      <c r="C192" s="28"/>
      <c r="D192" s="28"/>
      <c r="E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row>
    <row r="193" ht="15.75" customHeight="1">
      <c r="A193" s="28"/>
      <c r="B193" s="28"/>
      <c r="C193" s="28"/>
      <c r="D193" s="28"/>
      <c r="E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row>
    <row r="194" ht="15.75" customHeight="1">
      <c r="A194" s="28"/>
      <c r="B194" s="28"/>
      <c r="C194" s="28"/>
      <c r="D194" s="28"/>
      <c r="E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row>
    <row r="195" ht="15.75" customHeight="1">
      <c r="A195" s="28"/>
      <c r="B195" s="28"/>
      <c r="C195" s="28"/>
      <c r="D195" s="28"/>
      <c r="E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row>
    <row r="196" ht="15.75" customHeight="1">
      <c r="A196" s="28"/>
      <c r="B196" s="28"/>
      <c r="C196" s="28"/>
      <c r="D196" s="28"/>
      <c r="E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row>
    <row r="197" ht="15.75" customHeight="1">
      <c r="A197" s="28"/>
      <c r="B197" s="28"/>
      <c r="C197" s="28"/>
      <c r="D197" s="28"/>
      <c r="E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row>
    <row r="198" ht="15.75" customHeight="1">
      <c r="A198" s="28"/>
      <c r="B198" s="28"/>
      <c r="C198" s="28"/>
      <c r="D198" s="28"/>
      <c r="E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row>
    <row r="199" ht="15.75" customHeight="1">
      <c r="A199" s="28"/>
      <c r="B199" s="28"/>
      <c r="C199" s="28"/>
      <c r="D199" s="28"/>
      <c r="E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row>
    <row r="200" ht="15.75" customHeight="1">
      <c r="A200" s="28"/>
      <c r="B200" s="28"/>
      <c r="C200" s="28"/>
      <c r="D200" s="28"/>
      <c r="E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row>
    <row r="201" ht="15.75" customHeight="1">
      <c r="A201" s="28"/>
      <c r="B201" s="28"/>
      <c r="C201" s="28"/>
      <c r="D201" s="28"/>
      <c r="E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row>
    <row r="202" ht="15.75" customHeight="1">
      <c r="A202" s="28"/>
      <c r="B202" s="28"/>
      <c r="C202" s="28"/>
      <c r="D202" s="28"/>
      <c r="E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row>
    <row r="203" ht="15.75" customHeight="1">
      <c r="A203" s="28"/>
      <c r="B203" s="28"/>
      <c r="C203" s="28"/>
      <c r="D203" s="28"/>
      <c r="E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row>
    <row r="204" ht="15.75" customHeight="1">
      <c r="A204" s="28"/>
      <c r="B204" s="28"/>
      <c r="C204" s="28"/>
      <c r="D204" s="28"/>
      <c r="E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row>
    <row r="205" ht="15.75" customHeight="1">
      <c r="A205" s="28"/>
      <c r="B205" s="28"/>
      <c r="C205" s="28"/>
      <c r="D205" s="28"/>
      <c r="E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row>
    <row r="206" ht="15.75" customHeight="1">
      <c r="A206" s="28"/>
      <c r="B206" s="28"/>
      <c r="C206" s="28"/>
      <c r="D206" s="28"/>
      <c r="E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row>
    <row r="207" ht="15.75" customHeight="1">
      <c r="A207" s="28"/>
      <c r="B207" s="28"/>
      <c r="C207" s="28"/>
      <c r="D207" s="28"/>
      <c r="E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row>
    <row r="208" ht="15.75" customHeight="1">
      <c r="A208" s="28"/>
      <c r="B208" s="28"/>
      <c r="C208" s="28"/>
      <c r="D208" s="28"/>
      <c r="E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row>
    <row r="209" ht="15.75" customHeight="1">
      <c r="A209" s="28"/>
      <c r="B209" s="28"/>
      <c r="C209" s="28"/>
      <c r="D209" s="28"/>
      <c r="E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row>
    <row r="210" ht="15.75" customHeight="1">
      <c r="A210" s="28"/>
      <c r="B210" s="28"/>
      <c r="C210" s="28"/>
      <c r="D210" s="28"/>
      <c r="E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row>
    <row r="211" ht="15.75" customHeight="1">
      <c r="A211" s="28"/>
      <c r="B211" s="28"/>
      <c r="C211" s="28"/>
      <c r="D211" s="28"/>
      <c r="E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row>
    <row r="212" ht="15.75" customHeight="1">
      <c r="A212" s="28"/>
      <c r="B212" s="28"/>
      <c r="C212" s="28"/>
      <c r="D212" s="28"/>
      <c r="E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row>
    <row r="213" ht="15.75" customHeight="1">
      <c r="A213" s="28"/>
      <c r="B213" s="28"/>
      <c r="C213" s="28"/>
      <c r="D213" s="28"/>
      <c r="E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row>
    <row r="214" ht="15.75" customHeight="1">
      <c r="A214" s="28"/>
      <c r="B214" s="28"/>
      <c r="C214" s="28"/>
      <c r="D214" s="28"/>
      <c r="E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row>
    <row r="215" ht="15.75" customHeight="1">
      <c r="A215" s="28"/>
      <c r="B215" s="28"/>
      <c r="C215" s="28"/>
      <c r="D215" s="28"/>
      <c r="E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row>
    <row r="216" ht="15.75" customHeight="1">
      <c r="A216" s="28"/>
      <c r="B216" s="28"/>
      <c r="C216" s="28"/>
      <c r="D216" s="28"/>
      <c r="E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row>
    <row r="217" ht="15.75" customHeight="1">
      <c r="A217" s="28"/>
      <c r="B217" s="28"/>
      <c r="C217" s="28"/>
      <c r="D217" s="28"/>
      <c r="E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row>
    <row r="218" ht="15.75" customHeight="1">
      <c r="A218" s="28"/>
      <c r="B218" s="28"/>
      <c r="C218" s="28"/>
      <c r="D218" s="28"/>
      <c r="E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row>
    <row r="219" ht="15.75" customHeight="1">
      <c r="A219" s="28"/>
      <c r="B219" s="28"/>
      <c r="C219" s="28"/>
      <c r="D219" s="28"/>
      <c r="E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row>
    <row r="220" ht="15.75" customHeight="1">
      <c r="A220" s="28"/>
      <c r="B220" s="28"/>
      <c r="C220" s="28"/>
      <c r="D220" s="28"/>
      <c r="E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row>
    <row r="221" ht="15.75" customHeight="1">
      <c r="A221" s="28"/>
      <c r="B221" s="28"/>
      <c r="C221" s="28"/>
      <c r="D221" s="28"/>
      <c r="E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row>
    <row r="222" ht="15.75" customHeight="1">
      <c r="A222" s="28"/>
      <c r="B222" s="28"/>
      <c r="C222" s="28"/>
      <c r="D222" s="28"/>
      <c r="E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row>
    <row r="223" ht="15.75" customHeight="1">
      <c r="A223" s="28"/>
      <c r="B223" s="28"/>
      <c r="C223" s="28"/>
      <c r="D223" s="28"/>
      <c r="E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row>
    <row r="224" ht="15.75" customHeight="1">
      <c r="A224" s="28"/>
      <c r="B224" s="28"/>
      <c r="C224" s="28"/>
      <c r="D224" s="28"/>
      <c r="E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row>
    <row r="225" ht="15.75" customHeight="1">
      <c r="A225" s="28"/>
      <c r="B225" s="28"/>
      <c r="C225" s="28"/>
      <c r="D225" s="28"/>
      <c r="E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row>
    <row r="226" ht="15.75" customHeight="1">
      <c r="A226" s="28"/>
      <c r="B226" s="28"/>
      <c r="C226" s="28"/>
      <c r="D226" s="28"/>
      <c r="E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row>
    <row r="227" ht="15.75" customHeight="1">
      <c r="A227" s="28"/>
      <c r="B227" s="28"/>
      <c r="C227" s="28"/>
      <c r="D227" s="28"/>
      <c r="E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row>
    <row r="228" ht="15.75" customHeight="1">
      <c r="A228" s="28"/>
      <c r="B228" s="28"/>
      <c r="C228" s="28"/>
      <c r="D228" s="28"/>
      <c r="E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row>
    <row r="229" ht="15.75" customHeight="1">
      <c r="A229" s="28"/>
      <c r="B229" s="28"/>
      <c r="C229" s="28"/>
      <c r="D229" s="28"/>
      <c r="E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row>
    <row r="230" ht="15.75" customHeight="1">
      <c r="A230" s="28"/>
      <c r="B230" s="28"/>
      <c r="C230" s="28"/>
      <c r="D230" s="28"/>
      <c r="E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row>
    <row r="231" ht="15.75" customHeight="1">
      <c r="A231" s="28"/>
      <c r="B231" s="28"/>
      <c r="C231" s="28"/>
      <c r="D231" s="28"/>
      <c r="E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row>
    <row r="232" ht="15.75" customHeight="1">
      <c r="A232" s="28"/>
      <c r="B232" s="28"/>
      <c r="C232" s="28"/>
      <c r="D232" s="28"/>
      <c r="E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row>
    <row r="233" ht="15.75" customHeight="1">
      <c r="A233" s="28"/>
      <c r="B233" s="28"/>
      <c r="C233" s="28"/>
      <c r="D233" s="28"/>
      <c r="E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c r="AR233" s="28"/>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row>
    <row r="234" ht="15.75" customHeight="1">
      <c r="A234" s="28"/>
      <c r="B234" s="28"/>
      <c r="C234" s="28"/>
      <c r="D234" s="28"/>
      <c r="E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row>
    <row r="235" ht="15.75" customHeight="1">
      <c r="A235" s="28"/>
      <c r="B235" s="28"/>
      <c r="C235" s="28"/>
      <c r="D235" s="28"/>
      <c r="E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row>
    <row r="236" ht="15.75" customHeight="1">
      <c r="A236" s="28"/>
      <c r="B236" s="28"/>
      <c r="C236" s="28"/>
      <c r="D236" s="28"/>
      <c r="E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row>
    <row r="237" ht="15.75" customHeight="1">
      <c r="A237" s="28"/>
      <c r="B237" s="28"/>
      <c r="C237" s="28"/>
      <c r="D237" s="28"/>
      <c r="E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row>
    <row r="238" ht="15.75" customHeight="1">
      <c r="A238" s="28"/>
      <c r="B238" s="28"/>
      <c r="C238" s="28"/>
      <c r="D238" s="28"/>
      <c r="E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row>
    <row r="239" ht="15.75" customHeight="1">
      <c r="A239" s="28"/>
      <c r="B239" s="28"/>
      <c r="C239" s="28"/>
      <c r="D239" s="28"/>
      <c r="E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row>
    <row r="240" ht="15.75" customHeight="1">
      <c r="A240" s="28"/>
      <c r="B240" s="28"/>
      <c r="C240" s="28"/>
      <c r="D240" s="28"/>
      <c r="E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row>
    <row r="241" ht="15.75" customHeight="1">
      <c r="A241" s="28"/>
      <c r="B241" s="28"/>
      <c r="C241" s="28"/>
      <c r="D241" s="28"/>
      <c r="E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row>
    <row r="242" ht="15.75" customHeight="1">
      <c r="A242" s="28"/>
      <c r="B242" s="28"/>
      <c r="C242" s="28"/>
      <c r="D242" s="28"/>
      <c r="E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row>
    <row r="243" ht="15.75" customHeight="1">
      <c r="A243" s="28"/>
      <c r="B243" s="28"/>
      <c r="C243" s="28"/>
      <c r="D243" s="28"/>
      <c r="E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E2"/>
    <mergeCell ref="B8:B9"/>
    <mergeCell ref="G8:R8"/>
    <mergeCell ref="S8:AD8"/>
    <mergeCell ref="AQ8:BB8"/>
    <mergeCell ref="BC8:BN8"/>
    <mergeCell ref="AE8:AP8"/>
    <mergeCell ref="E8:E9"/>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CCFF"/>
    <pageSetUpPr/>
  </sheetPr>
  <sheetViews>
    <sheetView showGridLines="0" workbookViewId="0"/>
  </sheetViews>
  <sheetFormatPr customHeight="1" defaultColWidth="14.43" defaultRowHeight="15.0"/>
  <cols>
    <col customWidth="1" min="1" max="1" width="2.57"/>
    <col customWidth="1" min="2" max="2" width="63.86"/>
    <col customWidth="1" min="3" max="3" width="13.29"/>
    <col customWidth="1" min="4" max="4" width="12.86"/>
    <col customWidth="1" min="5" max="5" width="10.71"/>
    <col customWidth="1" min="6" max="6" width="11.0"/>
    <col customWidth="1" min="7" max="7" width="9.86"/>
    <col customWidth="1" min="8" max="8" width="9.43"/>
    <col customWidth="1" min="9" max="10" width="10.86"/>
    <col customWidth="1" min="11" max="30" width="9.43"/>
    <col customWidth="1" min="31" max="31" width="9.86"/>
    <col customWidth="1" min="32" max="42" width="9.43"/>
    <col customWidth="1" min="43" max="66" width="10.0"/>
    <col customWidth="1" min="67" max="68" width="12.57"/>
  </cols>
  <sheetData>
    <row r="1" ht="11.25" customHeight="1">
      <c r="A1" s="221"/>
      <c r="B1" s="221"/>
      <c r="C1" s="221"/>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1"/>
      <c r="AQ1" s="221"/>
      <c r="AR1" s="221"/>
      <c r="AS1" s="221"/>
      <c r="AT1" s="221"/>
      <c r="AU1" s="221"/>
      <c r="AV1" s="221"/>
      <c r="AW1" s="221"/>
      <c r="AX1" s="221"/>
      <c r="AY1" s="221"/>
      <c r="AZ1" s="221"/>
      <c r="BA1" s="221"/>
      <c r="BB1" s="221"/>
      <c r="BC1" s="221"/>
      <c r="BD1" s="221"/>
      <c r="BE1" s="221"/>
      <c r="BF1" s="221"/>
      <c r="BG1" s="221"/>
      <c r="BH1" s="221"/>
      <c r="BI1" s="221"/>
      <c r="BJ1" s="221"/>
      <c r="BK1" s="221"/>
      <c r="BL1" s="221"/>
      <c r="BM1" s="221"/>
      <c r="BN1" s="221"/>
      <c r="BO1" s="221"/>
      <c r="BP1" s="221"/>
    </row>
    <row r="2" ht="20.25" customHeight="1">
      <c r="A2" s="28"/>
      <c r="B2" s="35" t="s">
        <v>55</v>
      </c>
      <c r="F2" s="223"/>
      <c r="G2" s="36"/>
      <c r="H2" s="3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row>
    <row r="3" ht="20.25" customHeight="1">
      <c r="A3" s="28"/>
      <c r="B3" s="35" t="s">
        <v>17</v>
      </c>
      <c r="C3" s="223"/>
      <c r="D3" s="223"/>
      <c r="E3" s="223"/>
      <c r="F3" s="223"/>
      <c r="G3" s="36"/>
      <c r="H3" s="3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ht="15.75" customHeight="1">
      <c r="A4" s="28"/>
      <c r="B4" s="28"/>
      <c r="C4" s="28"/>
      <c r="D4" s="28"/>
      <c r="E4" s="28"/>
      <c r="F4" s="28"/>
      <c r="G4" s="36"/>
      <c r="H4" s="31"/>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row>
    <row r="5" ht="15.75" customHeight="1">
      <c r="A5" s="221"/>
      <c r="B5" s="44" t="s">
        <v>1</v>
      </c>
      <c r="C5" s="46">
        <v>0.08</v>
      </c>
      <c r="D5" s="228" t="s">
        <v>2</v>
      </c>
      <c r="E5" s="228"/>
      <c r="F5" s="221"/>
      <c r="G5" s="230"/>
      <c r="H5" s="230"/>
      <c r="I5" s="221"/>
      <c r="J5" s="230"/>
      <c r="K5" s="230"/>
      <c r="L5" s="221"/>
      <c r="M5" s="221"/>
      <c r="N5" s="221"/>
      <c r="O5" s="221"/>
      <c r="P5" s="221"/>
      <c r="Q5" s="221"/>
      <c r="R5" s="221"/>
      <c r="S5" s="221"/>
      <c r="T5" s="221"/>
      <c r="U5" s="221"/>
      <c r="V5" s="221"/>
      <c r="W5" s="221"/>
      <c r="X5" s="221"/>
      <c r="Y5" s="221"/>
      <c r="Z5" s="221"/>
      <c r="AA5" s="221"/>
      <c r="AB5" s="221"/>
      <c r="AC5" s="221"/>
      <c r="AD5" s="221"/>
      <c r="AE5" s="221"/>
      <c r="AF5" s="221"/>
      <c r="AG5" s="221"/>
      <c r="AH5" s="221"/>
      <c r="AI5" s="221"/>
      <c r="AJ5" s="221"/>
      <c r="AK5" s="221"/>
      <c r="AL5" s="221"/>
      <c r="AM5" s="221"/>
      <c r="AN5" s="221"/>
      <c r="AO5" s="221"/>
      <c r="AP5" s="221"/>
      <c r="AQ5" s="221"/>
      <c r="AR5" s="221"/>
      <c r="AS5" s="221"/>
      <c r="AT5" s="221"/>
      <c r="AU5" s="221"/>
      <c r="AV5" s="221"/>
      <c r="AW5" s="221"/>
      <c r="AX5" s="221"/>
      <c r="AY5" s="221"/>
      <c r="AZ5" s="221"/>
      <c r="BA5" s="221"/>
      <c r="BB5" s="221"/>
      <c r="BC5" s="221"/>
      <c r="BD5" s="221"/>
      <c r="BE5" s="221"/>
      <c r="BF5" s="221"/>
      <c r="BG5" s="221"/>
      <c r="BH5" s="221"/>
      <c r="BI5" s="221"/>
      <c r="BJ5" s="221"/>
      <c r="BK5" s="221"/>
      <c r="BL5" s="221"/>
      <c r="BM5" s="221"/>
      <c r="BN5" s="221"/>
      <c r="BO5" s="221"/>
      <c r="BP5" s="221"/>
    </row>
    <row r="6" ht="15.75" customHeight="1">
      <c r="A6" s="233"/>
      <c r="B6" s="44" t="s">
        <v>3</v>
      </c>
      <c r="C6" s="50">
        <v>0.12</v>
      </c>
      <c r="D6" s="235" t="s">
        <v>2</v>
      </c>
      <c r="E6" s="236"/>
      <c r="F6" s="228" t="s">
        <v>18</v>
      </c>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233"/>
      <c r="BP6" s="233"/>
    </row>
    <row r="7" ht="16.5" customHeight="1">
      <c r="A7" s="221"/>
      <c r="B7" s="38" t="s">
        <v>4</v>
      </c>
      <c r="C7" s="47">
        <v>0.009488792934583046</v>
      </c>
      <c r="D7" s="235"/>
      <c r="E7" s="240"/>
      <c r="F7" s="240"/>
      <c r="G7" s="248">
        <f>'Flujo 48 m'!G7</f>
        <v>39173</v>
      </c>
      <c r="H7" s="248">
        <f>'Flujo 48 m'!H7</f>
        <v>39203</v>
      </c>
      <c r="I7" s="248">
        <f>'Flujo 48 m'!I7</f>
        <v>39234</v>
      </c>
      <c r="J7" s="248">
        <f>'Flujo 48 m'!J7</f>
        <v>39264</v>
      </c>
      <c r="K7" s="248">
        <f>'Flujo 48 m'!K7</f>
        <v>39295</v>
      </c>
      <c r="L7" s="248">
        <f>'Flujo 48 m'!L7</f>
        <v>39326</v>
      </c>
      <c r="M7" s="248">
        <f>'Flujo 48 m'!M7</f>
        <v>39356</v>
      </c>
      <c r="N7" s="248">
        <f>'Flujo 48 m'!N7</f>
        <v>39387</v>
      </c>
      <c r="O7" s="248">
        <f>'Flujo 48 m'!O7</f>
        <v>39417</v>
      </c>
      <c r="P7" s="248">
        <f>'Flujo 48 m'!P7</f>
        <v>39448</v>
      </c>
      <c r="Q7" s="248">
        <f>'Flujo 48 m'!Q7</f>
        <v>39479</v>
      </c>
      <c r="R7" s="248">
        <f>'Flujo 48 m'!R7</f>
        <v>39508</v>
      </c>
      <c r="S7" s="248">
        <f>'Flujo 48 m'!S7</f>
        <v>39539</v>
      </c>
      <c r="T7" s="248">
        <f>'Flujo 48 m'!T7</f>
        <v>39569</v>
      </c>
      <c r="U7" s="248">
        <f>'Flujo 48 m'!U7</f>
        <v>39600</v>
      </c>
      <c r="V7" s="248">
        <f>'Flujo 48 m'!V7</f>
        <v>39630</v>
      </c>
      <c r="W7" s="248">
        <f>'Flujo 48 m'!W7</f>
        <v>39661</v>
      </c>
      <c r="X7" s="248">
        <f>'Flujo 48 m'!X7</f>
        <v>39692</v>
      </c>
      <c r="Y7" s="248">
        <f>'Flujo 48 m'!Y7</f>
        <v>39722</v>
      </c>
      <c r="Z7" s="248">
        <f>'Flujo 48 m'!Z7</f>
        <v>39753</v>
      </c>
      <c r="AA7" s="248">
        <f>'Flujo 48 m'!AA7</f>
        <v>39783</v>
      </c>
      <c r="AB7" s="248">
        <f>'Flujo 48 m'!AB7</f>
        <v>39814</v>
      </c>
      <c r="AC7" s="248">
        <f>'Flujo 48 m'!AC7</f>
        <v>39845</v>
      </c>
      <c r="AD7" s="248">
        <f>'Flujo 48 m'!AD7</f>
        <v>39873</v>
      </c>
      <c r="AE7" s="248">
        <f>'Flujo 48 m'!AE7</f>
        <v>39904</v>
      </c>
      <c r="AF7" s="248">
        <f>'Flujo 48 m'!AF7</f>
        <v>39934</v>
      </c>
      <c r="AG7" s="248">
        <f>'Flujo 48 m'!AG7</f>
        <v>39965</v>
      </c>
      <c r="AH7" s="248">
        <f>'Flujo 48 m'!AH7</f>
        <v>39995</v>
      </c>
      <c r="AI7" s="248">
        <f>'Flujo 48 m'!AI7</f>
        <v>40026</v>
      </c>
      <c r="AJ7" s="248">
        <f>'Flujo 48 m'!AJ7</f>
        <v>40057</v>
      </c>
      <c r="AK7" s="248">
        <f>'Flujo 48 m'!AK7</f>
        <v>40087</v>
      </c>
      <c r="AL7" s="248">
        <f>'Flujo 48 m'!AL7</f>
        <v>40118</v>
      </c>
      <c r="AM7" s="248">
        <f>'Flujo 48 m'!AM7</f>
        <v>40148</v>
      </c>
      <c r="AN7" s="248">
        <f>'Flujo 48 m'!AN7</f>
        <v>40179</v>
      </c>
      <c r="AO7" s="248">
        <f>'Flujo 48 m'!AO7</f>
        <v>40210</v>
      </c>
      <c r="AP7" s="248">
        <f>'Flujo 48 m'!AP7</f>
        <v>40238</v>
      </c>
      <c r="AQ7" s="248">
        <f>'Flujo 48 m'!AQ7</f>
        <v>40269</v>
      </c>
      <c r="AR7" s="248">
        <f>'Flujo 48 m'!AR7</f>
        <v>40299</v>
      </c>
      <c r="AS7" s="248">
        <f>'Flujo 48 m'!AS7</f>
        <v>40330</v>
      </c>
      <c r="AT7" s="248">
        <f>'Flujo 48 m'!AT7</f>
        <v>40360</v>
      </c>
      <c r="AU7" s="248">
        <f>'Flujo 48 m'!AU7</f>
        <v>40391</v>
      </c>
      <c r="AV7" s="248">
        <f>'Flujo 48 m'!AV7</f>
        <v>40422</v>
      </c>
      <c r="AW7" s="248">
        <f>'Flujo 48 m'!AW7</f>
        <v>40452</v>
      </c>
      <c r="AX7" s="248">
        <f>'Flujo 48 m'!AX7</f>
        <v>40483</v>
      </c>
      <c r="AY7" s="248">
        <f>'Flujo 48 m'!AY7</f>
        <v>40513</v>
      </c>
      <c r="AZ7" s="248">
        <f>'Flujo 48 m'!AZ7</f>
        <v>40544</v>
      </c>
      <c r="BA7" s="248">
        <f>'Flujo 48 m'!BA7</f>
        <v>40575</v>
      </c>
      <c r="BB7" s="248">
        <f>'Flujo 48 m'!BB7</f>
        <v>40603</v>
      </c>
      <c r="BC7" s="221"/>
      <c r="BD7" s="221"/>
      <c r="BE7" s="221"/>
      <c r="BF7" s="221"/>
      <c r="BG7" s="221"/>
      <c r="BH7" s="221"/>
      <c r="BI7" s="221"/>
      <c r="BJ7" s="221"/>
      <c r="BK7" s="221"/>
      <c r="BL7" s="221"/>
      <c r="BM7" s="221"/>
      <c r="BN7" s="221"/>
      <c r="BO7" s="221"/>
      <c r="BP7" s="221"/>
    </row>
    <row r="8" ht="18.0" customHeight="1">
      <c r="A8" s="221"/>
      <c r="B8" s="259" t="s">
        <v>5</v>
      </c>
      <c r="C8" s="62" t="s">
        <v>6</v>
      </c>
      <c r="D8" s="64" t="s">
        <v>7</v>
      </c>
      <c r="E8" s="261" t="s">
        <v>8</v>
      </c>
      <c r="F8" s="262"/>
      <c r="G8" s="263" t="s">
        <v>25</v>
      </c>
      <c r="H8" s="68"/>
      <c r="I8" s="68"/>
      <c r="J8" s="68"/>
      <c r="K8" s="68"/>
      <c r="L8" s="68"/>
      <c r="M8" s="68"/>
      <c r="N8" s="68"/>
      <c r="O8" s="68"/>
      <c r="P8" s="68"/>
      <c r="Q8" s="68"/>
      <c r="R8" s="96"/>
      <c r="S8" s="263" t="s">
        <v>26</v>
      </c>
      <c r="T8" s="68"/>
      <c r="U8" s="68"/>
      <c r="V8" s="68"/>
      <c r="W8" s="68"/>
      <c r="X8" s="68"/>
      <c r="Y8" s="68"/>
      <c r="Z8" s="68"/>
      <c r="AA8" s="68"/>
      <c r="AB8" s="68"/>
      <c r="AC8" s="68"/>
      <c r="AD8" s="96"/>
      <c r="AE8" s="263" t="s">
        <v>27</v>
      </c>
      <c r="AF8" s="68"/>
      <c r="AG8" s="68"/>
      <c r="AH8" s="68"/>
      <c r="AI8" s="68"/>
      <c r="AJ8" s="68"/>
      <c r="AK8" s="68"/>
      <c r="AL8" s="68"/>
      <c r="AM8" s="68"/>
      <c r="AN8" s="68"/>
      <c r="AO8" s="68"/>
      <c r="AP8" s="96"/>
      <c r="AQ8" s="263" t="s">
        <v>28</v>
      </c>
      <c r="AR8" s="68"/>
      <c r="AS8" s="68"/>
      <c r="AT8" s="68"/>
      <c r="AU8" s="68"/>
      <c r="AV8" s="68"/>
      <c r="AW8" s="68"/>
      <c r="AX8" s="68"/>
      <c r="AY8" s="68"/>
      <c r="AZ8" s="68"/>
      <c r="BA8" s="68"/>
      <c r="BB8" s="96"/>
      <c r="BC8" s="263" t="s">
        <v>29</v>
      </c>
      <c r="BD8" s="68"/>
      <c r="BE8" s="68"/>
      <c r="BF8" s="68"/>
      <c r="BG8" s="68"/>
      <c r="BH8" s="68"/>
      <c r="BI8" s="68"/>
      <c r="BJ8" s="68"/>
      <c r="BK8" s="68"/>
      <c r="BL8" s="68"/>
      <c r="BM8" s="68"/>
      <c r="BN8" s="96"/>
      <c r="BO8" s="221"/>
      <c r="BP8" s="221"/>
    </row>
    <row r="9" ht="15.75" customHeight="1">
      <c r="A9" s="221"/>
      <c r="B9" s="24"/>
      <c r="C9" s="269" t="s">
        <v>9</v>
      </c>
      <c r="D9" s="270" t="s">
        <v>9</v>
      </c>
      <c r="E9" s="272"/>
      <c r="F9" s="273">
        <v>0.0</v>
      </c>
      <c r="G9" s="275">
        <v>1.0</v>
      </c>
      <c r="H9" s="277">
        <v>2.0</v>
      </c>
      <c r="I9" s="277">
        <v>3.0</v>
      </c>
      <c r="J9" s="277">
        <v>4.0</v>
      </c>
      <c r="K9" s="277">
        <v>5.0</v>
      </c>
      <c r="L9" s="277">
        <v>6.0</v>
      </c>
      <c r="M9" s="277">
        <v>7.0</v>
      </c>
      <c r="N9" s="277">
        <v>8.0</v>
      </c>
      <c r="O9" s="277">
        <v>9.0</v>
      </c>
      <c r="P9" s="277">
        <v>10.0</v>
      </c>
      <c r="Q9" s="277">
        <v>11.0</v>
      </c>
      <c r="R9" s="279">
        <v>12.0</v>
      </c>
      <c r="S9" s="281">
        <v>1.0</v>
      </c>
      <c r="T9" s="283">
        <v>2.0</v>
      </c>
      <c r="U9" s="283">
        <v>3.0</v>
      </c>
      <c r="V9" s="283">
        <v>4.0</v>
      </c>
      <c r="W9" s="283">
        <v>5.0</v>
      </c>
      <c r="X9" s="283">
        <v>6.0</v>
      </c>
      <c r="Y9" s="283">
        <v>7.0</v>
      </c>
      <c r="Z9" s="283">
        <v>8.0</v>
      </c>
      <c r="AA9" s="283">
        <v>9.0</v>
      </c>
      <c r="AB9" s="283">
        <v>10.0</v>
      </c>
      <c r="AC9" s="283">
        <v>11.0</v>
      </c>
      <c r="AD9" s="273">
        <v>12.0</v>
      </c>
      <c r="AE9" s="281">
        <v>1.0</v>
      </c>
      <c r="AF9" s="283">
        <v>2.0</v>
      </c>
      <c r="AG9" s="283">
        <v>3.0</v>
      </c>
      <c r="AH9" s="283">
        <v>4.0</v>
      </c>
      <c r="AI9" s="283">
        <v>5.0</v>
      </c>
      <c r="AJ9" s="283">
        <v>6.0</v>
      </c>
      <c r="AK9" s="283">
        <v>7.0</v>
      </c>
      <c r="AL9" s="283">
        <v>8.0</v>
      </c>
      <c r="AM9" s="283">
        <v>9.0</v>
      </c>
      <c r="AN9" s="283">
        <v>10.0</v>
      </c>
      <c r="AO9" s="283">
        <v>11.0</v>
      </c>
      <c r="AP9" s="273">
        <v>12.0</v>
      </c>
      <c r="AQ9" s="281">
        <v>1.0</v>
      </c>
      <c r="AR9" s="283">
        <v>2.0</v>
      </c>
      <c r="AS9" s="283">
        <v>3.0</v>
      </c>
      <c r="AT9" s="283">
        <v>4.0</v>
      </c>
      <c r="AU9" s="283">
        <v>5.0</v>
      </c>
      <c r="AV9" s="283">
        <v>6.0</v>
      </c>
      <c r="AW9" s="283">
        <v>7.0</v>
      </c>
      <c r="AX9" s="283">
        <v>8.0</v>
      </c>
      <c r="AY9" s="283">
        <v>9.0</v>
      </c>
      <c r="AZ9" s="283">
        <v>10.0</v>
      </c>
      <c r="BA9" s="283">
        <v>11.0</v>
      </c>
      <c r="BB9" s="273">
        <v>12.0</v>
      </c>
      <c r="BC9" s="281">
        <v>1.0</v>
      </c>
      <c r="BD9" s="283">
        <v>2.0</v>
      </c>
      <c r="BE9" s="283">
        <v>3.0</v>
      </c>
      <c r="BF9" s="283">
        <v>4.0</v>
      </c>
      <c r="BG9" s="283">
        <v>5.0</v>
      </c>
      <c r="BH9" s="283">
        <v>6.0</v>
      </c>
      <c r="BI9" s="283">
        <v>7.0</v>
      </c>
      <c r="BJ9" s="283">
        <v>8.0</v>
      </c>
      <c r="BK9" s="283">
        <v>9.0</v>
      </c>
      <c r="BL9" s="283">
        <v>10.0</v>
      </c>
      <c r="BM9" s="283">
        <v>11.0</v>
      </c>
      <c r="BN9" s="273">
        <v>12.0</v>
      </c>
      <c r="BO9" s="221"/>
      <c r="BP9" s="221"/>
    </row>
    <row r="10" ht="18.0" customHeight="1">
      <c r="A10" s="284"/>
      <c r="B10" s="286" t="str">
        <f>'Flujo 48 m'!B10</f>
        <v>TOTAL INGRESOS</v>
      </c>
      <c r="C10" s="127">
        <f t="shared" ref="C10:BN10" si="1">C11</f>
        <v>800000</v>
      </c>
      <c r="D10" s="127">
        <f t="shared" si="1"/>
        <v>663111.9303</v>
      </c>
      <c r="E10" s="288">
        <f t="shared" si="1"/>
        <v>1</v>
      </c>
      <c r="F10" s="135" t="str">
        <f t="shared" si="1"/>
        <v/>
      </c>
      <c r="G10" s="133">
        <f t="shared" si="1"/>
        <v>20000</v>
      </c>
      <c r="H10" s="131">
        <f t="shared" si="1"/>
        <v>20000</v>
      </c>
      <c r="I10" s="131">
        <f t="shared" si="1"/>
        <v>20000</v>
      </c>
      <c r="J10" s="131">
        <f t="shared" si="1"/>
        <v>20000</v>
      </c>
      <c r="K10" s="131">
        <f t="shared" si="1"/>
        <v>20000</v>
      </c>
      <c r="L10" s="131">
        <f t="shared" si="1"/>
        <v>20000</v>
      </c>
      <c r="M10" s="131">
        <f t="shared" si="1"/>
        <v>20000</v>
      </c>
      <c r="N10" s="131">
        <f t="shared" si="1"/>
        <v>20000</v>
      </c>
      <c r="O10" s="131">
        <f t="shared" si="1"/>
        <v>20000</v>
      </c>
      <c r="P10" s="131">
        <f t="shared" si="1"/>
        <v>20000</v>
      </c>
      <c r="Q10" s="131">
        <f t="shared" si="1"/>
        <v>20000</v>
      </c>
      <c r="R10" s="135">
        <f t="shared" si="1"/>
        <v>20000</v>
      </c>
      <c r="S10" s="133">
        <f t="shared" si="1"/>
        <v>20000</v>
      </c>
      <c r="T10" s="131">
        <f t="shared" si="1"/>
        <v>20000</v>
      </c>
      <c r="U10" s="131">
        <f t="shared" si="1"/>
        <v>20000</v>
      </c>
      <c r="V10" s="131">
        <f t="shared" si="1"/>
        <v>20000</v>
      </c>
      <c r="W10" s="131">
        <f t="shared" si="1"/>
        <v>20000</v>
      </c>
      <c r="X10" s="131">
        <f t="shared" si="1"/>
        <v>20000</v>
      </c>
      <c r="Y10" s="131">
        <f t="shared" si="1"/>
        <v>20000</v>
      </c>
      <c r="Z10" s="131">
        <f t="shared" si="1"/>
        <v>20000</v>
      </c>
      <c r="AA10" s="131">
        <f t="shared" si="1"/>
        <v>20000</v>
      </c>
      <c r="AB10" s="131">
        <f t="shared" si="1"/>
        <v>20000</v>
      </c>
      <c r="AC10" s="131">
        <f t="shared" si="1"/>
        <v>20000</v>
      </c>
      <c r="AD10" s="135">
        <f t="shared" si="1"/>
        <v>20000</v>
      </c>
      <c r="AE10" s="133">
        <f t="shared" si="1"/>
        <v>20000</v>
      </c>
      <c r="AF10" s="131">
        <f t="shared" si="1"/>
        <v>20000</v>
      </c>
      <c r="AG10" s="131">
        <f t="shared" si="1"/>
        <v>20000</v>
      </c>
      <c r="AH10" s="131">
        <f t="shared" si="1"/>
        <v>20000</v>
      </c>
      <c r="AI10" s="131">
        <f t="shared" si="1"/>
        <v>20000</v>
      </c>
      <c r="AJ10" s="131">
        <f t="shared" si="1"/>
        <v>20000</v>
      </c>
      <c r="AK10" s="131">
        <f t="shared" si="1"/>
        <v>20000</v>
      </c>
      <c r="AL10" s="131">
        <f t="shared" si="1"/>
        <v>20000</v>
      </c>
      <c r="AM10" s="131">
        <f t="shared" si="1"/>
        <v>20000</v>
      </c>
      <c r="AN10" s="131">
        <f t="shared" si="1"/>
        <v>20000</v>
      </c>
      <c r="AO10" s="131">
        <f t="shared" si="1"/>
        <v>20000</v>
      </c>
      <c r="AP10" s="135">
        <f t="shared" si="1"/>
        <v>20000</v>
      </c>
      <c r="AQ10" s="133">
        <f t="shared" si="1"/>
        <v>20000</v>
      </c>
      <c r="AR10" s="131">
        <f t="shared" si="1"/>
        <v>20000</v>
      </c>
      <c r="AS10" s="131">
        <f t="shared" si="1"/>
        <v>20000</v>
      </c>
      <c r="AT10" s="131">
        <f t="shared" si="1"/>
        <v>20000</v>
      </c>
      <c r="AU10" s="131">
        <f t="shared" si="1"/>
        <v>0</v>
      </c>
      <c r="AV10" s="131">
        <f t="shared" si="1"/>
        <v>0</v>
      </c>
      <c r="AW10" s="131">
        <f t="shared" si="1"/>
        <v>0</v>
      </c>
      <c r="AX10" s="131">
        <f t="shared" si="1"/>
        <v>0</v>
      </c>
      <c r="AY10" s="131">
        <f t="shared" si="1"/>
        <v>0</v>
      </c>
      <c r="AZ10" s="131">
        <f t="shared" si="1"/>
        <v>0</v>
      </c>
      <c r="BA10" s="131">
        <f t="shared" si="1"/>
        <v>0</v>
      </c>
      <c r="BB10" s="135">
        <f t="shared" si="1"/>
        <v>0</v>
      </c>
      <c r="BC10" s="133">
        <f t="shared" si="1"/>
        <v>0</v>
      </c>
      <c r="BD10" s="131">
        <f t="shared" si="1"/>
        <v>0</v>
      </c>
      <c r="BE10" s="131">
        <f t="shared" si="1"/>
        <v>0</v>
      </c>
      <c r="BF10" s="131">
        <f t="shared" si="1"/>
        <v>0</v>
      </c>
      <c r="BG10" s="131">
        <f t="shared" si="1"/>
        <v>0</v>
      </c>
      <c r="BH10" s="131">
        <f t="shared" si="1"/>
        <v>0</v>
      </c>
      <c r="BI10" s="131">
        <f t="shared" si="1"/>
        <v>0</v>
      </c>
      <c r="BJ10" s="131">
        <f t="shared" si="1"/>
        <v>0</v>
      </c>
      <c r="BK10" s="131">
        <f t="shared" si="1"/>
        <v>0</v>
      </c>
      <c r="BL10" s="131">
        <f t="shared" si="1"/>
        <v>0</v>
      </c>
      <c r="BM10" s="131">
        <f t="shared" si="1"/>
        <v>0</v>
      </c>
      <c r="BN10" s="135">
        <f t="shared" si="1"/>
        <v>0</v>
      </c>
      <c r="BO10" s="284"/>
      <c r="BP10" s="284"/>
    </row>
    <row r="11" ht="16.5" customHeight="1">
      <c r="A11" s="284"/>
      <c r="B11" s="290" t="str">
        <f>'Flujo 48 m'!B11</f>
        <v> Nuevo Servicio</v>
      </c>
      <c r="C11" s="152">
        <f>SUM(F11:BN11)</f>
        <v>800000</v>
      </c>
      <c r="D11" s="152">
        <f t="array" ref="D11">NPV($C$7,G11:BN11)</f>
        <v>663111.9303</v>
      </c>
      <c r="E11" s="165">
        <f>D11/D10</f>
        <v>1</v>
      </c>
      <c r="F11" s="181"/>
      <c r="G11" s="175">
        <f>'Flujo 48 m'!G11</f>
        <v>20000</v>
      </c>
      <c r="H11" s="172">
        <f>'Flujo 48 m'!H11</f>
        <v>20000</v>
      </c>
      <c r="I11" s="172">
        <f>'Flujo 48 m'!I11</f>
        <v>20000</v>
      </c>
      <c r="J11" s="172">
        <f>'Flujo 48 m'!J11</f>
        <v>20000</v>
      </c>
      <c r="K11" s="172">
        <f>'Flujo 48 m'!K11</f>
        <v>20000</v>
      </c>
      <c r="L11" s="172">
        <f>'Flujo 48 m'!L11</f>
        <v>20000</v>
      </c>
      <c r="M11" s="172">
        <f>'Flujo 48 m'!M11</f>
        <v>20000</v>
      </c>
      <c r="N11" s="172">
        <f>'Flujo 48 m'!N11</f>
        <v>20000</v>
      </c>
      <c r="O11" s="172">
        <f>'Flujo 48 m'!O11</f>
        <v>20000</v>
      </c>
      <c r="P11" s="172">
        <f>'Flujo 48 m'!P11</f>
        <v>20000</v>
      </c>
      <c r="Q11" s="172">
        <f>'Flujo 48 m'!Q11</f>
        <v>20000</v>
      </c>
      <c r="R11" s="181">
        <f>'Flujo 48 m'!R11</f>
        <v>20000</v>
      </c>
      <c r="S11" s="175">
        <f>'Flujo 48 m'!S11</f>
        <v>20000</v>
      </c>
      <c r="T11" s="172">
        <f>'Flujo 48 m'!T11</f>
        <v>20000</v>
      </c>
      <c r="U11" s="172">
        <f>'Flujo 48 m'!U11</f>
        <v>20000</v>
      </c>
      <c r="V11" s="172">
        <f>'Flujo 48 m'!V11</f>
        <v>20000</v>
      </c>
      <c r="W11" s="172">
        <f>'Flujo 48 m'!W11</f>
        <v>20000</v>
      </c>
      <c r="X11" s="172">
        <f>'Flujo 48 m'!X11</f>
        <v>20000</v>
      </c>
      <c r="Y11" s="172">
        <f>'Flujo 48 m'!Y11</f>
        <v>20000</v>
      </c>
      <c r="Z11" s="172">
        <f>'Flujo 48 m'!Z11</f>
        <v>20000</v>
      </c>
      <c r="AA11" s="172">
        <f>'Flujo 48 m'!AA11</f>
        <v>20000</v>
      </c>
      <c r="AB11" s="172">
        <f>'Flujo 48 m'!AB11</f>
        <v>20000</v>
      </c>
      <c r="AC11" s="172">
        <f>'Flujo 48 m'!AC11</f>
        <v>20000</v>
      </c>
      <c r="AD11" s="181">
        <f>'Flujo 48 m'!AD11</f>
        <v>20000</v>
      </c>
      <c r="AE11" s="175">
        <f>'Flujo 48 m'!AE11</f>
        <v>20000</v>
      </c>
      <c r="AF11" s="172">
        <f>'Flujo 48 m'!AF11</f>
        <v>20000</v>
      </c>
      <c r="AG11" s="172">
        <f>'Flujo 48 m'!AG11</f>
        <v>20000</v>
      </c>
      <c r="AH11" s="172">
        <f>'Flujo 48 m'!AH11</f>
        <v>20000</v>
      </c>
      <c r="AI11" s="172">
        <f>'Flujo 48 m'!AI11</f>
        <v>20000</v>
      </c>
      <c r="AJ11" s="172">
        <f>'Flujo 48 m'!AJ11</f>
        <v>20000</v>
      </c>
      <c r="AK11" s="172">
        <f>'Flujo 48 m'!AK11</f>
        <v>20000</v>
      </c>
      <c r="AL11" s="172">
        <f>'Flujo 48 m'!AL11</f>
        <v>20000</v>
      </c>
      <c r="AM11" s="172">
        <f>'Flujo 48 m'!AM11</f>
        <v>20000</v>
      </c>
      <c r="AN11" s="172">
        <f>'Flujo 48 m'!AN11</f>
        <v>20000</v>
      </c>
      <c r="AO11" s="172">
        <f>'Flujo 48 m'!AO11</f>
        <v>20000</v>
      </c>
      <c r="AP11" s="181">
        <f>'Flujo 48 m'!AP11</f>
        <v>20000</v>
      </c>
      <c r="AQ11" s="175">
        <f>'Flujo 48 m'!AQ11</f>
        <v>20000</v>
      </c>
      <c r="AR11" s="172">
        <f>'Flujo 48 m'!AR11</f>
        <v>20000</v>
      </c>
      <c r="AS11" s="172">
        <f>'Flujo 48 m'!AS11</f>
        <v>20000</v>
      </c>
      <c r="AT11" s="172">
        <f>'Flujo 48 m'!AT11</f>
        <v>20000</v>
      </c>
      <c r="AU11" s="172">
        <f>'Flujo 48 m'!AU11</f>
        <v>0</v>
      </c>
      <c r="AV11" s="172">
        <f>'Flujo 48 m'!AV11</f>
        <v>0</v>
      </c>
      <c r="AW11" s="172">
        <f>'Flujo 48 m'!AW11</f>
        <v>0</v>
      </c>
      <c r="AX11" s="172">
        <f>'Flujo 48 m'!AX11</f>
        <v>0</v>
      </c>
      <c r="AY11" s="172">
        <f>'Flujo 48 m'!AY11</f>
        <v>0</v>
      </c>
      <c r="AZ11" s="172">
        <f>'Flujo 48 m'!AZ11</f>
        <v>0</v>
      </c>
      <c r="BA11" s="172">
        <f>'Flujo 48 m'!BA11</f>
        <v>0</v>
      </c>
      <c r="BB11" s="181">
        <f>'Flujo 48 m'!BB11</f>
        <v>0</v>
      </c>
      <c r="BC11" s="175">
        <f>'Flujo 48 m'!BC11</f>
        <v>0</v>
      </c>
      <c r="BD11" s="172">
        <f>'Flujo 48 m'!BD11</f>
        <v>0</v>
      </c>
      <c r="BE11" s="172">
        <f>'Flujo 48 m'!BE11</f>
        <v>0</v>
      </c>
      <c r="BF11" s="172">
        <f>'Flujo 48 m'!BF11</f>
        <v>0</v>
      </c>
      <c r="BG11" s="172">
        <f>'Flujo 48 m'!BG11</f>
        <v>0</v>
      </c>
      <c r="BH11" s="172">
        <f>'Flujo 48 m'!BH11</f>
        <v>0</v>
      </c>
      <c r="BI11" s="172">
        <f>'Flujo 48 m'!BI11</f>
        <v>0</v>
      </c>
      <c r="BJ11" s="172">
        <f>'Flujo 48 m'!BJ11</f>
        <v>0</v>
      </c>
      <c r="BK11" s="172">
        <f>'Flujo 48 m'!BK11</f>
        <v>0</v>
      </c>
      <c r="BL11" s="172">
        <f>'Flujo 48 m'!BL11</f>
        <v>0</v>
      </c>
      <c r="BM11" s="172">
        <f>'Flujo 48 m'!BM11</f>
        <v>0</v>
      </c>
      <c r="BN11" s="181">
        <f>'Flujo 48 m'!BN11</f>
        <v>0</v>
      </c>
      <c r="BO11" s="284"/>
      <c r="BP11" s="284"/>
    </row>
    <row r="12" ht="18.0" customHeight="1">
      <c r="A12" s="295"/>
      <c r="B12" s="202" t="str">
        <f>'Flujo 48 m'!B12</f>
        <v>EGRESOS</v>
      </c>
      <c r="C12" s="204" t="str">
        <f t="shared" ref="C12:D12" si="2">C13+C22+C26+C30+C38</f>
        <v>#REF!</v>
      </c>
      <c r="D12" s="204" t="str">
        <f t="shared" si="2"/>
        <v>#REF!</v>
      </c>
      <c r="E12" s="206" t="str">
        <f>+D12/D10</f>
        <v>#REF!</v>
      </c>
      <c r="F12" s="204">
        <f t="shared" ref="F12:BN12" si="3">F13+F22+F26+F30+F38</f>
        <v>20576</v>
      </c>
      <c r="G12" s="214" t="str">
        <f t="shared" si="3"/>
        <v>#REF!</v>
      </c>
      <c r="H12" s="211" t="str">
        <f t="shared" si="3"/>
        <v>#REF!</v>
      </c>
      <c r="I12" s="211" t="str">
        <f t="shared" si="3"/>
        <v>#REF!</v>
      </c>
      <c r="J12" s="211" t="str">
        <f t="shared" si="3"/>
        <v>#REF!</v>
      </c>
      <c r="K12" s="211" t="str">
        <f t="shared" si="3"/>
        <v>#REF!</v>
      </c>
      <c r="L12" s="211" t="str">
        <f t="shared" si="3"/>
        <v>#REF!</v>
      </c>
      <c r="M12" s="211" t="str">
        <f t="shared" si="3"/>
        <v>#REF!</v>
      </c>
      <c r="N12" s="211" t="str">
        <f t="shared" si="3"/>
        <v>#REF!</v>
      </c>
      <c r="O12" s="211" t="str">
        <f t="shared" si="3"/>
        <v>#REF!</v>
      </c>
      <c r="P12" s="211" t="str">
        <f t="shared" si="3"/>
        <v>#REF!</v>
      </c>
      <c r="Q12" s="211" t="str">
        <f t="shared" si="3"/>
        <v>#REF!</v>
      </c>
      <c r="R12" s="216" t="str">
        <f t="shared" si="3"/>
        <v>#REF!</v>
      </c>
      <c r="S12" s="214" t="str">
        <f t="shared" si="3"/>
        <v>#REF!</v>
      </c>
      <c r="T12" s="211" t="str">
        <f t="shared" si="3"/>
        <v>#REF!</v>
      </c>
      <c r="U12" s="211" t="str">
        <f t="shared" si="3"/>
        <v>#REF!</v>
      </c>
      <c r="V12" s="211" t="str">
        <f t="shared" si="3"/>
        <v>#REF!</v>
      </c>
      <c r="W12" s="211" t="str">
        <f t="shared" si="3"/>
        <v>#REF!</v>
      </c>
      <c r="X12" s="211" t="str">
        <f t="shared" si="3"/>
        <v>#REF!</v>
      </c>
      <c r="Y12" s="211" t="str">
        <f t="shared" si="3"/>
        <v>#REF!</v>
      </c>
      <c r="Z12" s="211" t="str">
        <f t="shared" si="3"/>
        <v>#REF!</v>
      </c>
      <c r="AA12" s="211" t="str">
        <f t="shared" si="3"/>
        <v>#REF!</v>
      </c>
      <c r="AB12" s="211" t="str">
        <f t="shared" si="3"/>
        <v>#REF!</v>
      </c>
      <c r="AC12" s="211" t="str">
        <f t="shared" si="3"/>
        <v>#REF!</v>
      </c>
      <c r="AD12" s="216" t="str">
        <f t="shared" si="3"/>
        <v>#REF!</v>
      </c>
      <c r="AE12" s="214" t="str">
        <f t="shared" si="3"/>
        <v>#REF!</v>
      </c>
      <c r="AF12" s="211" t="str">
        <f t="shared" si="3"/>
        <v>#REF!</v>
      </c>
      <c r="AG12" s="211" t="str">
        <f t="shared" si="3"/>
        <v>#REF!</v>
      </c>
      <c r="AH12" s="211" t="str">
        <f t="shared" si="3"/>
        <v>#REF!</v>
      </c>
      <c r="AI12" s="211" t="str">
        <f t="shared" si="3"/>
        <v>#REF!</v>
      </c>
      <c r="AJ12" s="211" t="str">
        <f t="shared" si="3"/>
        <v>#REF!</v>
      </c>
      <c r="AK12" s="211" t="str">
        <f t="shared" si="3"/>
        <v>#REF!</v>
      </c>
      <c r="AL12" s="211" t="str">
        <f t="shared" si="3"/>
        <v>#REF!</v>
      </c>
      <c r="AM12" s="211" t="str">
        <f t="shared" si="3"/>
        <v>#REF!</v>
      </c>
      <c r="AN12" s="211" t="str">
        <f t="shared" si="3"/>
        <v>#REF!</v>
      </c>
      <c r="AO12" s="211" t="str">
        <f t="shared" si="3"/>
        <v>#REF!</v>
      </c>
      <c r="AP12" s="216" t="str">
        <f t="shared" si="3"/>
        <v>#REF!</v>
      </c>
      <c r="AQ12" s="214" t="str">
        <f t="shared" si="3"/>
        <v>#REF!</v>
      </c>
      <c r="AR12" s="211" t="str">
        <f t="shared" si="3"/>
        <v>#REF!</v>
      </c>
      <c r="AS12" s="211" t="str">
        <f t="shared" si="3"/>
        <v>#REF!</v>
      </c>
      <c r="AT12" s="211" t="str">
        <f t="shared" si="3"/>
        <v>#REF!</v>
      </c>
      <c r="AU12" s="211" t="str">
        <f t="shared" si="3"/>
        <v>#REF!</v>
      </c>
      <c r="AV12" s="211" t="str">
        <f t="shared" si="3"/>
        <v>#REF!</v>
      </c>
      <c r="AW12" s="211" t="str">
        <f t="shared" si="3"/>
        <v>#REF!</v>
      </c>
      <c r="AX12" s="211" t="str">
        <f t="shared" si="3"/>
        <v>#REF!</v>
      </c>
      <c r="AY12" s="211" t="str">
        <f t="shared" si="3"/>
        <v>#REF!</v>
      </c>
      <c r="AZ12" s="211" t="str">
        <f t="shared" si="3"/>
        <v>#REF!</v>
      </c>
      <c r="BA12" s="211" t="str">
        <f t="shared" si="3"/>
        <v>#REF!</v>
      </c>
      <c r="BB12" s="216" t="str">
        <f t="shared" si="3"/>
        <v>#REF!</v>
      </c>
      <c r="BC12" s="214" t="str">
        <f t="shared" si="3"/>
        <v>#REF!</v>
      </c>
      <c r="BD12" s="211" t="str">
        <f t="shared" si="3"/>
        <v>#REF!</v>
      </c>
      <c r="BE12" s="211" t="str">
        <f t="shared" si="3"/>
        <v>#REF!</v>
      </c>
      <c r="BF12" s="211" t="str">
        <f t="shared" si="3"/>
        <v>#REF!</v>
      </c>
      <c r="BG12" s="211" t="str">
        <f t="shared" si="3"/>
        <v>#REF!</v>
      </c>
      <c r="BH12" s="211" t="str">
        <f t="shared" si="3"/>
        <v>#REF!</v>
      </c>
      <c r="BI12" s="211" t="str">
        <f t="shared" si="3"/>
        <v>#REF!</v>
      </c>
      <c r="BJ12" s="211" t="str">
        <f t="shared" si="3"/>
        <v>#REF!</v>
      </c>
      <c r="BK12" s="211" t="str">
        <f t="shared" si="3"/>
        <v>#REF!</v>
      </c>
      <c r="BL12" s="211" t="str">
        <f t="shared" si="3"/>
        <v>#REF!</v>
      </c>
      <c r="BM12" s="211" t="str">
        <f t="shared" si="3"/>
        <v>#REF!</v>
      </c>
      <c r="BN12" s="216" t="str">
        <f t="shared" si="3"/>
        <v>#REF!</v>
      </c>
      <c r="BO12" s="295"/>
      <c r="BP12" s="295"/>
    </row>
    <row r="13" ht="15.75" customHeight="1">
      <c r="A13" s="38"/>
      <c r="B13" s="244" t="str">
        <f>'Flujo 48 m'!B13</f>
        <v>Hosting ITO</v>
      </c>
      <c r="C13" s="246">
        <f t="shared" ref="C13:D13" si="4">SUM(C14:C16)</f>
        <v>0</v>
      </c>
      <c r="D13" s="246">
        <f t="shared" si="4"/>
        <v>0</v>
      </c>
      <c r="E13" s="304" t="str">
        <f>D13/$D$12</f>
        <v>#REF!</v>
      </c>
      <c r="F13" s="253">
        <f t="shared" ref="F13:BN13" si="5">SUM(F14:F16)</f>
        <v>0</v>
      </c>
      <c r="G13" s="252">
        <f t="shared" si="5"/>
        <v>0</v>
      </c>
      <c r="H13" s="251">
        <f t="shared" si="5"/>
        <v>0</v>
      </c>
      <c r="I13" s="251">
        <f t="shared" si="5"/>
        <v>0</v>
      </c>
      <c r="J13" s="251">
        <f t="shared" si="5"/>
        <v>0</v>
      </c>
      <c r="K13" s="251">
        <f t="shared" si="5"/>
        <v>0</v>
      </c>
      <c r="L13" s="251">
        <f t="shared" si="5"/>
        <v>0</v>
      </c>
      <c r="M13" s="251">
        <f t="shared" si="5"/>
        <v>0</v>
      </c>
      <c r="N13" s="251">
        <f t="shared" si="5"/>
        <v>0</v>
      </c>
      <c r="O13" s="251">
        <f t="shared" si="5"/>
        <v>0</v>
      </c>
      <c r="P13" s="251">
        <f t="shared" si="5"/>
        <v>0</v>
      </c>
      <c r="Q13" s="251">
        <f t="shared" si="5"/>
        <v>0</v>
      </c>
      <c r="R13" s="253">
        <f t="shared" si="5"/>
        <v>0</v>
      </c>
      <c r="S13" s="252">
        <f t="shared" si="5"/>
        <v>0</v>
      </c>
      <c r="T13" s="251">
        <f t="shared" si="5"/>
        <v>0</v>
      </c>
      <c r="U13" s="251">
        <f t="shared" si="5"/>
        <v>0</v>
      </c>
      <c r="V13" s="251">
        <f t="shared" si="5"/>
        <v>0</v>
      </c>
      <c r="W13" s="251">
        <f t="shared" si="5"/>
        <v>0</v>
      </c>
      <c r="X13" s="251">
        <f t="shared" si="5"/>
        <v>0</v>
      </c>
      <c r="Y13" s="251">
        <f t="shared" si="5"/>
        <v>0</v>
      </c>
      <c r="Z13" s="251">
        <f t="shared" si="5"/>
        <v>0</v>
      </c>
      <c r="AA13" s="251">
        <f t="shared" si="5"/>
        <v>0</v>
      </c>
      <c r="AB13" s="251">
        <f t="shared" si="5"/>
        <v>0</v>
      </c>
      <c r="AC13" s="251">
        <f t="shared" si="5"/>
        <v>0</v>
      </c>
      <c r="AD13" s="253">
        <f t="shared" si="5"/>
        <v>0</v>
      </c>
      <c r="AE13" s="252">
        <f t="shared" si="5"/>
        <v>0</v>
      </c>
      <c r="AF13" s="251">
        <f t="shared" si="5"/>
        <v>0</v>
      </c>
      <c r="AG13" s="251">
        <f t="shared" si="5"/>
        <v>0</v>
      </c>
      <c r="AH13" s="251">
        <f t="shared" si="5"/>
        <v>0</v>
      </c>
      <c r="AI13" s="251">
        <f t="shared" si="5"/>
        <v>0</v>
      </c>
      <c r="AJ13" s="251">
        <f t="shared" si="5"/>
        <v>0</v>
      </c>
      <c r="AK13" s="251">
        <f t="shared" si="5"/>
        <v>0</v>
      </c>
      <c r="AL13" s="251">
        <f t="shared" si="5"/>
        <v>0</v>
      </c>
      <c r="AM13" s="251">
        <f t="shared" si="5"/>
        <v>0</v>
      </c>
      <c r="AN13" s="251">
        <f t="shared" si="5"/>
        <v>0</v>
      </c>
      <c r="AO13" s="251">
        <f t="shared" si="5"/>
        <v>0</v>
      </c>
      <c r="AP13" s="253">
        <f t="shared" si="5"/>
        <v>0</v>
      </c>
      <c r="AQ13" s="264">
        <f t="shared" si="5"/>
        <v>0</v>
      </c>
      <c r="AR13" s="31">
        <f t="shared" si="5"/>
        <v>0</v>
      </c>
      <c r="AS13" s="31">
        <f t="shared" si="5"/>
        <v>0</v>
      </c>
      <c r="AT13" s="31">
        <f t="shared" si="5"/>
        <v>0</v>
      </c>
      <c r="AU13" s="31">
        <f t="shared" si="5"/>
        <v>0</v>
      </c>
      <c r="AV13" s="31">
        <f t="shared" si="5"/>
        <v>0</v>
      </c>
      <c r="AW13" s="31">
        <f t="shared" si="5"/>
        <v>0</v>
      </c>
      <c r="AX13" s="31">
        <f t="shared" si="5"/>
        <v>0</v>
      </c>
      <c r="AY13" s="31">
        <f t="shared" si="5"/>
        <v>0</v>
      </c>
      <c r="AZ13" s="31">
        <f t="shared" si="5"/>
        <v>0</v>
      </c>
      <c r="BA13" s="31">
        <f t="shared" si="5"/>
        <v>0</v>
      </c>
      <c r="BB13" s="308">
        <f t="shared" si="5"/>
        <v>0</v>
      </c>
      <c r="BC13" s="264">
        <f t="shared" si="5"/>
        <v>0</v>
      </c>
      <c r="BD13" s="31">
        <f t="shared" si="5"/>
        <v>0</v>
      </c>
      <c r="BE13" s="31">
        <f t="shared" si="5"/>
        <v>0</v>
      </c>
      <c r="BF13" s="31">
        <f t="shared" si="5"/>
        <v>0</v>
      </c>
      <c r="BG13" s="31">
        <f t="shared" si="5"/>
        <v>0</v>
      </c>
      <c r="BH13" s="31">
        <f t="shared" si="5"/>
        <v>0</v>
      </c>
      <c r="BI13" s="31">
        <f t="shared" si="5"/>
        <v>0</v>
      </c>
      <c r="BJ13" s="31">
        <f t="shared" si="5"/>
        <v>0</v>
      </c>
      <c r="BK13" s="31">
        <f t="shared" si="5"/>
        <v>0</v>
      </c>
      <c r="BL13" s="31">
        <f t="shared" si="5"/>
        <v>0</v>
      </c>
      <c r="BM13" s="31">
        <f t="shared" si="5"/>
        <v>0</v>
      </c>
      <c r="BN13" s="308">
        <f t="shared" si="5"/>
        <v>0</v>
      </c>
      <c r="BO13" s="38"/>
      <c r="BP13" s="38"/>
    </row>
    <row r="14" ht="15.75" customHeight="1">
      <c r="A14" s="100"/>
      <c r="B14" s="258" t="str">
        <f>'Flujo 48 m'!B14</f>
        <v>Servicio Actual</v>
      </c>
      <c r="C14" s="246">
        <f t="shared" ref="C14:D14" si="6">SUM(C15:C17)</f>
        <v>0</v>
      </c>
      <c r="D14" s="246">
        <f t="shared" si="6"/>
        <v>0</v>
      </c>
      <c r="E14" s="304"/>
      <c r="F14" s="260">
        <f t="shared" ref="F14:BN14" si="7">SUM(F15:F17)</f>
        <v>0</v>
      </c>
      <c r="G14" s="252">
        <f t="shared" si="7"/>
        <v>0</v>
      </c>
      <c r="H14" s="251">
        <f t="shared" si="7"/>
        <v>0</v>
      </c>
      <c r="I14" s="251">
        <f t="shared" si="7"/>
        <v>0</v>
      </c>
      <c r="J14" s="251">
        <f t="shared" si="7"/>
        <v>0</v>
      </c>
      <c r="K14" s="251">
        <f t="shared" si="7"/>
        <v>0</v>
      </c>
      <c r="L14" s="251">
        <f t="shared" si="7"/>
        <v>0</v>
      </c>
      <c r="M14" s="251">
        <f t="shared" si="7"/>
        <v>0</v>
      </c>
      <c r="N14" s="251">
        <f t="shared" si="7"/>
        <v>0</v>
      </c>
      <c r="O14" s="251">
        <f t="shared" si="7"/>
        <v>0</v>
      </c>
      <c r="P14" s="251">
        <f t="shared" si="7"/>
        <v>0</v>
      </c>
      <c r="Q14" s="251">
        <f t="shared" si="7"/>
        <v>0</v>
      </c>
      <c r="R14" s="253">
        <f t="shared" si="7"/>
        <v>0</v>
      </c>
      <c r="S14" s="252">
        <f t="shared" si="7"/>
        <v>0</v>
      </c>
      <c r="T14" s="251">
        <f t="shared" si="7"/>
        <v>0</v>
      </c>
      <c r="U14" s="251">
        <f t="shared" si="7"/>
        <v>0</v>
      </c>
      <c r="V14" s="251">
        <f t="shared" si="7"/>
        <v>0</v>
      </c>
      <c r="W14" s="251">
        <f t="shared" si="7"/>
        <v>0</v>
      </c>
      <c r="X14" s="251">
        <f t="shared" si="7"/>
        <v>0</v>
      </c>
      <c r="Y14" s="251">
        <f t="shared" si="7"/>
        <v>0</v>
      </c>
      <c r="Z14" s="251">
        <f t="shared" si="7"/>
        <v>0</v>
      </c>
      <c r="AA14" s="251">
        <f t="shared" si="7"/>
        <v>0</v>
      </c>
      <c r="AB14" s="251">
        <f t="shared" si="7"/>
        <v>0</v>
      </c>
      <c r="AC14" s="251">
        <f t="shared" si="7"/>
        <v>0</v>
      </c>
      <c r="AD14" s="253">
        <f t="shared" si="7"/>
        <v>0</v>
      </c>
      <c r="AE14" s="252">
        <f t="shared" si="7"/>
        <v>0</v>
      </c>
      <c r="AF14" s="251">
        <f t="shared" si="7"/>
        <v>0</v>
      </c>
      <c r="AG14" s="251">
        <f t="shared" si="7"/>
        <v>0</v>
      </c>
      <c r="AH14" s="251">
        <f t="shared" si="7"/>
        <v>0</v>
      </c>
      <c r="AI14" s="251">
        <f t="shared" si="7"/>
        <v>0</v>
      </c>
      <c r="AJ14" s="251">
        <f t="shared" si="7"/>
        <v>0</v>
      </c>
      <c r="AK14" s="251">
        <f t="shared" si="7"/>
        <v>0</v>
      </c>
      <c r="AL14" s="251">
        <f t="shared" si="7"/>
        <v>0</v>
      </c>
      <c r="AM14" s="251">
        <f t="shared" si="7"/>
        <v>0</v>
      </c>
      <c r="AN14" s="251">
        <f t="shared" si="7"/>
        <v>0</v>
      </c>
      <c r="AO14" s="251">
        <f t="shared" si="7"/>
        <v>0</v>
      </c>
      <c r="AP14" s="253">
        <f t="shared" si="7"/>
        <v>0</v>
      </c>
      <c r="AQ14" s="264">
        <f t="shared" si="7"/>
        <v>0</v>
      </c>
      <c r="AR14" s="31">
        <f t="shared" si="7"/>
        <v>0</v>
      </c>
      <c r="AS14" s="31">
        <f t="shared" si="7"/>
        <v>0</v>
      </c>
      <c r="AT14" s="31">
        <f t="shared" si="7"/>
        <v>0</v>
      </c>
      <c r="AU14" s="31">
        <f t="shared" si="7"/>
        <v>0</v>
      </c>
      <c r="AV14" s="31">
        <f t="shared" si="7"/>
        <v>0</v>
      </c>
      <c r="AW14" s="31">
        <f t="shared" si="7"/>
        <v>0</v>
      </c>
      <c r="AX14" s="31">
        <f t="shared" si="7"/>
        <v>0</v>
      </c>
      <c r="AY14" s="31">
        <f t="shared" si="7"/>
        <v>0</v>
      </c>
      <c r="AZ14" s="31">
        <f t="shared" si="7"/>
        <v>0</v>
      </c>
      <c r="BA14" s="31">
        <f t="shared" si="7"/>
        <v>0</v>
      </c>
      <c r="BB14" s="308">
        <f t="shared" si="7"/>
        <v>0</v>
      </c>
      <c r="BC14" s="264">
        <f t="shared" si="7"/>
        <v>0</v>
      </c>
      <c r="BD14" s="31">
        <f t="shared" si="7"/>
        <v>0</v>
      </c>
      <c r="BE14" s="31">
        <f t="shared" si="7"/>
        <v>0</v>
      </c>
      <c r="BF14" s="31">
        <f t="shared" si="7"/>
        <v>0</v>
      </c>
      <c r="BG14" s="31">
        <f t="shared" si="7"/>
        <v>0</v>
      </c>
      <c r="BH14" s="31">
        <f t="shared" si="7"/>
        <v>0</v>
      </c>
      <c r="BI14" s="31">
        <f t="shared" si="7"/>
        <v>0</v>
      </c>
      <c r="BJ14" s="31">
        <f t="shared" si="7"/>
        <v>0</v>
      </c>
      <c r="BK14" s="31">
        <f t="shared" si="7"/>
        <v>0</v>
      </c>
      <c r="BL14" s="31">
        <f t="shared" si="7"/>
        <v>0</v>
      </c>
      <c r="BM14" s="31">
        <f t="shared" si="7"/>
        <v>0</v>
      </c>
      <c r="BN14" s="308">
        <f t="shared" si="7"/>
        <v>0</v>
      </c>
      <c r="BO14" s="100"/>
      <c r="BP14" s="100"/>
    </row>
    <row r="15" ht="15.75" customHeight="1">
      <c r="A15" s="100"/>
      <c r="B15" s="268" t="str">
        <f>'Flujo 48 m'!B15</f>
        <v>Operación COT (MO, espacio energía, cintas)</v>
      </c>
      <c r="C15" s="318">
        <f t="shared" ref="C15:C17" si="8">SUM(F15:BN15)</f>
        <v>0</v>
      </c>
      <c r="D15" s="318">
        <f t="shared" ref="D15:D17" si="9">NPV($C$7,G15:BN15)+F15</f>
        <v>0</v>
      </c>
      <c r="E15" s="274"/>
      <c r="F15" s="280">
        <f>'Flujo 48 m'!F15</f>
        <v>0</v>
      </c>
      <c r="G15" s="282">
        <f>'Flujo 48 m'!G15</f>
        <v>0</v>
      </c>
      <c r="H15" s="278">
        <f>'Flujo 48 m'!H15</f>
        <v>0</v>
      </c>
      <c r="I15" s="278">
        <f>'Flujo 48 m'!I15</f>
        <v>0</v>
      </c>
      <c r="J15" s="278">
        <f>'Flujo 48 m'!J15</f>
        <v>0</v>
      </c>
      <c r="K15" s="278">
        <f>'Flujo 48 m'!K15</f>
        <v>0</v>
      </c>
      <c r="L15" s="278">
        <f>'Flujo 48 m'!L15</f>
        <v>0</v>
      </c>
      <c r="M15" s="278">
        <f>'Flujo 48 m'!M15</f>
        <v>0</v>
      </c>
      <c r="N15" s="278">
        <f>'Flujo 48 m'!N15</f>
        <v>0</v>
      </c>
      <c r="O15" s="278">
        <f>'Flujo 48 m'!O15</f>
        <v>0</v>
      </c>
      <c r="P15" s="278">
        <f>'Flujo 48 m'!P15</f>
        <v>0</v>
      </c>
      <c r="Q15" s="278">
        <f>'Flujo 48 m'!Q15</f>
        <v>0</v>
      </c>
      <c r="R15" s="280">
        <f>'Flujo 48 m'!R15</f>
        <v>0</v>
      </c>
      <c r="S15" s="282">
        <f>'Flujo 48 m'!S15</f>
        <v>0</v>
      </c>
      <c r="T15" s="278">
        <f>'Flujo 48 m'!T15</f>
        <v>0</v>
      </c>
      <c r="U15" s="278">
        <f>'Flujo 48 m'!U15</f>
        <v>0</v>
      </c>
      <c r="V15" s="278">
        <f>'Flujo 48 m'!V15</f>
        <v>0</v>
      </c>
      <c r="W15" s="278">
        <f>'Flujo 48 m'!W15</f>
        <v>0</v>
      </c>
      <c r="X15" s="278">
        <f>'Flujo 48 m'!X15</f>
        <v>0</v>
      </c>
      <c r="Y15" s="278">
        <f>'Flujo 48 m'!Y15</f>
        <v>0</v>
      </c>
      <c r="Z15" s="278">
        <f>'Flujo 48 m'!Z15</f>
        <v>0</v>
      </c>
      <c r="AA15" s="278">
        <f>'Flujo 48 m'!AA15</f>
        <v>0</v>
      </c>
      <c r="AB15" s="278">
        <f>'Flujo 48 m'!AB15</f>
        <v>0</v>
      </c>
      <c r="AC15" s="278">
        <f>'Flujo 48 m'!AC15</f>
        <v>0</v>
      </c>
      <c r="AD15" s="280">
        <f>'Flujo 48 m'!AD15</f>
        <v>0</v>
      </c>
      <c r="AE15" s="282">
        <f>'Flujo 48 m'!AE15</f>
        <v>0</v>
      </c>
      <c r="AF15" s="278">
        <f>'Flujo 48 m'!AF15</f>
        <v>0</v>
      </c>
      <c r="AG15" s="278">
        <f>'Flujo 48 m'!AG15</f>
        <v>0</v>
      </c>
      <c r="AH15" s="278">
        <f>'Flujo 48 m'!AH15</f>
        <v>0</v>
      </c>
      <c r="AI15" s="278">
        <f>'Flujo 48 m'!AI15</f>
        <v>0</v>
      </c>
      <c r="AJ15" s="278">
        <f>'Flujo 48 m'!AJ15</f>
        <v>0</v>
      </c>
      <c r="AK15" s="278">
        <f>'Flujo 48 m'!AK15</f>
        <v>0</v>
      </c>
      <c r="AL15" s="278">
        <f>'Flujo 48 m'!AL15</f>
        <v>0</v>
      </c>
      <c r="AM15" s="278">
        <f>'Flujo 48 m'!AM15</f>
        <v>0</v>
      </c>
      <c r="AN15" s="278">
        <f>'Flujo 48 m'!AN15</f>
        <v>0</v>
      </c>
      <c r="AO15" s="278">
        <f>'Flujo 48 m'!AO15</f>
        <v>0</v>
      </c>
      <c r="AP15" s="280">
        <f>'Flujo 48 m'!AP15</f>
        <v>0</v>
      </c>
      <c r="AQ15" s="285">
        <f>'Flujo 48 m'!AQ15</f>
        <v>0</v>
      </c>
      <c r="AR15" s="287">
        <f>'Flujo 48 m'!AR15</f>
        <v>0</v>
      </c>
      <c r="AS15" s="287">
        <f>'Flujo 48 m'!AS15</f>
        <v>0</v>
      </c>
      <c r="AT15" s="287">
        <f>'Flujo 48 m'!AT15</f>
        <v>0</v>
      </c>
      <c r="AU15" s="287">
        <f>'Flujo 48 m'!AU15</f>
        <v>0</v>
      </c>
      <c r="AV15" s="287">
        <f>'Flujo 48 m'!AV15</f>
        <v>0</v>
      </c>
      <c r="AW15" s="287">
        <f>'Flujo 48 m'!AW15</f>
        <v>0</v>
      </c>
      <c r="AX15" s="287">
        <f>'Flujo 48 m'!AX15</f>
        <v>0</v>
      </c>
      <c r="AY15" s="287">
        <f>'Flujo 48 m'!AY15</f>
        <v>0</v>
      </c>
      <c r="AZ15" s="287">
        <f>'Flujo 48 m'!AZ15</f>
        <v>0</v>
      </c>
      <c r="BA15" s="287">
        <f>'Flujo 48 m'!BA15</f>
        <v>0</v>
      </c>
      <c r="BB15" s="289">
        <f>'Flujo 48 m'!BB15</f>
        <v>0</v>
      </c>
      <c r="BC15" s="285">
        <f>'Flujo 48 m'!BC15</f>
        <v>0</v>
      </c>
      <c r="BD15" s="287">
        <f>'Flujo 48 m'!BD15</f>
        <v>0</v>
      </c>
      <c r="BE15" s="287">
        <f>'Flujo 48 m'!BE15</f>
        <v>0</v>
      </c>
      <c r="BF15" s="287">
        <f>'Flujo 48 m'!BF15</f>
        <v>0</v>
      </c>
      <c r="BG15" s="287">
        <f>'Flujo 48 m'!BG15</f>
        <v>0</v>
      </c>
      <c r="BH15" s="287">
        <f>'Flujo 48 m'!BH15</f>
        <v>0</v>
      </c>
      <c r="BI15" s="287">
        <f>'Flujo 48 m'!BI15</f>
        <v>0</v>
      </c>
      <c r="BJ15" s="287">
        <f>'Flujo 48 m'!BJ15</f>
        <v>0</v>
      </c>
      <c r="BK15" s="287">
        <f>'Flujo 48 m'!BK15</f>
        <v>0</v>
      </c>
      <c r="BL15" s="287">
        <f>'Flujo 48 m'!BL15</f>
        <v>0</v>
      </c>
      <c r="BM15" s="287">
        <f>'Flujo 48 m'!BM15</f>
        <v>0</v>
      </c>
      <c r="BN15" s="289">
        <f>'Flujo 48 m'!BN15</f>
        <v>0</v>
      </c>
      <c r="BO15" s="100"/>
      <c r="BP15" s="100"/>
    </row>
    <row r="16" ht="15.75" customHeight="1">
      <c r="A16" s="100"/>
      <c r="B16" s="268" t="str">
        <f>'Flujo 48 m'!B16</f>
        <v>DBA fase de implementación &amp; Soporte DBA </v>
      </c>
      <c r="C16" s="318">
        <f t="shared" si="8"/>
        <v>0</v>
      </c>
      <c r="D16" s="318">
        <f t="shared" si="9"/>
        <v>0</v>
      </c>
      <c r="E16" s="274"/>
      <c r="F16" s="280">
        <f>'Flujo 48 m'!F16</f>
        <v>0</v>
      </c>
      <c r="G16" s="282" t="str">
        <f>'Flujo 48 m'!G16</f>
        <v/>
      </c>
      <c r="H16" s="278" t="str">
        <f>'Flujo 48 m'!H16</f>
        <v/>
      </c>
      <c r="I16" s="278">
        <f>'Flujo 48 m'!I16</f>
        <v>0</v>
      </c>
      <c r="J16" s="278">
        <f>'Flujo 48 m'!J16</f>
        <v>0</v>
      </c>
      <c r="K16" s="278">
        <f>'Flujo 48 m'!K16</f>
        <v>0</v>
      </c>
      <c r="L16" s="278">
        <f>'Flujo 48 m'!L16</f>
        <v>0</v>
      </c>
      <c r="M16" s="278">
        <f>'Flujo 48 m'!M16</f>
        <v>0</v>
      </c>
      <c r="N16" s="278">
        <f>'Flujo 48 m'!N16</f>
        <v>0</v>
      </c>
      <c r="O16" s="278">
        <f>'Flujo 48 m'!O16</f>
        <v>0</v>
      </c>
      <c r="P16" s="278">
        <f>'Flujo 48 m'!P16</f>
        <v>0</v>
      </c>
      <c r="Q16" s="278">
        <f>'Flujo 48 m'!Q16</f>
        <v>0</v>
      </c>
      <c r="R16" s="280">
        <f>'Flujo 48 m'!R16</f>
        <v>0</v>
      </c>
      <c r="S16" s="282">
        <f>'Flujo 48 m'!S16</f>
        <v>0</v>
      </c>
      <c r="T16" s="278">
        <f>'Flujo 48 m'!T16</f>
        <v>0</v>
      </c>
      <c r="U16" s="278">
        <f>'Flujo 48 m'!U16</f>
        <v>0</v>
      </c>
      <c r="V16" s="278">
        <f>'Flujo 48 m'!V16</f>
        <v>0</v>
      </c>
      <c r="W16" s="278">
        <f>'Flujo 48 m'!W16</f>
        <v>0</v>
      </c>
      <c r="X16" s="278">
        <f>'Flujo 48 m'!X16</f>
        <v>0</v>
      </c>
      <c r="Y16" s="278">
        <f>'Flujo 48 m'!Y16</f>
        <v>0</v>
      </c>
      <c r="Z16" s="278">
        <f>'Flujo 48 m'!Z16</f>
        <v>0</v>
      </c>
      <c r="AA16" s="278">
        <f>'Flujo 48 m'!AA16</f>
        <v>0</v>
      </c>
      <c r="AB16" s="278">
        <f>'Flujo 48 m'!AB16</f>
        <v>0</v>
      </c>
      <c r="AC16" s="278">
        <f>'Flujo 48 m'!AC16</f>
        <v>0</v>
      </c>
      <c r="AD16" s="280">
        <f>'Flujo 48 m'!AD16</f>
        <v>0</v>
      </c>
      <c r="AE16" s="282">
        <f>'Flujo 48 m'!AE16</f>
        <v>0</v>
      </c>
      <c r="AF16" s="278">
        <f>'Flujo 48 m'!AF16</f>
        <v>0</v>
      </c>
      <c r="AG16" s="278">
        <f>'Flujo 48 m'!AG16</f>
        <v>0</v>
      </c>
      <c r="AH16" s="278">
        <f>'Flujo 48 m'!AH16</f>
        <v>0</v>
      </c>
      <c r="AI16" s="278">
        <f>'Flujo 48 m'!AI16</f>
        <v>0</v>
      </c>
      <c r="AJ16" s="278">
        <f>'Flujo 48 m'!AJ16</f>
        <v>0</v>
      </c>
      <c r="AK16" s="278">
        <f>'Flujo 48 m'!AK16</f>
        <v>0</v>
      </c>
      <c r="AL16" s="278">
        <f>'Flujo 48 m'!AL16</f>
        <v>0</v>
      </c>
      <c r="AM16" s="278">
        <f>'Flujo 48 m'!AM16</f>
        <v>0</v>
      </c>
      <c r="AN16" s="278">
        <f>'Flujo 48 m'!AN16</f>
        <v>0</v>
      </c>
      <c r="AO16" s="278">
        <f>'Flujo 48 m'!AO16</f>
        <v>0</v>
      </c>
      <c r="AP16" s="280">
        <f>'Flujo 48 m'!AP16</f>
        <v>0</v>
      </c>
      <c r="AQ16" s="285">
        <f>'Flujo 48 m'!AQ16</f>
        <v>0</v>
      </c>
      <c r="AR16" s="287">
        <f>'Flujo 48 m'!AR16</f>
        <v>0</v>
      </c>
      <c r="AS16" s="287">
        <f>'Flujo 48 m'!AS16</f>
        <v>0</v>
      </c>
      <c r="AT16" s="287">
        <f>'Flujo 48 m'!AT16</f>
        <v>0</v>
      </c>
      <c r="AU16" s="287">
        <f>'Flujo 48 m'!AU16</f>
        <v>0</v>
      </c>
      <c r="AV16" s="287">
        <f>'Flujo 48 m'!AV16</f>
        <v>0</v>
      </c>
      <c r="AW16" s="287">
        <f>'Flujo 48 m'!AW16</f>
        <v>0</v>
      </c>
      <c r="AX16" s="287">
        <f>'Flujo 48 m'!AX16</f>
        <v>0</v>
      </c>
      <c r="AY16" s="287">
        <f>'Flujo 48 m'!AY16</f>
        <v>0</v>
      </c>
      <c r="AZ16" s="287">
        <f>'Flujo 48 m'!AZ16</f>
        <v>0</v>
      </c>
      <c r="BA16" s="287">
        <f>'Flujo 48 m'!BA16</f>
        <v>0</v>
      </c>
      <c r="BB16" s="289">
        <f>'Flujo 48 m'!BB16</f>
        <v>0</v>
      </c>
      <c r="BC16" s="285">
        <f>'Flujo 48 m'!BC16</f>
        <v>0</v>
      </c>
      <c r="BD16" s="287">
        <f>'Flujo 48 m'!BD16</f>
        <v>0</v>
      </c>
      <c r="BE16" s="287">
        <f>'Flujo 48 m'!BE16</f>
        <v>0</v>
      </c>
      <c r="BF16" s="287">
        <f>'Flujo 48 m'!BF16</f>
        <v>0</v>
      </c>
      <c r="BG16" s="287">
        <f>'Flujo 48 m'!BG16</f>
        <v>0</v>
      </c>
      <c r="BH16" s="287">
        <f>'Flujo 48 m'!BH16</f>
        <v>0</v>
      </c>
      <c r="BI16" s="287">
        <f>'Flujo 48 m'!BI16</f>
        <v>0</v>
      </c>
      <c r="BJ16" s="287">
        <f>'Flujo 48 m'!BJ16</f>
        <v>0</v>
      </c>
      <c r="BK16" s="287">
        <f>'Flujo 48 m'!BK16</f>
        <v>0</v>
      </c>
      <c r="BL16" s="287">
        <f>'Flujo 48 m'!BL16</f>
        <v>0</v>
      </c>
      <c r="BM16" s="287">
        <f>'Flujo 48 m'!BM16</f>
        <v>0</v>
      </c>
      <c r="BN16" s="289">
        <f>'Flujo 48 m'!BN16</f>
        <v>0</v>
      </c>
      <c r="BO16" s="100"/>
      <c r="BP16" s="100"/>
    </row>
    <row r="17" ht="15.75" customHeight="1">
      <c r="A17" s="100"/>
      <c r="B17" s="268" t="str">
        <f>'Flujo 48 m'!B17</f>
        <v>Servicios implementación en el COT</v>
      </c>
      <c r="C17" s="318">
        <f t="shared" si="8"/>
        <v>0</v>
      </c>
      <c r="D17" s="318">
        <f t="shared" si="9"/>
        <v>0</v>
      </c>
      <c r="E17" s="274"/>
      <c r="F17" s="280">
        <f>'Flujo 48 m'!F17</f>
        <v>0</v>
      </c>
      <c r="G17" s="282">
        <f>'Flujo 48 m'!G17</f>
        <v>0</v>
      </c>
      <c r="H17" s="278">
        <f>'Flujo 48 m'!H17</f>
        <v>0</v>
      </c>
      <c r="I17" s="278">
        <f>'Flujo 48 m'!I17</f>
        <v>0</v>
      </c>
      <c r="J17" s="278">
        <f>'Flujo 48 m'!J17</f>
        <v>0</v>
      </c>
      <c r="K17" s="278">
        <f>'Flujo 48 m'!K17</f>
        <v>0</v>
      </c>
      <c r="L17" s="278">
        <f>'Flujo 48 m'!L17</f>
        <v>0</v>
      </c>
      <c r="M17" s="278">
        <f>'Flujo 48 m'!M17</f>
        <v>0</v>
      </c>
      <c r="N17" s="278">
        <f>'Flujo 48 m'!N17</f>
        <v>0</v>
      </c>
      <c r="O17" s="278">
        <f>'Flujo 48 m'!O17</f>
        <v>0</v>
      </c>
      <c r="P17" s="278">
        <f>'Flujo 48 m'!P17</f>
        <v>0</v>
      </c>
      <c r="Q17" s="278">
        <f>'Flujo 48 m'!Q17</f>
        <v>0</v>
      </c>
      <c r="R17" s="280">
        <f>'Flujo 48 m'!R17</f>
        <v>0</v>
      </c>
      <c r="S17" s="282">
        <f>'Flujo 48 m'!S17</f>
        <v>0</v>
      </c>
      <c r="T17" s="278">
        <f>'Flujo 48 m'!T17</f>
        <v>0</v>
      </c>
      <c r="U17" s="278">
        <f>'Flujo 48 m'!U17</f>
        <v>0</v>
      </c>
      <c r="V17" s="278">
        <f>'Flujo 48 m'!V17</f>
        <v>0</v>
      </c>
      <c r="W17" s="278">
        <f>'Flujo 48 m'!W17</f>
        <v>0</v>
      </c>
      <c r="X17" s="278">
        <f>'Flujo 48 m'!X17</f>
        <v>0</v>
      </c>
      <c r="Y17" s="278">
        <f>'Flujo 48 m'!Y17</f>
        <v>0</v>
      </c>
      <c r="Z17" s="278">
        <f>'Flujo 48 m'!Z17</f>
        <v>0</v>
      </c>
      <c r="AA17" s="278">
        <f>'Flujo 48 m'!AA17</f>
        <v>0</v>
      </c>
      <c r="AB17" s="278">
        <f>'Flujo 48 m'!AB17</f>
        <v>0</v>
      </c>
      <c r="AC17" s="278">
        <f>'Flujo 48 m'!AC17</f>
        <v>0</v>
      </c>
      <c r="AD17" s="280">
        <f>'Flujo 48 m'!AD17</f>
        <v>0</v>
      </c>
      <c r="AE17" s="282">
        <f>'Flujo 48 m'!AE17</f>
        <v>0</v>
      </c>
      <c r="AF17" s="278">
        <f>'Flujo 48 m'!AF17</f>
        <v>0</v>
      </c>
      <c r="AG17" s="278">
        <f>'Flujo 48 m'!AG17</f>
        <v>0</v>
      </c>
      <c r="AH17" s="278">
        <f>'Flujo 48 m'!AH17</f>
        <v>0</v>
      </c>
      <c r="AI17" s="278">
        <f>'Flujo 48 m'!AI17</f>
        <v>0</v>
      </c>
      <c r="AJ17" s="278">
        <f>'Flujo 48 m'!AJ17</f>
        <v>0</v>
      </c>
      <c r="AK17" s="278">
        <f>'Flujo 48 m'!AK17</f>
        <v>0</v>
      </c>
      <c r="AL17" s="278">
        <f>'Flujo 48 m'!AL17</f>
        <v>0</v>
      </c>
      <c r="AM17" s="278">
        <f>'Flujo 48 m'!AM17</f>
        <v>0</v>
      </c>
      <c r="AN17" s="278">
        <f>'Flujo 48 m'!AN17</f>
        <v>0</v>
      </c>
      <c r="AO17" s="278">
        <f>'Flujo 48 m'!AO17</f>
        <v>0</v>
      </c>
      <c r="AP17" s="280">
        <f>'Flujo 48 m'!AP17</f>
        <v>0</v>
      </c>
      <c r="AQ17" s="285">
        <f>'Flujo 48 m'!AQ17</f>
        <v>0</v>
      </c>
      <c r="AR17" s="287">
        <f>'Flujo 48 m'!AR17</f>
        <v>0</v>
      </c>
      <c r="AS17" s="287">
        <f>'Flujo 48 m'!AS17</f>
        <v>0</v>
      </c>
      <c r="AT17" s="287">
        <f>'Flujo 48 m'!AT17</f>
        <v>0</v>
      </c>
      <c r="AU17" s="287">
        <f>'Flujo 48 m'!AU17</f>
        <v>0</v>
      </c>
      <c r="AV17" s="287">
        <f>'Flujo 48 m'!AV17</f>
        <v>0</v>
      </c>
      <c r="AW17" s="287">
        <f>'Flujo 48 m'!AW17</f>
        <v>0</v>
      </c>
      <c r="AX17" s="287">
        <f>'Flujo 48 m'!AX17</f>
        <v>0</v>
      </c>
      <c r="AY17" s="287">
        <f>'Flujo 48 m'!AY17</f>
        <v>0</v>
      </c>
      <c r="AZ17" s="287">
        <f>'Flujo 48 m'!AZ17</f>
        <v>0</v>
      </c>
      <c r="BA17" s="287">
        <f>'Flujo 48 m'!BA17</f>
        <v>0</v>
      </c>
      <c r="BB17" s="289">
        <f>'Flujo 48 m'!BB17</f>
        <v>0</v>
      </c>
      <c r="BC17" s="285">
        <f>'Flujo 48 m'!BC17</f>
        <v>0</v>
      </c>
      <c r="BD17" s="287">
        <f>'Flujo 48 m'!BD17</f>
        <v>0</v>
      </c>
      <c r="BE17" s="287">
        <f>'Flujo 48 m'!BE17</f>
        <v>0</v>
      </c>
      <c r="BF17" s="287">
        <f>'Flujo 48 m'!BF17</f>
        <v>0</v>
      </c>
      <c r="BG17" s="287">
        <f>'Flujo 48 m'!BG17</f>
        <v>0</v>
      </c>
      <c r="BH17" s="287">
        <f>'Flujo 48 m'!BH17</f>
        <v>0</v>
      </c>
      <c r="BI17" s="287">
        <f>'Flujo 48 m'!BI17</f>
        <v>0</v>
      </c>
      <c r="BJ17" s="287">
        <f>'Flujo 48 m'!BJ17</f>
        <v>0</v>
      </c>
      <c r="BK17" s="287">
        <f>'Flujo 48 m'!BK17</f>
        <v>0</v>
      </c>
      <c r="BL17" s="287">
        <f>'Flujo 48 m'!BL17</f>
        <v>0</v>
      </c>
      <c r="BM17" s="287">
        <f>'Flujo 48 m'!BM17</f>
        <v>0</v>
      </c>
      <c r="BN17" s="289">
        <f>'Flujo 48 m'!BN17</f>
        <v>0</v>
      </c>
      <c r="BO17" s="100"/>
      <c r="BP17" s="100"/>
    </row>
    <row r="18" ht="15.75" customHeight="1">
      <c r="A18" s="100"/>
      <c r="B18" s="258" t="str">
        <f>'Flujo 48 m'!B18</f>
        <v>Nuevos Equipos</v>
      </c>
      <c r="C18" s="246">
        <f t="shared" ref="C18:D18" si="10">SUM(C19:C21)</f>
        <v>43702.38054</v>
      </c>
      <c r="D18" s="246">
        <f t="shared" si="10"/>
        <v>37355.39302</v>
      </c>
      <c r="E18" s="304"/>
      <c r="F18" s="260">
        <f t="shared" ref="F18:BN18" si="11">SUM(F19:F21)</f>
        <v>2461.227273</v>
      </c>
      <c r="G18" s="252">
        <f t="shared" si="11"/>
        <v>3177.731957</v>
      </c>
      <c r="H18" s="251">
        <f t="shared" si="11"/>
        <v>3177.731957</v>
      </c>
      <c r="I18" s="251">
        <f t="shared" si="11"/>
        <v>918.0444567</v>
      </c>
      <c r="J18" s="251">
        <f t="shared" si="11"/>
        <v>918.0444567</v>
      </c>
      <c r="K18" s="251">
        <f t="shared" si="11"/>
        <v>918.0444567</v>
      </c>
      <c r="L18" s="251">
        <f t="shared" si="11"/>
        <v>918.0444567</v>
      </c>
      <c r="M18" s="251">
        <f t="shared" si="11"/>
        <v>918.0444567</v>
      </c>
      <c r="N18" s="251">
        <f t="shared" si="11"/>
        <v>918.0444567</v>
      </c>
      <c r="O18" s="251">
        <f t="shared" si="11"/>
        <v>918.0444567</v>
      </c>
      <c r="P18" s="251">
        <f t="shared" si="11"/>
        <v>918.0444567</v>
      </c>
      <c r="Q18" s="251">
        <f t="shared" si="11"/>
        <v>918.0444567</v>
      </c>
      <c r="R18" s="253">
        <f t="shared" si="11"/>
        <v>918.0444567</v>
      </c>
      <c r="S18" s="252">
        <f t="shared" si="11"/>
        <v>918.0444567</v>
      </c>
      <c r="T18" s="251">
        <f t="shared" si="11"/>
        <v>918.0444567</v>
      </c>
      <c r="U18" s="251">
        <f t="shared" si="11"/>
        <v>918.0444567</v>
      </c>
      <c r="V18" s="251">
        <f t="shared" si="11"/>
        <v>918.0444567</v>
      </c>
      <c r="W18" s="251">
        <f t="shared" si="11"/>
        <v>918.0444567</v>
      </c>
      <c r="X18" s="251">
        <f t="shared" si="11"/>
        <v>918.0444567</v>
      </c>
      <c r="Y18" s="251">
        <f t="shared" si="11"/>
        <v>918.0444567</v>
      </c>
      <c r="Z18" s="251">
        <f t="shared" si="11"/>
        <v>918.0444567</v>
      </c>
      <c r="AA18" s="251">
        <f t="shared" si="11"/>
        <v>918.0444567</v>
      </c>
      <c r="AB18" s="251">
        <f t="shared" si="11"/>
        <v>918.0444567</v>
      </c>
      <c r="AC18" s="251">
        <f t="shared" si="11"/>
        <v>918.0444567</v>
      </c>
      <c r="AD18" s="253">
        <f t="shared" si="11"/>
        <v>918.0444567</v>
      </c>
      <c r="AE18" s="252">
        <f t="shared" si="11"/>
        <v>918.0444567</v>
      </c>
      <c r="AF18" s="251">
        <f t="shared" si="11"/>
        <v>918.0444567</v>
      </c>
      <c r="AG18" s="251">
        <f t="shared" si="11"/>
        <v>918.0444567</v>
      </c>
      <c r="AH18" s="251">
        <f t="shared" si="11"/>
        <v>918.0444567</v>
      </c>
      <c r="AI18" s="251">
        <f t="shared" si="11"/>
        <v>918.0444567</v>
      </c>
      <c r="AJ18" s="251">
        <f t="shared" si="11"/>
        <v>918.0444567</v>
      </c>
      <c r="AK18" s="251">
        <f t="shared" si="11"/>
        <v>918.0444567</v>
      </c>
      <c r="AL18" s="251">
        <f t="shared" si="11"/>
        <v>918.0444567</v>
      </c>
      <c r="AM18" s="251">
        <f t="shared" si="11"/>
        <v>918.0444567</v>
      </c>
      <c r="AN18" s="251">
        <f t="shared" si="11"/>
        <v>918.0444567</v>
      </c>
      <c r="AO18" s="251">
        <f t="shared" si="11"/>
        <v>918.0444567</v>
      </c>
      <c r="AP18" s="253">
        <f t="shared" si="11"/>
        <v>918.0444567</v>
      </c>
      <c r="AQ18" s="264">
        <f t="shared" si="11"/>
        <v>918.0444567</v>
      </c>
      <c r="AR18" s="31">
        <f t="shared" si="11"/>
        <v>918.0444567</v>
      </c>
      <c r="AS18" s="31">
        <f t="shared" si="11"/>
        <v>918.0444567</v>
      </c>
      <c r="AT18" s="31">
        <f t="shared" si="11"/>
        <v>918.0444567</v>
      </c>
      <c r="AU18" s="31">
        <f t="shared" si="11"/>
        <v>0</v>
      </c>
      <c r="AV18" s="31">
        <f t="shared" si="11"/>
        <v>0</v>
      </c>
      <c r="AW18" s="31">
        <f t="shared" si="11"/>
        <v>0</v>
      </c>
      <c r="AX18" s="31">
        <f t="shared" si="11"/>
        <v>0</v>
      </c>
      <c r="AY18" s="31">
        <f t="shared" si="11"/>
        <v>0</v>
      </c>
      <c r="AZ18" s="31">
        <f t="shared" si="11"/>
        <v>0</v>
      </c>
      <c r="BA18" s="31">
        <f t="shared" si="11"/>
        <v>0</v>
      </c>
      <c r="BB18" s="308">
        <f t="shared" si="11"/>
        <v>0</v>
      </c>
      <c r="BC18" s="264">
        <f t="shared" si="11"/>
        <v>0</v>
      </c>
      <c r="BD18" s="31">
        <f t="shared" si="11"/>
        <v>0</v>
      </c>
      <c r="BE18" s="31">
        <f t="shared" si="11"/>
        <v>0</v>
      </c>
      <c r="BF18" s="31">
        <f t="shared" si="11"/>
        <v>0</v>
      </c>
      <c r="BG18" s="31">
        <f t="shared" si="11"/>
        <v>0</v>
      </c>
      <c r="BH18" s="31">
        <f t="shared" si="11"/>
        <v>0</v>
      </c>
      <c r="BI18" s="31">
        <f t="shared" si="11"/>
        <v>0</v>
      </c>
      <c r="BJ18" s="31">
        <f t="shared" si="11"/>
        <v>0</v>
      </c>
      <c r="BK18" s="31">
        <f t="shared" si="11"/>
        <v>0</v>
      </c>
      <c r="BL18" s="31">
        <f t="shared" si="11"/>
        <v>0</v>
      </c>
      <c r="BM18" s="31">
        <f t="shared" si="11"/>
        <v>0</v>
      </c>
      <c r="BN18" s="308">
        <f t="shared" si="11"/>
        <v>0</v>
      </c>
      <c r="BO18" s="100"/>
      <c r="BP18" s="100"/>
    </row>
    <row r="19" ht="15.75" customHeight="1">
      <c r="A19" s="100"/>
      <c r="B19" s="268" t="str">
        <f>'Flujo 48 m'!B19</f>
        <v>Operación COT (MO, espacio energía, cintas)</v>
      </c>
      <c r="C19" s="318">
        <f t="shared" ref="C19:C21" si="12">SUM(F19:BN19)</f>
        <v>36721.77827</v>
      </c>
      <c r="D19" s="318">
        <f t="shared" ref="D19:D21" si="13">NPV($C$7,G19:BN19)+F19</f>
        <v>30438.31159</v>
      </c>
      <c r="E19" s="274"/>
      <c r="F19" s="280">
        <f>'Flujo 48 m'!F19</f>
        <v>0</v>
      </c>
      <c r="G19" s="282">
        <f>'Flujo 48 m'!G19</f>
        <v>918.0444567</v>
      </c>
      <c r="H19" s="278">
        <f>'Flujo 48 m'!H19</f>
        <v>918.0444567</v>
      </c>
      <c r="I19" s="278">
        <f>'Flujo 48 m'!I19</f>
        <v>918.0444567</v>
      </c>
      <c r="J19" s="278">
        <f>'Flujo 48 m'!J19</f>
        <v>918.0444567</v>
      </c>
      <c r="K19" s="278">
        <f>'Flujo 48 m'!K19</f>
        <v>918.0444567</v>
      </c>
      <c r="L19" s="278">
        <f>'Flujo 48 m'!L19</f>
        <v>918.0444567</v>
      </c>
      <c r="M19" s="278">
        <f>'Flujo 48 m'!M19</f>
        <v>918.0444567</v>
      </c>
      <c r="N19" s="278">
        <f>'Flujo 48 m'!N19</f>
        <v>918.0444567</v>
      </c>
      <c r="O19" s="278">
        <f>'Flujo 48 m'!O19</f>
        <v>918.0444567</v>
      </c>
      <c r="P19" s="278">
        <f>'Flujo 48 m'!P19</f>
        <v>918.0444567</v>
      </c>
      <c r="Q19" s="278">
        <f>'Flujo 48 m'!Q19</f>
        <v>918.0444567</v>
      </c>
      <c r="R19" s="280">
        <f>'Flujo 48 m'!R19</f>
        <v>918.0444567</v>
      </c>
      <c r="S19" s="282">
        <f>'Flujo 48 m'!S19</f>
        <v>918.0444567</v>
      </c>
      <c r="T19" s="278">
        <f>'Flujo 48 m'!T19</f>
        <v>918.0444567</v>
      </c>
      <c r="U19" s="278">
        <f>'Flujo 48 m'!U19</f>
        <v>918.0444567</v>
      </c>
      <c r="V19" s="278">
        <f>'Flujo 48 m'!V19</f>
        <v>918.0444567</v>
      </c>
      <c r="W19" s="278">
        <f>'Flujo 48 m'!W19</f>
        <v>918.0444567</v>
      </c>
      <c r="X19" s="278">
        <f>'Flujo 48 m'!X19</f>
        <v>918.0444567</v>
      </c>
      <c r="Y19" s="278">
        <f>'Flujo 48 m'!Y19</f>
        <v>918.0444567</v>
      </c>
      <c r="Z19" s="278">
        <f>'Flujo 48 m'!Z19</f>
        <v>918.0444567</v>
      </c>
      <c r="AA19" s="278">
        <f>'Flujo 48 m'!AA19</f>
        <v>918.0444567</v>
      </c>
      <c r="AB19" s="278">
        <f>'Flujo 48 m'!AB19</f>
        <v>918.0444567</v>
      </c>
      <c r="AC19" s="278">
        <f>'Flujo 48 m'!AC19</f>
        <v>918.0444567</v>
      </c>
      <c r="AD19" s="280">
        <f>'Flujo 48 m'!AD19</f>
        <v>918.0444567</v>
      </c>
      <c r="AE19" s="282">
        <f>'Flujo 48 m'!AE19</f>
        <v>918.0444567</v>
      </c>
      <c r="AF19" s="278">
        <f>'Flujo 48 m'!AF19</f>
        <v>918.0444567</v>
      </c>
      <c r="AG19" s="278">
        <f>'Flujo 48 m'!AG19</f>
        <v>918.0444567</v>
      </c>
      <c r="AH19" s="278">
        <f>'Flujo 48 m'!AH19</f>
        <v>918.0444567</v>
      </c>
      <c r="AI19" s="278">
        <f>'Flujo 48 m'!AI19</f>
        <v>918.0444567</v>
      </c>
      <c r="AJ19" s="278">
        <f>'Flujo 48 m'!AJ19</f>
        <v>918.0444567</v>
      </c>
      <c r="AK19" s="278">
        <f>'Flujo 48 m'!AK19</f>
        <v>918.0444567</v>
      </c>
      <c r="AL19" s="278">
        <f>'Flujo 48 m'!AL19</f>
        <v>918.0444567</v>
      </c>
      <c r="AM19" s="278">
        <f>'Flujo 48 m'!AM19</f>
        <v>918.0444567</v>
      </c>
      <c r="AN19" s="278">
        <f>'Flujo 48 m'!AN19</f>
        <v>918.0444567</v>
      </c>
      <c r="AO19" s="278">
        <f>'Flujo 48 m'!AO19</f>
        <v>918.0444567</v>
      </c>
      <c r="AP19" s="280">
        <f>'Flujo 48 m'!AP19</f>
        <v>918.0444567</v>
      </c>
      <c r="AQ19" s="285">
        <f>'Flujo 48 m'!AQ19</f>
        <v>918.0444567</v>
      </c>
      <c r="AR19" s="287">
        <f>'Flujo 48 m'!AR19</f>
        <v>918.0444567</v>
      </c>
      <c r="AS19" s="287">
        <f>'Flujo 48 m'!AS19</f>
        <v>918.0444567</v>
      </c>
      <c r="AT19" s="287">
        <f>'Flujo 48 m'!AT19</f>
        <v>918.0444567</v>
      </c>
      <c r="AU19" s="287">
        <f>'Flujo 48 m'!AU19</f>
        <v>0</v>
      </c>
      <c r="AV19" s="287">
        <f>'Flujo 48 m'!AV19</f>
        <v>0</v>
      </c>
      <c r="AW19" s="287">
        <f>'Flujo 48 m'!AW19</f>
        <v>0</v>
      </c>
      <c r="AX19" s="287">
        <f>'Flujo 48 m'!AX19</f>
        <v>0</v>
      </c>
      <c r="AY19" s="287">
        <f>'Flujo 48 m'!AY19</f>
        <v>0</v>
      </c>
      <c r="AZ19" s="287">
        <f>'Flujo 48 m'!AZ19</f>
        <v>0</v>
      </c>
      <c r="BA19" s="287">
        <f>'Flujo 48 m'!BA19</f>
        <v>0</v>
      </c>
      <c r="BB19" s="289">
        <f>'Flujo 48 m'!BB19</f>
        <v>0</v>
      </c>
      <c r="BC19" s="285">
        <f>'Flujo 48 m'!BC19</f>
        <v>0</v>
      </c>
      <c r="BD19" s="287">
        <f>'Flujo 48 m'!BD19</f>
        <v>0</v>
      </c>
      <c r="BE19" s="287">
        <f>'Flujo 48 m'!BE19</f>
        <v>0</v>
      </c>
      <c r="BF19" s="287">
        <f>'Flujo 48 m'!BF19</f>
        <v>0</v>
      </c>
      <c r="BG19" s="287">
        <f>'Flujo 48 m'!BG19</f>
        <v>0</v>
      </c>
      <c r="BH19" s="287">
        <f>'Flujo 48 m'!BH19</f>
        <v>0</v>
      </c>
      <c r="BI19" s="287">
        <f>'Flujo 48 m'!BI19</f>
        <v>0</v>
      </c>
      <c r="BJ19" s="287">
        <f>'Flujo 48 m'!BJ19</f>
        <v>0</v>
      </c>
      <c r="BK19" s="287">
        <f>'Flujo 48 m'!BK19</f>
        <v>0</v>
      </c>
      <c r="BL19" s="287">
        <f>'Flujo 48 m'!BL19</f>
        <v>0</v>
      </c>
      <c r="BM19" s="287">
        <f>'Flujo 48 m'!BM19</f>
        <v>0</v>
      </c>
      <c r="BN19" s="289">
        <f>'Flujo 48 m'!BN19</f>
        <v>0</v>
      </c>
      <c r="BO19" s="100"/>
      <c r="BP19" s="100"/>
    </row>
    <row r="20" ht="15.75" customHeight="1">
      <c r="A20" s="100"/>
      <c r="B20" s="268" t="str">
        <f>'Flujo 48 m'!B20</f>
        <v>DBA fase de implementación &amp; Soporte DBA </v>
      </c>
      <c r="C20" s="318">
        <f t="shared" si="12"/>
        <v>4519.375</v>
      </c>
      <c r="D20" s="318">
        <f t="shared" si="13"/>
        <v>4455.854159</v>
      </c>
      <c r="E20" s="274"/>
      <c r="F20" s="280">
        <f>'Flujo 48 m'!F20</f>
        <v>0</v>
      </c>
      <c r="G20" s="282">
        <f>'Flujo 48 m'!G20</f>
        <v>2259.6875</v>
      </c>
      <c r="H20" s="278">
        <f>'Flujo 48 m'!H20</f>
        <v>2259.6875</v>
      </c>
      <c r="I20" s="278">
        <f>'Flujo 48 m'!I20</f>
        <v>0</v>
      </c>
      <c r="J20" s="278">
        <f>'Flujo 48 m'!J20</f>
        <v>0</v>
      </c>
      <c r="K20" s="278">
        <f>'Flujo 48 m'!K20</f>
        <v>0</v>
      </c>
      <c r="L20" s="278">
        <f>'Flujo 48 m'!L20</f>
        <v>0</v>
      </c>
      <c r="M20" s="278">
        <f>'Flujo 48 m'!M20</f>
        <v>0</v>
      </c>
      <c r="N20" s="278">
        <f>'Flujo 48 m'!N20</f>
        <v>0</v>
      </c>
      <c r="O20" s="278">
        <f>'Flujo 48 m'!O20</f>
        <v>0</v>
      </c>
      <c r="P20" s="278">
        <f>'Flujo 48 m'!P20</f>
        <v>0</v>
      </c>
      <c r="Q20" s="278">
        <f>'Flujo 48 m'!Q20</f>
        <v>0</v>
      </c>
      <c r="R20" s="280">
        <f>'Flujo 48 m'!R20</f>
        <v>0</v>
      </c>
      <c r="S20" s="282">
        <f>'Flujo 48 m'!S20</f>
        <v>0</v>
      </c>
      <c r="T20" s="278">
        <f>'Flujo 48 m'!T20</f>
        <v>0</v>
      </c>
      <c r="U20" s="278">
        <f>'Flujo 48 m'!U20</f>
        <v>0</v>
      </c>
      <c r="V20" s="278">
        <f>'Flujo 48 m'!V20</f>
        <v>0</v>
      </c>
      <c r="W20" s="278">
        <f>'Flujo 48 m'!W20</f>
        <v>0</v>
      </c>
      <c r="X20" s="278">
        <f>'Flujo 48 m'!X20</f>
        <v>0</v>
      </c>
      <c r="Y20" s="278">
        <f>'Flujo 48 m'!Y20</f>
        <v>0</v>
      </c>
      <c r="Z20" s="278">
        <f>'Flujo 48 m'!Z20</f>
        <v>0</v>
      </c>
      <c r="AA20" s="278">
        <f>'Flujo 48 m'!AA20</f>
        <v>0</v>
      </c>
      <c r="AB20" s="278">
        <f>'Flujo 48 m'!AB20</f>
        <v>0</v>
      </c>
      <c r="AC20" s="278">
        <f>'Flujo 48 m'!AC20</f>
        <v>0</v>
      </c>
      <c r="AD20" s="280">
        <f>'Flujo 48 m'!AD20</f>
        <v>0</v>
      </c>
      <c r="AE20" s="282">
        <f>'Flujo 48 m'!AE20</f>
        <v>0</v>
      </c>
      <c r="AF20" s="278">
        <f>'Flujo 48 m'!AF20</f>
        <v>0</v>
      </c>
      <c r="AG20" s="278">
        <f>'Flujo 48 m'!AG20</f>
        <v>0</v>
      </c>
      <c r="AH20" s="278">
        <f>'Flujo 48 m'!AH20</f>
        <v>0</v>
      </c>
      <c r="AI20" s="278">
        <f>'Flujo 48 m'!AI20</f>
        <v>0</v>
      </c>
      <c r="AJ20" s="278">
        <f>'Flujo 48 m'!AJ20</f>
        <v>0</v>
      </c>
      <c r="AK20" s="278">
        <f>'Flujo 48 m'!AK20</f>
        <v>0</v>
      </c>
      <c r="AL20" s="278">
        <f>'Flujo 48 m'!AL20</f>
        <v>0</v>
      </c>
      <c r="AM20" s="278">
        <f>'Flujo 48 m'!AM20</f>
        <v>0</v>
      </c>
      <c r="AN20" s="278">
        <f>'Flujo 48 m'!AN20</f>
        <v>0</v>
      </c>
      <c r="AO20" s="278">
        <f>'Flujo 48 m'!AO20</f>
        <v>0</v>
      </c>
      <c r="AP20" s="280">
        <f>'Flujo 48 m'!AP20</f>
        <v>0</v>
      </c>
      <c r="AQ20" s="285">
        <f>'Flujo 48 m'!AQ20</f>
        <v>0</v>
      </c>
      <c r="AR20" s="287">
        <f>'Flujo 48 m'!AR20</f>
        <v>0</v>
      </c>
      <c r="AS20" s="287">
        <f>'Flujo 48 m'!AS20</f>
        <v>0</v>
      </c>
      <c r="AT20" s="287">
        <f>'Flujo 48 m'!AT20</f>
        <v>0</v>
      </c>
      <c r="AU20" s="287">
        <f>'Flujo 48 m'!AU20</f>
        <v>0</v>
      </c>
      <c r="AV20" s="287">
        <f>'Flujo 48 m'!AV20</f>
        <v>0</v>
      </c>
      <c r="AW20" s="287">
        <f>'Flujo 48 m'!AW20</f>
        <v>0</v>
      </c>
      <c r="AX20" s="287">
        <f>'Flujo 48 m'!AX20</f>
        <v>0</v>
      </c>
      <c r="AY20" s="287">
        <f>'Flujo 48 m'!AY20</f>
        <v>0</v>
      </c>
      <c r="AZ20" s="287">
        <f>'Flujo 48 m'!AZ20</f>
        <v>0</v>
      </c>
      <c r="BA20" s="287">
        <f>'Flujo 48 m'!BA20</f>
        <v>0</v>
      </c>
      <c r="BB20" s="289">
        <f>'Flujo 48 m'!BB20</f>
        <v>0</v>
      </c>
      <c r="BC20" s="285">
        <f>'Flujo 48 m'!BC20</f>
        <v>0</v>
      </c>
      <c r="BD20" s="287">
        <f>'Flujo 48 m'!BD20</f>
        <v>0</v>
      </c>
      <c r="BE20" s="287">
        <f>'Flujo 48 m'!BE20</f>
        <v>0</v>
      </c>
      <c r="BF20" s="287">
        <f>'Flujo 48 m'!BF20</f>
        <v>0</v>
      </c>
      <c r="BG20" s="287">
        <f>'Flujo 48 m'!BG20</f>
        <v>0</v>
      </c>
      <c r="BH20" s="287">
        <f>'Flujo 48 m'!BH20</f>
        <v>0</v>
      </c>
      <c r="BI20" s="287">
        <f>'Flujo 48 m'!BI20</f>
        <v>0</v>
      </c>
      <c r="BJ20" s="287">
        <f>'Flujo 48 m'!BJ20</f>
        <v>0</v>
      </c>
      <c r="BK20" s="287">
        <f>'Flujo 48 m'!BK20</f>
        <v>0</v>
      </c>
      <c r="BL20" s="287">
        <f>'Flujo 48 m'!BL20</f>
        <v>0</v>
      </c>
      <c r="BM20" s="287">
        <f>'Flujo 48 m'!BM20</f>
        <v>0</v>
      </c>
      <c r="BN20" s="289">
        <f>'Flujo 48 m'!BN20</f>
        <v>0</v>
      </c>
      <c r="BO20" s="100"/>
      <c r="BP20" s="100"/>
    </row>
    <row r="21" ht="15.75" customHeight="1">
      <c r="A21" s="100"/>
      <c r="B21" s="268" t="str">
        <f>'Flujo 48 m'!B21</f>
        <v>Servicios implementación en el COT</v>
      </c>
      <c r="C21" s="318">
        <f t="shared" si="12"/>
        <v>2461.227273</v>
      </c>
      <c r="D21" s="318">
        <f t="shared" si="13"/>
        <v>2461.227273</v>
      </c>
      <c r="E21" s="274"/>
      <c r="F21" s="280">
        <f>'Flujo 48 m'!F21</f>
        <v>2461.227273</v>
      </c>
      <c r="G21" s="282">
        <f>'Flujo 48 m'!G21</f>
        <v>0</v>
      </c>
      <c r="H21" s="278">
        <f>'Flujo 48 m'!H21</f>
        <v>0</v>
      </c>
      <c r="I21" s="278">
        <f>'Flujo 48 m'!I21</f>
        <v>0</v>
      </c>
      <c r="J21" s="278">
        <f>'Flujo 48 m'!J21</f>
        <v>0</v>
      </c>
      <c r="K21" s="278">
        <f>'Flujo 48 m'!K21</f>
        <v>0</v>
      </c>
      <c r="L21" s="278">
        <f>'Flujo 48 m'!L21</f>
        <v>0</v>
      </c>
      <c r="M21" s="278">
        <f>'Flujo 48 m'!M21</f>
        <v>0</v>
      </c>
      <c r="N21" s="278">
        <f>'Flujo 48 m'!N21</f>
        <v>0</v>
      </c>
      <c r="O21" s="278">
        <f>'Flujo 48 m'!O21</f>
        <v>0</v>
      </c>
      <c r="P21" s="278">
        <f>'Flujo 48 m'!P21</f>
        <v>0</v>
      </c>
      <c r="Q21" s="278">
        <f>'Flujo 48 m'!Q21</f>
        <v>0</v>
      </c>
      <c r="R21" s="280">
        <f>'Flujo 48 m'!R21</f>
        <v>0</v>
      </c>
      <c r="S21" s="282">
        <f>'Flujo 48 m'!S21</f>
        <v>0</v>
      </c>
      <c r="T21" s="278">
        <f>'Flujo 48 m'!T21</f>
        <v>0</v>
      </c>
      <c r="U21" s="278">
        <f>'Flujo 48 m'!U21</f>
        <v>0</v>
      </c>
      <c r="V21" s="278">
        <f>'Flujo 48 m'!V21</f>
        <v>0</v>
      </c>
      <c r="W21" s="278">
        <f>'Flujo 48 m'!W21</f>
        <v>0</v>
      </c>
      <c r="X21" s="278">
        <f>'Flujo 48 m'!X21</f>
        <v>0</v>
      </c>
      <c r="Y21" s="278">
        <f>'Flujo 48 m'!Y21</f>
        <v>0</v>
      </c>
      <c r="Z21" s="278">
        <f>'Flujo 48 m'!Z21</f>
        <v>0</v>
      </c>
      <c r="AA21" s="278">
        <f>'Flujo 48 m'!AA21</f>
        <v>0</v>
      </c>
      <c r="AB21" s="278">
        <f>'Flujo 48 m'!AB21</f>
        <v>0</v>
      </c>
      <c r="AC21" s="278">
        <f>'Flujo 48 m'!AC21</f>
        <v>0</v>
      </c>
      <c r="AD21" s="280">
        <f>'Flujo 48 m'!AD21</f>
        <v>0</v>
      </c>
      <c r="AE21" s="282">
        <f>'Flujo 48 m'!AE21</f>
        <v>0</v>
      </c>
      <c r="AF21" s="278">
        <f>'Flujo 48 m'!AF21</f>
        <v>0</v>
      </c>
      <c r="AG21" s="278">
        <f>'Flujo 48 m'!AG21</f>
        <v>0</v>
      </c>
      <c r="AH21" s="278">
        <f>'Flujo 48 m'!AH21</f>
        <v>0</v>
      </c>
      <c r="AI21" s="278">
        <f>'Flujo 48 m'!AI21</f>
        <v>0</v>
      </c>
      <c r="AJ21" s="278">
        <f>'Flujo 48 m'!AJ21</f>
        <v>0</v>
      </c>
      <c r="AK21" s="278">
        <f>'Flujo 48 m'!AK21</f>
        <v>0</v>
      </c>
      <c r="AL21" s="278">
        <f>'Flujo 48 m'!AL21</f>
        <v>0</v>
      </c>
      <c r="AM21" s="278">
        <f>'Flujo 48 m'!AM21</f>
        <v>0</v>
      </c>
      <c r="AN21" s="278">
        <f>'Flujo 48 m'!AN21</f>
        <v>0</v>
      </c>
      <c r="AO21" s="278">
        <f>'Flujo 48 m'!AO21</f>
        <v>0</v>
      </c>
      <c r="AP21" s="280">
        <f>'Flujo 48 m'!AP21</f>
        <v>0</v>
      </c>
      <c r="AQ21" s="285">
        <f>'Flujo 48 m'!AQ21</f>
        <v>0</v>
      </c>
      <c r="AR21" s="287">
        <f>'Flujo 48 m'!AR21</f>
        <v>0</v>
      </c>
      <c r="AS21" s="287">
        <f>'Flujo 48 m'!AS21</f>
        <v>0</v>
      </c>
      <c r="AT21" s="287">
        <f>'Flujo 48 m'!AT21</f>
        <v>0</v>
      </c>
      <c r="AU21" s="287">
        <f>'Flujo 48 m'!AU21</f>
        <v>0</v>
      </c>
      <c r="AV21" s="287">
        <f>'Flujo 48 m'!AV21</f>
        <v>0</v>
      </c>
      <c r="AW21" s="287">
        <f>'Flujo 48 m'!AW21</f>
        <v>0</v>
      </c>
      <c r="AX21" s="287">
        <f>'Flujo 48 m'!AX21</f>
        <v>0</v>
      </c>
      <c r="AY21" s="287">
        <f>'Flujo 48 m'!AY21</f>
        <v>0</v>
      </c>
      <c r="AZ21" s="287">
        <f>'Flujo 48 m'!AZ21</f>
        <v>0</v>
      </c>
      <c r="BA21" s="287">
        <f>'Flujo 48 m'!BA21</f>
        <v>0</v>
      </c>
      <c r="BB21" s="289">
        <f>'Flujo 48 m'!BB21</f>
        <v>0</v>
      </c>
      <c r="BC21" s="285">
        <f>'Flujo 48 m'!BC21</f>
        <v>0</v>
      </c>
      <c r="BD21" s="287">
        <f>'Flujo 48 m'!BD21</f>
        <v>0</v>
      </c>
      <c r="BE21" s="287">
        <f>'Flujo 48 m'!BE21</f>
        <v>0</v>
      </c>
      <c r="BF21" s="287">
        <f>'Flujo 48 m'!BF21</f>
        <v>0</v>
      </c>
      <c r="BG21" s="287">
        <f>'Flujo 48 m'!BG21</f>
        <v>0</v>
      </c>
      <c r="BH21" s="287">
        <f>'Flujo 48 m'!BH21</f>
        <v>0</v>
      </c>
      <c r="BI21" s="287">
        <f>'Flujo 48 m'!BI21</f>
        <v>0</v>
      </c>
      <c r="BJ21" s="287">
        <f>'Flujo 48 m'!BJ21</f>
        <v>0</v>
      </c>
      <c r="BK21" s="287">
        <f>'Flujo 48 m'!BK21</f>
        <v>0</v>
      </c>
      <c r="BL21" s="287">
        <f>'Flujo 48 m'!BL21</f>
        <v>0</v>
      </c>
      <c r="BM21" s="287">
        <f>'Flujo 48 m'!BM21</f>
        <v>0</v>
      </c>
      <c r="BN21" s="289">
        <f>'Flujo 48 m'!BN21</f>
        <v>0</v>
      </c>
      <c r="BO21" s="100"/>
      <c r="BP21" s="100"/>
    </row>
    <row r="22" ht="15.75" customHeight="1">
      <c r="A22" s="100"/>
      <c r="B22" s="244" t="str">
        <f>'Flujo 48 m'!B22</f>
        <v>Servicios Enterprise GMD</v>
      </c>
      <c r="C22" s="355">
        <f t="shared" ref="C22:D22" si="14">SUM(C23:C25)</f>
        <v>5576</v>
      </c>
      <c r="D22" s="357">
        <f t="shared" si="14"/>
        <v>5576</v>
      </c>
      <c r="E22" s="304" t="str">
        <f>D22/$D$12</f>
        <v>#REF!</v>
      </c>
      <c r="F22" s="319">
        <f t="shared" ref="F22:BN22" si="15">SUM(F23:F25)</f>
        <v>5576</v>
      </c>
      <c r="G22" s="322">
        <f t="shared" si="15"/>
        <v>0</v>
      </c>
      <c r="H22" s="297">
        <f t="shared" si="15"/>
        <v>0</v>
      </c>
      <c r="I22" s="297">
        <f t="shared" si="15"/>
        <v>0</v>
      </c>
      <c r="J22" s="297">
        <f t="shared" si="15"/>
        <v>0</v>
      </c>
      <c r="K22" s="297">
        <f t="shared" si="15"/>
        <v>0</v>
      </c>
      <c r="L22" s="297">
        <f t="shared" si="15"/>
        <v>0</v>
      </c>
      <c r="M22" s="297">
        <f t="shared" si="15"/>
        <v>0</v>
      </c>
      <c r="N22" s="297">
        <f t="shared" si="15"/>
        <v>0</v>
      </c>
      <c r="O22" s="297">
        <f t="shared" si="15"/>
        <v>0</v>
      </c>
      <c r="P22" s="297">
        <f t="shared" si="15"/>
        <v>0</v>
      </c>
      <c r="Q22" s="297">
        <f t="shared" si="15"/>
        <v>0</v>
      </c>
      <c r="R22" s="319">
        <f t="shared" si="15"/>
        <v>0</v>
      </c>
      <c r="S22" s="322">
        <f t="shared" si="15"/>
        <v>0</v>
      </c>
      <c r="T22" s="297">
        <f t="shared" si="15"/>
        <v>0</v>
      </c>
      <c r="U22" s="297">
        <f t="shared" si="15"/>
        <v>0</v>
      </c>
      <c r="V22" s="297">
        <f t="shared" si="15"/>
        <v>0</v>
      </c>
      <c r="W22" s="297">
        <f t="shared" si="15"/>
        <v>0</v>
      </c>
      <c r="X22" s="297">
        <f t="shared" si="15"/>
        <v>0</v>
      </c>
      <c r="Y22" s="297">
        <f t="shared" si="15"/>
        <v>0</v>
      </c>
      <c r="Z22" s="297">
        <f t="shared" si="15"/>
        <v>0</v>
      </c>
      <c r="AA22" s="297">
        <f t="shared" si="15"/>
        <v>0</v>
      </c>
      <c r="AB22" s="297">
        <f t="shared" si="15"/>
        <v>0</v>
      </c>
      <c r="AC22" s="297">
        <f t="shared" si="15"/>
        <v>0</v>
      </c>
      <c r="AD22" s="319">
        <f t="shared" si="15"/>
        <v>0</v>
      </c>
      <c r="AE22" s="322">
        <f t="shared" si="15"/>
        <v>0</v>
      </c>
      <c r="AF22" s="297">
        <f t="shared" si="15"/>
        <v>0</v>
      </c>
      <c r="AG22" s="297">
        <f t="shared" si="15"/>
        <v>0</v>
      </c>
      <c r="AH22" s="297">
        <f t="shared" si="15"/>
        <v>0</v>
      </c>
      <c r="AI22" s="297">
        <f t="shared" si="15"/>
        <v>0</v>
      </c>
      <c r="AJ22" s="297">
        <f t="shared" si="15"/>
        <v>0</v>
      </c>
      <c r="AK22" s="297">
        <f t="shared" si="15"/>
        <v>0</v>
      </c>
      <c r="AL22" s="297">
        <f t="shared" si="15"/>
        <v>0</v>
      </c>
      <c r="AM22" s="297">
        <f t="shared" si="15"/>
        <v>0</v>
      </c>
      <c r="AN22" s="297">
        <f t="shared" si="15"/>
        <v>0</v>
      </c>
      <c r="AO22" s="297">
        <f t="shared" si="15"/>
        <v>0</v>
      </c>
      <c r="AP22" s="319">
        <f t="shared" si="15"/>
        <v>0</v>
      </c>
      <c r="AQ22" s="267">
        <f t="shared" si="15"/>
        <v>0</v>
      </c>
      <c r="AR22" s="265">
        <f t="shared" si="15"/>
        <v>0</v>
      </c>
      <c r="AS22" s="265">
        <f t="shared" si="15"/>
        <v>0</v>
      </c>
      <c r="AT22" s="265">
        <f t="shared" si="15"/>
        <v>0</v>
      </c>
      <c r="AU22" s="265">
        <f t="shared" si="15"/>
        <v>0</v>
      </c>
      <c r="AV22" s="265">
        <f t="shared" si="15"/>
        <v>0</v>
      </c>
      <c r="AW22" s="265">
        <f t="shared" si="15"/>
        <v>0</v>
      </c>
      <c r="AX22" s="265">
        <f t="shared" si="15"/>
        <v>0</v>
      </c>
      <c r="AY22" s="265">
        <f t="shared" si="15"/>
        <v>0</v>
      </c>
      <c r="AZ22" s="265">
        <f t="shared" si="15"/>
        <v>0</v>
      </c>
      <c r="BA22" s="265">
        <f t="shared" si="15"/>
        <v>0</v>
      </c>
      <c r="BB22" s="266">
        <f t="shared" si="15"/>
        <v>0</v>
      </c>
      <c r="BC22" s="267">
        <f t="shared" si="15"/>
        <v>0</v>
      </c>
      <c r="BD22" s="265">
        <f t="shared" si="15"/>
        <v>0</v>
      </c>
      <c r="BE22" s="265">
        <f t="shared" si="15"/>
        <v>0</v>
      </c>
      <c r="BF22" s="265">
        <f t="shared" si="15"/>
        <v>0</v>
      </c>
      <c r="BG22" s="265">
        <f t="shared" si="15"/>
        <v>0</v>
      </c>
      <c r="BH22" s="265">
        <f t="shared" si="15"/>
        <v>0</v>
      </c>
      <c r="BI22" s="265">
        <f t="shared" si="15"/>
        <v>0</v>
      </c>
      <c r="BJ22" s="265">
        <f t="shared" si="15"/>
        <v>0</v>
      </c>
      <c r="BK22" s="265">
        <f t="shared" si="15"/>
        <v>0</v>
      </c>
      <c r="BL22" s="265">
        <f t="shared" si="15"/>
        <v>0</v>
      </c>
      <c r="BM22" s="265">
        <f t="shared" si="15"/>
        <v>0</v>
      </c>
      <c r="BN22" s="266">
        <f t="shared" si="15"/>
        <v>0</v>
      </c>
      <c r="BO22" s="344"/>
      <c r="BP22" s="344"/>
    </row>
    <row r="23" ht="15.75" customHeight="1">
      <c r="A23" s="100"/>
      <c r="B23" s="268" t="str">
        <f>'Flujo 48 m'!B23</f>
        <v>Instalación, Soporte HW y SW Base</v>
      </c>
      <c r="C23" s="318">
        <f t="shared" ref="C23:C25" si="16">SUM(F23:BN23)</f>
        <v>5576</v>
      </c>
      <c r="D23" s="318">
        <f t="shared" ref="D23:D25" si="17">NPV($C$7,G23:BN23)+F23</f>
        <v>5576</v>
      </c>
      <c r="E23" s="274"/>
      <c r="F23" s="280">
        <f>'Flujo 48 m'!F23</f>
        <v>5576</v>
      </c>
      <c r="G23" s="282">
        <f>'Flujo 48 m'!G23</f>
        <v>0</v>
      </c>
      <c r="H23" s="278">
        <f>'Flujo 48 m'!H23</f>
        <v>0</v>
      </c>
      <c r="I23" s="278">
        <f>'Flujo 48 m'!I23</f>
        <v>0</v>
      </c>
      <c r="J23" s="278">
        <f>'Flujo 48 m'!J23</f>
        <v>0</v>
      </c>
      <c r="K23" s="278">
        <f>'Flujo 48 m'!K23</f>
        <v>0</v>
      </c>
      <c r="L23" s="278">
        <f>'Flujo 48 m'!L23</f>
        <v>0</v>
      </c>
      <c r="M23" s="278">
        <f>'Flujo 48 m'!M23</f>
        <v>0</v>
      </c>
      <c r="N23" s="278">
        <f>'Flujo 48 m'!N23</f>
        <v>0</v>
      </c>
      <c r="O23" s="278">
        <f>'Flujo 48 m'!O23</f>
        <v>0</v>
      </c>
      <c r="P23" s="278">
        <f>'Flujo 48 m'!P23</f>
        <v>0</v>
      </c>
      <c r="Q23" s="278">
        <f>'Flujo 48 m'!Q23</f>
        <v>0</v>
      </c>
      <c r="R23" s="280">
        <f>'Flujo 48 m'!R23</f>
        <v>0</v>
      </c>
      <c r="S23" s="282">
        <f>'Flujo 48 m'!S23</f>
        <v>0</v>
      </c>
      <c r="T23" s="278">
        <f>'Flujo 48 m'!T23</f>
        <v>0</v>
      </c>
      <c r="U23" s="278">
        <f>'Flujo 48 m'!U23</f>
        <v>0</v>
      </c>
      <c r="V23" s="278">
        <f>'Flujo 48 m'!V23</f>
        <v>0</v>
      </c>
      <c r="W23" s="278">
        <f>'Flujo 48 m'!W23</f>
        <v>0</v>
      </c>
      <c r="X23" s="278">
        <f>'Flujo 48 m'!X23</f>
        <v>0</v>
      </c>
      <c r="Y23" s="278">
        <f>'Flujo 48 m'!Y23</f>
        <v>0</v>
      </c>
      <c r="Z23" s="278">
        <f>'Flujo 48 m'!Z23</f>
        <v>0</v>
      </c>
      <c r="AA23" s="278">
        <f>'Flujo 48 m'!AA23</f>
        <v>0</v>
      </c>
      <c r="AB23" s="278">
        <f>'Flujo 48 m'!AB23</f>
        <v>0</v>
      </c>
      <c r="AC23" s="278">
        <f>'Flujo 48 m'!AC23</f>
        <v>0</v>
      </c>
      <c r="AD23" s="280">
        <f>'Flujo 48 m'!AD23</f>
        <v>0</v>
      </c>
      <c r="AE23" s="282">
        <f>'Flujo 48 m'!AE23</f>
        <v>0</v>
      </c>
      <c r="AF23" s="278">
        <f>'Flujo 48 m'!AF23</f>
        <v>0</v>
      </c>
      <c r="AG23" s="278">
        <f>'Flujo 48 m'!AG23</f>
        <v>0</v>
      </c>
      <c r="AH23" s="278">
        <f>'Flujo 48 m'!AH23</f>
        <v>0</v>
      </c>
      <c r="AI23" s="278">
        <f>'Flujo 48 m'!AI23</f>
        <v>0</v>
      </c>
      <c r="AJ23" s="278">
        <f>'Flujo 48 m'!AJ23</f>
        <v>0</v>
      </c>
      <c r="AK23" s="278">
        <f>'Flujo 48 m'!AK23</f>
        <v>0</v>
      </c>
      <c r="AL23" s="278">
        <f>'Flujo 48 m'!AL23</f>
        <v>0</v>
      </c>
      <c r="AM23" s="278">
        <f>'Flujo 48 m'!AM23</f>
        <v>0</v>
      </c>
      <c r="AN23" s="278">
        <f>'Flujo 48 m'!AN23</f>
        <v>0</v>
      </c>
      <c r="AO23" s="278">
        <f>'Flujo 48 m'!AO23</f>
        <v>0</v>
      </c>
      <c r="AP23" s="280">
        <f>'Flujo 48 m'!AP23</f>
        <v>0</v>
      </c>
      <c r="AQ23" s="285">
        <f>'Flujo 48 m'!AQ23</f>
        <v>0</v>
      </c>
      <c r="AR23" s="287">
        <f>'Flujo 48 m'!AR23</f>
        <v>0</v>
      </c>
      <c r="AS23" s="287">
        <f>'Flujo 48 m'!AS23</f>
        <v>0</v>
      </c>
      <c r="AT23" s="287">
        <f>'Flujo 48 m'!AT23</f>
        <v>0</v>
      </c>
      <c r="AU23" s="287">
        <f>'Flujo 48 m'!AU23</f>
        <v>0</v>
      </c>
      <c r="AV23" s="287">
        <f>'Flujo 48 m'!AV23</f>
        <v>0</v>
      </c>
      <c r="AW23" s="287">
        <f>'Flujo 48 m'!AW23</f>
        <v>0</v>
      </c>
      <c r="AX23" s="287">
        <f>'Flujo 48 m'!AX23</f>
        <v>0</v>
      </c>
      <c r="AY23" s="287">
        <f>'Flujo 48 m'!AY23</f>
        <v>0</v>
      </c>
      <c r="AZ23" s="287">
        <f>'Flujo 48 m'!AZ23</f>
        <v>0</v>
      </c>
      <c r="BA23" s="287">
        <f>'Flujo 48 m'!BA23</f>
        <v>0</v>
      </c>
      <c r="BB23" s="289">
        <f>'Flujo 48 m'!BB23</f>
        <v>0</v>
      </c>
      <c r="BC23" s="285">
        <f>'Flujo 48 m'!BC23</f>
        <v>0</v>
      </c>
      <c r="BD23" s="287">
        <f>'Flujo 48 m'!BD23</f>
        <v>0</v>
      </c>
      <c r="BE23" s="287">
        <f>'Flujo 48 m'!BE23</f>
        <v>0</v>
      </c>
      <c r="BF23" s="287">
        <f>'Flujo 48 m'!BF23</f>
        <v>0</v>
      </c>
      <c r="BG23" s="287">
        <f>'Flujo 48 m'!BG23</f>
        <v>0</v>
      </c>
      <c r="BH23" s="287">
        <f>'Flujo 48 m'!BH23</f>
        <v>0</v>
      </c>
      <c r="BI23" s="287">
        <f>'Flujo 48 m'!BI23</f>
        <v>0</v>
      </c>
      <c r="BJ23" s="287">
        <f>'Flujo 48 m'!BJ23</f>
        <v>0</v>
      </c>
      <c r="BK23" s="287">
        <f>'Flujo 48 m'!BK23</f>
        <v>0</v>
      </c>
      <c r="BL23" s="287">
        <f>'Flujo 48 m'!BL23</f>
        <v>0</v>
      </c>
      <c r="BM23" s="287">
        <f>'Flujo 48 m'!BM23</f>
        <v>0</v>
      </c>
      <c r="BN23" s="289">
        <f>'Flujo 48 m'!BN23</f>
        <v>0</v>
      </c>
      <c r="BO23" s="344"/>
      <c r="BP23" s="344"/>
    </row>
    <row r="24" ht="15.75" customHeight="1">
      <c r="A24" s="100"/>
      <c r="B24" s="268" t="str">
        <f>'Flujo 48 m'!B24</f>
        <v>Instalación, Soporte SW</v>
      </c>
      <c r="C24" s="318">
        <f t="shared" si="16"/>
        <v>0</v>
      </c>
      <c r="D24" s="318">
        <f t="shared" si="17"/>
        <v>0</v>
      </c>
      <c r="E24" s="274"/>
      <c r="F24" s="280">
        <f>'Flujo 48 m'!F24</f>
        <v>0</v>
      </c>
      <c r="G24" s="282">
        <f>'Flujo 48 m'!G24</f>
        <v>0</v>
      </c>
      <c r="H24" s="278">
        <f>'Flujo 48 m'!H24</f>
        <v>0</v>
      </c>
      <c r="I24" s="278">
        <f>'Flujo 48 m'!I24</f>
        <v>0</v>
      </c>
      <c r="J24" s="278">
        <f>'Flujo 48 m'!J24</f>
        <v>0</v>
      </c>
      <c r="K24" s="278">
        <f>'Flujo 48 m'!K24</f>
        <v>0</v>
      </c>
      <c r="L24" s="278">
        <f>'Flujo 48 m'!L24</f>
        <v>0</v>
      </c>
      <c r="M24" s="278">
        <f>'Flujo 48 m'!M24</f>
        <v>0</v>
      </c>
      <c r="N24" s="278">
        <f>'Flujo 48 m'!N24</f>
        <v>0</v>
      </c>
      <c r="O24" s="278">
        <f>'Flujo 48 m'!O24</f>
        <v>0</v>
      </c>
      <c r="P24" s="278">
        <f>'Flujo 48 m'!P24</f>
        <v>0</v>
      </c>
      <c r="Q24" s="278">
        <f>'Flujo 48 m'!Q24</f>
        <v>0</v>
      </c>
      <c r="R24" s="280">
        <f>'Flujo 48 m'!R24</f>
        <v>0</v>
      </c>
      <c r="S24" s="282">
        <f>'Flujo 48 m'!S24</f>
        <v>0</v>
      </c>
      <c r="T24" s="278">
        <f>'Flujo 48 m'!T24</f>
        <v>0</v>
      </c>
      <c r="U24" s="278">
        <f>'Flujo 48 m'!U24</f>
        <v>0</v>
      </c>
      <c r="V24" s="278">
        <f>'Flujo 48 m'!V24</f>
        <v>0</v>
      </c>
      <c r="W24" s="278">
        <f>'Flujo 48 m'!W24</f>
        <v>0</v>
      </c>
      <c r="X24" s="278">
        <f>'Flujo 48 m'!X24</f>
        <v>0</v>
      </c>
      <c r="Y24" s="278">
        <f>'Flujo 48 m'!Y24</f>
        <v>0</v>
      </c>
      <c r="Z24" s="278">
        <f>'Flujo 48 m'!Z24</f>
        <v>0</v>
      </c>
      <c r="AA24" s="278">
        <f>'Flujo 48 m'!AA24</f>
        <v>0</v>
      </c>
      <c r="AB24" s="278">
        <f>'Flujo 48 m'!AB24</f>
        <v>0</v>
      </c>
      <c r="AC24" s="278">
        <f>'Flujo 48 m'!AC24</f>
        <v>0</v>
      </c>
      <c r="AD24" s="280">
        <f>'Flujo 48 m'!AD24</f>
        <v>0</v>
      </c>
      <c r="AE24" s="282">
        <f>'Flujo 48 m'!AE24</f>
        <v>0</v>
      </c>
      <c r="AF24" s="278">
        <f>'Flujo 48 m'!AF24</f>
        <v>0</v>
      </c>
      <c r="AG24" s="278">
        <f>'Flujo 48 m'!AG24</f>
        <v>0</v>
      </c>
      <c r="AH24" s="278">
        <f>'Flujo 48 m'!AH24</f>
        <v>0</v>
      </c>
      <c r="AI24" s="278">
        <f>'Flujo 48 m'!AI24</f>
        <v>0</v>
      </c>
      <c r="AJ24" s="278">
        <f>'Flujo 48 m'!AJ24</f>
        <v>0</v>
      </c>
      <c r="AK24" s="278">
        <f>'Flujo 48 m'!AK24</f>
        <v>0</v>
      </c>
      <c r="AL24" s="278">
        <f>'Flujo 48 m'!AL24</f>
        <v>0</v>
      </c>
      <c r="AM24" s="278">
        <f>'Flujo 48 m'!AM24</f>
        <v>0</v>
      </c>
      <c r="AN24" s="278">
        <f>'Flujo 48 m'!AN24</f>
        <v>0</v>
      </c>
      <c r="AO24" s="278">
        <f>'Flujo 48 m'!AO24</f>
        <v>0</v>
      </c>
      <c r="AP24" s="280">
        <f>'Flujo 48 m'!AP24</f>
        <v>0</v>
      </c>
      <c r="AQ24" s="285">
        <f>'Flujo 48 m'!AQ24</f>
        <v>0</v>
      </c>
      <c r="AR24" s="287">
        <f>'Flujo 48 m'!AR24</f>
        <v>0</v>
      </c>
      <c r="AS24" s="287">
        <f>'Flujo 48 m'!AS24</f>
        <v>0</v>
      </c>
      <c r="AT24" s="287">
        <f>'Flujo 48 m'!AT24</f>
        <v>0</v>
      </c>
      <c r="AU24" s="287">
        <f>'Flujo 48 m'!AU24</f>
        <v>0</v>
      </c>
      <c r="AV24" s="287">
        <f>'Flujo 48 m'!AV24</f>
        <v>0</v>
      </c>
      <c r="AW24" s="287">
        <f>'Flujo 48 m'!AW24</f>
        <v>0</v>
      </c>
      <c r="AX24" s="287">
        <f>'Flujo 48 m'!AX24</f>
        <v>0</v>
      </c>
      <c r="AY24" s="287">
        <f>'Flujo 48 m'!AY24</f>
        <v>0</v>
      </c>
      <c r="AZ24" s="287">
        <f>'Flujo 48 m'!AZ24</f>
        <v>0</v>
      </c>
      <c r="BA24" s="287">
        <f>'Flujo 48 m'!BA24</f>
        <v>0</v>
      </c>
      <c r="BB24" s="289">
        <f>'Flujo 48 m'!BB24</f>
        <v>0</v>
      </c>
      <c r="BC24" s="285">
        <f>'Flujo 48 m'!BC24</f>
        <v>0</v>
      </c>
      <c r="BD24" s="287">
        <f>'Flujo 48 m'!BD24</f>
        <v>0</v>
      </c>
      <c r="BE24" s="287">
        <f>'Flujo 48 m'!BE24</f>
        <v>0</v>
      </c>
      <c r="BF24" s="287">
        <f>'Flujo 48 m'!BF24</f>
        <v>0</v>
      </c>
      <c r="BG24" s="287">
        <f>'Flujo 48 m'!BG24</f>
        <v>0</v>
      </c>
      <c r="BH24" s="287">
        <f>'Flujo 48 m'!BH24</f>
        <v>0</v>
      </c>
      <c r="BI24" s="287">
        <f>'Flujo 48 m'!BI24</f>
        <v>0</v>
      </c>
      <c r="BJ24" s="287">
        <f>'Flujo 48 m'!BJ24</f>
        <v>0</v>
      </c>
      <c r="BK24" s="287">
        <f>'Flujo 48 m'!BK24</f>
        <v>0</v>
      </c>
      <c r="BL24" s="287">
        <f>'Flujo 48 m'!BL24</f>
        <v>0</v>
      </c>
      <c r="BM24" s="287">
        <f>'Flujo 48 m'!BM24</f>
        <v>0</v>
      </c>
      <c r="BN24" s="289">
        <f>'Flujo 48 m'!BN24</f>
        <v>0</v>
      </c>
      <c r="BO24" s="344"/>
      <c r="BP24" s="344"/>
    </row>
    <row r="25" ht="15.75" customHeight="1">
      <c r="A25" s="100"/>
      <c r="B25" s="268" t="str">
        <f>'Flujo 48 m'!B25</f>
        <v>Instalación, Soporte Comunicaciones</v>
      </c>
      <c r="C25" s="318">
        <f t="shared" si="16"/>
        <v>0</v>
      </c>
      <c r="D25" s="318">
        <f t="shared" si="17"/>
        <v>0</v>
      </c>
      <c r="E25" s="274"/>
      <c r="F25" s="280">
        <f>'Flujo 48 m'!F25</f>
        <v>0</v>
      </c>
      <c r="G25" s="282">
        <f>'Flujo 48 m'!G25</f>
        <v>0</v>
      </c>
      <c r="H25" s="278">
        <f>'Flujo 48 m'!H25</f>
        <v>0</v>
      </c>
      <c r="I25" s="278">
        <f>'Flujo 48 m'!I25</f>
        <v>0</v>
      </c>
      <c r="J25" s="278">
        <f>'Flujo 48 m'!J25</f>
        <v>0</v>
      </c>
      <c r="K25" s="278">
        <f>'Flujo 48 m'!K25</f>
        <v>0</v>
      </c>
      <c r="L25" s="278">
        <f>'Flujo 48 m'!L25</f>
        <v>0</v>
      </c>
      <c r="M25" s="278">
        <f>'Flujo 48 m'!M25</f>
        <v>0</v>
      </c>
      <c r="N25" s="278">
        <f>'Flujo 48 m'!N25</f>
        <v>0</v>
      </c>
      <c r="O25" s="278">
        <f>'Flujo 48 m'!O25</f>
        <v>0</v>
      </c>
      <c r="P25" s="278">
        <f>'Flujo 48 m'!P25</f>
        <v>0</v>
      </c>
      <c r="Q25" s="278">
        <f>'Flujo 48 m'!Q25</f>
        <v>0</v>
      </c>
      <c r="R25" s="280">
        <f>'Flujo 48 m'!R25</f>
        <v>0</v>
      </c>
      <c r="S25" s="282">
        <f>'Flujo 48 m'!S25</f>
        <v>0</v>
      </c>
      <c r="T25" s="278">
        <f>'Flujo 48 m'!T25</f>
        <v>0</v>
      </c>
      <c r="U25" s="278">
        <f>'Flujo 48 m'!U25</f>
        <v>0</v>
      </c>
      <c r="V25" s="278">
        <f>'Flujo 48 m'!V25</f>
        <v>0</v>
      </c>
      <c r="W25" s="278">
        <f>'Flujo 48 m'!W25</f>
        <v>0</v>
      </c>
      <c r="X25" s="278">
        <f>'Flujo 48 m'!X25</f>
        <v>0</v>
      </c>
      <c r="Y25" s="278">
        <f>'Flujo 48 m'!Y25</f>
        <v>0</v>
      </c>
      <c r="Z25" s="278">
        <f>'Flujo 48 m'!Z25</f>
        <v>0</v>
      </c>
      <c r="AA25" s="278">
        <f>'Flujo 48 m'!AA25</f>
        <v>0</v>
      </c>
      <c r="AB25" s="278">
        <f>'Flujo 48 m'!AB25</f>
        <v>0</v>
      </c>
      <c r="AC25" s="278">
        <f>'Flujo 48 m'!AC25</f>
        <v>0</v>
      </c>
      <c r="AD25" s="280">
        <f>'Flujo 48 m'!AD25</f>
        <v>0</v>
      </c>
      <c r="AE25" s="282">
        <f>'Flujo 48 m'!AE25</f>
        <v>0</v>
      </c>
      <c r="AF25" s="278">
        <f>'Flujo 48 m'!AF25</f>
        <v>0</v>
      </c>
      <c r="AG25" s="278">
        <f>'Flujo 48 m'!AG25</f>
        <v>0</v>
      </c>
      <c r="AH25" s="278">
        <f>'Flujo 48 m'!AH25</f>
        <v>0</v>
      </c>
      <c r="AI25" s="278">
        <f>'Flujo 48 m'!AI25</f>
        <v>0</v>
      </c>
      <c r="AJ25" s="278">
        <f>'Flujo 48 m'!AJ25</f>
        <v>0</v>
      </c>
      <c r="AK25" s="278">
        <f>'Flujo 48 m'!AK25</f>
        <v>0</v>
      </c>
      <c r="AL25" s="278">
        <f>'Flujo 48 m'!AL25</f>
        <v>0</v>
      </c>
      <c r="AM25" s="278">
        <f>'Flujo 48 m'!AM25</f>
        <v>0</v>
      </c>
      <c r="AN25" s="278">
        <f>'Flujo 48 m'!AN25</f>
        <v>0</v>
      </c>
      <c r="AO25" s="278">
        <f>'Flujo 48 m'!AO25</f>
        <v>0</v>
      </c>
      <c r="AP25" s="280">
        <f>'Flujo 48 m'!AP25</f>
        <v>0</v>
      </c>
      <c r="AQ25" s="285">
        <f>'Flujo 48 m'!AQ25</f>
        <v>0</v>
      </c>
      <c r="AR25" s="287">
        <f>'Flujo 48 m'!AR25</f>
        <v>0</v>
      </c>
      <c r="AS25" s="287">
        <f>'Flujo 48 m'!AS25</f>
        <v>0</v>
      </c>
      <c r="AT25" s="287">
        <f>'Flujo 48 m'!AT25</f>
        <v>0</v>
      </c>
      <c r="AU25" s="287">
        <f>'Flujo 48 m'!AU25</f>
        <v>0</v>
      </c>
      <c r="AV25" s="287">
        <f>'Flujo 48 m'!AV25</f>
        <v>0</v>
      </c>
      <c r="AW25" s="287">
        <f>'Flujo 48 m'!AW25</f>
        <v>0</v>
      </c>
      <c r="AX25" s="287">
        <f>'Flujo 48 m'!AX25</f>
        <v>0</v>
      </c>
      <c r="AY25" s="287">
        <f>'Flujo 48 m'!AY25</f>
        <v>0</v>
      </c>
      <c r="AZ25" s="287">
        <f>'Flujo 48 m'!AZ25</f>
        <v>0</v>
      </c>
      <c r="BA25" s="287">
        <f>'Flujo 48 m'!BA25</f>
        <v>0</v>
      </c>
      <c r="BB25" s="289">
        <f>'Flujo 48 m'!BB25</f>
        <v>0</v>
      </c>
      <c r="BC25" s="285">
        <f>'Flujo 48 m'!BC25</f>
        <v>0</v>
      </c>
      <c r="BD25" s="287">
        <f>'Flujo 48 m'!BD25</f>
        <v>0</v>
      </c>
      <c r="BE25" s="287">
        <f>'Flujo 48 m'!BE25</f>
        <v>0</v>
      </c>
      <c r="BF25" s="287">
        <f>'Flujo 48 m'!BF25</f>
        <v>0</v>
      </c>
      <c r="BG25" s="287">
        <f>'Flujo 48 m'!BG25</f>
        <v>0</v>
      </c>
      <c r="BH25" s="287">
        <f>'Flujo 48 m'!BH25</f>
        <v>0</v>
      </c>
      <c r="BI25" s="287">
        <f>'Flujo 48 m'!BI25</f>
        <v>0</v>
      </c>
      <c r="BJ25" s="287">
        <f>'Flujo 48 m'!BJ25</f>
        <v>0</v>
      </c>
      <c r="BK25" s="287">
        <f>'Flujo 48 m'!BK25</f>
        <v>0</v>
      </c>
      <c r="BL25" s="287">
        <f>'Flujo 48 m'!BL25</f>
        <v>0</v>
      </c>
      <c r="BM25" s="287">
        <f>'Flujo 48 m'!BM25</f>
        <v>0</v>
      </c>
      <c r="BN25" s="289">
        <f>'Flujo 48 m'!BN25</f>
        <v>0</v>
      </c>
      <c r="BO25" s="344"/>
      <c r="BP25" s="344"/>
    </row>
    <row r="26" ht="15.75" customHeight="1">
      <c r="A26" s="100"/>
      <c r="B26" s="244" t="str">
        <f>'Flujo 48 m'!B26</f>
        <v>Servicios Terceros </v>
      </c>
      <c r="C26" s="355">
        <f t="shared" ref="C26:D26" si="18">SUM(C27:C29)</f>
        <v>15000</v>
      </c>
      <c r="D26" s="355">
        <f t="shared" si="18"/>
        <v>15000</v>
      </c>
      <c r="E26" s="304" t="str">
        <f>D26/$D$12</f>
        <v>#REF!</v>
      </c>
      <c r="F26" s="319">
        <f t="shared" ref="F26:BN26" si="19">SUM(F27:F29)</f>
        <v>15000</v>
      </c>
      <c r="G26" s="322">
        <f t="shared" si="19"/>
        <v>0</v>
      </c>
      <c r="H26" s="297">
        <f t="shared" si="19"/>
        <v>0</v>
      </c>
      <c r="I26" s="297">
        <f t="shared" si="19"/>
        <v>0</v>
      </c>
      <c r="J26" s="297">
        <f t="shared" si="19"/>
        <v>0</v>
      </c>
      <c r="K26" s="297">
        <f t="shared" si="19"/>
        <v>0</v>
      </c>
      <c r="L26" s="297">
        <f t="shared" si="19"/>
        <v>0</v>
      </c>
      <c r="M26" s="297">
        <f t="shared" si="19"/>
        <v>0</v>
      </c>
      <c r="N26" s="297">
        <f t="shared" si="19"/>
        <v>0</v>
      </c>
      <c r="O26" s="297">
        <f t="shared" si="19"/>
        <v>0</v>
      </c>
      <c r="P26" s="297">
        <f t="shared" si="19"/>
        <v>0</v>
      </c>
      <c r="Q26" s="297">
        <f t="shared" si="19"/>
        <v>0</v>
      </c>
      <c r="R26" s="319">
        <f t="shared" si="19"/>
        <v>0</v>
      </c>
      <c r="S26" s="322">
        <f t="shared" si="19"/>
        <v>0</v>
      </c>
      <c r="T26" s="297">
        <f t="shared" si="19"/>
        <v>0</v>
      </c>
      <c r="U26" s="297">
        <f t="shared" si="19"/>
        <v>0</v>
      </c>
      <c r="V26" s="297">
        <f t="shared" si="19"/>
        <v>0</v>
      </c>
      <c r="W26" s="297">
        <f t="shared" si="19"/>
        <v>0</v>
      </c>
      <c r="X26" s="297">
        <f t="shared" si="19"/>
        <v>0</v>
      </c>
      <c r="Y26" s="297">
        <f t="shared" si="19"/>
        <v>0</v>
      </c>
      <c r="Z26" s="297">
        <f t="shared" si="19"/>
        <v>0</v>
      </c>
      <c r="AA26" s="297">
        <f t="shared" si="19"/>
        <v>0</v>
      </c>
      <c r="AB26" s="297">
        <f t="shared" si="19"/>
        <v>0</v>
      </c>
      <c r="AC26" s="297">
        <f t="shared" si="19"/>
        <v>0</v>
      </c>
      <c r="AD26" s="319">
        <f t="shared" si="19"/>
        <v>0</v>
      </c>
      <c r="AE26" s="322">
        <f t="shared" si="19"/>
        <v>0</v>
      </c>
      <c r="AF26" s="297">
        <f t="shared" si="19"/>
        <v>0</v>
      </c>
      <c r="AG26" s="297">
        <f t="shared" si="19"/>
        <v>0</v>
      </c>
      <c r="AH26" s="297">
        <f t="shared" si="19"/>
        <v>0</v>
      </c>
      <c r="AI26" s="297">
        <f t="shared" si="19"/>
        <v>0</v>
      </c>
      <c r="AJ26" s="297">
        <f t="shared" si="19"/>
        <v>0</v>
      </c>
      <c r="AK26" s="297">
        <f t="shared" si="19"/>
        <v>0</v>
      </c>
      <c r="AL26" s="297">
        <f t="shared" si="19"/>
        <v>0</v>
      </c>
      <c r="AM26" s="297">
        <f t="shared" si="19"/>
        <v>0</v>
      </c>
      <c r="AN26" s="297">
        <f t="shared" si="19"/>
        <v>0</v>
      </c>
      <c r="AO26" s="297">
        <f t="shared" si="19"/>
        <v>0</v>
      </c>
      <c r="AP26" s="319">
        <f t="shared" si="19"/>
        <v>0</v>
      </c>
      <c r="AQ26" s="322">
        <f t="shared" si="19"/>
        <v>0</v>
      </c>
      <c r="AR26" s="297">
        <f t="shared" si="19"/>
        <v>0</v>
      </c>
      <c r="AS26" s="297">
        <f t="shared" si="19"/>
        <v>0</v>
      </c>
      <c r="AT26" s="297">
        <f t="shared" si="19"/>
        <v>0</v>
      </c>
      <c r="AU26" s="297">
        <f t="shared" si="19"/>
        <v>0</v>
      </c>
      <c r="AV26" s="297">
        <f t="shared" si="19"/>
        <v>0</v>
      </c>
      <c r="AW26" s="297">
        <f t="shared" si="19"/>
        <v>0</v>
      </c>
      <c r="AX26" s="297">
        <f t="shared" si="19"/>
        <v>0</v>
      </c>
      <c r="AY26" s="297">
        <f t="shared" si="19"/>
        <v>0</v>
      </c>
      <c r="AZ26" s="297">
        <f t="shared" si="19"/>
        <v>0</v>
      </c>
      <c r="BA26" s="297">
        <f t="shared" si="19"/>
        <v>0</v>
      </c>
      <c r="BB26" s="319">
        <f t="shared" si="19"/>
        <v>0</v>
      </c>
      <c r="BC26" s="267">
        <f t="shared" si="19"/>
        <v>0</v>
      </c>
      <c r="BD26" s="265">
        <f t="shared" si="19"/>
        <v>0</v>
      </c>
      <c r="BE26" s="265">
        <f t="shared" si="19"/>
        <v>0</v>
      </c>
      <c r="BF26" s="265">
        <f t="shared" si="19"/>
        <v>0</v>
      </c>
      <c r="BG26" s="265">
        <f t="shared" si="19"/>
        <v>0</v>
      </c>
      <c r="BH26" s="265">
        <f t="shared" si="19"/>
        <v>0</v>
      </c>
      <c r="BI26" s="265">
        <f t="shared" si="19"/>
        <v>0</v>
      </c>
      <c r="BJ26" s="265">
        <f t="shared" si="19"/>
        <v>0</v>
      </c>
      <c r="BK26" s="265">
        <f t="shared" si="19"/>
        <v>0</v>
      </c>
      <c r="BL26" s="265">
        <f t="shared" si="19"/>
        <v>0</v>
      </c>
      <c r="BM26" s="265">
        <f t="shared" si="19"/>
        <v>0</v>
      </c>
      <c r="BN26" s="266">
        <f t="shared" si="19"/>
        <v>0</v>
      </c>
      <c r="BO26" s="344"/>
      <c r="BP26" s="344"/>
    </row>
    <row r="27" ht="15.75" customHeight="1">
      <c r="A27" s="100"/>
      <c r="B27" s="268" t="str">
        <f>'Flujo 48 m'!B27</f>
        <v>* Instalación y Configuración del Cluster con MC/Service Guard</v>
      </c>
      <c r="C27" s="318">
        <f t="shared" ref="C27:C29" si="20">SUM(F27:BN27)</f>
        <v>15000</v>
      </c>
      <c r="D27" s="318">
        <f t="shared" ref="D27:D29" si="21">NPV($C$7,G27:BN27)+F27</f>
        <v>15000</v>
      </c>
      <c r="E27" s="274"/>
      <c r="F27" s="280">
        <f>'Flujo 48 m'!F27</f>
        <v>15000</v>
      </c>
      <c r="G27" s="282">
        <f>'Flujo 48 m'!G27</f>
        <v>0</v>
      </c>
      <c r="H27" s="278">
        <f>'Flujo 48 m'!H27</f>
        <v>0</v>
      </c>
      <c r="I27" s="278">
        <f>'Flujo 48 m'!I27</f>
        <v>0</v>
      </c>
      <c r="J27" s="278">
        <f>'Flujo 48 m'!J27</f>
        <v>0</v>
      </c>
      <c r="K27" s="278">
        <f>'Flujo 48 m'!K27</f>
        <v>0</v>
      </c>
      <c r="L27" s="278">
        <f>'Flujo 48 m'!L27</f>
        <v>0</v>
      </c>
      <c r="M27" s="278">
        <f>'Flujo 48 m'!M27</f>
        <v>0</v>
      </c>
      <c r="N27" s="278">
        <f>'Flujo 48 m'!N27</f>
        <v>0</v>
      </c>
      <c r="O27" s="278">
        <f>'Flujo 48 m'!O27</f>
        <v>0</v>
      </c>
      <c r="P27" s="278">
        <f>'Flujo 48 m'!P27</f>
        <v>0</v>
      </c>
      <c r="Q27" s="278">
        <f>'Flujo 48 m'!Q27</f>
        <v>0</v>
      </c>
      <c r="R27" s="280">
        <f>'Flujo 48 m'!R27</f>
        <v>0</v>
      </c>
      <c r="S27" s="282">
        <f>'Flujo 48 m'!S27</f>
        <v>0</v>
      </c>
      <c r="T27" s="278">
        <f>'Flujo 48 m'!T27</f>
        <v>0</v>
      </c>
      <c r="U27" s="278">
        <f>'Flujo 48 m'!U27</f>
        <v>0</v>
      </c>
      <c r="V27" s="278">
        <f>'Flujo 48 m'!V27</f>
        <v>0</v>
      </c>
      <c r="W27" s="278">
        <f>'Flujo 48 m'!W27</f>
        <v>0</v>
      </c>
      <c r="X27" s="278">
        <f>'Flujo 48 m'!X27</f>
        <v>0</v>
      </c>
      <c r="Y27" s="278">
        <f>'Flujo 48 m'!Y27</f>
        <v>0</v>
      </c>
      <c r="Z27" s="278">
        <f>'Flujo 48 m'!Z27</f>
        <v>0</v>
      </c>
      <c r="AA27" s="278">
        <f>'Flujo 48 m'!AA27</f>
        <v>0</v>
      </c>
      <c r="AB27" s="278">
        <f>'Flujo 48 m'!AB27</f>
        <v>0</v>
      </c>
      <c r="AC27" s="278">
        <f>'Flujo 48 m'!AC27</f>
        <v>0</v>
      </c>
      <c r="AD27" s="280">
        <f>'Flujo 48 m'!AD27</f>
        <v>0</v>
      </c>
      <c r="AE27" s="282">
        <f>'Flujo 48 m'!AE27</f>
        <v>0</v>
      </c>
      <c r="AF27" s="278">
        <f>'Flujo 48 m'!AF27</f>
        <v>0</v>
      </c>
      <c r="AG27" s="278">
        <f>'Flujo 48 m'!AG27</f>
        <v>0</v>
      </c>
      <c r="AH27" s="278">
        <f>'Flujo 48 m'!AH27</f>
        <v>0</v>
      </c>
      <c r="AI27" s="278">
        <f>'Flujo 48 m'!AI27</f>
        <v>0</v>
      </c>
      <c r="AJ27" s="278">
        <f>'Flujo 48 m'!AJ27</f>
        <v>0</v>
      </c>
      <c r="AK27" s="278">
        <f>'Flujo 48 m'!AK27</f>
        <v>0</v>
      </c>
      <c r="AL27" s="278">
        <f>'Flujo 48 m'!AL27</f>
        <v>0</v>
      </c>
      <c r="AM27" s="278">
        <f>'Flujo 48 m'!AM27</f>
        <v>0</v>
      </c>
      <c r="AN27" s="278">
        <f>'Flujo 48 m'!AN27</f>
        <v>0</v>
      </c>
      <c r="AO27" s="278">
        <f>'Flujo 48 m'!AO27</f>
        <v>0</v>
      </c>
      <c r="AP27" s="280">
        <f>'Flujo 48 m'!AP27</f>
        <v>0</v>
      </c>
      <c r="AQ27" s="285">
        <f>'Flujo 48 m'!AQ27</f>
        <v>0</v>
      </c>
      <c r="AR27" s="287">
        <f>'Flujo 48 m'!AR27</f>
        <v>0</v>
      </c>
      <c r="AS27" s="287">
        <f>'Flujo 48 m'!AS27</f>
        <v>0</v>
      </c>
      <c r="AT27" s="287">
        <f>'Flujo 48 m'!AT27</f>
        <v>0</v>
      </c>
      <c r="AU27" s="287">
        <f>'Flujo 48 m'!AU27</f>
        <v>0</v>
      </c>
      <c r="AV27" s="287">
        <f>'Flujo 48 m'!AV27</f>
        <v>0</v>
      </c>
      <c r="AW27" s="287">
        <f>'Flujo 48 m'!AW27</f>
        <v>0</v>
      </c>
      <c r="AX27" s="287">
        <f>'Flujo 48 m'!AX27</f>
        <v>0</v>
      </c>
      <c r="AY27" s="287">
        <f>'Flujo 48 m'!AY27</f>
        <v>0</v>
      </c>
      <c r="AZ27" s="287">
        <f>'Flujo 48 m'!AZ27</f>
        <v>0</v>
      </c>
      <c r="BA27" s="287">
        <f>'Flujo 48 m'!BA27</f>
        <v>0</v>
      </c>
      <c r="BB27" s="289">
        <f>'Flujo 48 m'!BB27</f>
        <v>0</v>
      </c>
      <c r="BC27" s="285">
        <f>'Flujo 48 m'!BC27</f>
        <v>0</v>
      </c>
      <c r="BD27" s="287">
        <f>'Flujo 48 m'!BD27</f>
        <v>0</v>
      </c>
      <c r="BE27" s="287">
        <f>'Flujo 48 m'!BE27</f>
        <v>0</v>
      </c>
      <c r="BF27" s="287">
        <f>'Flujo 48 m'!BF27</f>
        <v>0</v>
      </c>
      <c r="BG27" s="287">
        <f>'Flujo 48 m'!BG27</f>
        <v>0</v>
      </c>
      <c r="BH27" s="287">
        <f>'Flujo 48 m'!BH27</f>
        <v>0</v>
      </c>
      <c r="BI27" s="287">
        <f>'Flujo 48 m'!BI27</f>
        <v>0</v>
      </c>
      <c r="BJ27" s="287">
        <f>'Flujo 48 m'!BJ27</f>
        <v>0</v>
      </c>
      <c r="BK27" s="287">
        <f>'Flujo 48 m'!BK27</f>
        <v>0</v>
      </c>
      <c r="BL27" s="287">
        <f>'Flujo 48 m'!BL27</f>
        <v>0</v>
      </c>
      <c r="BM27" s="287">
        <f>'Flujo 48 m'!BM27</f>
        <v>0</v>
      </c>
      <c r="BN27" s="289">
        <f>'Flujo 48 m'!BN27</f>
        <v>0</v>
      </c>
      <c r="BO27" s="344"/>
      <c r="BP27" s="344"/>
    </row>
    <row r="28" ht="15.75" customHeight="1">
      <c r="A28" s="100"/>
      <c r="B28" s="268" t="str">
        <f>'Flujo 48 m'!B28</f>
        <v>Instalación, Soporte SW</v>
      </c>
      <c r="C28" s="318">
        <f t="shared" si="20"/>
        <v>0</v>
      </c>
      <c r="D28" s="318">
        <f t="shared" si="21"/>
        <v>0</v>
      </c>
      <c r="E28" s="274"/>
      <c r="F28" s="280">
        <f>'Flujo 48 m'!F28</f>
        <v>0</v>
      </c>
      <c r="G28" s="282">
        <f>'Flujo 48 m'!G28</f>
        <v>0</v>
      </c>
      <c r="H28" s="278">
        <f>'Flujo 48 m'!H28</f>
        <v>0</v>
      </c>
      <c r="I28" s="278">
        <f>'Flujo 48 m'!I28</f>
        <v>0</v>
      </c>
      <c r="J28" s="278">
        <f>'Flujo 48 m'!J28</f>
        <v>0</v>
      </c>
      <c r="K28" s="278">
        <f>'Flujo 48 m'!K28</f>
        <v>0</v>
      </c>
      <c r="L28" s="278">
        <f>'Flujo 48 m'!L28</f>
        <v>0</v>
      </c>
      <c r="M28" s="278">
        <f>'Flujo 48 m'!M28</f>
        <v>0</v>
      </c>
      <c r="N28" s="278">
        <f>'Flujo 48 m'!N28</f>
        <v>0</v>
      </c>
      <c r="O28" s="278">
        <f>'Flujo 48 m'!O28</f>
        <v>0</v>
      </c>
      <c r="P28" s="278">
        <f>'Flujo 48 m'!P28</f>
        <v>0</v>
      </c>
      <c r="Q28" s="278">
        <f>'Flujo 48 m'!Q28</f>
        <v>0</v>
      </c>
      <c r="R28" s="280">
        <f>'Flujo 48 m'!R28</f>
        <v>0</v>
      </c>
      <c r="S28" s="282">
        <f>'Flujo 48 m'!S28</f>
        <v>0</v>
      </c>
      <c r="T28" s="278">
        <f>'Flujo 48 m'!T28</f>
        <v>0</v>
      </c>
      <c r="U28" s="278">
        <f>'Flujo 48 m'!U28</f>
        <v>0</v>
      </c>
      <c r="V28" s="278">
        <f>'Flujo 48 m'!V28</f>
        <v>0</v>
      </c>
      <c r="W28" s="278">
        <f>'Flujo 48 m'!W28</f>
        <v>0</v>
      </c>
      <c r="X28" s="278">
        <f>'Flujo 48 m'!X28</f>
        <v>0</v>
      </c>
      <c r="Y28" s="278">
        <f>'Flujo 48 m'!Y28</f>
        <v>0</v>
      </c>
      <c r="Z28" s="278">
        <f>'Flujo 48 m'!Z28</f>
        <v>0</v>
      </c>
      <c r="AA28" s="278">
        <f>'Flujo 48 m'!AA28</f>
        <v>0</v>
      </c>
      <c r="AB28" s="278">
        <f>'Flujo 48 m'!AB28</f>
        <v>0</v>
      </c>
      <c r="AC28" s="278">
        <f>'Flujo 48 m'!AC28</f>
        <v>0</v>
      </c>
      <c r="AD28" s="280">
        <f>'Flujo 48 m'!AD28</f>
        <v>0</v>
      </c>
      <c r="AE28" s="282">
        <f>'Flujo 48 m'!AE28</f>
        <v>0</v>
      </c>
      <c r="AF28" s="278">
        <f>'Flujo 48 m'!AF28</f>
        <v>0</v>
      </c>
      <c r="AG28" s="278">
        <f>'Flujo 48 m'!AG28</f>
        <v>0</v>
      </c>
      <c r="AH28" s="278">
        <f>'Flujo 48 m'!AH28</f>
        <v>0</v>
      </c>
      <c r="AI28" s="278">
        <f>'Flujo 48 m'!AI28</f>
        <v>0</v>
      </c>
      <c r="AJ28" s="278">
        <f>'Flujo 48 m'!AJ28</f>
        <v>0</v>
      </c>
      <c r="AK28" s="278">
        <f>'Flujo 48 m'!AK28</f>
        <v>0</v>
      </c>
      <c r="AL28" s="278">
        <f>'Flujo 48 m'!AL28</f>
        <v>0</v>
      </c>
      <c r="AM28" s="278">
        <f>'Flujo 48 m'!AM28</f>
        <v>0</v>
      </c>
      <c r="AN28" s="278">
        <f>'Flujo 48 m'!AN28</f>
        <v>0</v>
      </c>
      <c r="AO28" s="278">
        <f>'Flujo 48 m'!AO28</f>
        <v>0</v>
      </c>
      <c r="AP28" s="280">
        <f>'Flujo 48 m'!AP28</f>
        <v>0</v>
      </c>
      <c r="AQ28" s="285">
        <f>'Flujo 48 m'!AQ28</f>
        <v>0</v>
      </c>
      <c r="AR28" s="287">
        <f>'Flujo 48 m'!AR28</f>
        <v>0</v>
      </c>
      <c r="AS28" s="287">
        <f>'Flujo 48 m'!AS28</f>
        <v>0</v>
      </c>
      <c r="AT28" s="287">
        <f>'Flujo 48 m'!AT28</f>
        <v>0</v>
      </c>
      <c r="AU28" s="287">
        <f>'Flujo 48 m'!AU28</f>
        <v>0</v>
      </c>
      <c r="AV28" s="287">
        <f>'Flujo 48 m'!AV28</f>
        <v>0</v>
      </c>
      <c r="AW28" s="287">
        <f>'Flujo 48 m'!AW28</f>
        <v>0</v>
      </c>
      <c r="AX28" s="287">
        <f>'Flujo 48 m'!AX28</f>
        <v>0</v>
      </c>
      <c r="AY28" s="287">
        <f>'Flujo 48 m'!AY28</f>
        <v>0</v>
      </c>
      <c r="AZ28" s="287">
        <f>'Flujo 48 m'!AZ28</f>
        <v>0</v>
      </c>
      <c r="BA28" s="287">
        <f>'Flujo 48 m'!BA28</f>
        <v>0</v>
      </c>
      <c r="BB28" s="289">
        <f>'Flujo 48 m'!BB28</f>
        <v>0</v>
      </c>
      <c r="BC28" s="285">
        <f>'Flujo 48 m'!BC28</f>
        <v>0</v>
      </c>
      <c r="BD28" s="287">
        <f>'Flujo 48 m'!BD28</f>
        <v>0</v>
      </c>
      <c r="BE28" s="287">
        <f>'Flujo 48 m'!BE28</f>
        <v>0</v>
      </c>
      <c r="BF28" s="287">
        <f>'Flujo 48 m'!BF28</f>
        <v>0</v>
      </c>
      <c r="BG28" s="287">
        <f>'Flujo 48 m'!BG28</f>
        <v>0</v>
      </c>
      <c r="BH28" s="287">
        <f>'Flujo 48 m'!BH28</f>
        <v>0</v>
      </c>
      <c r="BI28" s="287">
        <f>'Flujo 48 m'!BI28</f>
        <v>0</v>
      </c>
      <c r="BJ28" s="287">
        <f>'Flujo 48 m'!BJ28</f>
        <v>0</v>
      </c>
      <c r="BK28" s="287">
        <f>'Flujo 48 m'!BK28</f>
        <v>0</v>
      </c>
      <c r="BL28" s="287">
        <f>'Flujo 48 m'!BL28</f>
        <v>0</v>
      </c>
      <c r="BM28" s="287">
        <f>'Flujo 48 m'!BM28</f>
        <v>0</v>
      </c>
      <c r="BN28" s="289">
        <f>'Flujo 48 m'!BN28</f>
        <v>0</v>
      </c>
      <c r="BO28" s="100"/>
      <c r="BP28" s="100"/>
    </row>
    <row r="29" ht="15.75" customHeight="1">
      <c r="A29" s="100"/>
      <c r="B29" s="268" t="str">
        <f>'Flujo 48 m'!B29</f>
        <v>Instalación, Soporte Comunicaciones</v>
      </c>
      <c r="C29" s="318">
        <f t="shared" si="20"/>
        <v>0</v>
      </c>
      <c r="D29" s="318">
        <f t="shared" si="21"/>
        <v>0</v>
      </c>
      <c r="E29" s="274"/>
      <c r="F29" s="280">
        <f>'Flujo 48 m'!F29</f>
        <v>0</v>
      </c>
      <c r="G29" s="282">
        <f>'Flujo 48 m'!G29</f>
        <v>0</v>
      </c>
      <c r="H29" s="278">
        <f>'Flujo 48 m'!H29</f>
        <v>0</v>
      </c>
      <c r="I29" s="278">
        <f>'Flujo 48 m'!I29</f>
        <v>0</v>
      </c>
      <c r="J29" s="278">
        <f>'Flujo 48 m'!J29</f>
        <v>0</v>
      </c>
      <c r="K29" s="278">
        <f>'Flujo 48 m'!K29</f>
        <v>0</v>
      </c>
      <c r="L29" s="278">
        <f>'Flujo 48 m'!L29</f>
        <v>0</v>
      </c>
      <c r="M29" s="278">
        <f>'Flujo 48 m'!M29</f>
        <v>0</v>
      </c>
      <c r="N29" s="278">
        <f>'Flujo 48 m'!N29</f>
        <v>0</v>
      </c>
      <c r="O29" s="278">
        <f>'Flujo 48 m'!O29</f>
        <v>0</v>
      </c>
      <c r="P29" s="278">
        <f>'Flujo 48 m'!P29</f>
        <v>0</v>
      </c>
      <c r="Q29" s="278">
        <f>'Flujo 48 m'!Q29</f>
        <v>0</v>
      </c>
      <c r="R29" s="280">
        <f>'Flujo 48 m'!R29</f>
        <v>0</v>
      </c>
      <c r="S29" s="282">
        <f>'Flujo 48 m'!S29</f>
        <v>0</v>
      </c>
      <c r="T29" s="278">
        <f>'Flujo 48 m'!T29</f>
        <v>0</v>
      </c>
      <c r="U29" s="278">
        <f>'Flujo 48 m'!U29</f>
        <v>0</v>
      </c>
      <c r="V29" s="278">
        <f>'Flujo 48 m'!V29</f>
        <v>0</v>
      </c>
      <c r="W29" s="278">
        <f>'Flujo 48 m'!W29</f>
        <v>0</v>
      </c>
      <c r="X29" s="278">
        <f>'Flujo 48 m'!X29</f>
        <v>0</v>
      </c>
      <c r="Y29" s="278">
        <f>'Flujo 48 m'!Y29</f>
        <v>0</v>
      </c>
      <c r="Z29" s="278">
        <f>'Flujo 48 m'!Z29</f>
        <v>0</v>
      </c>
      <c r="AA29" s="278">
        <f>'Flujo 48 m'!AA29</f>
        <v>0</v>
      </c>
      <c r="AB29" s="278">
        <f>'Flujo 48 m'!AB29</f>
        <v>0</v>
      </c>
      <c r="AC29" s="278">
        <f>'Flujo 48 m'!AC29</f>
        <v>0</v>
      </c>
      <c r="AD29" s="280">
        <f>'Flujo 48 m'!AD29</f>
        <v>0</v>
      </c>
      <c r="AE29" s="282">
        <f>'Flujo 48 m'!AE29</f>
        <v>0</v>
      </c>
      <c r="AF29" s="278">
        <f>'Flujo 48 m'!AF29</f>
        <v>0</v>
      </c>
      <c r="AG29" s="278">
        <f>'Flujo 48 m'!AG29</f>
        <v>0</v>
      </c>
      <c r="AH29" s="278">
        <f>'Flujo 48 m'!AH29</f>
        <v>0</v>
      </c>
      <c r="AI29" s="278">
        <f>'Flujo 48 m'!AI29</f>
        <v>0</v>
      </c>
      <c r="AJ29" s="278">
        <f>'Flujo 48 m'!AJ29</f>
        <v>0</v>
      </c>
      <c r="AK29" s="278">
        <f>'Flujo 48 m'!AK29</f>
        <v>0</v>
      </c>
      <c r="AL29" s="278">
        <f>'Flujo 48 m'!AL29</f>
        <v>0</v>
      </c>
      <c r="AM29" s="278">
        <f>'Flujo 48 m'!AM29</f>
        <v>0</v>
      </c>
      <c r="AN29" s="278">
        <f>'Flujo 48 m'!AN29</f>
        <v>0</v>
      </c>
      <c r="AO29" s="278">
        <f>'Flujo 48 m'!AO29</f>
        <v>0</v>
      </c>
      <c r="AP29" s="280">
        <f>'Flujo 48 m'!AP29</f>
        <v>0</v>
      </c>
      <c r="AQ29" s="285">
        <f>'Flujo 48 m'!AQ29</f>
        <v>0</v>
      </c>
      <c r="AR29" s="287">
        <f>'Flujo 48 m'!AR29</f>
        <v>0</v>
      </c>
      <c r="AS29" s="287">
        <f>'Flujo 48 m'!AS29</f>
        <v>0</v>
      </c>
      <c r="AT29" s="287">
        <f>'Flujo 48 m'!AT29</f>
        <v>0</v>
      </c>
      <c r="AU29" s="287">
        <f>'Flujo 48 m'!AU29</f>
        <v>0</v>
      </c>
      <c r="AV29" s="287">
        <f>'Flujo 48 m'!AV29</f>
        <v>0</v>
      </c>
      <c r="AW29" s="287">
        <f>'Flujo 48 m'!AW29</f>
        <v>0</v>
      </c>
      <c r="AX29" s="287">
        <f>'Flujo 48 m'!AX29</f>
        <v>0</v>
      </c>
      <c r="AY29" s="287">
        <f>'Flujo 48 m'!AY29</f>
        <v>0</v>
      </c>
      <c r="AZ29" s="287">
        <f>'Flujo 48 m'!AZ29</f>
        <v>0</v>
      </c>
      <c r="BA29" s="287">
        <f>'Flujo 48 m'!BA29</f>
        <v>0</v>
      </c>
      <c r="BB29" s="289">
        <f>'Flujo 48 m'!BB29</f>
        <v>0</v>
      </c>
      <c r="BC29" s="285">
        <f>'Flujo 48 m'!BC29</f>
        <v>0</v>
      </c>
      <c r="BD29" s="287">
        <f>'Flujo 48 m'!BD29</f>
        <v>0</v>
      </c>
      <c r="BE29" s="287">
        <f>'Flujo 48 m'!BE29</f>
        <v>0</v>
      </c>
      <c r="BF29" s="287">
        <f>'Flujo 48 m'!BF29</f>
        <v>0</v>
      </c>
      <c r="BG29" s="287">
        <f>'Flujo 48 m'!BG29</f>
        <v>0</v>
      </c>
      <c r="BH29" s="287">
        <f>'Flujo 48 m'!BH29</f>
        <v>0</v>
      </c>
      <c r="BI29" s="287">
        <f>'Flujo 48 m'!BI29</f>
        <v>0</v>
      </c>
      <c r="BJ29" s="287">
        <f>'Flujo 48 m'!BJ29</f>
        <v>0</v>
      </c>
      <c r="BK29" s="287">
        <f>'Flujo 48 m'!BK29</f>
        <v>0</v>
      </c>
      <c r="BL29" s="287">
        <f>'Flujo 48 m'!BL29</f>
        <v>0</v>
      </c>
      <c r="BM29" s="287">
        <f>'Flujo 48 m'!BM29</f>
        <v>0</v>
      </c>
      <c r="BN29" s="289">
        <f>'Flujo 48 m'!BN29</f>
        <v>0</v>
      </c>
      <c r="BO29" s="100"/>
      <c r="BP29" s="100"/>
    </row>
    <row r="30" ht="15.75" customHeight="1">
      <c r="A30" s="38"/>
      <c r="B30" s="244" t="str">
        <f>'Flujo 48 m'!B30</f>
        <v>Inversión HW y SW</v>
      </c>
      <c r="C30" s="355" t="str">
        <f t="shared" ref="C30:D30" si="22">+C31+C34</f>
        <v>#REF!</v>
      </c>
      <c r="D30" s="355" t="str">
        <f t="shared" si="22"/>
        <v>#REF!</v>
      </c>
      <c r="E30" s="304" t="str">
        <f>D30/$D$12</f>
        <v>#REF!</v>
      </c>
      <c r="F30" s="322">
        <f t="shared" ref="F30:BN30" si="23">+F31+F34</f>
        <v>0</v>
      </c>
      <c r="G30" s="322" t="str">
        <f t="shared" si="23"/>
        <v>#REF!</v>
      </c>
      <c r="H30" s="297" t="str">
        <f t="shared" si="23"/>
        <v>#REF!</v>
      </c>
      <c r="I30" s="297" t="str">
        <f t="shared" si="23"/>
        <v>#REF!</v>
      </c>
      <c r="J30" s="297" t="str">
        <f t="shared" si="23"/>
        <v>#REF!</v>
      </c>
      <c r="K30" s="297" t="str">
        <f t="shared" si="23"/>
        <v>#REF!</v>
      </c>
      <c r="L30" s="297" t="str">
        <f t="shared" si="23"/>
        <v>#REF!</v>
      </c>
      <c r="M30" s="297" t="str">
        <f t="shared" si="23"/>
        <v>#REF!</v>
      </c>
      <c r="N30" s="297" t="str">
        <f t="shared" si="23"/>
        <v>#REF!</v>
      </c>
      <c r="O30" s="297" t="str">
        <f t="shared" si="23"/>
        <v>#REF!</v>
      </c>
      <c r="P30" s="297" t="str">
        <f t="shared" si="23"/>
        <v>#REF!</v>
      </c>
      <c r="Q30" s="297" t="str">
        <f t="shared" si="23"/>
        <v>#REF!</v>
      </c>
      <c r="R30" s="319" t="str">
        <f t="shared" si="23"/>
        <v>#REF!</v>
      </c>
      <c r="S30" s="322" t="str">
        <f t="shared" si="23"/>
        <v>#REF!</v>
      </c>
      <c r="T30" s="297" t="str">
        <f t="shared" si="23"/>
        <v>#REF!</v>
      </c>
      <c r="U30" s="297" t="str">
        <f t="shared" si="23"/>
        <v>#REF!</v>
      </c>
      <c r="V30" s="297" t="str">
        <f t="shared" si="23"/>
        <v>#REF!</v>
      </c>
      <c r="W30" s="297" t="str">
        <f t="shared" si="23"/>
        <v>#REF!</v>
      </c>
      <c r="X30" s="297" t="str">
        <f t="shared" si="23"/>
        <v>#REF!</v>
      </c>
      <c r="Y30" s="297" t="str">
        <f t="shared" si="23"/>
        <v>#REF!</v>
      </c>
      <c r="Z30" s="297" t="str">
        <f t="shared" si="23"/>
        <v>#REF!</v>
      </c>
      <c r="AA30" s="297" t="str">
        <f t="shared" si="23"/>
        <v>#REF!</v>
      </c>
      <c r="AB30" s="297" t="str">
        <f t="shared" si="23"/>
        <v>#REF!</v>
      </c>
      <c r="AC30" s="297" t="str">
        <f t="shared" si="23"/>
        <v>#REF!</v>
      </c>
      <c r="AD30" s="319" t="str">
        <f t="shared" si="23"/>
        <v>#REF!</v>
      </c>
      <c r="AE30" s="322" t="str">
        <f t="shared" si="23"/>
        <v>#REF!</v>
      </c>
      <c r="AF30" s="297" t="str">
        <f t="shared" si="23"/>
        <v>#REF!</v>
      </c>
      <c r="AG30" s="297" t="str">
        <f t="shared" si="23"/>
        <v>#REF!</v>
      </c>
      <c r="AH30" s="297" t="str">
        <f t="shared" si="23"/>
        <v>#REF!</v>
      </c>
      <c r="AI30" s="297" t="str">
        <f t="shared" si="23"/>
        <v>#REF!</v>
      </c>
      <c r="AJ30" s="297" t="str">
        <f t="shared" si="23"/>
        <v>#REF!</v>
      </c>
      <c r="AK30" s="297" t="str">
        <f t="shared" si="23"/>
        <v>#REF!</v>
      </c>
      <c r="AL30" s="297" t="str">
        <f t="shared" si="23"/>
        <v>#REF!</v>
      </c>
      <c r="AM30" s="297" t="str">
        <f t="shared" si="23"/>
        <v>#REF!</v>
      </c>
      <c r="AN30" s="297" t="str">
        <f t="shared" si="23"/>
        <v>#REF!</v>
      </c>
      <c r="AO30" s="297" t="str">
        <f t="shared" si="23"/>
        <v>#REF!</v>
      </c>
      <c r="AP30" s="319" t="str">
        <f t="shared" si="23"/>
        <v>#REF!</v>
      </c>
      <c r="AQ30" s="322" t="str">
        <f t="shared" si="23"/>
        <v>#REF!</v>
      </c>
      <c r="AR30" s="297" t="str">
        <f t="shared" si="23"/>
        <v>#REF!</v>
      </c>
      <c r="AS30" s="297" t="str">
        <f t="shared" si="23"/>
        <v>#REF!</v>
      </c>
      <c r="AT30" s="297" t="str">
        <f t="shared" si="23"/>
        <v>#REF!</v>
      </c>
      <c r="AU30" s="297" t="str">
        <f t="shared" si="23"/>
        <v>#REF!</v>
      </c>
      <c r="AV30" s="297" t="str">
        <f t="shared" si="23"/>
        <v>#REF!</v>
      </c>
      <c r="AW30" s="297" t="str">
        <f t="shared" si="23"/>
        <v>#REF!</v>
      </c>
      <c r="AX30" s="297" t="str">
        <f t="shared" si="23"/>
        <v>#REF!</v>
      </c>
      <c r="AY30" s="297" t="str">
        <f t="shared" si="23"/>
        <v>#REF!</v>
      </c>
      <c r="AZ30" s="297" t="str">
        <f t="shared" si="23"/>
        <v>#REF!</v>
      </c>
      <c r="BA30" s="297" t="str">
        <f t="shared" si="23"/>
        <v>#REF!</v>
      </c>
      <c r="BB30" s="319" t="str">
        <f t="shared" si="23"/>
        <v>#REF!</v>
      </c>
      <c r="BC30" s="267" t="str">
        <f t="shared" si="23"/>
        <v>#REF!</v>
      </c>
      <c r="BD30" s="265" t="str">
        <f t="shared" si="23"/>
        <v>#REF!</v>
      </c>
      <c r="BE30" s="265" t="str">
        <f t="shared" si="23"/>
        <v>#REF!</v>
      </c>
      <c r="BF30" s="265" t="str">
        <f t="shared" si="23"/>
        <v>#REF!</v>
      </c>
      <c r="BG30" s="265" t="str">
        <f t="shared" si="23"/>
        <v>#REF!</v>
      </c>
      <c r="BH30" s="265" t="str">
        <f t="shared" si="23"/>
        <v>#REF!</v>
      </c>
      <c r="BI30" s="265" t="str">
        <f t="shared" si="23"/>
        <v>#REF!</v>
      </c>
      <c r="BJ30" s="265" t="str">
        <f t="shared" si="23"/>
        <v>#REF!</v>
      </c>
      <c r="BK30" s="265" t="str">
        <f t="shared" si="23"/>
        <v>#REF!</v>
      </c>
      <c r="BL30" s="265" t="str">
        <f t="shared" si="23"/>
        <v>#REF!</v>
      </c>
      <c r="BM30" s="265" t="str">
        <f t="shared" si="23"/>
        <v>#REF!</v>
      </c>
      <c r="BN30" s="266" t="str">
        <f t="shared" si="23"/>
        <v>#REF!</v>
      </c>
      <c r="BO30" s="38"/>
      <c r="BP30" s="38"/>
    </row>
    <row r="31" ht="15.75" customHeight="1">
      <c r="A31" s="38"/>
      <c r="B31" s="258" t="str">
        <f>'Flujo 48 m'!B31</f>
        <v>Equipos Actuales (saldo de depreciación)</v>
      </c>
      <c r="C31" s="246">
        <f t="shared" ref="C31:D31" si="24">SUM(C32:C33)</f>
        <v>0</v>
      </c>
      <c r="D31" s="246">
        <f t="shared" si="24"/>
        <v>0</v>
      </c>
      <c r="E31" s="304"/>
      <c r="F31" s="260">
        <f t="shared" ref="F31:BN31" si="25">SUM(F32:F33)</f>
        <v>0</v>
      </c>
      <c r="G31" s="252">
        <f t="shared" si="25"/>
        <v>0</v>
      </c>
      <c r="H31" s="251">
        <f t="shared" si="25"/>
        <v>0</v>
      </c>
      <c r="I31" s="251">
        <f t="shared" si="25"/>
        <v>0</v>
      </c>
      <c r="J31" s="251">
        <f t="shared" si="25"/>
        <v>0</v>
      </c>
      <c r="K31" s="251">
        <f t="shared" si="25"/>
        <v>0</v>
      </c>
      <c r="L31" s="251">
        <f t="shared" si="25"/>
        <v>0</v>
      </c>
      <c r="M31" s="251">
        <f t="shared" si="25"/>
        <v>0</v>
      </c>
      <c r="N31" s="251">
        <f t="shared" si="25"/>
        <v>0</v>
      </c>
      <c r="O31" s="251">
        <f t="shared" si="25"/>
        <v>0</v>
      </c>
      <c r="P31" s="251">
        <f t="shared" si="25"/>
        <v>0</v>
      </c>
      <c r="Q31" s="251">
        <f t="shared" si="25"/>
        <v>0</v>
      </c>
      <c r="R31" s="253">
        <f t="shared" si="25"/>
        <v>0</v>
      </c>
      <c r="S31" s="252">
        <f t="shared" si="25"/>
        <v>0</v>
      </c>
      <c r="T31" s="251">
        <f t="shared" si="25"/>
        <v>0</v>
      </c>
      <c r="U31" s="251">
        <f t="shared" si="25"/>
        <v>0</v>
      </c>
      <c r="V31" s="251">
        <f t="shared" si="25"/>
        <v>0</v>
      </c>
      <c r="W31" s="251">
        <f t="shared" si="25"/>
        <v>0</v>
      </c>
      <c r="X31" s="251">
        <f t="shared" si="25"/>
        <v>0</v>
      </c>
      <c r="Y31" s="251">
        <f t="shared" si="25"/>
        <v>0</v>
      </c>
      <c r="Z31" s="251">
        <f t="shared" si="25"/>
        <v>0</v>
      </c>
      <c r="AA31" s="251">
        <f t="shared" si="25"/>
        <v>0</v>
      </c>
      <c r="AB31" s="251">
        <f t="shared" si="25"/>
        <v>0</v>
      </c>
      <c r="AC31" s="251">
        <f t="shared" si="25"/>
        <v>0</v>
      </c>
      <c r="AD31" s="253">
        <f t="shared" si="25"/>
        <v>0</v>
      </c>
      <c r="AE31" s="252">
        <f t="shared" si="25"/>
        <v>0</v>
      </c>
      <c r="AF31" s="251">
        <f t="shared" si="25"/>
        <v>0</v>
      </c>
      <c r="AG31" s="251">
        <f t="shared" si="25"/>
        <v>0</v>
      </c>
      <c r="AH31" s="251">
        <f t="shared" si="25"/>
        <v>0</v>
      </c>
      <c r="AI31" s="251">
        <f t="shared" si="25"/>
        <v>0</v>
      </c>
      <c r="AJ31" s="251">
        <f t="shared" si="25"/>
        <v>0</v>
      </c>
      <c r="AK31" s="251">
        <f t="shared" si="25"/>
        <v>0</v>
      </c>
      <c r="AL31" s="251">
        <f t="shared" si="25"/>
        <v>0</v>
      </c>
      <c r="AM31" s="251">
        <f t="shared" si="25"/>
        <v>0</v>
      </c>
      <c r="AN31" s="251">
        <f t="shared" si="25"/>
        <v>0</v>
      </c>
      <c r="AO31" s="251">
        <f t="shared" si="25"/>
        <v>0</v>
      </c>
      <c r="AP31" s="253">
        <f t="shared" si="25"/>
        <v>0</v>
      </c>
      <c r="AQ31" s="264">
        <f t="shared" si="25"/>
        <v>0</v>
      </c>
      <c r="AR31" s="31">
        <f t="shared" si="25"/>
        <v>0</v>
      </c>
      <c r="AS31" s="31">
        <f t="shared" si="25"/>
        <v>0</v>
      </c>
      <c r="AT31" s="31">
        <f t="shared" si="25"/>
        <v>0</v>
      </c>
      <c r="AU31" s="31">
        <f t="shared" si="25"/>
        <v>0</v>
      </c>
      <c r="AV31" s="31">
        <f t="shared" si="25"/>
        <v>0</v>
      </c>
      <c r="AW31" s="31">
        <f t="shared" si="25"/>
        <v>0</v>
      </c>
      <c r="AX31" s="31">
        <f t="shared" si="25"/>
        <v>0</v>
      </c>
      <c r="AY31" s="31">
        <f t="shared" si="25"/>
        <v>0</v>
      </c>
      <c r="AZ31" s="31">
        <f t="shared" si="25"/>
        <v>0</v>
      </c>
      <c r="BA31" s="31">
        <f t="shared" si="25"/>
        <v>0</v>
      </c>
      <c r="BB31" s="308">
        <f t="shared" si="25"/>
        <v>0</v>
      </c>
      <c r="BC31" s="264">
        <f t="shared" si="25"/>
        <v>0</v>
      </c>
      <c r="BD31" s="31">
        <f t="shared" si="25"/>
        <v>0</v>
      </c>
      <c r="BE31" s="31">
        <f t="shared" si="25"/>
        <v>0</v>
      </c>
      <c r="BF31" s="31">
        <f t="shared" si="25"/>
        <v>0</v>
      </c>
      <c r="BG31" s="31">
        <f t="shared" si="25"/>
        <v>0</v>
      </c>
      <c r="BH31" s="31">
        <f t="shared" si="25"/>
        <v>0</v>
      </c>
      <c r="BI31" s="31">
        <f t="shared" si="25"/>
        <v>0</v>
      </c>
      <c r="BJ31" s="31">
        <f t="shared" si="25"/>
        <v>0</v>
      </c>
      <c r="BK31" s="31">
        <f t="shared" si="25"/>
        <v>0</v>
      </c>
      <c r="BL31" s="31">
        <f t="shared" si="25"/>
        <v>0</v>
      </c>
      <c r="BM31" s="31">
        <f t="shared" si="25"/>
        <v>0</v>
      </c>
      <c r="BN31" s="308">
        <f t="shared" si="25"/>
        <v>0</v>
      </c>
      <c r="BO31" s="38"/>
      <c r="BP31" s="38"/>
    </row>
    <row r="32" ht="15.75" customHeight="1">
      <c r="A32" s="38"/>
      <c r="B32" s="268" t="str">
        <f>'Flujo 48 m'!B32</f>
        <v>Equipos HP</v>
      </c>
      <c r="C32" s="318">
        <f t="shared" ref="C32:C33" si="26">SUM(F32:BN32)</f>
        <v>0</v>
      </c>
      <c r="D32" s="318">
        <f t="shared" ref="D32:D33" si="27">NPV($C$7,G32:BN32)+F32</f>
        <v>0</v>
      </c>
      <c r="E32" s="274"/>
      <c r="F32" s="280">
        <v>0.0</v>
      </c>
      <c r="G32" s="282"/>
      <c r="H32" s="278"/>
      <c r="I32" s="278"/>
      <c r="J32" s="278"/>
      <c r="K32" s="278"/>
      <c r="L32" s="278"/>
      <c r="M32" s="278"/>
      <c r="N32" s="278"/>
      <c r="O32" s="278"/>
      <c r="P32" s="278"/>
      <c r="Q32" s="278"/>
      <c r="R32" s="280"/>
      <c r="S32" s="282"/>
      <c r="T32" s="278"/>
      <c r="U32" s="278"/>
      <c r="V32" s="278"/>
      <c r="W32" s="278"/>
      <c r="X32" s="278"/>
      <c r="Y32" s="278"/>
      <c r="Z32" s="278"/>
      <c r="AA32" s="278"/>
      <c r="AB32" s="278"/>
      <c r="AC32" s="278"/>
      <c r="AD32" s="280"/>
      <c r="AE32" s="282"/>
      <c r="AF32" s="278"/>
      <c r="AG32" s="278"/>
      <c r="AH32" s="278"/>
      <c r="AI32" s="278"/>
      <c r="AJ32" s="278"/>
      <c r="AK32" s="278"/>
      <c r="AL32" s="278"/>
      <c r="AM32" s="278"/>
      <c r="AN32" s="278"/>
      <c r="AO32" s="278"/>
      <c r="AP32" s="280"/>
      <c r="AQ32" s="285"/>
      <c r="AR32" s="287"/>
      <c r="AS32" s="287"/>
      <c r="AT32" s="287"/>
      <c r="AU32" s="287"/>
      <c r="AV32" s="287"/>
      <c r="AW32" s="287"/>
      <c r="AX32" s="287"/>
      <c r="AY32" s="287"/>
      <c r="AZ32" s="287"/>
      <c r="BA32" s="287"/>
      <c r="BB32" s="289"/>
      <c r="BC32" s="285"/>
      <c r="BD32" s="287"/>
      <c r="BE32" s="287"/>
      <c r="BF32" s="287"/>
      <c r="BG32" s="287"/>
      <c r="BH32" s="287"/>
      <c r="BI32" s="287"/>
      <c r="BJ32" s="287"/>
      <c r="BK32" s="287"/>
      <c r="BL32" s="287"/>
      <c r="BM32" s="287"/>
      <c r="BN32" s="289"/>
      <c r="BO32" s="38"/>
      <c r="BP32" s="38"/>
    </row>
    <row r="33" ht="15.75" customHeight="1">
      <c r="A33" s="38"/>
      <c r="B33" s="268" t="str">
        <f>'Flujo 48 m'!B33</f>
        <v>Software</v>
      </c>
      <c r="C33" s="318">
        <f t="shared" si="26"/>
        <v>0</v>
      </c>
      <c r="D33" s="318">
        <f t="shared" si="27"/>
        <v>0</v>
      </c>
      <c r="E33" s="274"/>
      <c r="F33" s="280">
        <v>0.0</v>
      </c>
      <c r="G33" s="282"/>
      <c r="H33" s="278"/>
      <c r="I33" s="278"/>
      <c r="J33" s="278"/>
      <c r="K33" s="278"/>
      <c r="L33" s="278"/>
      <c r="M33" s="278"/>
      <c r="N33" s="278"/>
      <c r="O33" s="278"/>
      <c r="P33" s="278"/>
      <c r="Q33" s="278"/>
      <c r="R33" s="280"/>
      <c r="S33" s="282"/>
      <c r="T33" s="278"/>
      <c r="U33" s="278"/>
      <c r="V33" s="278"/>
      <c r="W33" s="278"/>
      <c r="X33" s="278"/>
      <c r="Y33" s="278"/>
      <c r="Z33" s="278"/>
      <c r="AA33" s="278"/>
      <c r="AB33" s="278"/>
      <c r="AC33" s="278"/>
      <c r="AD33" s="280"/>
      <c r="AE33" s="282"/>
      <c r="AF33" s="278"/>
      <c r="AG33" s="278"/>
      <c r="AH33" s="278"/>
      <c r="AI33" s="278"/>
      <c r="AJ33" s="278"/>
      <c r="AK33" s="278"/>
      <c r="AL33" s="278"/>
      <c r="AM33" s="278"/>
      <c r="AN33" s="278"/>
      <c r="AO33" s="278"/>
      <c r="AP33" s="280"/>
      <c r="AQ33" s="285"/>
      <c r="AR33" s="287"/>
      <c r="AS33" s="287"/>
      <c r="AT33" s="287"/>
      <c r="AU33" s="287"/>
      <c r="AV33" s="287"/>
      <c r="AW33" s="287"/>
      <c r="AX33" s="287"/>
      <c r="AY33" s="287"/>
      <c r="AZ33" s="287"/>
      <c r="BA33" s="287"/>
      <c r="BB33" s="289"/>
      <c r="BC33" s="285"/>
      <c r="BD33" s="287"/>
      <c r="BE33" s="287"/>
      <c r="BF33" s="287"/>
      <c r="BG33" s="287"/>
      <c r="BH33" s="287"/>
      <c r="BI33" s="287"/>
      <c r="BJ33" s="287"/>
      <c r="BK33" s="287"/>
      <c r="BL33" s="287"/>
      <c r="BM33" s="287"/>
      <c r="BN33" s="289"/>
      <c r="BO33" s="38"/>
      <c r="BP33" s="38"/>
    </row>
    <row r="34" ht="15.75" customHeight="1">
      <c r="A34" s="38"/>
      <c r="B34" s="258" t="str">
        <f>'Flujo 48 m'!B34</f>
        <v>Nuevos Equipos</v>
      </c>
      <c r="C34" s="246" t="str">
        <f t="shared" ref="C34:D34" si="28">SUM(C35:C36)</f>
        <v>#REF!</v>
      </c>
      <c r="D34" s="246" t="str">
        <f t="shared" si="28"/>
        <v>#REF!</v>
      </c>
      <c r="E34" s="304"/>
      <c r="F34" s="260">
        <f t="shared" ref="F34:BN34" si="29">SUM(F35:F36)</f>
        <v>0</v>
      </c>
      <c r="G34" s="252" t="str">
        <f t="shared" si="29"/>
        <v>#REF!</v>
      </c>
      <c r="H34" s="251" t="str">
        <f t="shared" si="29"/>
        <v>#REF!</v>
      </c>
      <c r="I34" s="251" t="str">
        <f t="shared" si="29"/>
        <v>#REF!</v>
      </c>
      <c r="J34" s="251" t="str">
        <f t="shared" si="29"/>
        <v>#REF!</v>
      </c>
      <c r="K34" s="251" t="str">
        <f t="shared" si="29"/>
        <v>#REF!</v>
      </c>
      <c r="L34" s="251" t="str">
        <f t="shared" si="29"/>
        <v>#REF!</v>
      </c>
      <c r="M34" s="251" t="str">
        <f t="shared" si="29"/>
        <v>#REF!</v>
      </c>
      <c r="N34" s="251" t="str">
        <f t="shared" si="29"/>
        <v>#REF!</v>
      </c>
      <c r="O34" s="251" t="str">
        <f t="shared" si="29"/>
        <v>#REF!</v>
      </c>
      <c r="P34" s="251" t="str">
        <f t="shared" si="29"/>
        <v>#REF!</v>
      </c>
      <c r="Q34" s="251" t="str">
        <f t="shared" si="29"/>
        <v>#REF!</v>
      </c>
      <c r="R34" s="253" t="str">
        <f t="shared" si="29"/>
        <v>#REF!</v>
      </c>
      <c r="S34" s="252" t="str">
        <f t="shared" si="29"/>
        <v>#REF!</v>
      </c>
      <c r="T34" s="251" t="str">
        <f t="shared" si="29"/>
        <v>#REF!</v>
      </c>
      <c r="U34" s="251" t="str">
        <f t="shared" si="29"/>
        <v>#REF!</v>
      </c>
      <c r="V34" s="251" t="str">
        <f t="shared" si="29"/>
        <v>#REF!</v>
      </c>
      <c r="W34" s="251" t="str">
        <f t="shared" si="29"/>
        <v>#REF!</v>
      </c>
      <c r="X34" s="251" t="str">
        <f t="shared" si="29"/>
        <v>#REF!</v>
      </c>
      <c r="Y34" s="251" t="str">
        <f t="shared" si="29"/>
        <v>#REF!</v>
      </c>
      <c r="Z34" s="251" t="str">
        <f t="shared" si="29"/>
        <v>#REF!</v>
      </c>
      <c r="AA34" s="251" t="str">
        <f t="shared" si="29"/>
        <v>#REF!</v>
      </c>
      <c r="AB34" s="251" t="str">
        <f t="shared" si="29"/>
        <v>#REF!</v>
      </c>
      <c r="AC34" s="251" t="str">
        <f t="shared" si="29"/>
        <v>#REF!</v>
      </c>
      <c r="AD34" s="253" t="str">
        <f t="shared" si="29"/>
        <v>#REF!</v>
      </c>
      <c r="AE34" s="252" t="str">
        <f t="shared" si="29"/>
        <v>#REF!</v>
      </c>
      <c r="AF34" s="251" t="str">
        <f t="shared" si="29"/>
        <v>#REF!</v>
      </c>
      <c r="AG34" s="251" t="str">
        <f t="shared" si="29"/>
        <v>#REF!</v>
      </c>
      <c r="AH34" s="251" t="str">
        <f t="shared" si="29"/>
        <v>#REF!</v>
      </c>
      <c r="AI34" s="251" t="str">
        <f t="shared" si="29"/>
        <v>#REF!</v>
      </c>
      <c r="AJ34" s="251" t="str">
        <f t="shared" si="29"/>
        <v>#REF!</v>
      </c>
      <c r="AK34" s="251" t="str">
        <f t="shared" si="29"/>
        <v>#REF!</v>
      </c>
      <c r="AL34" s="251" t="str">
        <f t="shared" si="29"/>
        <v>#REF!</v>
      </c>
      <c r="AM34" s="251" t="str">
        <f t="shared" si="29"/>
        <v>#REF!</v>
      </c>
      <c r="AN34" s="251" t="str">
        <f t="shared" si="29"/>
        <v>#REF!</v>
      </c>
      <c r="AO34" s="251" t="str">
        <f t="shared" si="29"/>
        <v>#REF!</v>
      </c>
      <c r="AP34" s="253" t="str">
        <f t="shared" si="29"/>
        <v>#REF!</v>
      </c>
      <c r="AQ34" s="264" t="str">
        <f t="shared" si="29"/>
        <v>#REF!</v>
      </c>
      <c r="AR34" s="31" t="str">
        <f t="shared" si="29"/>
        <v>#REF!</v>
      </c>
      <c r="AS34" s="31" t="str">
        <f t="shared" si="29"/>
        <v>#REF!</v>
      </c>
      <c r="AT34" s="31" t="str">
        <f t="shared" si="29"/>
        <v>#REF!</v>
      </c>
      <c r="AU34" s="31" t="str">
        <f t="shared" si="29"/>
        <v>#REF!</v>
      </c>
      <c r="AV34" s="31" t="str">
        <f t="shared" si="29"/>
        <v>#REF!</v>
      </c>
      <c r="AW34" s="31" t="str">
        <f t="shared" si="29"/>
        <v>#REF!</v>
      </c>
      <c r="AX34" s="31" t="str">
        <f t="shared" si="29"/>
        <v>#REF!</v>
      </c>
      <c r="AY34" s="31" t="str">
        <f t="shared" si="29"/>
        <v>#REF!</v>
      </c>
      <c r="AZ34" s="31" t="str">
        <f t="shared" si="29"/>
        <v>#REF!</v>
      </c>
      <c r="BA34" s="31" t="str">
        <f t="shared" si="29"/>
        <v>#REF!</v>
      </c>
      <c r="BB34" s="308" t="str">
        <f t="shared" si="29"/>
        <v>#REF!</v>
      </c>
      <c r="BC34" s="264" t="str">
        <f t="shared" si="29"/>
        <v>#REF!</v>
      </c>
      <c r="BD34" s="31" t="str">
        <f t="shared" si="29"/>
        <v>#REF!</v>
      </c>
      <c r="BE34" s="31" t="str">
        <f t="shared" si="29"/>
        <v>#REF!</v>
      </c>
      <c r="BF34" s="31" t="str">
        <f t="shared" si="29"/>
        <v>#REF!</v>
      </c>
      <c r="BG34" s="31" t="str">
        <f t="shared" si="29"/>
        <v>#REF!</v>
      </c>
      <c r="BH34" s="31" t="str">
        <f t="shared" si="29"/>
        <v>#REF!</v>
      </c>
      <c r="BI34" s="31" t="str">
        <f t="shared" si="29"/>
        <v>#REF!</v>
      </c>
      <c r="BJ34" s="31" t="str">
        <f t="shared" si="29"/>
        <v>#REF!</v>
      </c>
      <c r="BK34" s="31" t="str">
        <f t="shared" si="29"/>
        <v>#REF!</v>
      </c>
      <c r="BL34" s="31" t="str">
        <f t="shared" si="29"/>
        <v>#REF!</v>
      </c>
      <c r="BM34" s="31" t="str">
        <f t="shared" si="29"/>
        <v>#REF!</v>
      </c>
      <c r="BN34" s="308" t="str">
        <f t="shared" si="29"/>
        <v>#REF!</v>
      </c>
      <c r="BO34" s="38"/>
      <c r="BP34" s="38"/>
    </row>
    <row r="35" ht="15.75" customHeight="1">
      <c r="A35" s="100"/>
      <c r="B35" s="268" t="str">
        <f>'Flujo 48 m'!B35</f>
        <v>Equipos HP</v>
      </c>
      <c r="C35" s="318" t="str">
        <f t="shared" ref="C35:C38" si="31">SUM(F35:BN35)</f>
        <v>#REF!</v>
      </c>
      <c r="D35" s="318" t="str">
        <f t="shared" ref="D35:D38" si="32">NPV($C$7,G35:BN35)+F35</f>
        <v>#REF!</v>
      </c>
      <c r="E35" s="274"/>
      <c r="F35" s="280">
        <v>0.0</v>
      </c>
      <c r="G35" s="282" t="str">
        <f t="shared" ref="G35:BN35" si="30">+#REF!</f>
        <v>#REF!</v>
      </c>
      <c r="H35" s="278" t="str">
        <f t="shared" si="30"/>
        <v>#REF!</v>
      </c>
      <c r="I35" s="278" t="str">
        <f t="shared" si="30"/>
        <v>#REF!</v>
      </c>
      <c r="J35" s="278" t="str">
        <f t="shared" si="30"/>
        <v>#REF!</v>
      </c>
      <c r="K35" s="278" t="str">
        <f t="shared" si="30"/>
        <v>#REF!</v>
      </c>
      <c r="L35" s="278" t="str">
        <f t="shared" si="30"/>
        <v>#REF!</v>
      </c>
      <c r="M35" s="278" t="str">
        <f t="shared" si="30"/>
        <v>#REF!</v>
      </c>
      <c r="N35" s="278" t="str">
        <f t="shared" si="30"/>
        <v>#REF!</v>
      </c>
      <c r="O35" s="278" t="str">
        <f t="shared" si="30"/>
        <v>#REF!</v>
      </c>
      <c r="P35" s="278" t="str">
        <f t="shared" si="30"/>
        <v>#REF!</v>
      </c>
      <c r="Q35" s="278" t="str">
        <f t="shared" si="30"/>
        <v>#REF!</v>
      </c>
      <c r="R35" s="280" t="str">
        <f t="shared" si="30"/>
        <v>#REF!</v>
      </c>
      <c r="S35" s="282" t="str">
        <f t="shared" si="30"/>
        <v>#REF!</v>
      </c>
      <c r="T35" s="278" t="str">
        <f t="shared" si="30"/>
        <v>#REF!</v>
      </c>
      <c r="U35" s="278" t="str">
        <f t="shared" si="30"/>
        <v>#REF!</v>
      </c>
      <c r="V35" s="278" t="str">
        <f t="shared" si="30"/>
        <v>#REF!</v>
      </c>
      <c r="W35" s="278" t="str">
        <f t="shared" si="30"/>
        <v>#REF!</v>
      </c>
      <c r="X35" s="278" t="str">
        <f t="shared" si="30"/>
        <v>#REF!</v>
      </c>
      <c r="Y35" s="278" t="str">
        <f t="shared" si="30"/>
        <v>#REF!</v>
      </c>
      <c r="Z35" s="278" t="str">
        <f t="shared" si="30"/>
        <v>#REF!</v>
      </c>
      <c r="AA35" s="278" t="str">
        <f t="shared" si="30"/>
        <v>#REF!</v>
      </c>
      <c r="AB35" s="278" t="str">
        <f t="shared" si="30"/>
        <v>#REF!</v>
      </c>
      <c r="AC35" s="278" t="str">
        <f t="shared" si="30"/>
        <v>#REF!</v>
      </c>
      <c r="AD35" s="280" t="str">
        <f t="shared" si="30"/>
        <v>#REF!</v>
      </c>
      <c r="AE35" s="282" t="str">
        <f t="shared" si="30"/>
        <v>#REF!</v>
      </c>
      <c r="AF35" s="278" t="str">
        <f t="shared" si="30"/>
        <v>#REF!</v>
      </c>
      <c r="AG35" s="278" t="str">
        <f t="shared" si="30"/>
        <v>#REF!</v>
      </c>
      <c r="AH35" s="278" t="str">
        <f t="shared" si="30"/>
        <v>#REF!</v>
      </c>
      <c r="AI35" s="278" t="str">
        <f t="shared" si="30"/>
        <v>#REF!</v>
      </c>
      <c r="AJ35" s="278" t="str">
        <f t="shared" si="30"/>
        <v>#REF!</v>
      </c>
      <c r="AK35" s="278" t="str">
        <f t="shared" si="30"/>
        <v>#REF!</v>
      </c>
      <c r="AL35" s="278" t="str">
        <f t="shared" si="30"/>
        <v>#REF!</v>
      </c>
      <c r="AM35" s="278" t="str">
        <f t="shared" si="30"/>
        <v>#REF!</v>
      </c>
      <c r="AN35" s="278" t="str">
        <f t="shared" si="30"/>
        <v>#REF!</v>
      </c>
      <c r="AO35" s="278" t="str">
        <f t="shared" si="30"/>
        <v>#REF!</v>
      </c>
      <c r="AP35" s="280" t="str">
        <f t="shared" si="30"/>
        <v>#REF!</v>
      </c>
      <c r="AQ35" s="282" t="str">
        <f t="shared" si="30"/>
        <v>#REF!</v>
      </c>
      <c r="AR35" s="278" t="str">
        <f t="shared" si="30"/>
        <v>#REF!</v>
      </c>
      <c r="AS35" s="278" t="str">
        <f t="shared" si="30"/>
        <v>#REF!</v>
      </c>
      <c r="AT35" s="278" t="str">
        <f t="shared" si="30"/>
        <v>#REF!</v>
      </c>
      <c r="AU35" s="287" t="str">
        <f t="shared" si="30"/>
        <v>#REF!</v>
      </c>
      <c r="AV35" s="287" t="str">
        <f t="shared" si="30"/>
        <v>#REF!</v>
      </c>
      <c r="AW35" s="287" t="str">
        <f t="shared" si="30"/>
        <v>#REF!</v>
      </c>
      <c r="AX35" s="287" t="str">
        <f t="shared" si="30"/>
        <v>#REF!</v>
      </c>
      <c r="AY35" s="287" t="str">
        <f t="shared" si="30"/>
        <v>#REF!</v>
      </c>
      <c r="AZ35" s="287" t="str">
        <f t="shared" si="30"/>
        <v>#REF!</v>
      </c>
      <c r="BA35" s="287" t="str">
        <f t="shared" si="30"/>
        <v>#REF!</v>
      </c>
      <c r="BB35" s="289" t="str">
        <f t="shared" si="30"/>
        <v>#REF!</v>
      </c>
      <c r="BC35" s="285" t="str">
        <f t="shared" si="30"/>
        <v>#REF!</v>
      </c>
      <c r="BD35" s="287" t="str">
        <f t="shared" si="30"/>
        <v>#REF!</v>
      </c>
      <c r="BE35" s="287" t="str">
        <f t="shared" si="30"/>
        <v>#REF!</v>
      </c>
      <c r="BF35" s="287" t="str">
        <f t="shared" si="30"/>
        <v>#REF!</v>
      </c>
      <c r="BG35" s="287" t="str">
        <f t="shared" si="30"/>
        <v>#REF!</v>
      </c>
      <c r="BH35" s="287" t="str">
        <f t="shared" si="30"/>
        <v>#REF!</v>
      </c>
      <c r="BI35" s="287" t="str">
        <f t="shared" si="30"/>
        <v>#REF!</v>
      </c>
      <c r="BJ35" s="287" t="str">
        <f t="shared" si="30"/>
        <v>#REF!</v>
      </c>
      <c r="BK35" s="287" t="str">
        <f t="shared" si="30"/>
        <v>#REF!</v>
      </c>
      <c r="BL35" s="287" t="str">
        <f t="shared" si="30"/>
        <v>#REF!</v>
      </c>
      <c r="BM35" s="287" t="str">
        <f t="shared" si="30"/>
        <v>#REF!</v>
      </c>
      <c r="BN35" s="289" t="str">
        <f t="shared" si="30"/>
        <v>#REF!</v>
      </c>
      <c r="BO35" s="100"/>
      <c r="BP35" s="100"/>
    </row>
    <row r="36" ht="15.75" customHeight="1">
      <c r="A36" s="100"/>
      <c r="B36" s="268" t="str">
        <f>'Flujo 48 m'!B36</f>
        <v>Comunicaciones</v>
      </c>
      <c r="C36" s="318" t="str">
        <f t="shared" si="31"/>
        <v>#REF!</v>
      </c>
      <c r="D36" s="318" t="str">
        <f t="shared" si="32"/>
        <v>#REF!</v>
      </c>
      <c r="E36" s="274"/>
      <c r="F36" s="280">
        <v>0.0</v>
      </c>
      <c r="G36" s="282" t="str">
        <f t="shared" ref="G36:BN36" si="33">#REF!</f>
        <v>#REF!</v>
      </c>
      <c r="H36" s="278" t="str">
        <f t="shared" si="33"/>
        <v>#REF!</v>
      </c>
      <c r="I36" s="278" t="str">
        <f t="shared" si="33"/>
        <v>#REF!</v>
      </c>
      <c r="J36" s="278" t="str">
        <f t="shared" si="33"/>
        <v>#REF!</v>
      </c>
      <c r="K36" s="278" t="str">
        <f t="shared" si="33"/>
        <v>#REF!</v>
      </c>
      <c r="L36" s="278" t="str">
        <f t="shared" si="33"/>
        <v>#REF!</v>
      </c>
      <c r="M36" s="278" t="str">
        <f t="shared" si="33"/>
        <v>#REF!</v>
      </c>
      <c r="N36" s="278" t="str">
        <f t="shared" si="33"/>
        <v>#REF!</v>
      </c>
      <c r="O36" s="278" t="str">
        <f t="shared" si="33"/>
        <v>#REF!</v>
      </c>
      <c r="P36" s="278" t="str">
        <f t="shared" si="33"/>
        <v>#REF!</v>
      </c>
      <c r="Q36" s="278" t="str">
        <f t="shared" si="33"/>
        <v>#REF!</v>
      </c>
      <c r="R36" s="280" t="str">
        <f t="shared" si="33"/>
        <v>#REF!</v>
      </c>
      <c r="S36" s="282" t="str">
        <f t="shared" si="33"/>
        <v>#REF!</v>
      </c>
      <c r="T36" s="278" t="str">
        <f t="shared" si="33"/>
        <v>#REF!</v>
      </c>
      <c r="U36" s="278" t="str">
        <f t="shared" si="33"/>
        <v>#REF!</v>
      </c>
      <c r="V36" s="278" t="str">
        <f t="shared" si="33"/>
        <v>#REF!</v>
      </c>
      <c r="W36" s="278" t="str">
        <f t="shared" si="33"/>
        <v>#REF!</v>
      </c>
      <c r="X36" s="278" t="str">
        <f t="shared" si="33"/>
        <v>#REF!</v>
      </c>
      <c r="Y36" s="278" t="str">
        <f t="shared" si="33"/>
        <v>#REF!</v>
      </c>
      <c r="Z36" s="278" t="str">
        <f t="shared" si="33"/>
        <v>#REF!</v>
      </c>
      <c r="AA36" s="278" t="str">
        <f t="shared" si="33"/>
        <v>#REF!</v>
      </c>
      <c r="AB36" s="278" t="str">
        <f t="shared" si="33"/>
        <v>#REF!</v>
      </c>
      <c r="AC36" s="278" t="str">
        <f t="shared" si="33"/>
        <v>#REF!</v>
      </c>
      <c r="AD36" s="280" t="str">
        <f t="shared" si="33"/>
        <v>#REF!</v>
      </c>
      <c r="AE36" s="282" t="str">
        <f t="shared" si="33"/>
        <v>#REF!</v>
      </c>
      <c r="AF36" s="278" t="str">
        <f t="shared" si="33"/>
        <v>#REF!</v>
      </c>
      <c r="AG36" s="278" t="str">
        <f t="shared" si="33"/>
        <v>#REF!</v>
      </c>
      <c r="AH36" s="278" t="str">
        <f t="shared" si="33"/>
        <v>#REF!</v>
      </c>
      <c r="AI36" s="278" t="str">
        <f t="shared" si="33"/>
        <v>#REF!</v>
      </c>
      <c r="AJ36" s="278" t="str">
        <f t="shared" si="33"/>
        <v>#REF!</v>
      </c>
      <c r="AK36" s="278" t="str">
        <f t="shared" si="33"/>
        <v>#REF!</v>
      </c>
      <c r="AL36" s="278" t="str">
        <f t="shared" si="33"/>
        <v>#REF!</v>
      </c>
      <c r="AM36" s="278" t="str">
        <f t="shared" si="33"/>
        <v>#REF!</v>
      </c>
      <c r="AN36" s="278" t="str">
        <f t="shared" si="33"/>
        <v>#REF!</v>
      </c>
      <c r="AO36" s="278" t="str">
        <f t="shared" si="33"/>
        <v>#REF!</v>
      </c>
      <c r="AP36" s="280" t="str">
        <f t="shared" si="33"/>
        <v>#REF!</v>
      </c>
      <c r="AQ36" s="282" t="str">
        <f t="shared" si="33"/>
        <v>#REF!</v>
      </c>
      <c r="AR36" s="278" t="str">
        <f t="shared" si="33"/>
        <v>#REF!</v>
      </c>
      <c r="AS36" s="278" t="str">
        <f t="shared" si="33"/>
        <v>#REF!</v>
      </c>
      <c r="AT36" s="278" t="str">
        <f t="shared" si="33"/>
        <v>#REF!</v>
      </c>
      <c r="AU36" s="287" t="str">
        <f t="shared" si="33"/>
        <v>#REF!</v>
      </c>
      <c r="AV36" s="287" t="str">
        <f t="shared" si="33"/>
        <v>#REF!</v>
      </c>
      <c r="AW36" s="287" t="str">
        <f t="shared" si="33"/>
        <v>#REF!</v>
      </c>
      <c r="AX36" s="287" t="str">
        <f t="shared" si="33"/>
        <v>#REF!</v>
      </c>
      <c r="AY36" s="287" t="str">
        <f t="shared" si="33"/>
        <v>#REF!</v>
      </c>
      <c r="AZ36" s="287" t="str">
        <f t="shared" si="33"/>
        <v>#REF!</v>
      </c>
      <c r="BA36" s="287" t="str">
        <f t="shared" si="33"/>
        <v>#REF!</v>
      </c>
      <c r="BB36" s="289" t="str">
        <f t="shared" si="33"/>
        <v>#REF!</v>
      </c>
      <c r="BC36" s="285" t="str">
        <f t="shared" si="33"/>
        <v>#REF!</v>
      </c>
      <c r="BD36" s="287" t="str">
        <f t="shared" si="33"/>
        <v>#REF!</v>
      </c>
      <c r="BE36" s="287" t="str">
        <f t="shared" si="33"/>
        <v>#REF!</v>
      </c>
      <c r="BF36" s="287" t="str">
        <f t="shared" si="33"/>
        <v>#REF!</v>
      </c>
      <c r="BG36" s="287" t="str">
        <f t="shared" si="33"/>
        <v>#REF!</v>
      </c>
      <c r="BH36" s="287" t="str">
        <f t="shared" si="33"/>
        <v>#REF!</v>
      </c>
      <c r="BI36" s="287" t="str">
        <f t="shared" si="33"/>
        <v>#REF!</v>
      </c>
      <c r="BJ36" s="287" t="str">
        <f t="shared" si="33"/>
        <v>#REF!</v>
      </c>
      <c r="BK36" s="287" t="str">
        <f t="shared" si="33"/>
        <v>#REF!</v>
      </c>
      <c r="BL36" s="287" t="str">
        <f t="shared" si="33"/>
        <v>#REF!</v>
      </c>
      <c r="BM36" s="287" t="str">
        <f t="shared" si="33"/>
        <v>#REF!</v>
      </c>
      <c r="BN36" s="289" t="str">
        <f t="shared" si="33"/>
        <v>#REF!</v>
      </c>
      <c r="BO36" s="100"/>
      <c r="BP36" s="100"/>
    </row>
    <row r="37" ht="15.75" customHeight="1">
      <c r="A37" s="100"/>
      <c r="B37" s="268" t="s">
        <v>84</v>
      </c>
      <c r="C37" s="318" t="str">
        <f t="shared" si="31"/>
        <v>#REF!</v>
      </c>
      <c r="D37" s="318" t="str">
        <f t="shared" si="32"/>
        <v>#REF!</v>
      </c>
      <c r="E37" s="274"/>
      <c r="F37" s="280">
        <v>1.0</v>
      </c>
      <c r="G37" s="282" t="str">
        <f t="shared" ref="G37:BN37" si="34">#REF!</f>
        <v>#REF!</v>
      </c>
      <c r="H37" s="278" t="str">
        <f t="shared" si="34"/>
        <v>#REF!</v>
      </c>
      <c r="I37" s="278" t="str">
        <f t="shared" si="34"/>
        <v>#REF!</v>
      </c>
      <c r="J37" s="278" t="str">
        <f t="shared" si="34"/>
        <v>#REF!</v>
      </c>
      <c r="K37" s="278" t="str">
        <f t="shared" si="34"/>
        <v>#REF!</v>
      </c>
      <c r="L37" s="278" t="str">
        <f t="shared" si="34"/>
        <v>#REF!</v>
      </c>
      <c r="M37" s="278" t="str">
        <f t="shared" si="34"/>
        <v>#REF!</v>
      </c>
      <c r="N37" s="278" t="str">
        <f t="shared" si="34"/>
        <v>#REF!</v>
      </c>
      <c r="O37" s="278" t="str">
        <f t="shared" si="34"/>
        <v>#REF!</v>
      </c>
      <c r="P37" s="278" t="str">
        <f t="shared" si="34"/>
        <v>#REF!</v>
      </c>
      <c r="Q37" s="278" t="str">
        <f t="shared" si="34"/>
        <v>#REF!</v>
      </c>
      <c r="R37" s="280" t="str">
        <f t="shared" si="34"/>
        <v>#REF!</v>
      </c>
      <c r="S37" s="282" t="str">
        <f t="shared" si="34"/>
        <v>#REF!</v>
      </c>
      <c r="T37" s="278" t="str">
        <f t="shared" si="34"/>
        <v>#REF!</v>
      </c>
      <c r="U37" s="278" t="str">
        <f t="shared" si="34"/>
        <v>#REF!</v>
      </c>
      <c r="V37" s="278" t="str">
        <f t="shared" si="34"/>
        <v>#REF!</v>
      </c>
      <c r="W37" s="278" t="str">
        <f t="shared" si="34"/>
        <v>#REF!</v>
      </c>
      <c r="X37" s="278" t="str">
        <f t="shared" si="34"/>
        <v>#REF!</v>
      </c>
      <c r="Y37" s="278" t="str">
        <f t="shared" si="34"/>
        <v>#REF!</v>
      </c>
      <c r="Z37" s="278" t="str">
        <f t="shared" si="34"/>
        <v>#REF!</v>
      </c>
      <c r="AA37" s="278" t="str">
        <f t="shared" si="34"/>
        <v>#REF!</v>
      </c>
      <c r="AB37" s="278" t="str">
        <f t="shared" si="34"/>
        <v>#REF!</v>
      </c>
      <c r="AC37" s="278" t="str">
        <f t="shared" si="34"/>
        <v>#REF!</v>
      </c>
      <c r="AD37" s="280" t="str">
        <f t="shared" si="34"/>
        <v>#REF!</v>
      </c>
      <c r="AE37" s="282" t="str">
        <f t="shared" si="34"/>
        <v>#REF!</v>
      </c>
      <c r="AF37" s="278" t="str">
        <f t="shared" si="34"/>
        <v>#REF!</v>
      </c>
      <c r="AG37" s="278" t="str">
        <f t="shared" si="34"/>
        <v>#REF!</v>
      </c>
      <c r="AH37" s="278" t="str">
        <f t="shared" si="34"/>
        <v>#REF!</v>
      </c>
      <c r="AI37" s="278" t="str">
        <f t="shared" si="34"/>
        <v>#REF!</v>
      </c>
      <c r="AJ37" s="278" t="str">
        <f t="shared" si="34"/>
        <v>#REF!</v>
      </c>
      <c r="AK37" s="278" t="str">
        <f t="shared" si="34"/>
        <v>#REF!</v>
      </c>
      <c r="AL37" s="278" t="str">
        <f t="shared" si="34"/>
        <v>#REF!</v>
      </c>
      <c r="AM37" s="278" t="str">
        <f t="shared" si="34"/>
        <v>#REF!</v>
      </c>
      <c r="AN37" s="278" t="str">
        <f t="shared" si="34"/>
        <v>#REF!</v>
      </c>
      <c r="AO37" s="278" t="str">
        <f t="shared" si="34"/>
        <v>#REF!</v>
      </c>
      <c r="AP37" s="280" t="str">
        <f t="shared" si="34"/>
        <v>#REF!</v>
      </c>
      <c r="AQ37" s="282" t="str">
        <f t="shared" si="34"/>
        <v>#REF!</v>
      </c>
      <c r="AR37" s="278" t="str">
        <f t="shared" si="34"/>
        <v>#REF!</v>
      </c>
      <c r="AS37" s="278" t="str">
        <f t="shared" si="34"/>
        <v>#REF!</v>
      </c>
      <c r="AT37" s="278" t="str">
        <f t="shared" si="34"/>
        <v>#REF!</v>
      </c>
      <c r="AU37" s="287" t="str">
        <f t="shared" si="34"/>
        <v>#REF!</v>
      </c>
      <c r="AV37" s="287" t="str">
        <f t="shared" si="34"/>
        <v>#REF!</v>
      </c>
      <c r="AW37" s="287" t="str">
        <f t="shared" si="34"/>
        <v>#REF!</v>
      </c>
      <c r="AX37" s="287" t="str">
        <f t="shared" si="34"/>
        <v>#REF!</v>
      </c>
      <c r="AY37" s="287" t="str">
        <f t="shared" si="34"/>
        <v>#REF!</v>
      </c>
      <c r="AZ37" s="287" t="str">
        <f t="shared" si="34"/>
        <v>#REF!</v>
      </c>
      <c r="BA37" s="287" t="str">
        <f t="shared" si="34"/>
        <v>#REF!</v>
      </c>
      <c r="BB37" s="289" t="str">
        <f t="shared" si="34"/>
        <v>#REF!</v>
      </c>
      <c r="BC37" s="285" t="str">
        <f t="shared" si="34"/>
        <v>#REF!</v>
      </c>
      <c r="BD37" s="287" t="str">
        <f t="shared" si="34"/>
        <v>#REF!</v>
      </c>
      <c r="BE37" s="287" t="str">
        <f t="shared" si="34"/>
        <v>#REF!</v>
      </c>
      <c r="BF37" s="287" t="str">
        <f t="shared" si="34"/>
        <v>#REF!</v>
      </c>
      <c r="BG37" s="287" t="str">
        <f t="shared" si="34"/>
        <v>#REF!</v>
      </c>
      <c r="BH37" s="287" t="str">
        <f t="shared" si="34"/>
        <v>#REF!</v>
      </c>
      <c r="BI37" s="287" t="str">
        <f t="shared" si="34"/>
        <v>#REF!</v>
      </c>
      <c r="BJ37" s="287" t="str">
        <f t="shared" si="34"/>
        <v>#REF!</v>
      </c>
      <c r="BK37" s="287" t="str">
        <f t="shared" si="34"/>
        <v>#REF!</v>
      </c>
      <c r="BL37" s="287" t="str">
        <f t="shared" si="34"/>
        <v>#REF!</v>
      </c>
      <c r="BM37" s="287" t="str">
        <f t="shared" si="34"/>
        <v>#REF!</v>
      </c>
      <c r="BN37" s="289" t="str">
        <f t="shared" si="34"/>
        <v>#REF!</v>
      </c>
      <c r="BO37" s="100"/>
      <c r="BP37" s="100"/>
    </row>
    <row r="38" ht="15.75" customHeight="1">
      <c r="A38" s="100"/>
      <c r="B38" s="244" t="str">
        <f>'Flujo 48 m'!B38</f>
        <v>Contingencia</v>
      </c>
      <c r="C38" s="246">
        <f t="shared" si="31"/>
        <v>42302.64</v>
      </c>
      <c r="D38" s="246">
        <f t="shared" si="32"/>
        <v>34841.209</v>
      </c>
      <c r="E38" s="304" t="str">
        <f>D38/$D$12</f>
        <v>#REF!</v>
      </c>
      <c r="F38" s="253">
        <f>+'Flujo 48 m'!F38</f>
        <v>0</v>
      </c>
      <c r="G38" s="252">
        <f>+'Flujo 48 m'!G38</f>
        <v>0</v>
      </c>
      <c r="H38" s="251">
        <f>+'Flujo 48 m'!H38</f>
        <v>0</v>
      </c>
      <c r="I38" s="251">
        <f>+'Flujo 48 m'!I38</f>
        <v>0</v>
      </c>
      <c r="J38" s="251">
        <f>+'Flujo 48 m'!J38</f>
        <v>0</v>
      </c>
      <c r="K38" s="251">
        <f>+'Flujo 48 m'!K38</f>
        <v>0</v>
      </c>
      <c r="L38" s="251">
        <f>+'Flujo 48 m'!L38</f>
        <v>0</v>
      </c>
      <c r="M38" s="251">
        <f>+'Flujo 48 m'!M38</f>
        <v>0</v>
      </c>
      <c r="N38" s="251">
        <f>+'Flujo 48 m'!N38</f>
        <v>0</v>
      </c>
      <c r="O38" s="251">
        <f>+'Flujo 48 m'!O38</f>
        <v>14100.88</v>
      </c>
      <c r="P38" s="251">
        <f>+'Flujo 48 m'!P38</f>
        <v>0</v>
      </c>
      <c r="Q38" s="251">
        <f>+'Flujo 48 m'!Q38</f>
        <v>0</v>
      </c>
      <c r="R38" s="253">
        <f>+'Flujo 48 m'!R38</f>
        <v>0</v>
      </c>
      <c r="S38" s="252">
        <f>+'Flujo 48 m'!S38</f>
        <v>0</v>
      </c>
      <c r="T38" s="251">
        <f>+'Flujo 48 m'!T38</f>
        <v>0</v>
      </c>
      <c r="U38" s="251">
        <f>+'Flujo 48 m'!U38</f>
        <v>0</v>
      </c>
      <c r="V38" s="251">
        <f>+'Flujo 48 m'!V38</f>
        <v>0</v>
      </c>
      <c r="W38" s="251">
        <f>+'Flujo 48 m'!W38</f>
        <v>0</v>
      </c>
      <c r="X38" s="251">
        <f>+'Flujo 48 m'!X38</f>
        <v>0</v>
      </c>
      <c r="Y38" s="251">
        <f>+'Flujo 48 m'!Y38</f>
        <v>0</v>
      </c>
      <c r="Z38" s="251">
        <f>+'Flujo 48 m'!Z38</f>
        <v>0</v>
      </c>
      <c r="AA38" s="251">
        <f>+'Flujo 48 m'!AA38</f>
        <v>14100.88</v>
      </c>
      <c r="AB38" s="251">
        <f>+'Flujo 48 m'!AB38</f>
        <v>0</v>
      </c>
      <c r="AC38" s="251">
        <f>+'Flujo 48 m'!AC38</f>
        <v>0</v>
      </c>
      <c r="AD38" s="253">
        <f>+'Flujo 48 m'!AD38</f>
        <v>0</v>
      </c>
      <c r="AE38" s="252">
        <f>+'Flujo 48 m'!AE38</f>
        <v>0</v>
      </c>
      <c r="AF38" s="251">
        <f>+'Flujo 48 m'!AF38</f>
        <v>0</v>
      </c>
      <c r="AG38" s="251">
        <f>+'Flujo 48 m'!AG38</f>
        <v>0</v>
      </c>
      <c r="AH38" s="251">
        <f>+'Flujo 48 m'!AH38</f>
        <v>0</v>
      </c>
      <c r="AI38" s="251">
        <f>+'Flujo 48 m'!AI38</f>
        <v>0</v>
      </c>
      <c r="AJ38" s="251">
        <f>+'Flujo 48 m'!AJ38</f>
        <v>0</v>
      </c>
      <c r="AK38" s="251">
        <f>+'Flujo 48 m'!AK38</f>
        <v>0</v>
      </c>
      <c r="AL38" s="251">
        <f>+'Flujo 48 m'!AL38</f>
        <v>0</v>
      </c>
      <c r="AM38" s="251">
        <f>+'Flujo 48 m'!AM38</f>
        <v>14100.88</v>
      </c>
      <c r="AN38" s="251">
        <f>+'Flujo 48 m'!AN38</f>
        <v>0</v>
      </c>
      <c r="AO38" s="251">
        <f>+'Flujo 48 m'!AO38</f>
        <v>0</v>
      </c>
      <c r="AP38" s="253">
        <f>+'Flujo 48 m'!AP38</f>
        <v>0</v>
      </c>
      <c r="AQ38" s="264">
        <f>+'Flujo 48 m'!AQ38</f>
        <v>0</v>
      </c>
      <c r="AR38" s="31">
        <f>+'Flujo 48 m'!AR38</f>
        <v>0</v>
      </c>
      <c r="AS38" s="31">
        <f>+'Flujo 48 m'!AS38</f>
        <v>0</v>
      </c>
      <c r="AT38" s="31">
        <f>+'Flujo 48 m'!AT38</f>
        <v>0</v>
      </c>
      <c r="AU38" s="31">
        <f>+'Flujo 48 m'!AU38</f>
        <v>0</v>
      </c>
      <c r="AV38" s="31">
        <f>+'Flujo 48 m'!AV38</f>
        <v>0</v>
      </c>
      <c r="AW38" s="31">
        <f>+'Flujo 48 m'!AW38</f>
        <v>0</v>
      </c>
      <c r="AX38" s="31">
        <f>+'Flujo 48 m'!AX38</f>
        <v>0</v>
      </c>
      <c r="AY38" s="31">
        <f>+'Flujo 48 m'!AY38</f>
        <v>0</v>
      </c>
      <c r="AZ38" s="31">
        <f>+'Flujo 48 m'!AZ38</f>
        <v>0</v>
      </c>
      <c r="BA38" s="31">
        <f>+'Flujo 48 m'!BA38</f>
        <v>0</v>
      </c>
      <c r="BB38" s="308">
        <f>+'Flujo 48 m'!BB38</f>
        <v>0</v>
      </c>
      <c r="BC38" s="264">
        <f>+'Flujo 48 m'!BC38</f>
        <v>0</v>
      </c>
      <c r="BD38" s="31">
        <f>+'Flujo 48 m'!BD38</f>
        <v>0</v>
      </c>
      <c r="BE38" s="31">
        <f>+'Flujo 48 m'!BE38</f>
        <v>0</v>
      </c>
      <c r="BF38" s="31">
        <f>+'Flujo 48 m'!BF38</f>
        <v>0</v>
      </c>
      <c r="BG38" s="31">
        <f>+'Flujo 48 m'!BG38</f>
        <v>0</v>
      </c>
      <c r="BH38" s="31">
        <f>+'Flujo 48 m'!BH38</f>
        <v>0</v>
      </c>
      <c r="BI38" s="31">
        <f>+'Flujo 48 m'!BI38</f>
        <v>0</v>
      </c>
      <c r="BJ38" s="31">
        <f>+'Flujo 48 m'!BJ38</f>
        <v>0</v>
      </c>
      <c r="BK38" s="31">
        <f>+'Flujo 48 m'!BK38</f>
        <v>0</v>
      </c>
      <c r="BL38" s="31">
        <f>+'Flujo 48 m'!BL38</f>
        <v>0</v>
      </c>
      <c r="BM38" s="31">
        <f>+'Flujo 48 m'!BM38</f>
        <v>0</v>
      </c>
      <c r="BN38" s="308">
        <f>+'Flujo 48 m'!BN38</f>
        <v>0</v>
      </c>
      <c r="BO38" s="100"/>
      <c r="BP38" s="100"/>
    </row>
    <row r="39" ht="18.0" customHeight="1">
      <c r="A39" s="460"/>
      <c r="B39" s="132" t="s">
        <v>149</v>
      </c>
      <c r="C39" s="348" t="str">
        <f t="shared" ref="C39:D39" si="35">C10-C12</f>
        <v>#REF!</v>
      </c>
      <c r="D39" s="348" t="str">
        <f t="shared" si="35"/>
        <v>#REF!</v>
      </c>
      <c r="E39" s="346" t="str">
        <f>D39/$D$10</f>
        <v>#REF!</v>
      </c>
      <c r="F39" s="349">
        <f t="shared" ref="F39:BN39" si="36">F10-F12</f>
        <v>-20576</v>
      </c>
      <c r="G39" s="348" t="str">
        <f t="shared" si="36"/>
        <v>#REF!</v>
      </c>
      <c r="H39" s="347" t="str">
        <f t="shared" si="36"/>
        <v>#REF!</v>
      </c>
      <c r="I39" s="347" t="str">
        <f t="shared" si="36"/>
        <v>#REF!</v>
      </c>
      <c r="J39" s="347" t="str">
        <f t="shared" si="36"/>
        <v>#REF!</v>
      </c>
      <c r="K39" s="347" t="str">
        <f t="shared" si="36"/>
        <v>#REF!</v>
      </c>
      <c r="L39" s="347" t="str">
        <f t="shared" si="36"/>
        <v>#REF!</v>
      </c>
      <c r="M39" s="347" t="str">
        <f t="shared" si="36"/>
        <v>#REF!</v>
      </c>
      <c r="N39" s="347" t="str">
        <f t="shared" si="36"/>
        <v>#REF!</v>
      </c>
      <c r="O39" s="347" t="str">
        <f t="shared" si="36"/>
        <v>#REF!</v>
      </c>
      <c r="P39" s="347" t="str">
        <f t="shared" si="36"/>
        <v>#REF!</v>
      </c>
      <c r="Q39" s="347" t="str">
        <f t="shared" si="36"/>
        <v>#REF!</v>
      </c>
      <c r="R39" s="349" t="str">
        <f t="shared" si="36"/>
        <v>#REF!</v>
      </c>
      <c r="S39" s="348" t="str">
        <f t="shared" si="36"/>
        <v>#REF!</v>
      </c>
      <c r="T39" s="347" t="str">
        <f t="shared" si="36"/>
        <v>#REF!</v>
      </c>
      <c r="U39" s="347" t="str">
        <f t="shared" si="36"/>
        <v>#REF!</v>
      </c>
      <c r="V39" s="347" t="str">
        <f t="shared" si="36"/>
        <v>#REF!</v>
      </c>
      <c r="W39" s="347" t="str">
        <f t="shared" si="36"/>
        <v>#REF!</v>
      </c>
      <c r="X39" s="347" t="str">
        <f t="shared" si="36"/>
        <v>#REF!</v>
      </c>
      <c r="Y39" s="347" t="str">
        <f t="shared" si="36"/>
        <v>#REF!</v>
      </c>
      <c r="Z39" s="347" t="str">
        <f t="shared" si="36"/>
        <v>#REF!</v>
      </c>
      <c r="AA39" s="347" t="str">
        <f t="shared" si="36"/>
        <v>#REF!</v>
      </c>
      <c r="AB39" s="347" t="str">
        <f t="shared" si="36"/>
        <v>#REF!</v>
      </c>
      <c r="AC39" s="347" t="str">
        <f t="shared" si="36"/>
        <v>#REF!</v>
      </c>
      <c r="AD39" s="349" t="str">
        <f t="shared" si="36"/>
        <v>#REF!</v>
      </c>
      <c r="AE39" s="348" t="str">
        <f t="shared" si="36"/>
        <v>#REF!</v>
      </c>
      <c r="AF39" s="347" t="str">
        <f t="shared" si="36"/>
        <v>#REF!</v>
      </c>
      <c r="AG39" s="347" t="str">
        <f t="shared" si="36"/>
        <v>#REF!</v>
      </c>
      <c r="AH39" s="347" t="str">
        <f t="shared" si="36"/>
        <v>#REF!</v>
      </c>
      <c r="AI39" s="347" t="str">
        <f t="shared" si="36"/>
        <v>#REF!</v>
      </c>
      <c r="AJ39" s="347" t="str">
        <f t="shared" si="36"/>
        <v>#REF!</v>
      </c>
      <c r="AK39" s="347" t="str">
        <f t="shared" si="36"/>
        <v>#REF!</v>
      </c>
      <c r="AL39" s="347" t="str">
        <f t="shared" si="36"/>
        <v>#REF!</v>
      </c>
      <c r="AM39" s="347" t="str">
        <f t="shared" si="36"/>
        <v>#REF!</v>
      </c>
      <c r="AN39" s="347" t="str">
        <f t="shared" si="36"/>
        <v>#REF!</v>
      </c>
      <c r="AO39" s="347" t="str">
        <f t="shared" si="36"/>
        <v>#REF!</v>
      </c>
      <c r="AP39" s="349" t="str">
        <f t="shared" si="36"/>
        <v>#REF!</v>
      </c>
      <c r="AQ39" s="348" t="str">
        <f t="shared" si="36"/>
        <v>#REF!</v>
      </c>
      <c r="AR39" s="347" t="str">
        <f t="shared" si="36"/>
        <v>#REF!</v>
      </c>
      <c r="AS39" s="347" t="str">
        <f t="shared" si="36"/>
        <v>#REF!</v>
      </c>
      <c r="AT39" s="347" t="str">
        <f t="shared" si="36"/>
        <v>#REF!</v>
      </c>
      <c r="AU39" s="347" t="str">
        <f t="shared" si="36"/>
        <v>#REF!</v>
      </c>
      <c r="AV39" s="347" t="str">
        <f t="shared" si="36"/>
        <v>#REF!</v>
      </c>
      <c r="AW39" s="347" t="str">
        <f t="shared" si="36"/>
        <v>#REF!</v>
      </c>
      <c r="AX39" s="347" t="str">
        <f t="shared" si="36"/>
        <v>#REF!</v>
      </c>
      <c r="AY39" s="347" t="str">
        <f t="shared" si="36"/>
        <v>#REF!</v>
      </c>
      <c r="AZ39" s="347" t="str">
        <f t="shared" si="36"/>
        <v>#REF!</v>
      </c>
      <c r="BA39" s="347" t="str">
        <f t="shared" si="36"/>
        <v>#REF!</v>
      </c>
      <c r="BB39" s="349" t="str">
        <f t="shared" si="36"/>
        <v>#REF!</v>
      </c>
      <c r="BC39" s="348" t="str">
        <f t="shared" si="36"/>
        <v>#REF!</v>
      </c>
      <c r="BD39" s="347" t="str">
        <f t="shared" si="36"/>
        <v>#REF!</v>
      </c>
      <c r="BE39" s="347" t="str">
        <f t="shared" si="36"/>
        <v>#REF!</v>
      </c>
      <c r="BF39" s="347" t="str">
        <f t="shared" si="36"/>
        <v>#REF!</v>
      </c>
      <c r="BG39" s="347" t="str">
        <f t="shared" si="36"/>
        <v>#REF!</v>
      </c>
      <c r="BH39" s="347" t="str">
        <f t="shared" si="36"/>
        <v>#REF!</v>
      </c>
      <c r="BI39" s="347" t="str">
        <f t="shared" si="36"/>
        <v>#REF!</v>
      </c>
      <c r="BJ39" s="347" t="str">
        <f t="shared" si="36"/>
        <v>#REF!</v>
      </c>
      <c r="BK39" s="347" t="str">
        <f t="shared" si="36"/>
        <v>#REF!</v>
      </c>
      <c r="BL39" s="347" t="str">
        <f t="shared" si="36"/>
        <v>#REF!</v>
      </c>
      <c r="BM39" s="347" t="str">
        <f t="shared" si="36"/>
        <v>#REF!</v>
      </c>
      <c r="BN39" s="349" t="str">
        <f t="shared" si="36"/>
        <v>#REF!</v>
      </c>
      <c r="BO39" s="460"/>
      <c r="BP39" s="460"/>
    </row>
    <row r="40" ht="15.75" customHeight="1">
      <c r="A40" s="374"/>
      <c r="B40" s="350" t="s">
        <v>93</v>
      </c>
      <c r="C40" s="461">
        <f>SUM(G40:AP40)</f>
        <v>0</v>
      </c>
      <c r="D40" s="461">
        <f t="array" ref="D40">NPV($C$7,G40:AP40)</f>
        <v>0</v>
      </c>
      <c r="E40" s="352"/>
      <c r="F40" s="358">
        <v>0.0</v>
      </c>
      <c r="G40" s="356">
        <v>0.0</v>
      </c>
      <c r="H40" s="354">
        <v>0.0</v>
      </c>
      <c r="I40" s="354">
        <v>0.0</v>
      </c>
      <c r="J40" s="354">
        <v>0.0</v>
      </c>
      <c r="K40" s="354">
        <v>0.0</v>
      </c>
      <c r="L40" s="354">
        <v>0.0</v>
      </c>
      <c r="M40" s="354">
        <v>0.0</v>
      </c>
      <c r="N40" s="354">
        <v>0.0</v>
      </c>
      <c r="O40" s="354">
        <v>0.0</v>
      </c>
      <c r="P40" s="354">
        <v>0.0</v>
      </c>
      <c r="Q40" s="354">
        <v>0.0</v>
      </c>
      <c r="R40" s="358">
        <v>0.0</v>
      </c>
      <c r="S40" s="356">
        <v>0.0</v>
      </c>
      <c r="T40" s="354">
        <v>0.0</v>
      </c>
      <c r="U40" s="354">
        <v>0.0</v>
      </c>
      <c r="V40" s="354">
        <v>0.0</v>
      </c>
      <c r="W40" s="354">
        <v>0.0</v>
      </c>
      <c r="X40" s="354">
        <v>0.0</v>
      </c>
      <c r="Y40" s="354">
        <v>0.0</v>
      </c>
      <c r="Z40" s="354">
        <v>0.0</v>
      </c>
      <c r="AA40" s="354">
        <v>0.0</v>
      </c>
      <c r="AB40" s="354">
        <v>0.0</v>
      </c>
      <c r="AC40" s="354">
        <v>0.0</v>
      </c>
      <c r="AD40" s="358">
        <v>0.0</v>
      </c>
      <c r="AE40" s="356">
        <v>0.0</v>
      </c>
      <c r="AF40" s="354">
        <v>0.0</v>
      </c>
      <c r="AG40" s="354">
        <v>0.0</v>
      </c>
      <c r="AH40" s="354">
        <v>0.0</v>
      </c>
      <c r="AI40" s="354">
        <v>0.0</v>
      </c>
      <c r="AJ40" s="354">
        <v>0.0</v>
      </c>
      <c r="AK40" s="354">
        <v>0.0</v>
      </c>
      <c r="AL40" s="354">
        <v>0.0</v>
      </c>
      <c r="AM40" s="354">
        <v>0.0</v>
      </c>
      <c r="AN40" s="354">
        <v>0.0</v>
      </c>
      <c r="AO40" s="354">
        <v>0.0</v>
      </c>
      <c r="AP40" s="358">
        <v>0.0</v>
      </c>
      <c r="AQ40" s="359">
        <v>0.0</v>
      </c>
      <c r="AR40" s="36">
        <v>0.0</v>
      </c>
      <c r="AS40" s="36">
        <v>0.0</v>
      </c>
      <c r="AT40" s="36">
        <v>0.0</v>
      </c>
      <c r="AU40" s="36">
        <v>0.0</v>
      </c>
      <c r="AV40" s="36">
        <v>0.0</v>
      </c>
      <c r="AW40" s="36">
        <v>0.0</v>
      </c>
      <c r="AX40" s="36">
        <v>0.0</v>
      </c>
      <c r="AY40" s="36">
        <v>0.0</v>
      </c>
      <c r="AZ40" s="36">
        <v>0.0</v>
      </c>
      <c r="BA40" s="36">
        <v>0.0</v>
      </c>
      <c r="BB40" s="360">
        <v>0.0</v>
      </c>
      <c r="BC40" s="359">
        <v>0.0</v>
      </c>
      <c r="BD40" s="36">
        <v>0.0</v>
      </c>
      <c r="BE40" s="36">
        <v>0.0</v>
      </c>
      <c r="BF40" s="36">
        <v>0.0</v>
      </c>
      <c r="BG40" s="36">
        <v>0.0</v>
      </c>
      <c r="BH40" s="36">
        <v>0.0</v>
      </c>
      <c r="BI40" s="36">
        <v>0.0</v>
      </c>
      <c r="BJ40" s="36">
        <v>0.0</v>
      </c>
      <c r="BK40" s="36">
        <v>0.0</v>
      </c>
      <c r="BL40" s="36">
        <v>0.0</v>
      </c>
      <c r="BM40" s="36">
        <v>0.0</v>
      </c>
      <c r="BN40" s="360">
        <v>0.0</v>
      </c>
      <c r="BO40" s="374"/>
      <c r="BP40" s="374"/>
    </row>
    <row r="41" ht="15.75" customHeight="1">
      <c r="A41" s="374"/>
      <c r="B41" s="350" t="s">
        <v>41</v>
      </c>
      <c r="C41" s="461">
        <f>SUM(G41:BN41)</f>
        <v>32000</v>
      </c>
      <c r="D41" s="461">
        <f t="array" ref="D41">NPV($C$7,G41:BN41)</f>
        <v>26524.47721</v>
      </c>
      <c r="E41" s="352">
        <f>+D41/D10</f>
        <v>0.04</v>
      </c>
      <c r="F41" s="358">
        <v>0.0</v>
      </c>
      <c r="G41" s="356">
        <f>'Flujo 48 m'!G41</f>
        <v>800</v>
      </c>
      <c r="H41" s="354">
        <f>'Flujo 48 m'!H41</f>
        <v>800</v>
      </c>
      <c r="I41" s="354">
        <f>'Flujo 48 m'!I41</f>
        <v>800</v>
      </c>
      <c r="J41" s="354">
        <f>'Flujo 48 m'!J41</f>
        <v>800</v>
      </c>
      <c r="K41" s="354">
        <f>'Flujo 48 m'!K41</f>
        <v>800</v>
      </c>
      <c r="L41" s="354">
        <f>'Flujo 48 m'!L41</f>
        <v>800</v>
      </c>
      <c r="M41" s="354">
        <f>'Flujo 48 m'!M41</f>
        <v>800</v>
      </c>
      <c r="N41" s="354">
        <f>'Flujo 48 m'!N41</f>
        <v>800</v>
      </c>
      <c r="O41" s="354">
        <f>'Flujo 48 m'!O41</f>
        <v>800</v>
      </c>
      <c r="P41" s="354">
        <f>'Flujo 48 m'!P41</f>
        <v>800</v>
      </c>
      <c r="Q41" s="354">
        <f>'Flujo 48 m'!Q41</f>
        <v>800</v>
      </c>
      <c r="R41" s="358">
        <f>'Flujo 48 m'!R41</f>
        <v>800</v>
      </c>
      <c r="S41" s="356">
        <f>'Flujo 48 m'!S41</f>
        <v>800</v>
      </c>
      <c r="T41" s="354">
        <f>'Flujo 48 m'!T41</f>
        <v>800</v>
      </c>
      <c r="U41" s="354">
        <f>'Flujo 48 m'!U41</f>
        <v>800</v>
      </c>
      <c r="V41" s="354">
        <f>'Flujo 48 m'!V41</f>
        <v>800</v>
      </c>
      <c r="W41" s="354">
        <f>'Flujo 48 m'!W41</f>
        <v>800</v>
      </c>
      <c r="X41" s="354">
        <f>'Flujo 48 m'!X41</f>
        <v>800</v>
      </c>
      <c r="Y41" s="354">
        <f>'Flujo 48 m'!Y41</f>
        <v>800</v>
      </c>
      <c r="Z41" s="354">
        <f>'Flujo 48 m'!Z41</f>
        <v>800</v>
      </c>
      <c r="AA41" s="354">
        <f>'Flujo 48 m'!AA41</f>
        <v>800</v>
      </c>
      <c r="AB41" s="354">
        <f>'Flujo 48 m'!AB41</f>
        <v>800</v>
      </c>
      <c r="AC41" s="354">
        <f>'Flujo 48 m'!AC41</f>
        <v>800</v>
      </c>
      <c r="AD41" s="358">
        <f>'Flujo 48 m'!AD41</f>
        <v>800</v>
      </c>
      <c r="AE41" s="356">
        <f>'Flujo 48 m'!AE41</f>
        <v>800</v>
      </c>
      <c r="AF41" s="354">
        <f>'Flujo 48 m'!AF41</f>
        <v>800</v>
      </c>
      <c r="AG41" s="354">
        <f>'Flujo 48 m'!AG41</f>
        <v>800</v>
      </c>
      <c r="AH41" s="354">
        <f>'Flujo 48 m'!AH41</f>
        <v>800</v>
      </c>
      <c r="AI41" s="354">
        <f>'Flujo 48 m'!AI41</f>
        <v>800</v>
      </c>
      <c r="AJ41" s="354">
        <f>'Flujo 48 m'!AJ41</f>
        <v>800</v>
      </c>
      <c r="AK41" s="354">
        <f>'Flujo 48 m'!AK41</f>
        <v>800</v>
      </c>
      <c r="AL41" s="354">
        <f>'Flujo 48 m'!AL41</f>
        <v>800</v>
      </c>
      <c r="AM41" s="354">
        <f>'Flujo 48 m'!AM41</f>
        <v>800</v>
      </c>
      <c r="AN41" s="354">
        <f>'Flujo 48 m'!AN41</f>
        <v>800</v>
      </c>
      <c r="AO41" s="354">
        <f>'Flujo 48 m'!AO41</f>
        <v>800</v>
      </c>
      <c r="AP41" s="358">
        <f>'Flujo 48 m'!AP41</f>
        <v>800</v>
      </c>
      <c r="AQ41" s="462">
        <f>'Flujo 48 m'!AQ41</f>
        <v>800</v>
      </c>
      <c r="AR41" s="463">
        <f>'Flujo 48 m'!AR41</f>
        <v>800</v>
      </c>
      <c r="AS41" s="463">
        <f>'Flujo 48 m'!AS41</f>
        <v>800</v>
      </c>
      <c r="AT41" s="463">
        <f>'Flujo 48 m'!AT41</f>
        <v>800</v>
      </c>
      <c r="AU41" s="463">
        <f>'Flujo 48 m'!AU41</f>
        <v>0</v>
      </c>
      <c r="AV41" s="463">
        <f>'Flujo 48 m'!AV41</f>
        <v>0</v>
      </c>
      <c r="AW41" s="463">
        <f>'Flujo 48 m'!AW41</f>
        <v>0</v>
      </c>
      <c r="AX41" s="463">
        <f>'Flujo 48 m'!AX41</f>
        <v>0</v>
      </c>
      <c r="AY41" s="463">
        <f>'Flujo 48 m'!AY41</f>
        <v>0</v>
      </c>
      <c r="AZ41" s="463">
        <f>'Flujo 48 m'!AZ41</f>
        <v>0</v>
      </c>
      <c r="BA41" s="463">
        <f>'Flujo 48 m'!BA41</f>
        <v>0</v>
      </c>
      <c r="BB41" s="464">
        <f>'Flujo 48 m'!BB41</f>
        <v>0</v>
      </c>
      <c r="BC41" s="465">
        <f>'Flujo 48 m'!BC41</f>
        <v>0</v>
      </c>
      <c r="BD41" s="466">
        <f>'Flujo 48 m'!BD41</f>
        <v>0</v>
      </c>
      <c r="BE41" s="466">
        <f>'Flujo 48 m'!BE41</f>
        <v>0</v>
      </c>
      <c r="BF41" s="466">
        <f>'Flujo 48 m'!BF41</f>
        <v>0</v>
      </c>
      <c r="BG41" s="466">
        <f>'Flujo 48 m'!BG41</f>
        <v>0</v>
      </c>
      <c r="BH41" s="466">
        <f>'Flujo 48 m'!BH41</f>
        <v>0</v>
      </c>
      <c r="BI41" s="466">
        <f>'Flujo 48 m'!BI41</f>
        <v>0</v>
      </c>
      <c r="BJ41" s="466">
        <f>'Flujo 48 m'!BJ41</f>
        <v>0</v>
      </c>
      <c r="BK41" s="466">
        <f>'Flujo 48 m'!BK41</f>
        <v>0</v>
      </c>
      <c r="BL41" s="466">
        <f>'Flujo 48 m'!BL41</f>
        <v>0</v>
      </c>
      <c r="BM41" s="466">
        <f>'Flujo 48 m'!BM41</f>
        <v>0</v>
      </c>
      <c r="BN41" s="467">
        <f>'Flujo 48 m'!BN41</f>
        <v>0</v>
      </c>
      <c r="BO41" s="374"/>
      <c r="BP41" s="374"/>
    </row>
    <row r="42" ht="18.75" customHeight="1">
      <c r="A42" s="460"/>
      <c r="B42" s="179" t="s">
        <v>150</v>
      </c>
      <c r="C42" s="468" t="str">
        <f t="shared" ref="C42:D42" si="37">C39-C41-C40</f>
        <v>#REF!</v>
      </c>
      <c r="D42" s="468" t="str">
        <f t="shared" si="37"/>
        <v>#REF!</v>
      </c>
      <c r="E42" s="469" t="str">
        <f>D42/$D$10</f>
        <v>#REF!</v>
      </c>
      <c r="F42" s="470">
        <f>F39-F40-F41</f>
        <v>-20576</v>
      </c>
      <c r="G42" s="468" t="str">
        <f t="shared" ref="G42:BN42" si="38">G39-G41-G40</f>
        <v>#REF!</v>
      </c>
      <c r="H42" s="471" t="str">
        <f t="shared" si="38"/>
        <v>#REF!</v>
      </c>
      <c r="I42" s="471" t="str">
        <f t="shared" si="38"/>
        <v>#REF!</v>
      </c>
      <c r="J42" s="471" t="str">
        <f t="shared" si="38"/>
        <v>#REF!</v>
      </c>
      <c r="K42" s="471" t="str">
        <f t="shared" si="38"/>
        <v>#REF!</v>
      </c>
      <c r="L42" s="471" t="str">
        <f t="shared" si="38"/>
        <v>#REF!</v>
      </c>
      <c r="M42" s="471" t="str">
        <f t="shared" si="38"/>
        <v>#REF!</v>
      </c>
      <c r="N42" s="471" t="str">
        <f t="shared" si="38"/>
        <v>#REF!</v>
      </c>
      <c r="O42" s="471" t="str">
        <f t="shared" si="38"/>
        <v>#REF!</v>
      </c>
      <c r="P42" s="471" t="str">
        <f t="shared" si="38"/>
        <v>#REF!</v>
      </c>
      <c r="Q42" s="471" t="str">
        <f t="shared" si="38"/>
        <v>#REF!</v>
      </c>
      <c r="R42" s="470" t="str">
        <f t="shared" si="38"/>
        <v>#REF!</v>
      </c>
      <c r="S42" s="468" t="str">
        <f t="shared" si="38"/>
        <v>#REF!</v>
      </c>
      <c r="T42" s="471" t="str">
        <f t="shared" si="38"/>
        <v>#REF!</v>
      </c>
      <c r="U42" s="471" t="str">
        <f t="shared" si="38"/>
        <v>#REF!</v>
      </c>
      <c r="V42" s="471" t="str">
        <f t="shared" si="38"/>
        <v>#REF!</v>
      </c>
      <c r="W42" s="471" t="str">
        <f t="shared" si="38"/>
        <v>#REF!</v>
      </c>
      <c r="X42" s="471" t="str">
        <f t="shared" si="38"/>
        <v>#REF!</v>
      </c>
      <c r="Y42" s="471" t="str">
        <f t="shared" si="38"/>
        <v>#REF!</v>
      </c>
      <c r="Z42" s="471" t="str">
        <f t="shared" si="38"/>
        <v>#REF!</v>
      </c>
      <c r="AA42" s="471" t="str">
        <f t="shared" si="38"/>
        <v>#REF!</v>
      </c>
      <c r="AB42" s="471" t="str">
        <f t="shared" si="38"/>
        <v>#REF!</v>
      </c>
      <c r="AC42" s="471" t="str">
        <f t="shared" si="38"/>
        <v>#REF!</v>
      </c>
      <c r="AD42" s="470" t="str">
        <f t="shared" si="38"/>
        <v>#REF!</v>
      </c>
      <c r="AE42" s="468" t="str">
        <f t="shared" si="38"/>
        <v>#REF!</v>
      </c>
      <c r="AF42" s="471" t="str">
        <f t="shared" si="38"/>
        <v>#REF!</v>
      </c>
      <c r="AG42" s="471" t="str">
        <f t="shared" si="38"/>
        <v>#REF!</v>
      </c>
      <c r="AH42" s="471" t="str">
        <f t="shared" si="38"/>
        <v>#REF!</v>
      </c>
      <c r="AI42" s="471" t="str">
        <f t="shared" si="38"/>
        <v>#REF!</v>
      </c>
      <c r="AJ42" s="471" t="str">
        <f t="shared" si="38"/>
        <v>#REF!</v>
      </c>
      <c r="AK42" s="471" t="str">
        <f t="shared" si="38"/>
        <v>#REF!</v>
      </c>
      <c r="AL42" s="471" t="str">
        <f t="shared" si="38"/>
        <v>#REF!</v>
      </c>
      <c r="AM42" s="471" t="str">
        <f t="shared" si="38"/>
        <v>#REF!</v>
      </c>
      <c r="AN42" s="471" t="str">
        <f t="shared" si="38"/>
        <v>#REF!</v>
      </c>
      <c r="AO42" s="471" t="str">
        <f t="shared" si="38"/>
        <v>#REF!</v>
      </c>
      <c r="AP42" s="470" t="str">
        <f t="shared" si="38"/>
        <v>#REF!</v>
      </c>
      <c r="AQ42" s="472" t="str">
        <f t="shared" si="38"/>
        <v>#REF!</v>
      </c>
      <c r="AR42" s="473" t="str">
        <f t="shared" si="38"/>
        <v>#REF!</v>
      </c>
      <c r="AS42" s="473" t="str">
        <f t="shared" si="38"/>
        <v>#REF!</v>
      </c>
      <c r="AT42" s="473" t="str">
        <f t="shared" si="38"/>
        <v>#REF!</v>
      </c>
      <c r="AU42" s="473" t="str">
        <f t="shared" si="38"/>
        <v>#REF!</v>
      </c>
      <c r="AV42" s="473" t="str">
        <f t="shared" si="38"/>
        <v>#REF!</v>
      </c>
      <c r="AW42" s="473" t="str">
        <f t="shared" si="38"/>
        <v>#REF!</v>
      </c>
      <c r="AX42" s="473" t="str">
        <f t="shared" si="38"/>
        <v>#REF!</v>
      </c>
      <c r="AY42" s="473" t="str">
        <f t="shared" si="38"/>
        <v>#REF!</v>
      </c>
      <c r="AZ42" s="473" t="str">
        <f t="shared" si="38"/>
        <v>#REF!</v>
      </c>
      <c r="BA42" s="473" t="str">
        <f t="shared" si="38"/>
        <v>#REF!</v>
      </c>
      <c r="BB42" s="474" t="str">
        <f t="shared" si="38"/>
        <v>#REF!</v>
      </c>
      <c r="BC42" s="472" t="str">
        <f t="shared" si="38"/>
        <v>#REF!</v>
      </c>
      <c r="BD42" s="473" t="str">
        <f t="shared" si="38"/>
        <v>#REF!</v>
      </c>
      <c r="BE42" s="473" t="str">
        <f t="shared" si="38"/>
        <v>#REF!</v>
      </c>
      <c r="BF42" s="473" t="str">
        <f t="shared" si="38"/>
        <v>#REF!</v>
      </c>
      <c r="BG42" s="473" t="str">
        <f t="shared" si="38"/>
        <v>#REF!</v>
      </c>
      <c r="BH42" s="473" t="str">
        <f t="shared" si="38"/>
        <v>#REF!</v>
      </c>
      <c r="BI42" s="473" t="str">
        <f t="shared" si="38"/>
        <v>#REF!</v>
      </c>
      <c r="BJ42" s="473" t="str">
        <f t="shared" si="38"/>
        <v>#REF!</v>
      </c>
      <c r="BK42" s="473" t="str">
        <f t="shared" si="38"/>
        <v>#REF!</v>
      </c>
      <c r="BL42" s="473" t="str">
        <f t="shared" si="38"/>
        <v>#REF!</v>
      </c>
      <c r="BM42" s="473" t="str">
        <f t="shared" si="38"/>
        <v>#REF!</v>
      </c>
      <c r="BN42" s="474" t="str">
        <f t="shared" si="38"/>
        <v>#REF!</v>
      </c>
      <c r="BO42" s="460"/>
      <c r="BP42" s="460"/>
    </row>
    <row r="43" ht="18.75" customHeight="1">
      <c r="A43" s="284"/>
      <c r="B43" s="179" t="s">
        <v>151</v>
      </c>
      <c r="C43" s="468"/>
      <c r="D43" s="468"/>
      <c r="E43" s="469"/>
      <c r="F43" s="470">
        <f>F42</f>
        <v>-20576</v>
      </c>
      <c r="G43" s="368" t="str">
        <f t="shared" ref="G43:BN43" si="39">F43+G42</f>
        <v>#REF!</v>
      </c>
      <c r="H43" s="471" t="str">
        <f t="shared" si="39"/>
        <v>#REF!</v>
      </c>
      <c r="I43" s="471" t="str">
        <f t="shared" si="39"/>
        <v>#REF!</v>
      </c>
      <c r="J43" s="471" t="str">
        <f t="shared" si="39"/>
        <v>#REF!</v>
      </c>
      <c r="K43" s="471" t="str">
        <f t="shared" si="39"/>
        <v>#REF!</v>
      </c>
      <c r="L43" s="471" t="str">
        <f t="shared" si="39"/>
        <v>#REF!</v>
      </c>
      <c r="M43" s="471" t="str">
        <f t="shared" si="39"/>
        <v>#REF!</v>
      </c>
      <c r="N43" s="471" t="str">
        <f t="shared" si="39"/>
        <v>#REF!</v>
      </c>
      <c r="O43" s="471" t="str">
        <f t="shared" si="39"/>
        <v>#REF!</v>
      </c>
      <c r="P43" s="471" t="str">
        <f t="shared" si="39"/>
        <v>#REF!</v>
      </c>
      <c r="Q43" s="471" t="str">
        <f t="shared" si="39"/>
        <v>#REF!</v>
      </c>
      <c r="R43" s="471" t="str">
        <f t="shared" si="39"/>
        <v>#REF!</v>
      </c>
      <c r="S43" s="468" t="str">
        <f t="shared" si="39"/>
        <v>#REF!</v>
      </c>
      <c r="T43" s="471" t="str">
        <f t="shared" si="39"/>
        <v>#REF!</v>
      </c>
      <c r="U43" s="471" t="str">
        <f t="shared" si="39"/>
        <v>#REF!</v>
      </c>
      <c r="V43" s="471" t="str">
        <f t="shared" si="39"/>
        <v>#REF!</v>
      </c>
      <c r="W43" s="471" t="str">
        <f t="shared" si="39"/>
        <v>#REF!</v>
      </c>
      <c r="X43" s="471" t="str">
        <f t="shared" si="39"/>
        <v>#REF!</v>
      </c>
      <c r="Y43" s="471" t="str">
        <f t="shared" si="39"/>
        <v>#REF!</v>
      </c>
      <c r="Z43" s="471" t="str">
        <f t="shared" si="39"/>
        <v>#REF!</v>
      </c>
      <c r="AA43" s="471" t="str">
        <f t="shared" si="39"/>
        <v>#REF!</v>
      </c>
      <c r="AB43" s="471" t="str">
        <f t="shared" si="39"/>
        <v>#REF!</v>
      </c>
      <c r="AC43" s="471" t="str">
        <f t="shared" si="39"/>
        <v>#REF!</v>
      </c>
      <c r="AD43" s="470" t="str">
        <f t="shared" si="39"/>
        <v>#REF!</v>
      </c>
      <c r="AE43" s="468" t="str">
        <f t="shared" si="39"/>
        <v>#REF!</v>
      </c>
      <c r="AF43" s="471" t="str">
        <f t="shared" si="39"/>
        <v>#REF!</v>
      </c>
      <c r="AG43" s="471" t="str">
        <f t="shared" si="39"/>
        <v>#REF!</v>
      </c>
      <c r="AH43" s="471" t="str">
        <f t="shared" si="39"/>
        <v>#REF!</v>
      </c>
      <c r="AI43" s="471" t="str">
        <f t="shared" si="39"/>
        <v>#REF!</v>
      </c>
      <c r="AJ43" s="471" t="str">
        <f t="shared" si="39"/>
        <v>#REF!</v>
      </c>
      <c r="AK43" s="471" t="str">
        <f t="shared" si="39"/>
        <v>#REF!</v>
      </c>
      <c r="AL43" s="471" t="str">
        <f t="shared" si="39"/>
        <v>#REF!</v>
      </c>
      <c r="AM43" s="471" t="str">
        <f t="shared" si="39"/>
        <v>#REF!</v>
      </c>
      <c r="AN43" s="471" t="str">
        <f t="shared" si="39"/>
        <v>#REF!</v>
      </c>
      <c r="AO43" s="471" t="str">
        <f t="shared" si="39"/>
        <v>#REF!</v>
      </c>
      <c r="AP43" s="470" t="str">
        <f t="shared" si="39"/>
        <v>#REF!</v>
      </c>
      <c r="AQ43" s="369" t="str">
        <f t="shared" si="39"/>
        <v>#REF!</v>
      </c>
      <c r="AR43" s="368" t="str">
        <f t="shared" si="39"/>
        <v>#REF!</v>
      </c>
      <c r="AS43" s="368" t="str">
        <f t="shared" si="39"/>
        <v>#REF!</v>
      </c>
      <c r="AT43" s="368" t="str">
        <f t="shared" si="39"/>
        <v>#REF!</v>
      </c>
      <c r="AU43" s="368" t="str">
        <f t="shared" si="39"/>
        <v>#REF!</v>
      </c>
      <c r="AV43" s="368" t="str">
        <f t="shared" si="39"/>
        <v>#REF!</v>
      </c>
      <c r="AW43" s="368" t="str">
        <f t="shared" si="39"/>
        <v>#REF!</v>
      </c>
      <c r="AX43" s="368" t="str">
        <f t="shared" si="39"/>
        <v>#REF!</v>
      </c>
      <c r="AY43" s="368" t="str">
        <f t="shared" si="39"/>
        <v>#REF!</v>
      </c>
      <c r="AZ43" s="368" t="str">
        <f t="shared" si="39"/>
        <v>#REF!</v>
      </c>
      <c r="BA43" s="368" t="str">
        <f t="shared" si="39"/>
        <v>#REF!</v>
      </c>
      <c r="BB43" s="370" t="str">
        <f t="shared" si="39"/>
        <v>#REF!</v>
      </c>
      <c r="BC43" s="368" t="str">
        <f t="shared" si="39"/>
        <v>#REF!</v>
      </c>
      <c r="BD43" s="368" t="str">
        <f t="shared" si="39"/>
        <v>#REF!</v>
      </c>
      <c r="BE43" s="368" t="str">
        <f t="shared" si="39"/>
        <v>#REF!</v>
      </c>
      <c r="BF43" s="368" t="str">
        <f t="shared" si="39"/>
        <v>#REF!</v>
      </c>
      <c r="BG43" s="368" t="str">
        <f t="shared" si="39"/>
        <v>#REF!</v>
      </c>
      <c r="BH43" s="368" t="str">
        <f t="shared" si="39"/>
        <v>#REF!</v>
      </c>
      <c r="BI43" s="368" t="str">
        <f t="shared" si="39"/>
        <v>#REF!</v>
      </c>
      <c r="BJ43" s="368" t="str">
        <f t="shared" si="39"/>
        <v>#REF!</v>
      </c>
      <c r="BK43" s="368" t="str">
        <f t="shared" si="39"/>
        <v>#REF!</v>
      </c>
      <c r="BL43" s="368" t="str">
        <f t="shared" si="39"/>
        <v>#REF!</v>
      </c>
      <c r="BM43" s="368" t="str">
        <f t="shared" si="39"/>
        <v>#REF!</v>
      </c>
      <c r="BN43" s="370" t="str">
        <f t="shared" si="39"/>
        <v>#REF!</v>
      </c>
      <c r="BO43" s="284"/>
      <c r="BP43" s="284"/>
    </row>
    <row r="44" ht="11.25" customHeight="1">
      <c r="A44" s="221"/>
      <c r="B44" s="475"/>
      <c r="C44" s="221"/>
      <c r="D44" s="221"/>
      <c r="E44" s="221"/>
      <c r="F44" s="221"/>
      <c r="G44" s="221"/>
      <c r="H44" s="221"/>
      <c r="I44" s="221"/>
      <c r="J44" s="221"/>
      <c r="K44" s="221"/>
      <c r="L44" s="221"/>
      <c r="M44" s="221"/>
      <c r="N44" s="221"/>
      <c r="O44" s="221"/>
      <c r="P44" s="221"/>
      <c r="Q44" s="221"/>
      <c r="R44" s="221"/>
      <c r="S44" s="221"/>
      <c r="T44" s="221"/>
      <c r="U44" s="221"/>
      <c r="V44" s="221"/>
      <c r="W44" s="221"/>
      <c r="X44" s="221"/>
      <c r="Y44" s="221"/>
      <c r="Z44" s="221"/>
      <c r="AA44" s="221"/>
      <c r="AB44" s="221"/>
      <c r="AC44" s="221"/>
      <c r="AD44" s="221"/>
      <c r="AE44" s="221"/>
      <c r="AF44" s="221"/>
      <c r="AG44" s="221"/>
      <c r="AH44" s="221"/>
      <c r="AI44" s="221"/>
      <c r="AJ44" s="221"/>
      <c r="AK44" s="221"/>
      <c r="AL44" s="221"/>
      <c r="AM44" s="221"/>
      <c r="AN44" s="221"/>
      <c r="AO44" s="221"/>
      <c r="AP44" s="221"/>
      <c r="AQ44" s="221"/>
      <c r="AR44" s="221"/>
      <c r="AS44" s="221"/>
      <c r="AT44" s="221"/>
      <c r="AU44" s="221"/>
      <c r="AV44" s="221"/>
      <c r="AW44" s="221"/>
      <c r="AX44" s="221"/>
      <c r="AY44" s="221"/>
      <c r="AZ44" s="221"/>
      <c r="BA44" s="221"/>
      <c r="BB44" s="221"/>
      <c r="BC44" s="221"/>
      <c r="BD44" s="221"/>
      <c r="BE44" s="221"/>
      <c r="BF44" s="221"/>
      <c r="BG44" s="221"/>
      <c r="BH44" s="221"/>
      <c r="BI44" s="221"/>
      <c r="BJ44" s="221"/>
      <c r="BK44" s="221"/>
      <c r="BL44" s="221"/>
      <c r="BM44" s="221"/>
      <c r="BN44" s="221"/>
      <c r="BO44" s="221"/>
      <c r="BP44" s="221"/>
    </row>
    <row r="45" ht="15.75" customHeight="1">
      <c r="A45" s="221"/>
      <c r="B45" s="221"/>
      <c r="C45" s="230"/>
      <c r="D45" s="476"/>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c r="AH45" s="221"/>
      <c r="AI45" s="221"/>
      <c r="AJ45" s="221"/>
      <c r="AK45" s="221"/>
      <c r="AL45" s="221"/>
      <c r="AM45" s="221"/>
      <c r="AN45" s="221"/>
      <c r="AO45" s="221"/>
      <c r="AP45" s="221"/>
      <c r="AQ45" s="221"/>
      <c r="AR45" s="221"/>
      <c r="AS45" s="221"/>
      <c r="AT45" s="221"/>
      <c r="AU45" s="221"/>
      <c r="AV45" s="221"/>
      <c r="AW45" s="221"/>
      <c r="AX45" s="221"/>
      <c r="AY45" s="221"/>
      <c r="AZ45" s="221"/>
      <c r="BA45" s="221"/>
      <c r="BB45" s="221"/>
      <c r="BC45" s="221"/>
      <c r="BD45" s="221"/>
      <c r="BE45" s="221"/>
      <c r="BF45" s="221"/>
      <c r="BG45" s="221"/>
      <c r="BH45" s="221"/>
      <c r="BI45" s="221"/>
      <c r="BJ45" s="221"/>
      <c r="BK45" s="221"/>
      <c r="BL45" s="221"/>
      <c r="BM45" s="221"/>
      <c r="BN45" s="221"/>
      <c r="BO45" s="221"/>
      <c r="BP45" s="221"/>
    </row>
    <row r="46" ht="15.75" customHeight="1">
      <c r="A46" s="221"/>
      <c r="B46" s="477" t="s">
        <v>152</v>
      </c>
      <c r="C46" s="478" t="str">
        <f>#REF!</f>
        <v>#REF!</v>
      </c>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479"/>
      <c r="AF46" s="221"/>
      <c r="AG46" s="221"/>
      <c r="AH46" s="221"/>
      <c r="AI46" s="221"/>
      <c r="AJ46" s="221"/>
      <c r="AK46" s="221"/>
      <c r="AL46" s="221"/>
      <c r="AM46" s="221"/>
      <c r="AN46" s="221"/>
      <c r="AO46" s="221"/>
      <c r="AP46" s="221"/>
      <c r="AQ46" s="221"/>
      <c r="AR46" s="221"/>
      <c r="AS46" s="221"/>
      <c r="AT46" s="221"/>
      <c r="AU46" s="221"/>
      <c r="AV46" s="221"/>
      <c r="AW46" s="221"/>
      <c r="AX46" s="221"/>
      <c r="AY46" s="221"/>
      <c r="AZ46" s="221"/>
      <c r="BA46" s="221"/>
      <c r="BB46" s="221"/>
      <c r="BC46" s="221"/>
      <c r="BD46" s="221"/>
      <c r="BE46" s="221"/>
      <c r="BF46" s="221"/>
      <c r="BG46" s="221"/>
      <c r="BH46" s="221"/>
      <c r="BI46" s="221"/>
      <c r="BJ46" s="221"/>
      <c r="BK46" s="221"/>
      <c r="BL46" s="221"/>
      <c r="BM46" s="221"/>
      <c r="BN46" s="221"/>
      <c r="BO46" s="221"/>
      <c r="BP46" s="221"/>
    </row>
    <row r="47" ht="15.75" customHeight="1">
      <c r="A47" s="221"/>
      <c r="B47" s="478" t="str">
        <f t="shared" ref="B47:C47" si="40">#REF!</f>
        <v>#REF!</v>
      </c>
      <c r="C47" s="480" t="str">
        <f t="shared" si="40"/>
        <v>#REF!</v>
      </c>
      <c r="D47" s="221"/>
      <c r="E47" s="221"/>
      <c r="F47" s="221"/>
      <c r="G47" s="221"/>
      <c r="H47" s="221"/>
      <c r="I47" s="221"/>
      <c r="J47" s="221"/>
      <c r="K47" s="221"/>
      <c r="L47" s="221"/>
      <c r="M47" s="221"/>
      <c r="N47" s="221"/>
      <c r="O47" s="221"/>
      <c r="P47" s="221"/>
      <c r="Q47" s="221"/>
      <c r="R47" s="221"/>
      <c r="S47" s="221"/>
      <c r="T47" s="221"/>
      <c r="U47" s="221"/>
      <c r="V47" s="221"/>
      <c r="W47" s="221"/>
      <c r="X47" s="221"/>
      <c r="Y47" s="221"/>
      <c r="Z47" s="221"/>
      <c r="AA47" s="221"/>
      <c r="AB47" s="221"/>
      <c r="AC47" s="221"/>
      <c r="AD47" s="221"/>
      <c r="AE47" s="221"/>
      <c r="AF47" s="221"/>
      <c r="AG47" s="221"/>
      <c r="AH47" s="221"/>
      <c r="AI47" s="221"/>
      <c r="AJ47" s="221"/>
      <c r="AK47" s="221"/>
      <c r="AL47" s="221"/>
      <c r="AM47" s="221"/>
      <c r="AN47" s="221"/>
      <c r="AO47" s="221"/>
      <c r="AP47" s="221"/>
      <c r="AQ47" s="221"/>
      <c r="AR47" s="221"/>
      <c r="AS47" s="221"/>
      <c r="AT47" s="221"/>
      <c r="AU47" s="221"/>
      <c r="AV47" s="221"/>
      <c r="AW47" s="221"/>
      <c r="AX47" s="221"/>
      <c r="AY47" s="221"/>
      <c r="AZ47" s="221"/>
      <c r="BA47" s="221"/>
      <c r="BB47" s="221"/>
      <c r="BC47" s="221"/>
      <c r="BD47" s="221"/>
      <c r="BE47" s="221"/>
      <c r="BF47" s="221"/>
      <c r="BG47" s="221"/>
      <c r="BH47" s="221"/>
      <c r="BI47" s="221"/>
      <c r="BJ47" s="221"/>
      <c r="BK47" s="221"/>
      <c r="BL47" s="221"/>
      <c r="BM47" s="221"/>
      <c r="BN47" s="221"/>
      <c r="BO47" s="221"/>
      <c r="BP47" s="221"/>
    </row>
    <row r="48" ht="11.25" customHeight="1">
      <c r="A48" s="221"/>
      <c r="B48" s="221"/>
      <c r="C48" s="481"/>
      <c r="D48" s="221"/>
      <c r="E48" s="221"/>
      <c r="F48" s="221"/>
      <c r="G48" s="221"/>
      <c r="H48" s="221"/>
      <c r="I48" s="221"/>
      <c r="J48" s="221"/>
      <c r="K48" s="221"/>
      <c r="L48" s="221"/>
      <c r="M48" s="221"/>
      <c r="N48" s="221"/>
      <c r="O48" s="221"/>
      <c r="P48" s="221"/>
      <c r="Q48" s="221"/>
      <c r="R48" s="221"/>
      <c r="S48" s="221"/>
      <c r="T48" s="221"/>
      <c r="U48" s="221"/>
      <c r="V48" s="221"/>
      <c r="W48" s="221"/>
      <c r="X48" s="221"/>
      <c r="Y48" s="221"/>
      <c r="Z48" s="221"/>
      <c r="AA48" s="221"/>
      <c r="AB48" s="221"/>
      <c r="AC48" s="221"/>
      <c r="AD48" s="221"/>
      <c r="AE48" s="221"/>
      <c r="AF48" s="221"/>
      <c r="AG48" s="221"/>
      <c r="AH48" s="221"/>
      <c r="AI48" s="221"/>
      <c r="AJ48" s="221"/>
      <c r="AK48" s="221"/>
      <c r="AL48" s="221"/>
      <c r="AM48" s="221"/>
      <c r="AN48" s="221"/>
      <c r="AO48" s="221"/>
      <c r="AP48" s="221"/>
      <c r="AQ48" s="221"/>
      <c r="AR48" s="221"/>
      <c r="AS48" s="221"/>
      <c r="AT48" s="221"/>
      <c r="AU48" s="221"/>
      <c r="AV48" s="221"/>
      <c r="AW48" s="221"/>
      <c r="AX48" s="221"/>
      <c r="AY48" s="221"/>
      <c r="AZ48" s="221"/>
      <c r="BA48" s="221"/>
      <c r="BB48" s="221"/>
      <c r="BC48" s="221"/>
      <c r="BD48" s="221"/>
      <c r="BE48" s="221"/>
      <c r="BF48" s="221"/>
      <c r="BG48" s="221"/>
      <c r="BH48" s="221"/>
      <c r="BI48" s="221"/>
      <c r="BJ48" s="221"/>
      <c r="BK48" s="221"/>
      <c r="BL48" s="221"/>
      <c r="BM48" s="221"/>
      <c r="BN48" s="221"/>
      <c r="BO48" s="221"/>
      <c r="BP48" s="221"/>
    </row>
    <row r="49" ht="11.25" customHeight="1">
      <c r="A49" s="221"/>
      <c r="B49" s="221"/>
      <c r="C49" s="221"/>
      <c r="D49" s="221"/>
      <c r="E49" s="221"/>
      <c r="F49" s="221"/>
      <c r="G49" s="221"/>
      <c r="H49" s="221"/>
      <c r="I49" s="221"/>
      <c r="J49" s="221"/>
      <c r="K49" s="221"/>
      <c r="L49" s="221"/>
      <c r="M49" s="221"/>
      <c r="N49" s="221"/>
      <c r="O49" s="221"/>
      <c r="P49" s="221"/>
      <c r="Q49" s="221"/>
      <c r="R49" s="221"/>
      <c r="S49" s="221"/>
      <c r="T49" s="221"/>
      <c r="U49" s="221"/>
      <c r="V49" s="221"/>
      <c r="W49" s="221"/>
      <c r="X49" s="221"/>
      <c r="Y49" s="221"/>
      <c r="Z49" s="221"/>
      <c r="AA49" s="221"/>
      <c r="AB49" s="221"/>
      <c r="AC49" s="221"/>
      <c r="AD49" s="221"/>
      <c r="AE49" s="221"/>
      <c r="AF49" s="221"/>
      <c r="AG49" s="221"/>
      <c r="AH49" s="221"/>
      <c r="AI49" s="221"/>
      <c r="AJ49" s="221"/>
      <c r="AK49" s="221"/>
      <c r="AL49" s="221"/>
      <c r="AM49" s="221"/>
      <c r="AN49" s="221"/>
      <c r="AO49" s="221"/>
      <c r="AP49" s="221"/>
      <c r="AQ49" s="221"/>
      <c r="AR49" s="221"/>
      <c r="AS49" s="221"/>
      <c r="AT49" s="221"/>
      <c r="AU49" s="221"/>
      <c r="AV49" s="221"/>
      <c r="AW49" s="221"/>
      <c r="AX49" s="221"/>
      <c r="AY49" s="221"/>
      <c r="AZ49" s="221"/>
      <c r="BA49" s="221"/>
      <c r="BB49" s="221"/>
      <c r="BC49" s="221"/>
      <c r="BD49" s="221"/>
      <c r="BE49" s="221"/>
      <c r="BF49" s="221"/>
      <c r="BG49" s="221"/>
      <c r="BH49" s="221"/>
      <c r="BI49" s="221"/>
      <c r="BJ49" s="221"/>
      <c r="BK49" s="221"/>
      <c r="BL49" s="221"/>
      <c r="BM49" s="221"/>
      <c r="BN49" s="221"/>
      <c r="BO49" s="221"/>
      <c r="BP49" s="221"/>
    </row>
    <row r="50" ht="11.25" customHeight="1">
      <c r="A50" s="221"/>
      <c r="B50" s="221"/>
      <c r="C50" s="221"/>
      <c r="D50" s="221"/>
      <c r="E50" s="221"/>
      <c r="F50" s="221"/>
      <c r="G50" s="221"/>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1"/>
      <c r="AF50" s="221"/>
      <c r="AG50" s="221"/>
      <c r="AH50" s="221"/>
      <c r="AI50" s="221"/>
      <c r="AJ50" s="221"/>
      <c r="AK50" s="221"/>
      <c r="AL50" s="221"/>
      <c r="AM50" s="221"/>
      <c r="AN50" s="221"/>
      <c r="AO50" s="221"/>
      <c r="AP50" s="221"/>
      <c r="AQ50" s="221"/>
      <c r="AR50" s="221"/>
      <c r="AS50" s="221"/>
      <c r="AT50" s="221"/>
      <c r="AU50" s="221"/>
      <c r="AV50" s="221"/>
      <c r="AW50" s="221"/>
      <c r="AX50" s="221"/>
      <c r="AY50" s="221"/>
      <c r="AZ50" s="221"/>
      <c r="BA50" s="221"/>
      <c r="BB50" s="221"/>
      <c r="BC50" s="221"/>
      <c r="BD50" s="221"/>
      <c r="BE50" s="221"/>
      <c r="BF50" s="221"/>
      <c r="BG50" s="221"/>
      <c r="BH50" s="221"/>
      <c r="BI50" s="221"/>
      <c r="BJ50" s="221"/>
      <c r="BK50" s="221"/>
      <c r="BL50" s="221"/>
      <c r="BM50" s="221"/>
      <c r="BN50" s="221"/>
      <c r="BO50" s="221"/>
      <c r="BP50" s="221"/>
    </row>
    <row r="51" ht="11.25" customHeight="1">
      <c r="A51" s="221"/>
      <c r="B51" s="221"/>
      <c r="C51" s="221"/>
      <c r="D51" s="221"/>
      <c r="E51" s="221"/>
      <c r="F51" s="221"/>
      <c r="G51" s="221"/>
      <c r="H51" s="221"/>
      <c r="I51" s="221"/>
      <c r="J51" s="221"/>
      <c r="K51" s="221"/>
      <c r="L51" s="221"/>
      <c r="M51" s="221"/>
      <c r="N51" s="221"/>
      <c r="O51" s="221"/>
      <c r="P51" s="221"/>
      <c r="Q51" s="221"/>
      <c r="R51" s="221"/>
      <c r="S51" s="221"/>
      <c r="T51" s="221"/>
      <c r="U51" s="221"/>
      <c r="V51" s="221"/>
      <c r="W51" s="221"/>
      <c r="X51" s="221"/>
      <c r="Y51" s="221"/>
      <c r="Z51" s="221"/>
      <c r="AA51" s="221"/>
      <c r="AB51" s="221"/>
      <c r="AC51" s="221"/>
      <c r="AD51" s="221"/>
      <c r="AE51" s="221"/>
      <c r="AF51" s="221"/>
      <c r="AG51" s="221"/>
      <c r="AH51" s="221"/>
      <c r="AI51" s="221"/>
      <c r="AJ51" s="221"/>
      <c r="AK51" s="221"/>
      <c r="AL51" s="221"/>
      <c r="AM51" s="221"/>
      <c r="AN51" s="221"/>
      <c r="AO51" s="221"/>
      <c r="AP51" s="221"/>
      <c r="AQ51" s="221"/>
      <c r="AR51" s="221"/>
      <c r="AS51" s="221"/>
      <c r="AT51" s="221"/>
      <c r="AU51" s="221"/>
      <c r="AV51" s="221"/>
      <c r="AW51" s="221"/>
      <c r="AX51" s="221"/>
      <c r="AY51" s="221"/>
      <c r="AZ51" s="221"/>
      <c r="BA51" s="221"/>
      <c r="BB51" s="221"/>
      <c r="BC51" s="221"/>
      <c r="BD51" s="221"/>
      <c r="BE51" s="221"/>
      <c r="BF51" s="221"/>
      <c r="BG51" s="221"/>
      <c r="BH51" s="221"/>
      <c r="BI51" s="221"/>
      <c r="BJ51" s="221"/>
      <c r="BK51" s="221"/>
      <c r="BL51" s="221"/>
      <c r="BM51" s="221"/>
      <c r="BN51" s="221"/>
      <c r="BO51" s="221"/>
      <c r="BP51" s="221"/>
    </row>
    <row r="52" ht="11.25" customHeight="1">
      <c r="A52" s="221"/>
      <c r="B52" s="221"/>
      <c r="C52" s="221"/>
      <c r="D52" s="221"/>
      <c r="E52" s="221"/>
      <c r="F52" s="221"/>
      <c r="G52" s="221"/>
      <c r="H52" s="221"/>
      <c r="I52" s="221"/>
      <c r="J52" s="221"/>
      <c r="K52" s="221"/>
      <c r="L52" s="221"/>
      <c r="M52" s="221"/>
      <c r="N52" s="221"/>
      <c r="O52" s="221"/>
      <c r="P52" s="221"/>
      <c r="Q52" s="221"/>
      <c r="R52" s="221"/>
      <c r="S52" s="221"/>
      <c r="T52" s="221"/>
      <c r="U52" s="221"/>
      <c r="V52" s="221"/>
      <c r="W52" s="221"/>
      <c r="X52" s="221"/>
      <c r="Y52" s="221"/>
      <c r="Z52" s="221"/>
      <c r="AA52" s="221"/>
      <c r="AB52" s="221"/>
      <c r="AC52" s="221"/>
      <c r="AD52" s="221"/>
      <c r="AE52" s="221"/>
      <c r="AF52" s="221"/>
      <c r="AG52" s="221"/>
      <c r="AH52" s="221"/>
      <c r="AI52" s="221"/>
      <c r="AJ52" s="221"/>
      <c r="AK52" s="221"/>
      <c r="AL52" s="221"/>
      <c r="AM52" s="221"/>
      <c r="AN52" s="221"/>
      <c r="AO52" s="221"/>
      <c r="AP52" s="221"/>
      <c r="AQ52" s="221"/>
      <c r="AR52" s="221"/>
      <c r="AS52" s="221"/>
      <c r="AT52" s="221"/>
      <c r="AU52" s="221"/>
      <c r="AV52" s="221"/>
      <c r="AW52" s="221"/>
      <c r="AX52" s="221"/>
      <c r="AY52" s="221"/>
      <c r="AZ52" s="221"/>
      <c r="BA52" s="221"/>
      <c r="BB52" s="221"/>
      <c r="BC52" s="221"/>
      <c r="BD52" s="221"/>
      <c r="BE52" s="221"/>
      <c r="BF52" s="221"/>
      <c r="BG52" s="221"/>
      <c r="BH52" s="221"/>
      <c r="BI52" s="221"/>
      <c r="BJ52" s="221"/>
      <c r="BK52" s="221"/>
      <c r="BL52" s="221"/>
      <c r="BM52" s="221"/>
      <c r="BN52" s="221"/>
      <c r="BO52" s="221"/>
      <c r="BP52" s="221"/>
    </row>
    <row r="53" ht="11.25" customHeight="1">
      <c r="A53" s="221"/>
      <c r="B53" s="221"/>
      <c r="C53" s="221"/>
      <c r="D53" s="221"/>
      <c r="E53" s="221"/>
      <c r="F53" s="221"/>
      <c r="G53" s="221"/>
      <c r="H53" s="221"/>
      <c r="I53" s="221"/>
      <c r="J53" s="221"/>
      <c r="K53" s="221"/>
      <c r="L53" s="221"/>
      <c r="M53" s="221"/>
      <c r="N53" s="221"/>
      <c r="O53" s="221"/>
      <c r="P53" s="221"/>
      <c r="Q53" s="221"/>
      <c r="R53" s="221"/>
      <c r="S53" s="221"/>
      <c r="T53" s="221"/>
      <c r="U53" s="221"/>
      <c r="V53" s="221"/>
      <c r="W53" s="221"/>
      <c r="X53" s="221"/>
      <c r="Y53" s="221"/>
      <c r="Z53" s="221"/>
      <c r="AA53" s="221"/>
      <c r="AB53" s="221"/>
      <c r="AC53" s="221"/>
      <c r="AD53" s="221"/>
      <c r="AE53" s="221"/>
      <c r="AF53" s="221"/>
      <c r="AG53" s="221"/>
      <c r="AH53" s="221"/>
      <c r="AI53" s="221"/>
      <c r="AJ53" s="221"/>
      <c r="AK53" s="221"/>
      <c r="AL53" s="221"/>
      <c r="AM53" s="221"/>
      <c r="AN53" s="221"/>
      <c r="AO53" s="221"/>
      <c r="AP53" s="221"/>
      <c r="AQ53" s="221"/>
      <c r="AR53" s="221"/>
      <c r="AS53" s="221"/>
      <c r="AT53" s="221"/>
      <c r="AU53" s="221"/>
      <c r="AV53" s="221"/>
      <c r="AW53" s="221"/>
      <c r="AX53" s="221"/>
      <c r="AY53" s="221"/>
      <c r="AZ53" s="221"/>
      <c r="BA53" s="221"/>
      <c r="BB53" s="221"/>
      <c r="BC53" s="221"/>
      <c r="BD53" s="221"/>
      <c r="BE53" s="221"/>
      <c r="BF53" s="221"/>
      <c r="BG53" s="221"/>
      <c r="BH53" s="221"/>
      <c r="BI53" s="221"/>
      <c r="BJ53" s="221"/>
      <c r="BK53" s="221"/>
      <c r="BL53" s="221"/>
      <c r="BM53" s="221"/>
      <c r="BN53" s="221"/>
      <c r="BO53" s="221"/>
      <c r="BP53" s="221"/>
    </row>
    <row r="54" ht="11.25" customHeight="1">
      <c r="A54" s="221"/>
      <c r="B54" s="221"/>
      <c r="C54" s="221"/>
      <c r="D54" s="221"/>
      <c r="E54" s="221"/>
      <c r="F54" s="221"/>
      <c r="G54" s="221"/>
      <c r="H54" s="221"/>
      <c r="I54" s="221"/>
      <c r="J54" s="221"/>
      <c r="K54" s="221"/>
      <c r="L54" s="221"/>
      <c r="M54" s="221"/>
      <c r="N54" s="221"/>
      <c r="O54" s="221"/>
      <c r="P54" s="221"/>
      <c r="Q54" s="221"/>
      <c r="R54" s="221"/>
      <c r="S54" s="221"/>
      <c r="T54" s="221"/>
      <c r="U54" s="221"/>
      <c r="V54" s="221"/>
      <c r="W54" s="221"/>
      <c r="X54" s="221"/>
      <c r="Y54" s="221"/>
      <c r="Z54" s="221"/>
      <c r="AA54" s="221"/>
      <c r="AB54" s="221"/>
      <c r="AC54" s="221"/>
      <c r="AD54" s="221"/>
      <c r="AE54" s="221"/>
      <c r="AF54" s="221"/>
      <c r="AG54" s="221"/>
      <c r="AH54" s="221"/>
      <c r="AI54" s="221"/>
      <c r="AJ54" s="221"/>
      <c r="AK54" s="221"/>
      <c r="AL54" s="221"/>
      <c r="AM54" s="221"/>
      <c r="AN54" s="221"/>
      <c r="AO54" s="221"/>
      <c r="AP54" s="221"/>
      <c r="AQ54" s="221"/>
      <c r="AR54" s="221"/>
      <c r="AS54" s="221"/>
      <c r="AT54" s="221"/>
      <c r="AU54" s="221"/>
      <c r="AV54" s="221"/>
      <c r="AW54" s="221"/>
      <c r="AX54" s="221"/>
      <c r="AY54" s="221"/>
      <c r="AZ54" s="221"/>
      <c r="BA54" s="221"/>
      <c r="BB54" s="221"/>
      <c r="BC54" s="221"/>
      <c r="BD54" s="221"/>
      <c r="BE54" s="221"/>
      <c r="BF54" s="221"/>
      <c r="BG54" s="221"/>
      <c r="BH54" s="221"/>
      <c r="BI54" s="221"/>
      <c r="BJ54" s="221"/>
      <c r="BK54" s="221"/>
      <c r="BL54" s="221"/>
      <c r="BM54" s="221"/>
      <c r="BN54" s="221"/>
      <c r="BO54" s="221"/>
      <c r="BP54" s="221"/>
    </row>
    <row r="55" ht="11.25" customHeight="1">
      <c r="A55" s="221"/>
      <c r="B55" s="221"/>
      <c r="C55" s="221"/>
      <c r="D55" s="221"/>
      <c r="E55" s="221"/>
      <c r="F55" s="221"/>
      <c r="G55" s="221"/>
      <c r="H55" s="221"/>
      <c r="I55" s="221"/>
      <c r="J55" s="221"/>
      <c r="K55" s="221"/>
      <c r="L55" s="221"/>
      <c r="M55" s="221"/>
      <c r="N55" s="221"/>
      <c r="O55" s="221"/>
      <c r="P55" s="221"/>
      <c r="Q55" s="221"/>
      <c r="R55" s="221"/>
      <c r="S55" s="221"/>
      <c r="T55" s="221"/>
      <c r="U55" s="221"/>
      <c r="V55" s="221"/>
      <c r="W55" s="221"/>
      <c r="X55" s="221"/>
      <c r="Y55" s="221"/>
      <c r="Z55" s="221"/>
      <c r="AA55" s="221"/>
      <c r="AB55" s="221"/>
      <c r="AC55" s="221"/>
      <c r="AD55" s="221"/>
      <c r="AE55" s="221"/>
      <c r="AF55" s="221"/>
      <c r="AG55" s="221"/>
      <c r="AH55" s="221"/>
      <c r="AI55" s="221"/>
      <c r="AJ55" s="221"/>
      <c r="AK55" s="221"/>
      <c r="AL55" s="221"/>
      <c r="AM55" s="221"/>
      <c r="AN55" s="221"/>
      <c r="AO55" s="221"/>
      <c r="AP55" s="221"/>
      <c r="AQ55" s="221"/>
      <c r="AR55" s="221"/>
      <c r="AS55" s="221"/>
      <c r="AT55" s="221"/>
      <c r="AU55" s="221"/>
      <c r="AV55" s="221"/>
      <c r="AW55" s="221"/>
      <c r="AX55" s="221"/>
      <c r="AY55" s="221"/>
      <c r="AZ55" s="221"/>
      <c r="BA55" s="221"/>
      <c r="BB55" s="221"/>
      <c r="BC55" s="221"/>
      <c r="BD55" s="221"/>
      <c r="BE55" s="221"/>
      <c r="BF55" s="221"/>
      <c r="BG55" s="221"/>
      <c r="BH55" s="221"/>
      <c r="BI55" s="221"/>
      <c r="BJ55" s="221"/>
      <c r="BK55" s="221"/>
      <c r="BL55" s="221"/>
      <c r="BM55" s="221"/>
      <c r="BN55" s="221"/>
      <c r="BO55" s="221"/>
      <c r="BP55" s="221"/>
    </row>
    <row r="56" ht="11.25" customHeight="1">
      <c r="A56" s="221"/>
      <c r="B56" s="221"/>
      <c r="C56" s="221"/>
      <c r="D56" s="221"/>
      <c r="E56" s="221"/>
      <c r="F56" s="221"/>
      <c r="G56" s="221"/>
      <c r="H56" s="221"/>
      <c r="I56" s="221"/>
      <c r="J56" s="221"/>
      <c r="K56" s="221"/>
      <c r="L56" s="221"/>
      <c r="M56" s="221"/>
      <c r="N56" s="221"/>
      <c r="O56" s="221"/>
      <c r="P56" s="221"/>
      <c r="Q56" s="221"/>
      <c r="R56" s="221"/>
      <c r="S56" s="221"/>
      <c r="T56" s="221"/>
      <c r="U56" s="221"/>
      <c r="V56" s="221"/>
      <c r="W56" s="221"/>
      <c r="X56" s="221"/>
      <c r="Y56" s="221"/>
      <c r="Z56" s="221"/>
      <c r="AA56" s="221"/>
      <c r="AB56" s="221"/>
      <c r="AC56" s="221"/>
      <c r="AD56" s="221"/>
      <c r="AE56" s="221"/>
      <c r="AF56" s="221"/>
      <c r="AG56" s="221"/>
      <c r="AH56" s="221"/>
      <c r="AI56" s="221"/>
      <c r="AJ56" s="221"/>
      <c r="AK56" s="221"/>
      <c r="AL56" s="221"/>
      <c r="AM56" s="221"/>
      <c r="AN56" s="221"/>
      <c r="AO56" s="221"/>
      <c r="AP56" s="221"/>
      <c r="AQ56" s="221"/>
      <c r="AR56" s="221"/>
      <c r="AS56" s="221"/>
      <c r="AT56" s="221"/>
      <c r="AU56" s="221"/>
      <c r="AV56" s="221"/>
      <c r="AW56" s="221"/>
      <c r="AX56" s="221"/>
      <c r="AY56" s="221"/>
      <c r="AZ56" s="221"/>
      <c r="BA56" s="221"/>
      <c r="BB56" s="221"/>
      <c r="BC56" s="221"/>
      <c r="BD56" s="221"/>
      <c r="BE56" s="221"/>
      <c r="BF56" s="221"/>
      <c r="BG56" s="221"/>
      <c r="BH56" s="221"/>
      <c r="BI56" s="221"/>
      <c r="BJ56" s="221"/>
      <c r="BK56" s="221"/>
      <c r="BL56" s="221"/>
      <c r="BM56" s="221"/>
      <c r="BN56" s="221"/>
      <c r="BO56" s="221"/>
      <c r="BP56" s="221"/>
    </row>
    <row r="57" ht="11.25" customHeight="1">
      <c r="A57" s="221"/>
      <c r="B57" s="221"/>
      <c r="C57" s="221"/>
      <c r="D57" s="221"/>
      <c r="E57" s="221"/>
      <c r="F57" s="221"/>
      <c r="G57" s="221"/>
      <c r="H57" s="221"/>
      <c r="I57" s="221"/>
      <c r="J57" s="221"/>
      <c r="K57" s="221"/>
      <c r="L57" s="221"/>
      <c r="M57" s="221"/>
      <c r="N57" s="221"/>
      <c r="O57" s="221"/>
      <c r="P57" s="221"/>
      <c r="Q57" s="221"/>
      <c r="R57" s="221"/>
      <c r="S57" s="221"/>
      <c r="T57" s="221"/>
      <c r="U57" s="221"/>
      <c r="V57" s="221"/>
      <c r="W57" s="221"/>
      <c r="X57" s="221"/>
      <c r="Y57" s="221"/>
      <c r="Z57" s="221"/>
      <c r="AA57" s="221"/>
      <c r="AB57" s="221"/>
      <c r="AC57" s="221"/>
      <c r="AD57" s="221"/>
      <c r="AE57" s="221"/>
      <c r="AF57" s="221"/>
      <c r="AG57" s="221"/>
      <c r="AH57" s="221"/>
      <c r="AI57" s="221"/>
      <c r="AJ57" s="221"/>
      <c r="AK57" s="221"/>
      <c r="AL57" s="221"/>
      <c r="AM57" s="221"/>
      <c r="AN57" s="221"/>
      <c r="AO57" s="221"/>
      <c r="AP57" s="221"/>
      <c r="AQ57" s="221"/>
      <c r="AR57" s="221"/>
      <c r="AS57" s="221"/>
      <c r="AT57" s="221"/>
      <c r="AU57" s="221"/>
      <c r="AV57" s="221"/>
      <c r="AW57" s="221"/>
      <c r="AX57" s="221"/>
      <c r="AY57" s="221"/>
      <c r="AZ57" s="221"/>
      <c r="BA57" s="221"/>
      <c r="BB57" s="221"/>
      <c r="BC57" s="221"/>
      <c r="BD57" s="221"/>
      <c r="BE57" s="221"/>
      <c r="BF57" s="221"/>
      <c r="BG57" s="221"/>
      <c r="BH57" s="221"/>
      <c r="BI57" s="221"/>
      <c r="BJ57" s="221"/>
      <c r="BK57" s="221"/>
      <c r="BL57" s="221"/>
      <c r="BM57" s="221"/>
      <c r="BN57" s="221"/>
      <c r="BO57" s="221"/>
      <c r="BP57" s="221"/>
    </row>
    <row r="58" ht="11.25" customHeight="1">
      <c r="A58" s="221"/>
      <c r="B58" s="221"/>
      <c r="C58" s="221"/>
      <c r="D58" s="221"/>
      <c r="E58" s="221"/>
      <c r="F58" s="221"/>
      <c r="G58" s="221"/>
      <c r="H58" s="221"/>
      <c r="I58" s="221"/>
      <c r="J58" s="221"/>
      <c r="K58" s="221"/>
      <c r="L58" s="221"/>
      <c r="M58" s="221"/>
      <c r="N58" s="221"/>
      <c r="O58" s="221"/>
      <c r="P58" s="221"/>
      <c r="Q58" s="221"/>
      <c r="R58" s="221"/>
      <c r="S58" s="221"/>
      <c r="T58" s="221"/>
      <c r="U58" s="221"/>
      <c r="V58" s="221"/>
      <c r="W58" s="221"/>
      <c r="X58" s="221"/>
      <c r="Y58" s="221"/>
      <c r="Z58" s="221"/>
      <c r="AA58" s="221"/>
      <c r="AB58" s="221"/>
      <c r="AC58" s="221"/>
      <c r="AD58" s="221"/>
      <c r="AE58" s="221"/>
      <c r="AF58" s="221"/>
      <c r="AG58" s="221"/>
      <c r="AH58" s="221"/>
      <c r="AI58" s="221"/>
      <c r="AJ58" s="221"/>
      <c r="AK58" s="221"/>
      <c r="AL58" s="221"/>
      <c r="AM58" s="221"/>
      <c r="AN58" s="221"/>
      <c r="AO58" s="221"/>
      <c r="AP58" s="221"/>
      <c r="AQ58" s="221"/>
      <c r="AR58" s="221"/>
      <c r="AS58" s="221"/>
      <c r="AT58" s="221"/>
      <c r="AU58" s="221"/>
      <c r="AV58" s="221"/>
      <c r="AW58" s="221"/>
      <c r="AX58" s="221"/>
      <c r="AY58" s="221"/>
      <c r="AZ58" s="221"/>
      <c r="BA58" s="221"/>
      <c r="BB58" s="221"/>
      <c r="BC58" s="221"/>
      <c r="BD58" s="221"/>
      <c r="BE58" s="221"/>
      <c r="BF58" s="221"/>
      <c r="BG58" s="221"/>
      <c r="BH58" s="221"/>
      <c r="BI58" s="221"/>
      <c r="BJ58" s="221"/>
      <c r="BK58" s="221"/>
      <c r="BL58" s="221"/>
      <c r="BM58" s="221"/>
      <c r="BN58" s="221"/>
      <c r="BO58" s="221"/>
      <c r="BP58" s="221"/>
    </row>
    <row r="59" ht="11.25" customHeight="1">
      <c r="A59" s="221"/>
      <c r="B59" s="221"/>
      <c r="C59" s="221"/>
      <c r="D59" s="221"/>
      <c r="E59" s="221"/>
      <c r="F59" s="221"/>
      <c r="G59" s="221"/>
      <c r="H59" s="221"/>
      <c r="I59" s="221"/>
      <c r="J59" s="221"/>
      <c r="K59" s="221"/>
      <c r="L59" s="221"/>
      <c r="M59" s="221"/>
      <c r="N59" s="221"/>
      <c r="O59" s="221"/>
      <c r="P59" s="221"/>
      <c r="Q59" s="221"/>
      <c r="R59" s="221"/>
      <c r="S59" s="221"/>
      <c r="T59" s="221"/>
      <c r="U59" s="221"/>
      <c r="V59" s="221"/>
      <c r="W59" s="221"/>
      <c r="X59" s="221"/>
      <c r="Y59" s="221"/>
      <c r="Z59" s="221"/>
      <c r="AA59" s="221"/>
      <c r="AB59" s="221"/>
      <c r="AC59" s="221"/>
      <c r="AD59" s="221"/>
      <c r="AE59" s="221"/>
      <c r="AF59" s="221"/>
      <c r="AG59" s="221"/>
      <c r="AH59" s="221"/>
      <c r="AI59" s="221"/>
      <c r="AJ59" s="221"/>
      <c r="AK59" s="221"/>
      <c r="AL59" s="221"/>
      <c r="AM59" s="221"/>
      <c r="AN59" s="221"/>
      <c r="AO59" s="221"/>
      <c r="AP59" s="221"/>
      <c r="AQ59" s="221"/>
      <c r="AR59" s="221"/>
      <c r="AS59" s="221"/>
      <c r="AT59" s="221"/>
      <c r="AU59" s="221"/>
      <c r="AV59" s="221"/>
      <c r="AW59" s="221"/>
      <c r="AX59" s="221"/>
      <c r="AY59" s="221"/>
      <c r="AZ59" s="221"/>
      <c r="BA59" s="221"/>
      <c r="BB59" s="221"/>
      <c r="BC59" s="221"/>
      <c r="BD59" s="221"/>
      <c r="BE59" s="221"/>
      <c r="BF59" s="221"/>
      <c r="BG59" s="221"/>
      <c r="BH59" s="221"/>
      <c r="BI59" s="221"/>
      <c r="BJ59" s="221"/>
      <c r="BK59" s="221"/>
      <c r="BL59" s="221"/>
      <c r="BM59" s="221"/>
      <c r="BN59" s="221"/>
      <c r="BO59" s="221"/>
      <c r="BP59" s="221"/>
    </row>
    <row r="60" ht="11.25" customHeight="1">
      <c r="A60" s="221"/>
      <c r="B60" s="221"/>
      <c r="C60" s="221"/>
      <c r="D60" s="221"/>
      <c r="E60" s="221"/>
      <c r="F60" s="221"/>
      <c r="G60" s="221"/>
      <c r="H60" s="221"/>
      <c r="I60" s="221"/>
      <c r="J60" s="221"/>
      <c r="K60" s="221"/>
      <c r="L60" s="221"/>
      <c r="M60" s="221"/>
      <c r="N60" s="221"/>
      <c r="O60" s="221"/>
      <c r="P60" s="221"/>
      <c r="Q60" s="221"/>
      <c r="R60" s="221"/>
      <c r="S60" s="221"/>
      <c r="T60" s="221"/>
      <c r="U60" s="221"/>
      <c r="V60" s="221"/>
      <c r="W60" s="221"/>
      <c r="X60" s="221"/>
      <c r="Y60" s="221"/>
      <c r="Z60" s="221"/>
      <c r="AA60" s="221"/>
      <c r="AB60" s="221"/>
      <c r="AC60" s="221"/>
      <c r="AD60" s="221"/>
      <c r="AE60" s="221"/>
      <c r="AF60" s="221"/>
      <c r="AG60" s="221"/>
      <c r="AH60" s="221"/>
      <c r="AI60" s="221"/>
      <c r="AJ60" s="221"/>
      <c r="AK60" s="221"/>
      <c r="AL60" s="221"/>
      <c r="AM60" s="221"/>
      <c r="AN60" s="221"/>
      <c r="AO60" s="221"/>
      <c r="AP60" s="221"/>
      <c r="AQ60" s="221"/>
      <c r="AR60" s="221"/>
      <c r="AS60" s="221"/>
      <c r="AT60" s="221"/>
      <c r="AU60" s="221"/>
      <c r="AV60" s="221"/>
      <c r="AW60" s="221"/>
      <c r="AX60" s="221"/>
      <c r="AY60" s="221"/>
      <c r="AZ60" s="221"/>
      <c r="BA60" s="221"/>
      <c r="BB60" s="221"/>
      <c r="BC60" s="221"/>
      <c r="BD60" s="221"/>
      <c r="BE60" s="221"/>
      <c r="BF60" s="221"/>
      <c r="BG60" s="221"/>
      <c r="BH60" s="221"/>
      <c r="BI60" s="221"/>
      <c r="BJ60" s="221"/>
      <c r="BK60" s="221"/>
      <c r="BL60" s="221"/>
      <c r="BM60" s="221"/>
      <c r="BN60" s="221"/>
      <c r="BO60" s="221"/>
      <c r="BP60" s="221"/>
    </row>
    <row r="61" ht="11.25" customHeight="1">
      <c r="A61" s="221"/>
      <c r="B61" s="221"/>
      <c r="C61" s="221"/>
      <c r="D61" s="221"/>
      <c r="E61" s="221"/>
      <c r="F61" s="221"/>
      <c r="G61" s="221"/>
      <c r="H61" s="221"/>
      <c r="I61" s="221"/>
      <c r="J61" s="221"/>
      <c r="K61" s="221"/>
      <c r="L61" s="221"/>
      <c r="M61" s="221"/>
      <c r="N61" s="221"/>
      <c r="O61" s="221"/>
      <c r="P61" s="221"/>
      <c r="Q61" s="221"/>
      <c r="R61" s="221"/>
      <c r="S61" s="221"/>
      <c r="T61" s="221"/>
      <c r="U61" s="221"/>
      <c r="V61" s="221"/>
      <c r="W61" s="221"/>
      <c r="X61" s="221"/>
      <c r="Y61" s="221"/>
      <c r="Z61" s="221"/>
      <c r="AA61" s="221"/>
      <c r="AB61" s="221"/>
      <c r="AC61" s="221"/>
      <c r="AD61" s="221"/>
      <c r="AE61" s="221"/>
      <c r="AF61" s="221"/>
      <c r="AG61" s="221"/>
      <c r="AH61" s="221"/>
      <c r="AI61" s="221"/>
      <c r="AJ61" s="221"/>
      <c r="AK61" s="221"/>
      <c r="AL61" s="221"/>
      <c r="AM61" s="221"/>
      <c r="AN61" s="221"/>
      <c r="AO61" s="221"/>
      <c r="AP61" s="221"/>
      <c r="AQ61" s="221"/>
      <c r="AR61" s="221"/>
      <c r="AS61" s="221"/>
      <c r="AT61" s="221"/>
      <c r="AU61" s="221"/>
      <c r="AV61" s="221"/>
      <c r="AW61" s="221"/>
      <c r="AX61" s="221"/>
      <c r="AY61" s="221"/>
      <c r="AZ61" s="221"/>
      <c r="BA61" s="221"/>
      <c r="BB61" s="221"/>
      <c r="BC61" s="221"/>
      <c r="BD61" s="221"/>
      <c r="BE61" s="221"/>
      <c r="BF61" s="221"/>
      <c r="BG61" s="221"/>
      <c r="BH61" s="221"/>
      <c r="BI61" s="221"/>
      <c r="BJ61" s="221"/>
      <c r="BK61" s="221"/>
      <c r="BL61" s="221"/>
      <c r="BM61" s="221"/>
      <c r="BN61" s="221"/>
      <c r="BO61" s="221"/>
      <c r="BP61" s="221"/>
    </row>
    <row r="62" ht="11.25" customHeight="1">
      <c r="A62" s="221"/>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c r="AH62" s="221"/>
      <c r="AI62" s="221"/>
      <c r="AJ62" s="221"/>
      <c r="AK62" s="221"/>
      <c r="AL62" s="221"/>
      <c r="AM62" s="221"/>
      <c r="AN62" s="221"/>
      <c r="AO62" s="221"/>
      <c r="AP62" s="221"/>
      <c r="AQ62" s="221"/>
      <c r="AR62" s="221"/>
      <c r="AS62" s="221"/>
      <c r="AT62" s="221"/>
      <c r="AU62" s="221"/>
      <c r="AV62" s="221"/>
      <c r="AW62" s="221"/>
      <c r="AX62" s="221"/>
      <c r="AY62" s="221"/>
      <c r="AZ62" s="221"/>
      <c r="BA62" s="221"/>
      <c r="BB62" s="221"/>
      <c r="BC62" s="221"/>
      <c r="BD62" s="221"/>
      <c r="BE62" s="221"/>
      <c r="BF62" s="221"/>
      <c r="BG62" s="221"/>
      <c r="BH62" s="221"/>
      <c r="BI62" s="221"/>
      <c r="BJ62" s="221"/>
      <c r="BK62" s="221"/>
      <c r="BL62" s="221"/>
      <c r="BM62" s="221"/>
      <c r="BN62" s="221"/>
      <c r="BO62" s="221"/>
      <c r="BP62" s="221"/>
    </row>
    <row r="63" ht="11.25" customHeight="1">
      <c r="A63" s="221"/>
      <c r="B63" s="221"/>
      <c r="C63" s="221"/>
      <c r="D63" s="221"/>
      <c r="E63" s="221"/>
      <c r="F63" s="221"/>
      <c r="G63" s="221"/>
      <c r="H63" s="221"/>
      <c r="I63" s="221"/>
      <c r="J63" s="221"/>
      <c r="K63" s="221"/>
      <c r="L63" s="221"/>
      <c r="M63" s="221"/>
      <c r="N63" s="221"/>
      <c r="O63" s="221"/>
      <c r="P63" s="221"/>
      <c r="Q63" s="221"/>
      <c r="R63" s="221"/>
      <c r="S63" s="221"/>
      <c r="T63" s="221"/>
      <c r="U63" s="221"/>
      <c r="V63" s="221"/>
      <c r="W63" s="221"/>
      <c r="X63" s="221"/>
      <c r="Y63" s="221"/>
      <c r="Z63" s="221"/>
      <c r="AA63" s="221"/>
      <c r="AB63" s="221"/>
      <c r="AC63" s="221"/>
      <c r="AD63" s="221"/>
      <c r="AE63" s="221"/>
      <c r="AF63" s="221"/>
      <c r="AG63" s="221"/>
      <c r="AH63" s="221"/>
      <c r="AI63" s="221"/>
      <c r="AJ63" s="221"/>
      <c r="AK63" s="221"/>
      <c r="AL63" s="221"/>
      <c r="AM63" s="221"/>
      <c r="AN63" s="221"/>
      <c r="AO63" s="221"/>
      <c r="AP63" s="221"/>
      <c r="AQ63" s="221"/>
      <c r="AR63" s="221"/>
      <c r="AS63" s="221"/>
      <c r="AT63" s="221"/>
      <c r="AU63" s="221"/>
      <c r="AV63" s="221"/>
      <c r="AW63" s="221"/>
      <c r="AX63" s="221"/>
      <c r="AY63" s="221"/>
      <c r="AZ63" s="221"/>
      <c r="BA63" s="221"/>
      <c r="BB63" s="221"/>
      <c r="BC63" s="221"/>
      <c r="BD63" s="221"/>
      <c r="BE63" s="221"/>
      <c r="BF63" s="221"/>
      <c r="BG63" s="221"/>
      <c r="BH63" s="221"/>
      <c r="BI63" s="221"/>
      <c r="BJ63" s="221"/>
      <c r="BK63" s="221"/>
      <c r="BL63" s="221"/>
      <c r="BM63" s="221"/>
      <c r="BN63" s="221"/>
      <c r="BO63" s="221"/>
      <c r="BP63" s="221"/>
    </row>
    <row r="64" ht="11.25" customHeight="1">
      <c r="A64" s="221"/>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c r="AH64" s="221"/>
      <c r="AI64" s="221"/>
      <c r="AJ64" s="221"/>
      <c r="AK64" s="221"/>
      <c r="AL64" s="221"/>
      <c r="AM64" s="221"/>
      <c r="AN64" s="221"/>
      <c r="AO64" s="221"/>
      <c r="AP64" s="221"/>
      <c r="AQ64" s="221"/>
      <c r="AR64" s="221"/>
      <c r="AS64" s="221"/>
      <c r="AT64" s="221"/>
      <c r="AU64" s="221"/>
      <c r="AV64" s="221"/>
      <c r="AW64" s="221"/>
      <c r="AX64" s="221"/>
      <c r="AY64" s="221"/>
      <c r="AZ64" s="221"/>
      <c r="BA64" s="221"/>
      <c r="BB64" s="221"/>
      <c r="BC64" s="221"/>
      <c r="BD64" s="221"/>
      <c r="BE64" s="221"/>
      <c r="BF64" s="221"/>
      <c r="BG64" s="221"/>
      <c r="BH64" s="221"/>
      <c r="BI64" s="221"/>
      <c r="BJ64" s="221"/>
      <c r="BK64" s="221"/>
      <c r="BL64" s="221"/>
      <c r="BM64" s="221"/>
      <c r="BN64" s="221"/>
      <c r="BO64" s="221"/>
      <c r="BP64" s="221"/>
    </row>
    <row r="65" ht="11.25" customHeight="1">
      <c r="A65" s="221"/>
      <c r="B65" s="221"/>
      <c r="C65" s="221"/>
      <c r="D65" s="221"/>
      <c r="E65" s="221"/>
      <c r="F65" s="221"/>
      <c r="G65" s="221"/>
      <c r="H65" s="221"/>
      <c r="I65" s="221"/>
      <c r="J65" s="221"/>
      <c r="K65" s="221"/>
      <c r="L65" s="221"/>
      <c r="M65" s="221"/>
      <c r="N65" s="221"/>
      <c r="O65" s="221"/>
      <c r="P65" s="221"/>
      <c r="Q65" s="221"/>
      <c r="R65" s="221"/>
      <c r="S65" s="221"/>
      <c r="T65" s="221"/>
      <c r="U65" s="221"/>
      <c r="V65" s="221"/>
      <c r="W65" s="221"/>
      <c r="X65" s="221"/>
      <c r="Y65" s="221"/>
      <c r="Z65" s="221"/>
      <c r="AA65" s="221"/>
      <c r="AB65" s="221"/>
      <c r="AC65" s="221"/>
      <c r="AD65" s="221"/>
      <c r="AE65" s="221"/>
      <c r="AF65" s="221"/>
      <c r="AG65" s="221"/>
      <c r="AH65" s="221"/>
      <c r="AI65" s="221"/>
      <c r="AJ65" s="221"/>
      <c r="AK65" s="221"/>
      <c r="AL65" s="221"/>
      <c r="AM65" s="221"/>
      <c r="AN65" s="221"/>
      <c r="AO65" s="221"/>
      <c r="AP65" s="221"/>
      <c r="AQ65" s="221"/>
      <c r="AR65" s="221"/>
      <c r="AS65" s="221"/>
      <c r="AT65" s="221"/>
      <c r="AU65" s="221"/>
      <c r="AV65" s="221"/>
      <c r="AW65" s="221"/>
      <c r="AX65" s="221"/>
      <c r="AY65" s="221"/>
      <c r="AZ65" s="221"/>
      <c r="BA65" s="221"/>
      <c r="BB65" s="221"/>
      <c r="BC65" s="221"/>
      <c r="BD65" s="221"/>
      <c r="BE65" s="221"/>
      <c r="BF65" s="221"/>
      <c r="BG65" s="221"/>
      <c r="BH65" s="221"/>
      <c r="BI65" s="221"/>
      <c r="BJ65" s="221"/>
      <c r="BK65" s="221"/>
      <c r="BL65" s="221"/>
      <c r="BM65" s="221"/>
      <c r="BN65" s="221"/>
      <c r="BO65" s="221"/>
      <c r="BP65" s="221"/>
    </row>
    <row r="66" ht="11.25" customHeight="1">
      <c r="A66" s="221"/>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21"/>
      <c r="AI66" s="221"/>
      <c r="AJ66" s="221"/>
      <c r="AK66" s="221"/>
      <c r="AL66" s="221"/>
      <c r="AM66" s="221"/>
      <c r="AN66" s="221"/>
      <c r="AO66" s="221"/>
      <c r="AP66" s="221"/>
      <c r="AQ66" s="221"/>
      <c r="AR66" s="221"/>
      <c r="AS66" s="221"/>
      <c r="AT66" s="221"/>
      <c r="AU66" s="221"/>
      <c r="AV66" s="221"/>
      <c r="AW66" s="221"/>
      <c r="AX66" s="221"/>
      <c r="AY66" s="221"/>
      <c r="AZ66" s="221"/>
      <c r="BA66" s="221"/>
      <c r="BB66" s="221"/>
      <c r="BC66" s="221"/>
      <c r="BD66" s="221"/>
      <c r="BE66" s="221"/>
      <c r="BF66" s="221"/>
      <c r="BG66" s="221"/>
      <c r="BH66" s="221"/>
      <c r="BI66" s="221"/>
      <c r="BJ66" s="221"/>
      <c r="BK66" s="221"/>
      <c r="BL66" s="221"/>
      <c r="BM66" s="221"/>
      <c r="BN66" s="221"/>
      <c r="BO66" s="221"/>
      <c r="BP66" s="221"/>
    </row>
    <row r="67" ht="11.25" customHeight="1">
      <c r="A67" s="221"/>
      <c r="B67" s="221"/>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21"/>
      <c r="AI67" s="221"/>
      <c r="AJ67" s="221"/>
      <c r="AK67" s="221"/>
      <c r="AL67" s="221"/>
      <c r="AM67" s="221"/>
      <c r="AN67" s="221"/>
      <c r="AO67" s="221"/>
      <c r="AP67" s="221"/>
      <c r="AQ67" s="221"/>
      <c r="AR67" s="221"/>
      <c r="AS67" s="221"/>
      <c r="AT67" s="221"/>
      <c r="AU67" s="221"/>
      <c r="AV67" s="221"/>
      <c r="AW67" s="221"/>
      <c r="AX67" s="221"/>
      <c r="AY67" s="221"/>
      <c r="AZ67" s="221"/>
      <c r="BA67" s="221"/>
      <c r="BB67" s="221"/>
      <c r="BC67" s="221"/>
      <c r="BD67" s="221"/>
      <c r="BE67" s="221"/>
      <c r="BF67" s="221"/>
      <c r="BG67" s="221"/>
      <c r="BH67" s="221"/>
      <c r="BI67" s="221"/>
      <c r="BJ67" s="221"/>
      <c r="BK67" s="221"/>
      <c r="BL67" s="221"/>
      <c r="BM67" s="221"/>
      <c r="BN67" s="221"/>
      <c r="BO67" s="221"/>
      <c r="BP67" s="221"/>
    </row>
    <row r="68" ht="11.25" customHeight="1">
      <c r="A68" s="221"/>
      <c r="B68" s="221"/>
      <c r="C68" s="221"/>
      <c r="D68" s="221"/>
      <c r="E68" s="221"/>
      <c r="F68" s="221"/>
      <c r="G68" s="221"/>
      <c r="H68" s="221"/>
      <c r="I68" s="221"/>
      <c r="J68" s="221"/>
      <c r="K68" s="221"/>
      <c r="L68" s="221"/>
      <c r="M68" s="221"/>
      <c r="N68" s="221"/>
      <c r="O68" s="221"/>
      <c r="P68" s="221"/>
      <c r="Q68" s="221"/>
      <c r="R68" s="221"/>
      <c r="S68" s="221"/>
      <c r="T68" s="221"/>
      <c r="U68" s="221"/>
      <c r="V68" s="221"/>
      <c r="W68" s="221"/>
      <c r="X68" s="221"/>
      <c r="Y68" s="221"/>
      <c r="Z68" s="221"/>
      <c r="AA68" s="221"/>
      <c r="AB68" s="221"/>
      <c r="AC68" s="221"/>
      <c r="AD68" s="221"/>
      <c r="AE68" s="221"/>
      <c r="AF68" s="221"/>
      <c r="AG68" s="221"/>
      <c r="AH68" s="221"/>
      <c r="AI68" s="221"/>
      <c r="AJ68" s="221"/>
      <c r="AK68" s="221"/>
      <c r="AL68" s="221"/>
      <c r="AM68" s="221"/>
      <c r="AN68" s="221"/>
      <c r="AO68" s="221"/>
      <c r="AP68" s="221"/>
      <c r="AQ68" s="221"/>
      <c r="AR68" s="221"/>
      <c r="AS68" s="221"/>
      <c r="AT68" s="221"/>
      <c r="AU68" s="221"/>
      <c r="AV68" s="221"/>
      <c r="AW68" s="221"/>
      <c r="AX68" s="221"/>
      <c r="AY68" s="221"/>
      <c r="AZ68" s="221"/>
      <c r="BA68" s="221"/>
      <c r="BB68" s="221"/>
      <c r="BC68" s="221"/>
      <c r="BD68" s="221"/>
      <c r="BE68" s="221"/>
      <c r="BF68" s="221"/>
      <c r="BG68" s="221"/>
      <c r="BH68" s="221"/>
      <c r="BI68" s="221"/>
      <c r="BJ68" s="221"/>
      <c r="BK68" s="221"/>
      <c r="BL68" s="221"/>
      <c r="BM68" s="221"/>
      <c r="BN68" s="221"/>
      <c r="BO68" s="221"/>
      <c r="BP68" s="221"/>
    </row>
    <row r="69" ht="11.25" customHeight="1">
      <c r="A69" s="221"/>
      <c r="B69" s="221"/>
      <c r="C69" s="221"/>
      <c r="D69" s="221"/>
      <c r="E69" s="221"/>
      <c r="F69" s="221"/>
      <c r="G69" s="221"/>
      <c r="H69" s="221"/>
      <c r="I69" s="221"/>
      <c r="J69" s="221"/>
      <c r="K69" s="221"/>
      <c r="L69" s="221"/>
      <c r="M69" s="221"/>
      <c r="N69" s="221"/>
      <c r="O69" s="221"/>
      <c r="P69" s="221"/>
      <c r="Q69" s="221"/>
      <c r="R69" s="221"/>
      <c r="S69" s="221"/>
      <c r="T69" s="221"/>
      <c r="U69" s="221"/>
      <c r="V69" s="221"/>
      <c r="W69" s="221"/>
      <c r="X69" s="221"/>
      <c r="Y69" s="221"/>
      <c r="Z69" s="221"/>
      <c r="AA69" s="221"/>
      <c r="AB69" s="221"/>
      <c r="AC69" s="221"/>
      <c r="AD69" s="221"/>
      <c r="AE69" s="221"/>
      <c r="AF69" s="221"/>
      <c r="AG69" s="221"/>
      <c r="AH69" s="221"/>
      <c r="AI69" s="221"/>
      <c r="AJ69" s="221"/>
      <c r="AK69" s="221"/>
      <c r="AL69" s="221"/>
      <c r="AM69" s="221"/>
      <c r="AN69" s="221"/>
      <c r="AO69" s="221"/>
      <c r="AP69" s="221"/>
      <c r="AQ69" s="221"/>
      <c r="AR69" s="221"/>
      <c r="AS69" s="221"/>
      <c r="AT69" s="221"/>
      <c r="AU69" s="221"/>
      <c r="AV69" s="221"/>
      <c r="AW69" s="221"/>
      <c r="AX69" s="221"/>
      <c r="AY69" s="221"/>
      <c r="AZ69" s="221"/>
      <c r="BA69" s="221"/>
      <c r="BB69" s="221"/>
      <c r="BC69" s="221"/>
      <c r="BD69" s="221"/>
      <c r="BE69" s="221"/>
      <c r="BF69" s="221"/>
      <c r="BG69" s="221"/>
      <c r="BH69" s="221"/>
      <c r="BI69" s="221"/>
      <c r="BJ69" s="221"/>
      <c r="BK69" s="221"/>
      <c r="BL69" s="221"/>
      <c r="BM69" s="221"/>
      <c r="BN69" s="221"/>
      <c r="BO69" s="221"/>
      <c r="BP69" s="221"/>
    </row>
    <row r="70" ht="11.25" customHeight="1">
      <c r="A70" s="221"/>
      <c r="B70" s="221"/>
      <c r="C70" s="221"/>
      <c r="D70" s="221"/>
      <c r="E70" s="221"/>
      <c r="F70" s="221"/>
      <c r="G70" s="221"/>
      <c r="H70" s="221"/>
      <c r="I70" s="221"/>
      <c r="J70" s="221"/>
      <c r="K70" s="221"/>
      <c r="L70" s="221"/>
      <c r="M70" s="221"/>
      <c r="N70" s="221"/>
      <c r="O70" s="221"/>
      <c r="P70" s="221"/>
      <c r="Q70" s="221"/>
      <c r="R70" s="221"/>
      <c r="S70" s="221"/>
      <c r="T70" s="221"/>
      <c r="U70" s="221"/>
      <c r="V70" s="221"/>
      <c r="W70" s="221"/>
      <c r="X70" s="221"/>
      <c r="Y70" s="221"/>
      <c r="Z70" s="221"/>
      <c r="AA70" s="221"/>
      <c r="AB70" s="221"/>
      <c r="AC70" s="221"/>
      <c r="AD70" s="221"/>
      <c r="AE70" s="221"/>
      <c r="AF70" s="221"/>
      <c r="AG70" s="221"/>
      <c r="AH70" s="221"/>
      <c r="AI70" s="221"/>
      <c r="AJ70" s="221"/>
      <c r="AK70" s="221"/>
      <c r="AL70" s="221"/>
      <c r="AM70" s="221"/>
      <c r="AN70" s="221"/>
      <c r="AO70" s="221"/>
      <c r="AP70" s="221"/>
      <c r="AQ70" s="221"/>
      <c r="AR70" s="221"/>
      <c r="AS70" s="221"/>
      <c r="AT70" s="221"/>
      <c r="AU70" s="221"/>
      <c r="AV70" s="221"/>
      <c r="AW70" s="221"/>
      <c r="AX70" s="221"/>
      <c r="AY70" s="221"/>
      <c r="AZ70" s="221"/>
      <c r="BA70" s="221"/>
      <c r="BB70" s="221"/>
      <c r="BC70" s="221"/>
      <c r="BD70" s="221"/>
      <c r="BE70" s="221"/>
      <c r="BF70" s="221"/>
      <c r="BG70" s="221"/>
      <c r="BH70" s="221"/>
      <c r="BI70" s="221"/>
      <c r="BJ70" s="221"/>
      <c r="BK70" s="221"/>
      <c r="BL70" s="221"/>
      <c r="BM70" s="221"/>
      <c r="BN70" s="221"/>
      <c r="BO70" s="221"/>
      <c r="BP70" s="221"/>
    </row>
    <row r="71" ht="11.25" customHeight="1">
      <c r="A71" s="221"/>
      <c r="B71" s="221"/>
      <c r="C71" s="221"/>
      <c r="D71" s="221"/>
      <c r="E71" s="221"/>
      <c r="F71" s="221"/>
      <c r="G71" s="221"/>
      <c r="H71" s="221"/>
      <c r="I71" s="221"/>
      <c r="J71" s="221"/>
      <c r="K71" s="221"/>
      <c r="L71" s="221"/>
      <c r="M71" s="221"/>
      <c r="N71" s="221"/>
      <c r="O71" s="221"/>
      <c r="P71" s="221"/>
      <c r="Q71" s="221"/>
      <c r="R71" s="221"/>
      <c r="S71" s="221"/>
      <c r="T71" s="221"/>
      <c r="U71" s="221"/>
      <c r="V71" s="221"/>
      <c r="W71" s="221"/>
      <c r="X71" s="221"/>
      <c r="Y71" s="221"/>
      <c r="Z71" s="221"/>
      <c r="AA71" s="221"/>
      <c r="AB71" s="221"/>
      <c r="AC71" s="221"/>
      <c r="AD71" s="221"/>
      <c r="AE71" s="221"/>
      <c r="AF71" s="221"/>
      <c r="AG71" s="221"/>
      <c r="AH71" s="221"/>
      <c r="AI71" s="221"/>
      <c r="AJ71" s="221"/>
      <c r="AK71" s="221"/>
      <c r="AL71" s="221"/>
      <c r="AM71" s="221"/>
      <c r="AN71" s="221"/>
      <c r="AO71" s="221"/>
      <c r="AP71" s="221"/>
      <c r="AQ71" s="221"/>
      <c r="AR71" s="221"/>
      <c r="AS71" s="221"/>
      <c r="AT71" s="221"/>
      <c r="AU71" s="221"/>
      <c r="AV71" s="221"/>
      <c r="AW71" s="221"/>
      <c r="AX71" s="221"/>
      <c r="AY71" s="221"/>
      <c r="AZ71" s="221"/>
      <c r="BA71" s="221"/>
      <c r="BB71" s="221"/>
      <c r="BC71" s="221"/>
      <c r="BD71" s="221"/>
      <c r="BE71" s="221"/>
      <c r="BF71" s="221"/>
      <c r="BG71" s="221"/>
      <c r="BH71" s="221"/>
      <c r="BI71" s="221"/>
      <c r="BJ71" s="221"/>
      <c r="BK71" s="221"/>
      <c r="BL71" s="221"/>
      <c r="BM71" s="221"/>
      <c r="BN71" s="221"/>
      <c r="BO71" s="221"/>
      <c r="BP71" s="221"/>
    </row>
    <row r="72" ht="11.25" customHeight="1">
      <c r="A72" s="221"/>
      <c r="B72" s="221"/>
      <c r="C72" s="221"/>
      <c r="D72" s="221"/>
      <c r="E72" s="221"/>
      <c r="F72" s="221"/>
      <c r="G72" s="221"/>
      <c r="H72" s="221"/>
      <c r="I72" s="221"/>
      <c r="J72" s="221"/>
      <c r="K72" s="221"/>
      <c r="L72" s="221"/>
      <c r="M72" s="221"/>
      <c r="N72" s="221"/>
      <c r="O72" s="221"/>
      <c r="P72" s="221"/>
      <c r="Q72" s="221"/>
      <c r="R72" s="221"/>
      <c r="S72" s="221"/>
      <c r="T72" s="221"/>
      <c r="U72" s="221"/>
      <c r="V72" s="221"/>
      <c r="W72" s="221"/>
      <c r="X72" s="221"/>
      <c r="Y72" s="221"/>
      <c r="Z72" s="221"/>
      <c r="AA72" s="221"/>
      <c r="AB72" s="221"/>
      <c r="AC72" s="221"/>
      <c r="AD72" s="221"/>
      <c r="AE72" s="221"/>
      <c r="AF72" s="221"/>
      <c r="AG72" s="221"/>
      <c r="AH72" s="221"/>
      <c r="AI72" s="221"/>
      <c r="AJ72" s="221"/>
      <c r="AK72" s="221"/>
      <c r="AL72" s="221"/>
      <c r="AM72" s="221"/>
      <c r="AN72" s="221"/>
      <c r="AO72" s="221"/>
      <c r="AP72" s="221"/>
      <c r="AQ72" s="221"/>
      <c r="AR72" s="221"/>
      <c r="AS72" s="221"/>
      <c r="AT72" s="221"/>
      <c r="AU72" s="221"/>
      <c r="AV72" s="221"/>
      <c r="AW72" s="221"/>
      <c r="AX72" s="221"/>
      <c r="AY72" s="221"/>
      <c r="AZ72" s="221"/>
      <c r="BA72" s="221"/>
      <c r="BB72" s="221"/>
      <c r="BC72" s="221"/>
      <c r="BD72" s="221"/>
      <c r="BE72" s="221"/>
      <c r="BF72" s="221"/>
      <c r="BG72" s="221"/>
      <c r="BH72" s="221"/>
      <c r="BI72" s="221"/>
      <c r="BJ72" s="221"/>
      <c r="BK72" s="221"/>
      <c r="BL72" s="221"/>
      <c r="BM72" s="221"/>
      <c r="BN72" s="221"/>
      <c r="BO72" s="221"/>
      <c r="BP72" s="221"/>
    </row>
    <row r="73" ht="11.25" customHeight="1">
      <c r="A73" s="221"/>
      <c r="B73" s="221"/>
      <c r="C73" s="221"/>
      <c r="D73" s="221"/>
      <c r="E73" s="221"/>
      <c r="F73" s="221"/>
      <c r="G73" s="221"/>
      <c r="H73" s="221"/>
      <c r="I73" s="221"/>
      <c r="J73" s="221"/>
      <c r="K73" s="221"/>
      <c r="L73" s="221"/>
      <c r="M73" s="221"/>
      <c r="N73" s="221"/>
      <c r="O73" s="221"/>
      <c r="P73" s="221"/>
      <c r="Q73" s="221"/>
      <c r="R73" s="221"/>
      <c r="S73" s="221"/>
      <c r="T73" s="221"/>
      <c r="U73" s="221"/>
      <c r="V73" s="221"/>
      <c r="W73" s="221"/>
      <c r="X73" s="221"/>
      <c r="Y73" s="221"/>
      <c r="Z73" s="221"/>
      <c r="AA73" s="221"/>
      <c r="AB73" s="221"/>
      <c r="AC73" s="221"/>
      <c r="AD73" s="221"/>
      <c r="AE73" s="221"/>
      <c r="AF73" s="221"/>
      <c r="AG73" s="221"/>
      <c r="AH73" s="221"/>
      <c r="AI73" s="221"/>
      <c r="AJ73" s="221"/>
      <c r="AK73" s="221"/>
      <c r="AL73" s="221"/>
      <c r="AM73" s="221"/>
      <c r="AN73" s="221"/>
      <c r="AO73" s="221"/>
      <c r="AP73" s="221"/>
      <c r="AQ73" s="221"/>
      <c r="AR73" s="221"/>
      <c r="AS73" s="221"/>
      <c r="AT73" s="221"/>
      <c r="AU73" s="221"/>
      <c r="AV73" s="221"/>
      <c r="AW73" s="221"/>
      <c r="AX73" s="221"/>
      <c r="AY73" s="221"/>
      <c r="AZ73" s="221"/>
      <c r="BA73" s="221"/>
      <c r="BB73" s="221"/>
      <c r="BC73" s="221"/>
      <c r="BD73" s="221"/>
      <c r="BE73" s="221"/>
      <c r="BF73" s="221"/>
      <c r="BG73" s="221"/>
      <c r="BH73" s="221"/>
      <c r="BI73" s="221"/>
      <c r="BJ73" s="221"/>
      <c r="BK73" s="221"/>
      <c r="BL73" s="221"/>
      <c r="BM73" s="221"/>
      <c r="BN73" s="221"/>
      <c r="BO73" s="221"/>
      <c r="BP73" s="221"/>
    </row>
    <row r="74" ht="11.25" customHeight="1">
      <c r="A74" s="221"/>
      <c r="B74" s="221"/>
      <c r="C74" s="221"/>
      <c r="D74" s="221"/>
      <c r="E74" s="221"/>
      <c r="F74" s="221"/>
      <c r="G74" s="221"/>
      <c r="H74" s="221"/>
      <c r="I74" s="221"/>
      <c r="J74" s="221"/>
      <c r="K74" s="221"/>
      <c r="L74" s="221"/>
      <c r="M74" s="221"/>
      <c r="N74" s="221"/>
      <c r="O74" s="221"/>
      <c r="P74" s="221"/>
      <c r="Q74" s="221"/>
      <c r="R74" s="221"/>
      <c r="S74" s="221"/>
      <c r="T74" s="221"/>
      <c r="U74" s="221"/>
      <c r="V74" s="221"/>
      <c r="W74" s="221"/>
      <c r="X74" s="221"/>
      <c r="Y74" s="221"/>
      <c r="Z74" s="221"/>
      <c r="AA74" s="221"/>
      <c r="AB74" s="221"/>
      <c r="AC74" s="221"/>
      <c r="AD74" s="221"/>
      <c r="AE74" s="221"/>
      <c r="AF74" s="221"/>
      <c r="AG74" s="221"/>
      <c r="AH74" s="221"/>
      <c r="AI74" s="221"/>
      <c r="AJ74" s="221"/>
      <c r="AK74" s="221"/>
      <c r="AL74" s="221"/>
      <c r="AM74" s="221"/>
      <c r="AN74" s="221"/>
      <c r="AO74" s="221"/>
      <c r="AP74" s="221"/>
      <c r="AQ74" s="221"/>
      <c r="AR74" s="221"/>
      <c r="AS74" s="221"/>
      <c r="AT74" s="221"/>
      <c r="AU74" s="221"/>
      <c r="AV74" s="221"/>
      <c r="AW74" s="221"/>
      <c r="AX74" s="221"/>
      <c r="AY74" s="221"/>
      <c r="AZ74" s="221"/>
      <c r="BA74" s="221"/>
      <c r="BB74" s="221"/>
      <c r="BC74" s="221"/>
      <c r="BD74" s="221"/>
      <c r="BE74" s="221"/>
      <c r="BF74" s="221"/>
      <c r="BG74" s="221"/>
      <c r="BH74" s="221"/>
      <c r="BI74" s="221"/>
      <c r="BJ74" s="221"/>
      <c r="BK74" s="221"/>
      <c r="BL74" s="221"/>
      <c r="BM74" s="221"/>
      <c r="BN74" s="221"/>
      <c r="BO74" s="221"/>
      <c r="BP74" s="221"/>
    </row>
    <row r="75" ht="11.25" customHeight="1">
      <c r="A75" s="221"/>
      <c r="B75" s="221"/>
      <c r="C75" s="221"/>
      <c r="D75" s="221"/>
      <c r="E75" s="221"/>
      <c r="F75" s="221"/>
      <c r="G75" s="221"/>
      <c r="H75" s="221"/>
      <c r="I75" s="221"/>
      <c r="J75" s="221"/>
      <c r="K75" s="221"/>
      <c r="L75" s="221"/>
      <c r="M75" s="221"/>
      <c r="N75" s="221"/>
      <c r="O75" s="221"/>
      <c r="P75" s="221"/>
      <c r="Q75" s="221"/>
      <c r="R75" s="221"/>
      <c r="S75" s="221"/>
      <c r="T75" s="221"/>
      <c r="U75" s="221"/>
      <c r="V75" s="221"/>
      <c r="W75" s="221"/>
      <c r="X75" s="221"/>
      <c r="Y75" s="221"/>
      <c r="Z75" s="221"/>
      <c r="AA75" s="221"/>
      <c r="AB75" s="221"/>
      <c r="AC75" s="221"/>
      <c r="AD75" s="221"/>
      <c r="AE75" s="221"/>
      <c r="AF75" s="221"/>
      <c r="AG75" s="221"/>
      <c r="AH75" s="221"/>
      <c r="AI75" s="221"/>
      <c r="AJ75" s="221"/>
      <c r="AK75" s="221"/>
      <c r="AL75" s="221"/>
      <c r="AM75" s="221"/>
      <c r="AN75" s="221"/>
      <c r="AO75" s="221"/>
      <c r="AP75" s="221"/>
      <c r="AQ75" s="221"/>
      <c r="AR75" s="221"/>
      <c r="AS75" s="221"/>
      <c r="AT75" s="221"/>
      <c r="AU75" s="221"/>
      <c r="AV75" s="221"/>
      <c r="AW75" s="221"/>
      <c r="AX75" s="221"/>
      <c r="AY75" s="221"/>
      <c r="AZ75" s="221"/>
      <c r="BA75" s="221"/>
      <c r="BB75" s="221"/>
      <c r="BC75" s="221"/>
      <c r="BD75" s="221"/>
      <c r="BE75" s="221"/>
      <c r="BF75" s="221"/>
      <c r="BG75" s="221"/>
      <c r="BH75" s="221"/>
      <c r="BI75" s="221"/>
      <c r="BJ75" s="221"/>
      <c r="BK75" s="221"/>
      <c r="BL75" s="221"/>
      <c r="BM75" s="221"/>
      <c r="BN75" s="221"/>
      <c r="BO75" s="221"/>
      <c r="BP75" s="221"/>
    </row>
    <row r="76" ht="11.25" customHeight="1">
      <c r="A76" s="221"/>
      <c r="B76" s="221"/>
      <c r="C76" s="221"/>
      <c r="D76" s="221"/>
      <c r="E76" s="221"/>
      <c r="F76" s="221"/>
      <c r="G76" s="221"/>
      <c r="H76" s="221"/>
      <c r="I76" s="221"/>
      <c r="J76" s="221"/>
      <c r="K76" s="221"/>
      <c r="L76" s="221"/>
      <c r="M76" s="221"/>
      <c r="N76" s="221"/>
      <c r="O76" s="221"/>
      <c r="P76" s="221"/>
      <c r="Q76" s="221"/>
      <c r="R76" s="221"/>
      <c r="S76" s="221"/>
      <c r="T76" s="221"/>
      <c r="U76" s="221"/>
      <c r="V76" s="221"/>
      <c r="W76" s="221"/>
      <c r="X76" s="221"/>
      <c r="Y76" s="221"/>
      <c r="Z76" s="221"/>
      <c r="AA76" s="221"/>
      <c r="AB76" s="221"/>
      <c r="AC76" s="221"/>
      <c r="AD76" s="221"/>
      <c r="AE76" s="221"/>
      <c r="AF76" s="221"/>
      <c r="AG76" s="221"/>
      <c r="AH76" s="221"/>
      <c r="AI76" s="221"/>
      <c r="AJ76" s="221"/>
      <c r="AK76" s="221"/>
      <c r="AL76" s="221"/>
      <c r="AM76" s="221"/>
      <c r="AN76" s="221"/>
      <c r="AO76" s="221"/>
      <c r="AP76" s="221"/>
      <c r="AQ76" s="221"/>
      <c r="AR76" s="221"/>
      <c r="AS76" s="221"/>
      <c r="AT76" s="221"/>
      <c r="AU76" s="221"/>
      <c r="AV76" s="221"/>
      <c r="AW76" s="221"/>
      <c r="AX76" s="221"/>
      <c r="AY76" s="221"/>
      <c r="AZ76" s="221"/>
      <c r="BA76" s="221"/>
      <c r="BB76" s="221"/>
      <c r="BC76" s="221"/>
      <c r="BD76" s="221"/>
      <c r="BE76" s="221"/>
      <c r="BF76" s="221"/>
      <c r="BG76" s="221"/>
      <c r="BH76" s="221"/>
      <c r="BI76" s="221"/>
      <c r="BJ76" s="221"/>
      <c r="BK76" s="221"/>
      <c r="BL76" s="221"/>
      <c r="BM76" s="221"/>
      <c r="BN76" s="221"/>
      <c r="BO76" s="221"/>
      <c r="BP76" s="221"/>
    </row>
    <row r="77" ht="11.25" customHeight="1">
      <c r="A77" s="221"/>
      <c r="B77" s="221"/>
      <c r="C77" s="221"/>
      <c r="D77" s="221"/>
      <c r="E77" s="221"/>
      <c r="F77" s="221"/>
      <c r="G77" s="221"/>
      <c r="H77" s="221"/>
      <c r="I77" s="221"/>
      <c r="J77" s="221"/>
      <c r="K77" s="221"/>
      <c r="L77" s="221"/>
      <c r="M77" s="221"/>
      <c r="N77" s="221"/>
      <c r="O77" s="221"/>
      <c r="P77" s="221"/>
      <c r="Q77" s="221"/>
      <c r="R77" s="221"/>
      <c r="S77" s="221"/>
      <c r="T77" s="221"/>
      <c r="U77" s="221"/>
      <c r="V77" s="221"/>
      <c r="W77" s="221"/>
      <c r="X77" s="221"/>
      <c r="Y77" s="221"/>
      <c r="Z77" s="221"/>
      <c r="AA77" s="221"/>
      <c r="AB77" s="221"/>
      <c r="AC77" s="221"/>
      <c r="AD77" s="221"/>
      <c r="AE77" s="221"/>
      <c r="AF77" s="221"/>
      <c r="AG77" s="221"/>
      <c r="AH77" s="221"/>
      <c r="AI77" s="221"/>
      <c r="AJ77" s="221"/>
      <c r="AK77" s="221"/>
      <c r="AL77" s="221"/>
      <c r="AM77" s="221"/>
      <c r="AN77" s="221"/>
      <c r="AO77" s="221"/>
      <c r="AP77" s="221"/>
      <c r="AQ77" s="221"/>
      <c r="AR77" s="221"/>
      <c r="AS77" s="221"/>
      <c r="AT77" s="221"/>
      <c r="AU77" s="221"/>
      <c r="AV77" s="221"/>
      <c r="AW77" s="221"/>
      <c r="AX77" s="221"/>
      <c r="AY77" s="221"/>
      <c r="AZ77" s="221"/>
      <c r="BA77" s="221"/>
      <c r="BB77" s="221"/>
      <c r="BC77" s="221"/>
      <c r="BD77" s="221"/>
      <c r="BE77" s="221"/>
      <c r="BF77" s="221"/>
      <c r="BG77" s="221"/>
      <c r="BH77" s="221"/>
      <c r="BI77" s="221"/>
      <c r="BJ77" s="221"/>
      <c r="BK77" s="221"/>
      <c r="BL77" s="221"/>
      <c r="BM77" s="221"/>
      <c r="BN77" s="221"/>
      <c r="BO77" s="221"/>
      <c r="BP77" s="221"/>
    </row>
    <row r="78" ht="11.25" customHeight="1">
      <c r="A78" s="221"/>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21"/>
      <c r="AI78" s="221"/>
      <c r="AJ78" s="221"/>
      <c r="AK78" s="221"/>
      <c r="AL78" s="221"/>
      <c r="AM78" s="221"/>
      <c r="AN78" s="221"/>
      <c r="AO78" s="221"/>
      <c r="AP78" s="221"/>
      <c r="AQ78" s="221"/>
      <c r="AR78" s="221"/>
      <c r="AS78" s="221"/>
      <c r="AT78" s="221"/>
      <c r="AU78" s="221"/>
      <c r="AV78" s="221"/>
      <c r="AW78" s="221"/>
      <c r="AX78" s="221"/>
      <c r="AY78" s="221"/>
      <c r="AZ78" s="221"/>
      <c r="BA78" s="221"/>
      <c r="BB78" s="221"/>
      <c r="BC78" s="221"/>
      <c r="BD78" s="221"/>
      <c r="BE78" s="221"/>
      <c r="BF78" s="221"/>
      <c r="BG78" s="221"/>
      <c r="BH78" s="221"/>
      <c r="BI78" s="221"/>
      <c r="BJ78" s="221"/>
      <c r="BK78" s="221"/>
      <c r="BL78" s="221"/>
      <c r="BM78" s="221"/>
      <c r="BN78" s="221"/>
      <c r="BO78" s="221"/>
      <c r="BP78" s="221"/>
    </row>
    <row r="79" ht="11.25" customHeight="1">
      <c r="A79" s="221"/>
      <c r="B79" s="221"/>
      <c r="C79" s="221"/>
      <c r="D79" s="221"/>
      <c r="E79" s="221"/>
      <c r="F79" s="221"/>
      <c r="G79" s="221"/>
      <c r="H79" s="221"/>
      <c r="I79" s="221"/>
      <c r="J79" s="221"/>
      <c r="K79" s="221"/>
      <c r="L79" s="221"/>
      <c r="M79" s="221"/>
      <c r="N79" s="221"/>
      <c r="O79" s="221"/>
      <c r="P79" s="221"/>
      <c r="Q79" s="221"/>
      <c r="R79" s="221"/>
      <c r="S79" s="221"/>
      <c r="T79" s="221"/>
      <c r="U79" s="221"/>
      <c r="V79" s="221"/>
      <c r="W79" s="221"/>
      <c r="X79" s="221"/>
      <c r="Y79" s="221"/>
      <c r="Z79" s="221"/>
      <c r="AA79" s="221"/>
      <c r="AB79" s="221"/>
      <c r="AC79" s="221"/>
      <c r="AD79" s="221"/>
      <c r="AE79" s="221"/>
      <c r="AF79" s="221"/>
      <c r="AG79" s="221"/>
      <c r="AH79" s="221"/>
      <c r="AI79" s="221"/>
      <c r="AJ79" s="221"/>
      <c r="AK79" s="221"/>
      <c r="AL79" s="221"/>
      <c r="AM79" s="221"/>
      <c r="AN79" s="221"/>
      <c r="AO79" s="221"/>
      <c r="AP79" s="221"/>
      <c r="AQ79" s="221"/>
      <c r="AR79" s="221"/>
      <c r="AS79" s="221"/>
      <c r="AT79" s="221"/>
      <c r="AU79" s="221"/>
      <c r="AV79" s="221"/>
      <c r="AW79" s="221"/>
      <c r="AX79" s="221"/>
      <c r="AY79" s="221"/>
      <c r="AZ79" s="221"/>
      <c r="BA79" s="221"/>
      <c r="BB79" s="221"/>
      <c r="BC79" s="221"/>
      <c r="BD79" s="221"/>
      <c r="BE79" s="221"/>
      <c r="BF79" s="221"/>
      <c r="BG79" s="221"/>
      <c r="BH79" s="221"/>
      <c r="BI79" s="221"/>
      <c r="BJ79" s="221"/>
      <c r="BK79" s="221"/>
      <c r="BL79" s="221"/>
      <c r="BM79" s="221"/>
      <c r="BN79" s="221"/>
      <c r="BO79" s="221"/>
      <c r="BP79" s="221"/>
    </row>
    <row r="80" ht="11.25" customHeight="1">
      <c r="A80" s="221"/>
      <c r="B80" s="221"/>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21"/>
      <c r="AI80" s="221"/>
      <c r="AJ80" s="221"/>
      <c r="AK80" s="221"/>
      <c r="AL80" s="221"/>
      <c r="AM80" s="221"/>
      <c r="AN80" s="221"/>
      <c r="AO80" s="221"/>
      <c r="AP80" s="221"/>
      <c r="AQ80" s="221"/>
      <c r="AR80" s="221"/>
      <c r="AS80" s="221"/>
      <c r="AT80" s="221"/>
      <c r="AU80" s="221"/>
      <c r="AV80" s="221"/>
      <c r="AW80" s="221"/>
      <c r="AX80" s="221"/>
      <c r="AY80" s="221"/>
      <c r="AZ80" s="221"/>
      <c r="BA80" s="221"/>
      <c r="BB80" s="221"/>
      <c r="BC80" s="221"/>
      <c r="BD80" s="221"/>
      <c r="BE80" s="221"/>
      <c r="BF80" s="221"/>
      <c r="BG80" s="221"/>
      <c r="BH80" s="221"/>
      <c r="BI80" s="221"/>
      <c r="BJ80" s="221"/>
      <c r="BK80" s="221"/>
      <c r="BL80" s="221"/>
      <c r="BM80" s="221"/>
      <c r="BN80" s="221"/>
      <c r="BO80" s="221"/>
      <c r="BP80" s="221"/>
    </row>
    <row r="81" ht="11.25" customHeight="1">
      <c r="A81" s="221"/>
      <c r="B81" s="221"/>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c r="AH81" s="221"/>
      <c r="AI81" s="221"/>
      <c r="AJ81" s="221"/>
      <c r="AK81" s="221"/>
      <c r="AL81" s="221"/>
      <c r="AM81" s="221"/>
      <c r="AN81" s="221"/>
      <c r="AO81" s="221"/>
      <c r="AP81" s="221"/>
      <c r="AQ81" s="221"/>
      <c r="AR81" s="221"/>
      <c r="AS81" s="221"/>
      <c r="AT81" s="221"/>
      <c r="AU81" s="221"/>
      <c r="AV81" s="221"/>
      <c r="AW81" s="221"/>
      <c r="AX81" s="221"/>
      <c r="AY81" s="221"/>
      <c r="AZ81" s="221"/>
      <c r="BA81" s="221"/>
      <c r="BB81" s="221"/>
      <c r="BC81" s="221"/>
      <c r="BD81" s="221"/>
      <c r="BE81" s="221"/>
      <c r="BF81" s="221"/>
      <c r="BG81" s="221"/>
      <c r="BH81" s="221"/>
      <c r="BI81" s="221"/>
      <c r="BJ81" s="221"/>
      <c r="BK81" s="221"/>
      <c r="BL81" s="221"/>
      <c r="BM81" s="221"/>
      <c r="BN81" s="221"/>
      <c r="BO81" s="221"/>
      <c r="BP81" s="221"/>
    </row>
    <row r="82" ht="11.25" customHeight="1">
      <c r="A82" s="221"/>
      <c r="B82" s="221"/>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c r="AH82" s="221"/>
      <c r="AI82" s="221"/>
      <c r="AJ82" s="221"/>
      <c r="AK82" s="221"/>
      <c r="AL82" s="221"/>
      <c r="AM82" s="221"/>
      <c r="AN82" s="221"/>
      <c r="AO82" s="221"/>
      <c r="AP82" s="221"/>
      <c r="AQ82" s="221"/>
      <c r="AR82" s="221"/>
      <c r="AS82" s="221"/>
      <c r="AT82" s="221"/>
      <c r="AU82" s="221"/>
      <c r="AV82" s="221"/>
      <c r="AW82" s="221"/>
      <c r="AX82" s="221"/>
      <c r="AY82" s="221"/>
      <c r="AZ82" s="221"/>
      <c r="BA82" s="221"/>
      <c r="BB82" s="221"/>
      <c r="BC82" s="221"/>
      <c r="BD82" s="221"/>
      <c r="BE82" s="221"/>
      <c r="BF82" s="221"/>
      <c r="BG82" s="221"/>
      <c r="BH82" s="221"/>
      <c r="BI82" s="221"/>
      <c r="BJ82" s="221"/>
      <c r="BK82" s="221"/>
      <c r="BL82" s="221"/>
      <c r="BM82" s="221"/>
      <c r="BN82" s="221"/>
      <c r="BO82" s="221"/>
      <c r="BP82" s="221"/>
    </row>
    <row r="83" ht="11.25" customHeight="1">
      <c r="A83" s="221"/>
      <c r="B83" s="221"/>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c r="AH83" s="221"/>
      <c r="AI83" s="221"/>
      <c r="AJ83" s="221"/>
      <c r="AK83" s="221"/>
      <c r="AL83" s="221"/>
      <c r="AM83" s="221"/>
      <c r="AN83" s="221"/>
      <c r="AO83" s="221"/>
      <c r="AP83" s="221"/>
      <c r="AQ83" s="221"/>
      <c r="AR83" s="221"/>
      <c r="AS83" s="221"/>
      <c r="AT83" s="221"/>
      <c r="AU83" s="221"/>
      <c r="AV83" s="221"/>
      <c r="AW83" s="221"/>
      <c r="AX83" s="221"/>
      <c r="AY83" s="221"/>
      <c r="AZ83" s="221"/>
      <c r="BA83" s="221"/>
      <c r="BB83" s="221"/>
      <c r="BC83" s="221"/>
      <c r="BD83" s="221"/>
      <c r="BE83" s="221"/>
      <c r="BF83" s="221"/>
      <c r="BG83" s="221"/>
      <c r="BH83" s="221"/>
      <c r="BI83" s="221"/>
      <c r="BJ83" s="221"/>
      <c r="BK83" s="221"/>
      <c r="BL83" s="221"/>
      <c r="BM83" s="221"/>
      <c r="BN83" s="221"/>
      <c r="BO83" s="221"/>
      <c r="BP83" s="221"/>
    </row>
    <row r="84" ht="11.25" customHeight="1">
      <c r="A84" s="221"/>
      <c r="B84" s="221"/>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c r="AH84" s="221"/>
      <c r="AI84" s="221"/>
      <c r="AJ84" s="221"/>
      <c r="AK84" s="221"/>
      <c r="AL84" s="221"/>
      <c r="AM84" s="221"/>
      <c r="AN84" s="221"/>
      <c r="AO84" s="221"/>
      <c r="AP84" s="221"/>
      <c r="AQ84" s="221"/>
      <c r="AR84" s="221"/>
      <c r="AS84" s="221"/>
      <c r="AT84" s="221"/>
      <c r="AU84" s="221"/>
      <c r="AV84" s="221"/>
      <c r="AW84" s="221"/>
      <c r="AX84" s="221"/>
      <c r="AY84" s="221"/>
      <c r="AZ84" s="221"/>
      <c r="BA84" s="221"/>
      <c r="BB84" s="221"/>
      <c r="BC84" s="221"/>
      <c r="BD84" s="221"/>
      <c r="BE84" s="221"/>
      <c r="BF84" s="221"/>
      <c r="BG84" s="221"/>
      <c r="BH84" s="221"/>
      <c r="BI84" s="221"/>
      <c r="BJ84" s="221"/>
      <c r="BK84" s="221"/>
      <c r="BL84" s="221"/>
      <c r="BM84" s="221"/>
      <c r="BN84" s="221"/>
      <c r="BO84" s="221"/>
      <c r="BP84" s="221"/>
    </row>
    <row r="85" ht="11.25" customHeight="1">
      <c r="A85" s="221"/>
      <c r="B85" s="221"/>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c r="AH85" s="221"/>
      <c r="AI85" s="221"/>
      <c r="AJ85" s="221"/>
      <c r="AK85" s="221"/>
      <c r="AL85" s="221"/>
      <c r="AM85" s="221"/>
      <c r="AN85" s="221"/>
      <c r="AO85" s="221"/>
      <c r="AP85" s="221"/>
      <c r="AQ85" s="221"/>
      <c r="AR85" s="221"/>
      <c r="AS85" s="221"/>
      <c r="AT85" s="221"/>
      <c r="AU85" s="221"/>
      <c r="AV85" s="221"/>
      <c r="AW85" s="221"/>
      <c r="AX85" s="221"/>
      <c r="AY85" s="221"/>
      <c r="AZ85" s="221"/>
      <c r="BA85" s="221"/>
      <c r="BB85" s="221"/>
      <c r="BC85" s="221"/>
      <c r="BD85" s="221"/>
      <c r="BE85" s="221"/>
      <c r="BF85" s="221"/>
      <c r="BG85" s="221"/>
      <c r="BH85" s="221"/>
      <c r="BI85" s="221"/>
      <c r="BJ85" s="221"/>
      <c r="BK85" s="221"/>
      <c r="BL85" s="221"/>
      <c r="BM85" s="221"/>
      <c r="BN85" s="221"/>
      <c r="BO85" s="221"/>
      <c r="BP85" s="221"/>
    </row>
    <row r="86" ht="11.25" customHeight="1">
      <c r="A86" s="221"/>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c r="AH86" s="221"/>
      <c r="AI86" s="221"/>
      <c r="AJ86" s="221"/>
      <c r="AK86" s="221"/>
      <c r="AL86" s="221"/>
      <c r="AM86" s="221"/>
      <c r="AN86" s="221"/>
      <c r="AO86" s="221"/>
      <c r="AP86" s="221"/>
      <c r="AQ86" s="221"/>
      <c r="AR86" s="221"/>
      <c r="AS86" s="221"/>
      <c r="AT86" s="221"/>
      <c r="AU86" s="221"/>
      <c r="AV86" s="221"/>
      <c r="AW86" s="221"/>
      <c r="AX86" s="221"/>
      <c r="AY86" s="221"/>
      <c r="AZ86" s="221"/>
      <c r="BA86" s="221"/>
      <c r="BB86" s="221"/>
      <c r="BC86" s="221"/>
      <c r="BD86" s="221"/>
      <c r="BE86" s="221"/>
      <c r="BF86" s="221"/>
      <c r="BG86" s="221"/>
      <c r="BH86" s="221"/>
      <c r="BI86" s="221"/>
      <c r="BJ86" s="221"/>
      <c r="BK86" s="221"/>
      <c r="BL86" s="221"/>
      <c r="BM86" s="221"/>
      <c r="BN86" s="221"/>
      <c r="BO86" s="221"/>
      <c r="BP86" s="221"/>
    </row>
    <row r="87" ht="11.25" customHeight="1">
      <c r="A87" s="221"/>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c r="AH87" s="221"/>
      <c r="AI87" s="221"/>
      <c r="AJ87" s="221"/>
      <c r="AK87" s="221"/>
      <c r="AL87" s="221"/>
      <c r="AM87" s="221"/>
      <c r="AN87" s="221"/>
      <c r="AO87" s="221"/>
      <c r="AP87" s="221"/>
      <c r="AQ87" s="221"/>
      <c r="AR87" s="221"/>
      <c r="AS87" s="221"/>
      <c r="AT87" s="221"/>
      <c r="AU87" s="221"/>
      <c r="AV87" s="221"/>
      <c r="AW87" s="221"/>
      <c r="AX87" s="221"/>
      <c r="AY87" s="221"/>
      <c r="AZ87" s="221"/>
      <c r="BA87" s="221"/>
      <c r="BB87" s="221"/>
      <c r="BC87" s="221"/>
      <c r="BD87" s="221"/>
      <c r="BE87" s="221"/>
      <c r="BF87" s="221"/>
      <c r="BG87" s="221"/>
      <c r="BH87" s="221"/>
      <c r="BI87" s="221"/>
      <c r="BJ87" s="221"/>
      <c r="BK87" s="221"/>
      <c r="BL87" s="221"/>
      <c r="BM87" s="221"/>
      <c r="BN87" s="221"/>
      <c r="BO87" s="221"/>
      <c r="BP87" s="221"/>
    </row>
    <row r="88" ht="11.25" customHeight="1">
      <c r="A88" s="221"/>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c r="AH88" s="221"/>
      <c r="AI88" s="221"/>
      <c r="AJ88" s="221"/>
      <c r="AK88" s="221"/>
      <c r="AL88" s="221"/>
      <c r="AM88" s="221"/>
      <c r="AN88" s="221"/>
      <c r="AO88" s="221"/>
      <c r="AP88" s="221"/>
      <c r="AQ88" s="221"/>
      <c r="AR88" s="221"/>
      <c r="AS88" s="221"/>
      <c r="AT88" s="221"/>
      <c r="AU88" s="221"/>
      <c r="AV88" s="221"/>
      <c r="AW88" s="221"/>
      <c r="AX88" s="221"/>
      <c r="AY88" s="221"/>
      <c r="AZ88" s="221"/>
      <c r="BA88" s="221"/>
      <c r="BB88" s="221"/>
      <c r="BC88" s="221"/>
      <c r="BD88" s="221"/>
      <c r="BE88" s="221"/>
      <c r="BF88" s="221"/>
      <c r="BG88" s="221"/>
      <c r="BH88" s="221"/>
      <c r="BI88" s="221"/>
      <c r="BJ88" s="221"/>
      <c r="BK88" s="221"/>
      <c r="BL88" s="221"/>
      <c r="BM88" s="221"/>
      <c r="BN88" s="221"/>
      <c r="BO88" s="221"/>
      <c r="BP88" s="221"/>
    </row>
    <row r="89" ht="11.25" customHeight="1">
      <c r="A89" s="221"/>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c r="AH89" s="221"/>
      <c r="AI89" s="221"/>
      <c r="AJ89" s="221"/>
      <c r="AK89" s="221"/>
      <c r="AL89" s="221"/>
      <c r="AM89" s="221"/>
      <c r="AN89" s="221"/>
      <c r="AO89" s="221"/>
      <c r="AP89" s="221"/>
      <c r="AQ89" s="221"/>
      <c r="AR89" s="221"/>
      <c r="AS89" s="221"/>
      <c r="AT89" s="221"/>
      <c r="AU89" s="221"/>
      <c r="AV89" s="221"/>
      <c r="AW89" s="221"/>
      <c r="AX89" s="221"/>
      <c r="AY89" s="221"/>
      <c r="AZ89" s="221"/>
      <c r="BA89" s="221"/>
      <c r="BB89" s="221"/>
      <c r="BC89" s="221"/>
      <c r="BD89" s="221"/>
      <c r="BE89" s="221"/>
      <c r="BF89" s="221"/>
      <c r="BG89" s="221"/>
      <c r="BH89" s="221"/>
      <c r="BI89" s="221"/>
      <c r="BJ89" s="221"/>
      <c r="BK89" s="221"/>
      <c r="BL89" s="221"/>
      <c r="BM89" s="221"/>
      <c r="BN89" s="221"/>
      <c r="BO89" s="221"/>
      <c r="BP89" s="221"/>
    </row>
    <row r="90" ht="11.25" customHeight="1">
      <c r="A90" s="221"/>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c r="AH90" s="221"/>
      <c r="AI90" s="221"/>
      <c r="AJ90" s="221"/>
      <c r="AK90" s="221"/>
      <c r="AL90" s="221"/>
      <c r="AM90" s="221"/>
      <c r="AN90" s="221"/>
      <c r="AO90" s="221"/>
      <c r="AP90" s="221"/>
      <c r="AQ90" s="221"/>
      <c r="AR90" s="221"/>
      <c r="AS90" s="221"/>
      <c r="AT90" s="221"/>
      <c r="AU90" s="221"/>
      <c r="AV90" s="221"/>
      <c r="AW90" s="221"/>
      <c r="AX90" s="221"/>
      <c r="AY90" s="221"/>
      <c r="AZ90" s="221"/>
      <c r="BA90" s="221"/>
      <c r="BB90" s="221"/>
      <c r="BC90" s="221"/>
      <c r="BD90" s="221"/>
      <c r="BE90" s="221"/>
      <c r="BF90" s="221"/>
      <c r="BG90" s="221"/>
      <c r="BH90" s="221"/>
      <c r="BI90" s="221"/>
      <c r="BJ90" s="221"/>
      <c r="BK90" s="221"/>
      <c r="BL90" s="221"/>
      <c r="BM90" s="221"/>
      <c r="BN90" s="221"/>
      <c r="BO90" s="221"/>
      <c r="BP90" s="221"/>
    </row>
    <row r="91" ht="11.25" customHeight="1">
      <c r="A91" s="221"/>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c r="AH91" s="221"/>
      <c r="AI91" s="221"/>
      <c r="AJ91" s="221"/>
      <c r="AK91" s="221"/>
      <c r="AL91" s="221"/>
      <c r="AM91" s="221"/>
      <c r="AN91" s="221"/>
      <c r="AO91" s="221"/>
      <c r="AP91" s="221"/>
      <c r="AQ91" s="221"/>
      <c r="AR91" s="221"/>
      <c r="AS91" s="221"/>
      <c r="AT91" s="221"/>
      <c r="AU91" s="221"/>
      <c r="AV91" s="221"/>
      <c r="AW91" s="221"/>
      <c r="AX91" s="221"/>
      <c r="AY91" s="221"/>
      <c r="AZ91" s="221"/>
      <c r="BA91" s="221"/>
      <c r="BB91" s="221"/>
      <c r="BC91" s="221"/>
      <c r="BD91" s="221"/>
      <c r="BE91" s="221"/>
      <c r="BF91" s="221"/>
      <c r="BG91" s="221"/>
      <c r="BH91" s="221"/>
      <c r="BI91" s="221"/>
      <c r="BJ91" s="221"/>
      <c r="BK91" s="221"/>
      <c r="BL91" s="221"/>
      <c r="BM91" s="221"/>
      <c r="BN91" s="221"/>
      <c r="BO91" s="221"/>
      <c r="BP91" s="221"/>
    </row>
    <row r="92" ht="11.25" customHeight="1">
      <c r="A92" s="221"/>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c r="AH92" s="221"/>
      <c r="AI92" s="221"/>
      <c r="AJ92" s="221"/>
      <c r="AK92" s="221"/>
      <c r="AL92" s="221"/>
      <c r="AM92" s="221"/>
      <c r="AN92" s="221"/>
      <c r="AO92" s="221"/>
      <c r="AP92" s="221"/>
      <c r="AQ92" s="221"/>
      <c r="AR92" s="221"/>
      <c r="AS92" s="221"/>
      <c r="AT92" s="221"/>
      <c r="AU92" s="221"/>
      <c r="AV92" s="221"/>
      <c r="AW92" s="221"/>
      <c r="AX92" s="221"/>
      <c r="AY92" s="221"/>
      <c r="AZ92" s="221"/>
      <c r="BA92" s="221"/>
      <c r="BB92" s="221"/>
      <c r="BC92" s="221"/>
      <c r="BD92" s="221"/>
      <c r="BE92" s="221"/>
      <c r="BF92" s="221"/>
      <c r="BG92" s="221"/>
      <c r="BH92" s="221"/>
      <c r="BI92" s="221"/>
      <c r="BJ92" s="221"/>
      <c r="BK92" s="221"/>
      <c r="BL92" s="221"/>
      <c r="BM92" s="221"/>
      <c r="BN92" s="221"/>
      <c r="BO92" s="221"/>
      <c r="BP92" s="221"/>
    </row>
    <row r="93" ht="11.25" customHeight="1">
      <c r="A93" s="221"/>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c r="AH93" s="221"/>
      <c r="AI93" s="221"/>
      <c r="AJ93" s="221"/>
      <c r="AK93" s="221"/>
      <c r="AL93" s="221"/>
      <c r="AM93" s="221"/>
      <c r="AN93" s="221"/>
      <c r="AO93" s="221"/>
      <c r="AP93" s="221"/>
      <c r="AQ93" s="221"/>
      <c r="AR93" s="221"/>
      <c r="AS93" s="221"/>
      <c r="AT93" s="221"/>
      <c r="AU93" s="221"/>
      <c r="AV93" s="221"/>
      <c r="AW93" s="221"/>
      <c r="AX93" s="221"/>
      <c r="AY93" s="221"/>
      <c r="AZ93" s="221"/>
      <c r="BA93" s="221"/>
      <c r="BB93" s="221"/>
      <c r="BC93" s="221"/>
      <c r="BD93" s="221"/>
      <c r="BE93" s="221"/>
      <c r="BF93" s="221"/>
      <c r="BG93" s="221"/>
      <c r="BH93" s="221"/>
      <c r="BI93" s="221"/>
      <c r="BJ93" s="221"/>
      <c r="BK93" s="221"/>
      <c r="BL93" s="221"/>
      <c r="BM93" s="221"/>
      <c r="BN93" s="221"/>
      <c r="BO93" s="221"/>
      <c r="BP93" s="221"/>
    </row>
    <row r="94" ht="11.25" customHeight="1">
      <c r="A94" s="221"/>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c r="AH94" s="221"/>
      <c r="AI94" s="221"/>
      <c r="AJ94" s="221"/>
      <c r="AK94" s="221"/>
      <c r="AL94" s="221"/>
      <c r="AM94" s="221"/>
      <c r="AN94" s="221"/>
      <c r="AO94" s="221"/>
      <c r="AP94" s="221"/>
      <c r="AQ94" s="221"/>
      <c r="AR94" s="221"/>
      <c r="AS94" s="221"/>
      <c r="AT94" s="221"/>
      <c r="AU94" s="221"/>
      <c r="AV94" s="221"/>
      <c r="AW94" s="221"/>
      <c r="AX94" s="221"/>
      <c r="AY94" s="221"/>
      <c r="AZ94" s="221"/>
      <c r="BA94" s="221"/>
      <c r="BB94" s="221"/>
      <c r="BC94" s="221"/>
      <c r="BD94" s="221"/>
      <c r="BE94" s="221"/>
      <c r="BF94" s="221"/>
      <c r="BG94" s="221"/>
      <c r="BH94" s="221"/>
      <c r="BI94" s="221"/>
      <c r="BJ94" s="221"/>
      <c r="BK94" s="221"/>
      <c r="BL94" s="221"/>
      <c r="BM94" s="221"/>
      <c r="BN94" s="221"/>
      <c r="BO94" s="221"/>
      <c r="BP94" s="221"/>
    </row>
    <row r="95" ht="11.25" customHeight="1">
      <c r="A95" s="221"/>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c r="AH95" s="221"/>
      <c r="AI95" s="221"/>
      <c r="AJ95" s="221"/>
      <c r="AK95" s="221"/>
      <c r="AL95" s="221"/>
      <c r="AM95" s="221"/>
      <c r="AN95" s="221"/>
      <c r="AO95" s="221"/>
      <c r="AP95" s="221"/>
      <c r="AQ95" s="221"/>
      <c r="AR95" s="221"/>
      <c r="AS95" s="221"/>
      <c r="AT95" s="221"/>
      <c r="AU95" s="221"/>
      <c r="AV95" s="221"/>
      <c r="AW95" s="221"/>
      <c r="AX95" s="221"/>
      <c r="AY95" s="221"/>
      <c r="AZ95" s="221"/>
      <c r="BA95" s="221"/>
      <c r="BB95" s="221"/>
      <c r="BC95" s="221"/>
      <c r="BD95" s="221"/>
      <c r="BE95" s="221"/>
      <c r="BF95" s="221"/>
      <c r="BG95" s="221"/>
      <c r="BH95" s="221"/>
      <c r="BI95" s="221"/>
      <c r="BJ95" s="221"/>
      <c r="BK95" s="221"/>
      <c r="BL95" s="221"/>
      <c r="BM95" s="221"/>
      <c r="BN95" s="221"/>
      <c r="BO95" s="221"/>
      <c r="BP95" s="221"/>
    </row>
    <row r="96" ht="11.25" customHeight="1">
      <c r="A96" s="221"/>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c r="AH96" s="221"/>
      <c r="AI96" s="221"/>
      <c r="AJ96" s="221"/>
      <c r="AK96" s="221"/>
      <c r="AL96" s="221"/>
      <c r="AM96" s="221"/>
      <c r="AN96" s="221"/>
      <c r="AO96" s="221"/>
      <c r="AP96" s="221"/>
      <c r="AQ96" s="221"/>
      <c r="AR96" s="221"/>
      <c r="AS96" s="221"/>
      <c r="AT96" s="221"/>
      <c r="AU96" s="221"/>
      <c r="AV96" s="221"/>
      <c r="AW96" s="221"/>
      <c r="AX96" s="221"/>
      <c r="AY96" s="221"/>
      <c r="AZ96" s="221"/>
      <c r="BA96" s="221"/>
      <c r="BB96" s="221"/>
      <c r="BC96" s="221"/>
      <c r="BD96" s="221"/>
      <c r="BE96" s="221"/>
      <c r="BF96" s="221"/>
      <c r="BG96" s="221"/>
      <c r="BH96" s="221"/>
      <c r="BI96" s="221"/>
      <c r="BJ96" s="221"/>
      <c r="BK96" s="221"/>
      <c r="BL96" s="221"/>
      <c r="BM96" s="221"/>
      <c r="BN96" s="221"/>
      <c r="BO96" s="221"/>
      <c r="BP96" s="221"/>
    </row>
    <row r="97" ht="11.25" customHeight="1">
      <c r="A97" s="221"/>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c r="AH97" s="221"/>
      <c r="AI97" s="221"/>
      <c r="AJ97" s="221"/>
      <c r="AK97" s="221"/>
      <c r="AL97" s="221"/>
      <c r="AM97" s="221"/>
      <c r="AN97" s="221"/>
      <c r="AO97" s="221"/>
      <c r="AP97" s="221"/>
      <c r="AQ97" s="221"/>
      <c r="AR97" s="221"/>
      <c r="AS97" s="221"/>
      <c r="AT97" s="221"/>
      <c r="AU97" s="221"/>
      <c r="AV97" s="221"/>
      <c r="AW97" s="221"/>
      <c r="AX97" s="221"/>
      <c r="AY97" s="221"/>
      <c r="AZ97" s="221"/>
      <c r="BA97" s="221"/>
      <c r="BB97" s="221"/>
      <c r="BC97" s="221"/>
      <c r="BD97" s="221"/>
      <c r="BE97" s="221"/>
      <c r="BF97" s="221"/>
      <c r="BG97" s="221"/>
      <c r="BH97" s="221"/>
      <c r="BI97" s="221"/>
      <c r="BJ97" s="221"/>
      <c r="BK97" s="221"/>
      <c r="BL97" s="221"/>
      <c r="BM97" s="221"/>
      <c r="BN97" s="221"/>
      <c r="BO97" s="221"/>
      <c r="BP97" s="221"/>
    </row>
    <row r="98" ht="11.25" customHeight="1">
      <c r="A98" s="221"/>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c r="AH98" s="221"/>
      <c r="AI98" s="221"/>
      <c r="AJ98" s="221"/>
      <c r="AK98" s="221"/>
      <c r="AL98" s="221"/>
      <c r="AM98" s="221"/>
      <c r="AN98" s="221"/>
      <c r="AO98" s="221"/>
      <c r="AP98" s="221"/>
      <c r="AQ98" s="221"/>
      <c r="AR98" s="221"/>
      <c r="AS98" s="221"/>
      <c r="AT98" s="221"/>
      <c r="AU98" s="221"/>
      <c r="AV98" s="221"/>
      <c r="AW98" s="221"/>
      <c r="AX98" s="221"/>
      <c r="AY98" s="221"/>
      <c r="AZ98" s="221"/>
      <c r="BA98" s="221"/>
      <c r="BB98" s="221"/>
      <c r="BC98" s="221"/>
      <c r="BD98" s="221"/>
      <c r="BE98" s="221"/>
      <c r="BF98" s="221"/>
      <c r="BG98" s="221"/>
      <c r="BH98" s="221"/>
      <c r="BI98" s="221"/>
      <c r="BJ98" s="221"/>
      <c r="BK98" s="221"/>
      <c r="BL98" s="221"/>
      <c r="BM98" s="221"/>
      <c r="BN98" s="221"/>
      <c r="BO98" s="221"/>
      <c r="BP98" s="221"/>
    </row>
    <row r="99" ht="11.25" customHeight="1">
      <c r="A99" s="221"/>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221"/>
      <c r="BF99" s="221"/>
      <c r="BG99" s="221"/>
      <c r="BH99" s="221"/>
      <c r="BI99" s="221"/>
      <c r="BJ99" s="221"/>
      <c r="BK99" s="221"/>
      <c r="BL99" s="221"/>
      <c r="BM99" s="221"/>
      <c r="BN99" s="221"/>
      <c r="BO99" s="221"/>
      <c r="BP99" s="221"/>
    </row>
    <row r="100" ht="11.25" customHeight="1">
      <c r="A100" s="221"/>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c r="AH100" s="221"/>
      <c r="AI100" s="221"/>
      <c r="AJ100" s="221"/>
      <c r="AK100" s="221"/>
      <c r="AL100" s="221"/>
      <c r="AM100" s="221"/>
      <c r="AN100" s="221"/>
      <c r="AO100" s="221"/>
      <c r="AP100" s="221"/>
      <c r="AQ100" s="221"/>
      <c r="AR100" s="221"/>
      <c r="AS100" s="221"/>
      <c r="AT100" s="221"/>
      <c r="AU100" s="221"/>
      <c r="AV100" s="221"/>
      <c r="AW100" s="221"/>
      <c r="AX100" s="221"/>
      <c r="AY100" s="221"/>
      <c r="AZ100" s="221"/>
      <c r="BA100" s="221"/>
      <c r="BB100" s="221"/>
      <c r="BC100" s="221"/>
      <c r="BD100" s="221"/>
      <c r="BE100" s="221"/>
      <c r="BF100" s="221"/>
      <c r="BG100" s="221"/>
      <c r="BH100" s="221"/>
      <c r="BI100" s="221"/>
      <c r="BJ100" s="221"/>
      <c r="BK100" s="221"/>
      <c r="BL100" s="221"/>
      <c r="BM100" s="221"/>
      <c r="BN100" s="221"/>
      <c r="BO100" s="221"/>
      <c r="BP100" s="221"/>
    </row>
    <row r="101" ht="11.25" customHeight="1">
      <c r="A101" s="221"/>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c r="AH101" s="221"/>
      <c r="AI101" s="221"/>
      <c r="AJ101" s="221"/>
      <c r="AK101" s="221"/>
      <c r="AL101" s="221"/>
      <c r="AM101" s="221"/>
      <c r="AN101" s="221"/>
      <c r="AO101" s="221"/>
      <c r="AP101" s="221"/>
      <c r="AQ101" s="221"/>
      <c r="AR101" s="221"/>
      <c r="AS101" s="221"/>
      <c r="AT101" s="221"/>
      <c r="AU101" s="221"/>
      <c r="AV101" s="221"/>
      <c r="AW101" s="221"/>
      <c r="AX101" s="221"/>
      <c r="AY101" s="221"/>
      <c r="AZ101" s="221"/>
      <c r="BA101" s="221"/>
      <c r="BB101" s="221"/>
      <c r="BC101" s="221"/>
      <c r="BD101" s="221"/>
      <c r="BE101" s="221"/>
      <c r="BF101" s="221"/>
      <c r="BG101" s="221"/>
      <c r="BH101" s="221"/>
      <c r="BI101" s="221"/>
      <c r="BJ101" s="221"/>
      <c r="BK101" s="221"/>
      <c r="BL101" s="221"/>
      <c r="BM101" s="221"/>
      <c r="BN101" s="221"/>
      <c r="BO101" s="221"/>
      <c r="BP101" s="221"/>
    </row>
    <row r="102" ht="11.25" customHeight="1">
      <c r="A102" s="221"/>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c r="AH102" s="221"/>
      <c r="AI102" s="221"/>
      <c r="AJ102" s="221"/>
      <c r="AK102" s="221"/>
      <c r="AL102" s="221"/>
      <c r="AM102" s="221"/>
      <c r="AN102" s="221"/>
      <c r="AO102" s="221"/>
      <c r="AP102" s="221"/>
      <c r="AQ102" s="221"/>
      <c r="AR102" s="221"/>
      <c r="AS102" s="221"/>
      <c r="AT102" s="221"/>
      <c r="AU102" s="221"/>
      <c r="AV102" s="221"/>
      <c r="AW102" s="221"/>
      <c r="AX102" s="221"/>
      <c r="AY102" s="221"/>
      <c r="AZ102" s="221"/>
      <c r="BA102" s="221"/>
      <c r="BB102" s="221"/>
      <c r="BC102" s="221"/>
      <c r="BD102" s="221"/>
      <c r="BE102" s="221"/>
      <c r="BF102" s="221"/>
      <c r="BG102" s="221"/>
      <c r="BH102" s="221"/>
      <c r="BI102" s="221"/>
      <c r="BJ102" s="221"/>
      <c r="BK102" s="221"/>
      <c r="BL102" s="221"/>
      <c r="BM102" s="221"/>
      <c r="BN102" s="221"/>
      <c r="BO102" s="221"/>
      <c r="BP102" s="221"/>
    </row>
    <row r="103" ht="11.25" customHeight="1">
      <c r="A103" s="221"/>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c r="AH103" s="221"/>
      <c r="AI103" s="221"/>
      <c r="AJ103" s="221"/>
      <c r="AK103" s="221"/>
      <c r="AL103" s="221"/>
      <c r="AM103" s="221"/>
      <c r="AN103" s="221"/>
      <c r="AO103" s="221"/>
      <c r="AP103" s="221"/>
      <c r="AQ103" s="221"/>
      <c r="AR103" s="221"/>
      <c r="AS103" s="221"/>
      <c r="AT103" s="221"/>
      <c r="AU103" s="221"/>
      <c r="AV103" s="221"/>
      <c r="AW103" s="221"/>
      <c r="AX103" s="221"/>
      <c r="AY103" s="221"/>
      <c r="AZ103" s="221"/>
      <c r="BA103" s="221"/>
      <c r="BB103" s="221"/>
      <c r="BC103" s="221"/>
      <c r="BD103" s="221"/>
      <c r="BE103" s="221"/>
      <c r="BF103" s="221"/>
      <c r="BG103" s="221"/>
      <c r="BH103" s="221"/>
      <c r="BI103" s="221"/>
      <c r="BJ103" s="221"/>
      <c r="BK103" s="221"/>
      <c r="BL103" s="221"/>
      <c r="BM103" s="221"/>
      <c r="BN103" s="221"/>
      <c r="BO103" s="221"/>
      <c r="BP103" s="221"/>
    </row>
    <row r="104" ht="11.25" customHeight="1">
      <c r="A104" s="221"/>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c r="AH104" s="221"/>
      <c r="AI104" s="221"/>
      <c r="AJ104" s="221"/>
      <c r="AK104" s="221"/>
      <c r="AL104" s="221"/>
      <c r="AM104" s="221"/>
      <c r="AN104" s="221"/>
      <c r="AO104" s="221"/>
      <c r="AP104" s="221"/>
      <c r="AQ104" s="221"/>
      <c r="AR104" s="221"/>
      <c r="AS104" s="221"/>
      <c r="AT104" s="221"/>
      <c r="AU104" s="221"/>
      <c r="AV104" s="221"/>
      <c r="AW104" s="221"/>
      <c r="AX104" s="221"/>
      <c r="AY104" s="221"/>
      <c r="AZ104" s="221"/>
      <c r="BA104" s="221"/>
      <c r="BB104" s="221"/>
      <c r="BC104" s="221"/>
      <c r="BD104" s="221"/>
      <c r="BE104" s="221"/>
      <c r="BF104" s="221"/>
      <c r="BG104" s="221"/>
      <c r="BH104" s="221"/>
      <c r="BI104" s="221"/>
      <c r="BJ104" s="221"/>
      <c r="BK104" s="221"/>
      <c r="BL104" s="221"/>
      <c r="BM104" s="221"/>
      <c r="BN104" s="221"/>
      <c r="BO104" s="221"/>
      <c r="BP104" s="221"/>
    </row>
    <row r="105" ht="11.25" customHeight="1">
      <c r="A105" s="221"/>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c r="AH105" s="221"/>
      <c r="AI105" s="221"/>
      <c r="AJ105" s="221"/>
      <c r="AK105" s="221"/>
      <c r="AL105" s="221"/>
      <c r="AM105" s="221"/>
      <c r="AN105" s="221"/>
      <c r="AO105" s="221"/>
      <c r="AP105" s="221"/>
      <c r="AQ105" s="221"/>
      <c r="AR105" s="221"/>
      <c r="AS105" s="221"/>
      <c r="AT105" s="221"/>
      <c r="AU105" s="221"/>
      <c r="AV105" s="221"/>
      <c r="AW105" s="221"/>
      <c r="AX105" s="221"/>
      <c r="AY105" s="221"/>
      <c r="AZ105" s="221"/>
      <c r="BA105" s="221"/>
      <c r="BB105" s="221"/>
      <c r="BC105" s="221"/>
      <c r="BD105" s="221"/>
      <c r="BE105" s="221"/>
      <c r="BF105" s="221"/>
      <c r="BG105" s="221"/>
      <c r="BH105" s="221"/>
      <c r="BI105" s="221"/>
      <c r="BJ105" s="221"/>
      <c r="BK105" s="221"/>
      <c r="BL105" s="221"/>
      <c r="BM105" s="221"/>
      <c r="BN105" s="221"/>
      <c r="BO105" s="221"/>
      <c r="BP105" s="221"/>
    </row>
    <row r="106" ht="11.25" customHeight="1">
      <c r="A106" s="221"/>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c r="AH106" s="221"/>
      <c r="AI106" s="221"/>
      <c r="AJ106" s="221"/>
      <c r="AK106" s="221"/>
      <c r="AL106" s="221"/>
      <c r="AM106" s="221"/>
      <c r="AN106" s="221"/>
      <c r="AO106" s="221"/>
      <c r="AP106" s="221"/>
      <c r="AQ106" s="221"/>
      <c r="AR106" s="221"/>
      <c r="AS106" s="221"/>
      <c r="AT106" s="221"/>
      <c r="AU106" s="221"/>
      <c r="AV106" s="221"/>
      <c r="AW106" s="221"/>
      <c r="AX106" s="221"/>
      <c r="AY106" s="221"/>
      <c r="AZ106" s="221"/>
      <c r="BA106" s="221"/>
      <c r="BB106" s="221"/>
      <c r="BC106" s="221"/>
      <c r="BD106" s="221"/>
      <c r="BE106" s="221"/>
      <c r="BF106" s="221"/>
      <c r="BG106" s="221"/>
      <c r="BH106" s="221"/>
      <c r="BI106" s="221"/>
      <c r="BJ106" s="221"/>
      <c r="BK106" s="221"/>
      <c r="BL106" s="221"/>
      <c r="BM106" s="221"/>
      <c r="BN106" s="221"/>
      <c r="BO106" s="221"/>
      <c r="BP106" s="221"/>
    </row>
    <row r="107" ht="11.25" customHeight="1">
      <c r="A107" s="221"/>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c r="AH107" s="221"/>
      <c r="AI107" s="221"/>
      <c r="AJ107" s="221"/>
      <c r="AK107" s="221"/>
      <c r="AL107" s="221"/>
      <c r="AM107" s="221"/>
      <c r="AN107" s="221"/>
      <c r="AO107" s="221"/>
      <c r="AP107" s="221"/>
      <c r="AQ107" s="221"/>
      <c r="AR107" s="221"/>
      <c r="AS107" s="221"/>
      <c r="AT107" s="221"/>
      <c r="AU107" s="221"/>
      <c r="AV107" s="221"/>
      <c r="AW107" s="221"/>
      <c r="AX107" s="221"/>
      <c r="AY107" s="221"/>
      <c r="AZ107" s="221"/>
      <c r="BA107" s="221"/>
      <c r="BB107" s="221"/>
      <c r="BC107" s="221"/>
      <c r="BD107" s="221"/>
      <c r="BE107" s="221"/>
      <c r="BF107" s="221"/>
      <c r="BG107" s="221"/>
      <c r="BH107" s="221"/>
      <c r="BI107" s="221"/>
      <c r="BJ107" s="221"/>
      <c r="BK107" s="221"/>
      <c r="BL107" s="221"/>
      <c r="BM107" s="221"/>
      <c r="BN107" s="221"/>
      <c r="BO107" s="221"/>
      <c r="BP107" s="221"/>
    </row>
    <row r="108" ht="11.25" customHeight="1">
      <c r="A108" s="221"/>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c r="AH108" s="221"/>
      <c r="AI108" s="221"/>
      <c r="AJ108" s="221"/>
      <c r="AK108" s="221"/>
      <c r="AL108" s="221"/>
      <c r="AM108" s="221"/>
      <c r="AN108" s="221"/>
      <c r="AO108" s="221"/>
      <c r="AP108" s="221"/>
      <c r="AQ108" s="221"/>
      <c r="AR108" s="221"/>
      <c r="AS108" s="221"/>
      <c r="AT108" s="221"/>
      <c r="AU108" s="221"/>
      <c r="AV108" s="221"/>
      <c r="AW108" s="221"/>
      <c r="AX108" s="221"/>
      <c r="AY108" s="221"/>
      <c r="AZ108" s="221"/>
      <c r="BA108" s="221"/>
      <c r="BB108" s="221"/>
      <c r="BC108" s="221"/>
      <c r="BD108" s="221"/>
      <c r="BE108" s="221"/>
      <c r="BF108" s="221"/>
      <c r="BG108" s="221"/>
      <c r="BH108" s="221"/>
      <c r="BI108" s="221"/>
      <c r="BJ108" s="221"/>
      <c r="BK108" s="221"/>
      <c r="BL108" s="221"/>
      <c r="BM108" s="221"/>
      <c r="BN108" s="221"/>
      <c r="BO108" s="221"/>
      <c r="BP108" s="221"/>
    </row>
    <row r="109" ht="11.25" customHeight="1">
      <c r="A109" s="221"/>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c r="AG109" s="221"/>
      <c r="AH109" s="221"/>
      <c r="AI109" s="221"/>
      <c r="AJ109" s="221"/>
      <c r="AK109" s="221"/>
      <c r="AL109" s="221"/>
      <c r="AM109" s="221"/>
      <c r="AN109" s="221"/>
      <c r="AO109" s="221"/>
      <c r="AP109" s="221"/>
      <c r="AQ109" s="221"/>
      <c r="AR109" s="221"/>
      <c r="AS109" s="221"/>
      <c r="AT109" s="221"/>
      <c r="AU109" s="221"/>
      <c r="AV109" s="221"/>
      <c r="AW109" s="221"/>
      <c r="AX109" s="221"/>
      <c r="AY109" s="221"/>
      <c r="AZ109" s="221"/>
      <c r="BA109" s="221"/>
      <c r="BB109" s="221"/>
      <c r="BC109" s="221"/>
      <c r="BD109" s="221"/>
      <c r="BE109" s="221"/>
      <c r="BF109" s="221"/>
      <c r="BG109" s="221"/>
      <c r="BH109" s="221"/>
      <c r="BI109" s="221"/>
      <c r="BJ109" s="221"/>
      <c r="BK109" s="221"/>
      <c r="BL109" s="221"/>
      <c r="BM109" s="221"/>
      <c r="BN109" s="221"/>
      <c r="BO109" s="221"/>
      <c r="BP109" s="221"/>
    </row>
    <row r="110" ht="11.25" customHeight="1">
      <c r="A110" s="221"/>
      <c r="B110" s="221"/>
      <c r="C110" s="221"/>
      <c r="D110" s="221"/>
      <c r="E110" s="221"/>
      <c r="F110" s="221"/>
      <c r="G110" s="221"/>
      <c r="H110" s="221"/>
      <c r="I110" s="221"/>
      <c r="J110" s="221"/>
      <c r="K110" s="221"/>
      <c r="L110" s="221"/>
      <c r="M110" s="221"/>
      <c r="N110" s="221"/>
      <c r="O110" s="221"/>
      <c r="P110" s="221"/>
      <c r="Q110" s="221"/>
      <c r="R110" s="221"/>
      <c r="S110" s="221"/>
      <c r="T110" s="221"/>
      <c r="U110" s="221"/>
      <c r="V110" s="221"/>
      <c r="W110" s="221"/>
      <c r="X110" s="221"/>
      <c r="Y110" s="221"/>
      <c r="Z110" s="221"/>
      <c r="AA110" s="221"/>
      <c r="AB110" s="221"/>
      <c r="AC110" s="221"/>
      <c r="AD110" s="221"/>
      <c r="AE110" s="221"/>
      <c r="AF110" s="221"/>
      <c r="AG110" s="221"/>
      <c r="AH110" s="221"/>
      <c r="AI110" s="221"/>
      <c r="AJ110" s="221"/>
      <c r="AK110" s="221"/>
      <c r="AL110" s="221"/>
      <c r="AM110" s="221"/>
      <c r="AN110" s="221"/>
      <c r="AO110" s="221"/>
      <c r="AP110" s="221"/>
      <c r="AQ110" s="221"/>
      <c r="AR110" s="221"/>
      <c r="AS110" s="221"/>
      <c r="AT110" s="221"/>
      <c r="AU110" s="221"/>
      <c r="AV110" s="221"/>
      <c r="AW110" s="221"/>
      <c r="AX110" s="221"/>
      <c r="AY110" s="221"/>
      <c r="AZ110" s="221"/>
      <c r="BA110" s="221"/>
      <c r="BB110" s="221"/>
      <c r="BC110" s="221"/>
      <c r="BD110" s="221"/>
      <c r="BE110" s="221"/>
      <c r="BF110" s="221"/>
      <c r="BG110" s="221"/>
      <c r="BH110" s="221"/>
      <c r="BI110" s="221"/>
      <c r="BJ110" s="221"/>
      <c r="BK110" s="221"/>
      <c r="BL110" s="221"/>
      <c r="BM110" s="221"/>
      <c r="BN110" s="221"/>
      <c r="BO110" s="221"/>
      <c r="BP110" s="221"/>
    </row>
    <row r="111" ht="11.25" customHeight="1">
      <c r="A111" s="221"/>
      <c r="B111" s="221"/>
      <c r="C111" s="221"/>
      <c r="D111" s="221"/>
      <c r="E111" s="221"/>
      <c r="F111" s="221"/>
      <c r="G111" s="221"/>
      <c r="H111" s="221"/>
      <c r="I111" s="221"/>
      <c r="J111" s="221"/>
      <c r="K111" s="221"/>
      <c r="L111" s="221"/>
      <c r="M111" s="221"/>
      <c r="N111" s="221"/>
      <c r="O111" s="221"/>
      <c r="P111" s="221"/>
      <c r="Q111" s="221"/>
      <c r="R111" s="221"/>
      <c r="S111" s="221"/>
      <c r="T111" s="221"/>
      <c r="U111" s="221"/>
      <c r="V111" s="221"/>
      <c r="W111" s="221"/>
      <c r="X111" s="221"/>
      <c r="Y111" s="221"/>
      <c r="Z111" s="221"/>
      <c r="AA111" s="221"/>
      <c r="AB111" s="221"/>
      <c r="AC111" s="221"/>
      <c r="AD111" s="221"/>
      <c r="AE111" s="221"/>
      <c r="AF111" s="221"/>
      <c r="AG111" s="221"/>
      <c r="AH111" s="221"/>
      <c r="AI111" s="221"/>
      <c r="AJ111" s="221"/>
      <c r="AK111" s="221"/>
      <c r="AL111" s="221"/>
      <c r="AM111" s="221"/>
      <c r="AN111" s="221"/>
      <c r="AO111" s="221"/>
      <c r="AP111" s="221"/>
      <c r="AQ111" s="221"/>
      <c r="AR111" s="221"/>
      <c r="AS111" s="221"/>
      <c r="AT111" s="221"/>
      <c r="AU111" s="221"/>
      <c r="AV111" s="221"/>
      <c r="AW111" s="221"/>
      <c r="AX111" s="221"/>
      <c r="AY111" s="221"/>
      <c r="AZ111" s="221"/>
      <c r="BA111" s="221"/>
      <c r="BB111" s="221"/>
      <c r="BC111" s="221"/>
      <c r="BD111" s="221"/>
      <c r="BE111" s="221"/>
      <c r="BF111" s="221"/>
      <c r="BG111" s="221"/>
      <c r="BH111" s="221"/>
      <c r="BI111" s="221"/>
      <c r="BJ111" s="221"/>
      <c r="BK111" s="221"/>
      <c r="BL111" s="221"/>
      <c r="BM111" s="221"/>
      <c r="BN111" s="221"/>
      <c r="BO111" s="221"/>
      <c r="BP111" s="221"/>
    </row>
    <row r="112" ht="11.25" customHeight="1">
      <c r="A112" s="221"/>
      <c r="B112" s="221"/>
      <c r="C112" s="221"/>
      <c r="D112" s="221"/>
      <c r="E112" s="221"/>
      <c r="F112" s="221"/>
      <c r="G112" s="221"/>
      <c r="H112" s="221"/>
      <c r="I112" s="221"/>
      <c r="J112" s="221"/>
      <c r="K112" s="221"/>
      <c r="L112" s="221"/>
      <c r="M112" s="221"/>
      <c r="N112" s="221"/>
      <c r="O112" s="221"/>
      <c r="P112" s="221"/>
      <c r="Q112" s="221"/>
      <c r="R112" s="221"/>
      <c r="S112" s="221"/>
      <c r="T112" s="221"/>
      <c r="U112" s="221"/>
      <c r="V112" s="221"/>
      <c r="W112" s="221"/>
      <c r="X112" s="221"/>
      <c r="Y112" s="221"/>
      <c r="Z112" s="221"/>
      <c r="AA112" s="221"/>
      <c r="AB112" s="221"/>
      <c r="AC112" s="221"/>
      <c r="AD112" s="221"/>
      <c r="AE112" s="221"/>
      <c r="AF112" s="221"/>
      <c r="AG112" s="221"/>
      <c r="AH112" s="221"/>
      <c r="AI112" s="221"/>
      <c r="AJ112" s="221"/>
      <c r="AK112" s="221"/>
      <c r="AL112" s="221"/>
      <c r="AM112" s="221"/>
      <c r="AN112" s="221"/>
      <c r="AO112" s="221"/>
      <c r="AP112" s="221"/>
      <c r="AQ112" s="221"/>
      <c r="AR112" s="221"/>
      <c r="AS112" s="221"/>
      <c r="AT112" s="221"/>
      <c r="AU112" s="221"/>
      <c r="AV112" s="221"/>
      <c r="AW112" s="221"/>
      <c r="AX112" s="221"/>
      <c r="AY112" s="221"/>
      <c r="AZ112" s="221"/>
      <c r="BA112" s="221"/>
      <c r="BB112" s="221"/>
      <c r="BC112" s="221"/>
      <c r="BD112" s="221"/>
      <c r="BE112" s="221"/>
      <c r="BF112" s="221"/>
      <c r="BG112" s="221"/>
      <c r="BH112" s="221"/>
      <c r="BI112" s="221"/>
      <c r="BJ112" s="221"/>
      <c r="BK112" s="221"/>
      <c r="BL112" s="221"/>
      <c r="BM112" s="221"/>
      <c r="BN112" s="221"/>
      <c r="BO112" s="221"/>
      <c r="BP112" s="221"/>
    </row>
    <row r="113" ht="11.25" customHeight="1">
      <c r="A113" s="221"/>
      <c r="B113" s="221"/>
      <c r="C113" s="221"/>
      <c r="D113" s="221"/>
      <c r="E113" s="221"/>
      <c r="F113" s="221"/>
      <c r="G113" s="221"/>
      <c r="H113" s="221"/>
      <c r="I113" s="221"/>
      <c r="J113" s="221"/>
      <c r="K113" s="221"/>
      <c r="L113" s="221"/>
      <c r="M113" s="221"/>
      <c r="N113" s="221"/>
      <c r="O113" s="221"/>
      <c r="P113" s="221"/>
      <c r="Q113" s="221"/>
      <c r="R113" s="221"/>
      <c r="S113" s="221"/>
      <c r="T113" s="221"/>
      <c r="U113" s="221"/>
      <c r="V113" s="221"/>
      <c r="W113" s="221"/>
      <c r="X113" s="221"/>
      <c r="Y113" s="221"/>
      <c r="Z113" s="221"/>
      <c r="AA113" s="221"/>
      <c r="AB113" s="221"/>
      <c r="AC113" s="221"/>
      <c r="AD113" s="221"/>
      <c r="AE113" s="221"/>
      <c r="AF113" s="221"/>
      <c r="AG113" s="221"/>
      <c r="AH113" s="221"/>
      <c r="AI113" s="221"/>
      <c r="AJ113" s="221"/>
      <c r="AK113" s="221"/>
      <c r="AL113" s="221"/>
      <c r="AM113" s="221"/>
      <c r="AN113" s="221"/>
      <c r="AO113" s="221"/>
      <c r="AP113" s="221"/>
      <c r="AQ113" s="221"/>
      <c r="AR113" s="221"/>
      <c r="AS113" s="221"/>
      <c r="AT113" s="221"/>
      <c r="AU113" s="221"/>
      <c r="AV113" s="221"/>
      <c r="AW113" s="221"/>
      <c r="AX113" s="221"/>
      <c r="AY113" s="221"/>
      <c r="AZ113" s="221"/>
      <c r="BA113" s="221"/>
      <c r="BB113" s="221"/>
      <c r="BC113" s="221"/>
      <c r="BD113" s="221"/>
      <c r="BE113" s="221"/>
      <c r="BF113" s="221"/>
      <c r="BG113" s="221"/>
      <c r="BH113" s="221"/>
      <c r="BI113" s="221"/>
      <c r="BJ113" s="221"/>
      <c r="BK113" s="221"/>
      <c r="BL113" s="221"/>
      <c r="BM113" s="221"/>
      <c r="BN113" s="221"/>
      <c r="BO113" s="221"/>
      <c r="BP113" s="221"/>
    </row>
    <row r="114" ht="11.25" customHeight="1">
      <c r="A114" s="221"/>
      <c r="B114" s="221"/>
      <c r="C114" s="221"/>
      <c r="D114" s="221"/>
      <c r="E114" s="221"/>
      <c r="F114" s="221"/>
      <c r="G114" s="221"/>
      <c r="H114" s="221"/>
      <c r="I114" s="221"/>
      <c r="J114" s="221"/>
      <c r="K114" s="221"/>
      <c r="L114" s="221"/>
      <c r="M114" s="221"/>
      <c r="N114" s="221"/>
      <c r="O114" s="221"/>
      <c r="P114" s="221"/>
      <c r="Q114" s="221"/>
      <c r="R114" s="221"/>
      <c r="S114" s="221"/>
      <c r="T114" s="221"/>
      <c r="U114" s="221"/>
      <c r="V114" s="221"/>
      <c r="W114" s="221"/>
      <c r="X114" s="221"/>
      <c r="Y114" s="221"/>
      <c r="Z114" s="221"/>
      <c r="AA114" s="221"/>
      <c r="AB114" s="221"/>
      <c r="AC114" s="221"/>
      <c r="AD114" s="221"/>
      <c r="AE114" s="221"/>
      <c r="AF114" s="221"/>
      <c r="AG114" s="221"/>
      <c r="AH114" s="221"/>
      <c r="AI114" s="221"/>
      <c r="AJ114" s="221"/>
      <c r="AK114" s="221"/>
      <c r="AL114" s="221"/>
      <c r="AM114" s="221"/>
      <c r="AN114" s="221"/>
      <c r="AO114" s="221"/>
      <c r="AP114" s="221"/>
      <c r="AQ114" s="221"/>
      <c r="AR114" s="221"/>
      <c r="AS114" s="221"/>
      <c r="AT114" s="221"/>
      <c r="AU114" s="221"/>
      <c r="AV114" s="221"/>
      <c r="AW114" s="221"/>
      <c r="AX114" s="221"/>
      <c r="AY114" s="221"/>
      <c r="AZ114" s="221"/>
      <c r="BA114" s="221"/>
      <c r="BB114" s="221"/>
      <c r="BC114" s="221"/>
      <c r="BD114" s="221"/>
      <c r="BE114" s="221"/>
      <c r="BF114" s="221"/>
      <c r="BG114" s="221"/>
      <c r="BH114" s="221"/>
      <c r="BI114" s="221"/>
      <c r="BJ114" s="221"/>
      <c r="BK114" s="221"/>
      <c r="BL114" s="221"/>
      <c r="BM114" s="221"/>
      <c r="BN114" s="221"/>
      <c r="BO114" s="221"/>
      <c r="BP114" s="221"/>
    </row>
    <row r="115" ht="11.25" customHeight="1">
      <c r="A115" s="221"/>
      <c r="B115" s="221"/>
      <c r="C115" s="221"/>
      <c r="D115" s="221"/>
      <c r="E115" s="221"/>
      <c r="F115" s="221"/>
      <c r="G115" s="221"/>
      <c r="H115" s="221"/>
      <c r="I115" s="221"/>
      <c r="J115" s="221"/>
      <c r="K115" s="221"/>
      <c r="L115" s="221"/>
      <c r="M115" s="221"/>
      <c r="N115" s="221"/>
      <c r="O115" s="221"/>
      <c r="P115" s="221"/>
      <c r="Q115" s="221"/>
      <c r="R115" s="221"/>
      <c r="S115" s="221"/>
      <c r="T115" s="221"/>
      <c r="U115" s="221"/>
      <c r="V115" s="221"/>
      <c r="W115" s="221"/>
      <c r="X115" s="221"/>
      <c r="Y115" s="221"/>
      <c r="Z115" s="221"/>
      <c r="AA115" s="221"/>
      <c r="AB115" s="221"/>
      <c r="AC115" s="221"/>
      <c r="AD115" s="221"/>
      <c r="AE115" s="221"/>
      <c r="AF115" s="221"/>
      <c r="AG115" s="221"/>
      <c r="AH115" s="221"/>
      <c r="AI115" s="221"/>
      <c r="AJ115" s="221"/>
      <c r="AK115" s="221"/>
      <c r="AL115" s="221"/>
      <c r="AM115" s="221"/>
      <c r="AN115" s="221"/>
      <c r="AO115" s="221"/>
      <c r="AP115" s="221"/>
      <c r="AQ115" s="221"/>
      <c r="AR115" s="221"/>
      <c r="AS115" s="221"/>
      <c r="AT115" s="221"/>
      <c r="AU115" s="221"/>
      <c r="AV115" s="221"/>
      <c r="AW115" s="221"/>
      <c r="AX115" s="221"/>
      <c r="AY115" s="221"/>
      <c r="AZ115" s="221"/>
      <c r="BA115" s="221"/>
      <c r="BB115" s="221"/>
      <c r="BC115" s="221"/>
      <c r="BD115" s="221"/>
      <c r="BE115" s="221"/>
      <c r="BF115" s="221"/>
      <c r="BG115" s="221"/>
      <c r="BH115" s="221"/>
      <c r="BI115" s="221"/>
      <c r="BJ115" s="221"/>
      <c r="BK115" s="221"/>
      <c r="BL115" s="221"/>
      <c r="BM115" s="221"/>
      <c r="BN115" s="221"/>
      <c r="BO115" s="221"/>
      <c r="BP115" s="221"/>
    </row>
    <row r="116" ht="11.25" customHeight="1">
      <c r="A116" s="221"/>
      <c r="B116" s="221"/>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c r="AA116" s="221"/>
      <c r="AB116" s="221"/>
      <c r="AC116" s="221"/>
      <c r="AD116" s="221"/>
      <c r="AE116" s="221"/>
      <c r="AF116" s="221"/>
      <c r="AG116" s="221"/>
      <c r="AH116" s="221"/>
      <c r="AI116" s="221"/>
      <c r="AJ116" s="221"/>
      <c r="AK116" s="221"/>
      <c r="AL116" s="221"/>
      <c r="AM116" s="221"/>
      <c r="AN116" s="221"/>
      <c r="AO116" s="221"/>
      <c r="AP116" s="221"/>
      <c r="AQ116" s="221"/>
      <c r="AR116" s="221"/>
      <c r="AS116" s="221"/>
      <c r="AT116" s="221"/>
      <c r="AU116" s="221"/>
      <c r="AV116" s="221"/>
      <c r="AW116" s="221"/>
      <c r="AX116" s="221"/>
      <c r="AY116" s="221"/>
      <c r="AZ116" s="221"/>
      <c r="BA116" s="221"/>
      <c r="BB116" s="221"/>
      <c r="BC116" s="221"/>
      <c r="BD116" s="221"/>
      <c r="BE116" s="221"/>
      <c r="BF116" s="221"/>
      <c r="BG116" s="221"/>
      <c r="BH116" s="221"/>
      <c r="BI116" s="221"/>
      <c r="BJ116" s="221"/>
      <c r="BK116" s="221"/>
      <c r="BL116" s="221"/>
      <c r="BM116" s="221"/>
      <c r="BN116" s="221"/>
      <c r="BO116" s="221"/>
      <c r="BP116" s="221"/>
    </row>
    <row r="117" ht="11.25" customHeight="1">
      <c r="A117" s="221"/>
      <c r="B117" s="221"/>
      <c r="C117" s="221"/>
      <c r="D117" s="221"/>
      <c r="E117" s="221"/>
      <c r="F117" s="221"/>
      <c r="G117" s="221"/>
      <c r="H117" s="221"/>
      <c r="I117" s="221"/>
      <c r="J117" s="221"/>
      <c r="K117" s="221"/>
      <c r="L117" s="221"/>
      <c r="M117" s="221"/>
      <c r="N117" s="221"/>
      <c r="O117" s="221"/>
      <c r="P117" s="221"/>
      <c r="Q117" s="221"/>
      <c r="R117" s="221"/>
      <c r="S117" s="221"/>
      <c r="T117" s="221"/>
      <c r="U117" s="221"/>
      <c r="V117" s="221"/>
      <c r="W117" s="221"/>
      <c r="X117" s="221"/>
      <c r="Y117" s="221"/>
      <c r="Z117" s="221"/>
      <c r="AA117" s="221"/>
      <c r="AB117" s="221"/>
      <c r="AC117" s="221"/>
      <c r="AD117" s="221"/>
      <c r="AE117" s="221"/>
      <c r="AF117" s="221"/>
      <c r="AG117" s="221"/>
      <c r="AH117" s="221"/>
      <c r="AI117" s="221"/>
      <c r="AJ117" s="221"/>
      <c r="AK117" s="221"/>
      <c r="AL117" s="221"/>
      <c r="AM117" s="221"/>
      <c r="AN117" s="221"/>
      <c r="AO117" s="221"/>
      <c r="AP117" s="221"/>
      <c r="AQ117" s="221"/>
      <c r="AR117" s="221"/>
      <c r="AS117" s="221"/>
      <c r="AT117" s="221"/>
      <c r="AU117" s="221"/>
      <c r="AV117" s="221"/>
      <c r="AW117" s="221"/>
      <c r="AX117" s="221"/>
      <c r="AY117" s="221"/>
      <c r="AZ117" s="221"/>
      <c r="BA117" s="221"/>
      <c r="BB117" s="221"/>
      <c r="BC117" s="221"/>
      <c r="BD117" s="221"/>
      <c r="BE117" s="221"/>
      <c r="BF117" s="221"/>
      <c r="BG117" s="221"/>
      <c r="BH117" s="221"/>
      <c r="BI117" s="221"/>
      <c r="BJ117" s="221"/>
      <c r="BK117" s="221"/>
      <c r="BL117" s="221"/>
      <c r="BM117" s="221"/>
      <c r="BN117" s="221"/>
      <c r="BO117" s="221"/>
      <c r="BP117" s="221"/>
    </row>
    <row r="118" ht="11.25" customHeight="1">
      <c r="A118" s="221"/>
      <c r="B118" s="221"/>
      <c r="C118" s="221"/>
      <c r="D118" s="221"/>
      <c r="E118" s="221"/>
      <c r="F118" s="221"/>
      <c r="G118" s="221"/>
      <c r="H118" s="221"/>
      <c r="I118" s="221"/>
      <c r="J118" s="221"/>
      <c r="K118" s="221"/>
      <c r="L118" s="221"/>
      <c r="M118" s="221"/>
      <c r="N118" s="221"/>
      <c r="O118" s="221"/>
      <c r="P118" s="221"/>
      <c r="Q118" s="221"/>
      <c r="R118" s="221"/>
      <c r="S118" s="221"/>
      <c r="T118" s="221"/>
      <c r="U118" s="221"/>
      <c r="V118" s="221"/>
      <c r="W118" s="221"/>
      <c r="X118" s="221"/>
      <c r="Y118" s="221"/>
      <c r="Z118" s="221"/>
      <c r="AA118" s="221"/>
      <c r="AB118" s="221"/>
      <c r="AC118" s="221"/>
      <c r="AD118" s="221"/>
      <c r="AE118" s="221"/>
      <c r="AF118" s="221"/>
      <c r="AG118" s="221"/>
      <c r="AH118" s="221"/>
      <c r="AI118" s="221"/>
      <c r="AJ118" s="221"/>
      <c r="AK118" s="221"/>
      <c r="AL118" s="221"/>
      <c r="AM118" s="221"/>
      <c r="AN118" s="221"/>
      <c r="AO118" s="221"/>
      <c r="AP118" s="221"/>
      <c r="AQ118" s="221"/>
      <c r="AR118" s="221"/>
      <c r="AS118" s="221"/>
      <c r="AT118" s="221"/>
      <c r="AU118" s="221"/>
      <c r="AV118" s="221"/>
      <c r="AW118" s="221"/>
      <c r="AX118" s="221"/>
      <c r="AY118" s="221"/>
      <c r="AZ118" s="221"/>
      <c r="BA118" s="221"/>
      <c r="BB118" s="221"/>
      <c r="BC118" s="221"/>
      <c r="BD118" s="221"/>
      <c r="BE118" s="221"/>
      <c r="BF118" s="221"/>
      <c r="BG118" s="221"/>
      <c r="BH118" s="221"/>
      <c r="BI118" s="221"/>
      <c r="BJ118" s="221"/>
      <c r="BK118" s="221"/>
      <c r="BL118" s="221"/>
      <c r="BM118" s="221"/>
      <c r="BN118" s="221"/>
      <c r="BO118" s="221"/>
      <c r="BP118" s="221"/>
    </row>
    <row r="119" ht="11.25" customHeight="1">
      <c r="A119" s="221"/>
      <c r="B119" s="221"/>
      <c r="C119" s="221"/>
      <c r="D119" s="221"/>
      <c r="E119" s="221"/>
      <c r="F119" s="221"/>
      <c r="G119" s="221"/>
      <c r="H119" s="221"/>
      <c r="I119" s="221"/>
      <c r="J119" s="221"/>
      <c r="K119" s="221"/>
      <c r="L119" s="221"/>
      <c r="M119" s="221"/>
      <c r="N119" s="221"/>
      <c r="O119" s="221"/>
      <c r="P119" s="221"/>
      <c r="Q119" s="221"/>
      <c r="R119" s="221"/>
      <c r="S119" s="221"/>
      <c r="T119" s="221"/>
      <c r="U119" s="221"/>
      <c r="V119" s="221"/>
      <c r="W119" s="221"/>
      <c r="X119" s="221"/>
      <c r="Y119" s="221"/>
      <c r="Z119" s="221"/>
      <c r="AA119" s="221"/>
      <c r="AB119" s="221"/>
      <c r="AC119" s="221"/>
      <c r="AD119" s="221"/>
      <c r="AE119" s="221"/>
      <c r="AF119" s="221"/>
      <c r="AG119" s="221"/>
      <c r="AH119" s="221"/>
      <c r="AI119" s="221"/>
      <c r="AJ119" s="221"/>
      <c r="AK119" s="221"/>
      <c r="AL119" s="221"/>
      <c r="AM119" s="221"/>
      <c r="AN119" s="221"/>
      <c r="AO119" s="221"/>
      <c r="AP119" s="221"/>
      <c r="AQ119" s="221"/>
      <c r="AR119" s="221"/>
      <c r="AS119" s="221"/>
      <c r="AT119" s="221"/>
      <c r="AU119" s="221"/>
      <c r="AV119" s="221"/>
      <c r="AW119" s="221"/>
      <c r="AX119" s="221"/>
      <c r="AY119" s="221"/>
      <c r="AZ119" s="221"/>
      <c r="BA119" s="221"/>
      <c r="BB119" s="221"/>
      <c r="BC119" s="221"/>
      <c r="BD119" s="221"/>
      <c r="BE119" s="221"/>
      <c r="BF119" s="221"/>
      <c r="BG119" s="221"/>
      <c r="BH119" s="221"/>
      <c r="BI119" s="221"/>
      <c r="BJ119" s="221"/>
      <c r="BK119" s="221"/>
      <c r="BL119" s="221"/>
      <c r="BM119" s="221"/>
      <c r="BN119" s="221"/>
      <c r="BO119" s="221"/>
      <c r="BP119" s="221"/>
    </row>
    <row r="120" ht="11.25" customHeight="1">
      <c r="A120" s="221"/>
      <c r="B120" s="221"/>
      <c r="C120" s="221"/>
      <c r="D120" s="221"/>
      <c r="E120" s="221"/>
      <c r="F120" s="221"/>
      <c r="G120" s="221"/>
      <c r="H120" s="221"/>
      <c r="I120" s="221"/>
      <c r="J120" s="221"/>
      <c r="K120" s="221"/>
      <c r="L120" s="221"/>
      <c r="M120" s="221"/>
      <c r="N120" s="221"/>
      <c r="O120" s="221"/>
      <c r="P120" s="221"/>
      <c r="Q120" s="221"/>
      <c r="R120" s="221"/>
      <c r="S120" s="221"/>
      <c r="T120" s="221"/>
      <c r="U120" s="221"/>
      <c r="V120" s="221"/>
      <c r="W120" s="221"/>
      <c r="X120" s="221"/>
      <c r="Y120" s="221"/>
      <c r="Z120" s="221"/>
      <c r="AA120" s="221"/>
      <c r="AB120" s="221"/>
      <c r="AC120" s="221"/>
      <c r="AD120" s="221"/>
      <c r="AE120" s="221"/>
      <c r="AF120" s="221"/>
      <c r="AG120" s="221"/>
      <c r="AH120" s="221"/>
      <c r="AI120" s="221"/>
      <c r="AJ120" s="221"/>
      <c r="AK120" s="221"/>
      <c r="AL120" s="221"/>
      <c r="AM120" s="221"/>
      <c r="AN120" s="221"/>
      <c r="AO120" s="221"/>
      <c r="AP120" s="221"/>
      <c r="AQ120" s="221"/>
      <c r="AR120" s="221"/>
      <c r="AS120" s="221"/>
      <c r="AT120" s="221"/>
      <c r="AU120" s="221"/>
      <c r="AV120" s="221"/>
      <c r="AW120" s="221"/>
      <c r="AX120" s="221"/>
      <c r="AY120" s="221"/>
      <c r="AZ120" s="221"/>
      <c r="BA120" s="221"/>
      <c r="BB120" s="221"/>
      <c r="BC120" s="221"/>
      <c r="BD120" s="221"/>
      <c r="BE120" s="221"/>
      <c r="BF120" s="221"/>
      <c r="BG120" s="221"/>
      <c r="BH120" s="221"/>
      <c r="BI120" s="221"/>
      <c r="BJ120" s="221"/>
      <c r="BK120" s="221"/>
      <c r="BL120" s="221"/>
      <c r="BM120" s="221"/>
      <c r="BN120" s="221"/>
      <c r="BO120" s="221"/>
      <c r="BP120" s="221"/>
    </row>
    <row r="121" ht="11.25" customHeight="1">
      <c r="A121" s="221"/>
      <c r="B121" s="221"/>
      <c r="C121" s="221"/>
      <c r="D121" s="221"/>
      <c r="E121" s="221"/>
      <c r="F121" s="221"/>
      <c r="G121" s="221"/>
      <c r="H121" s="221"/>
      <c r="I121" s="221"/>
      <c r="J121" s="221"/>
      <c r="K121" s="221"/>
      <c r="L121" s="221"/>
      <c r="M121" s="221"/>
      <c r="N121" s="221"/>
      <c r="O121" s="221"/>
      <c r="P121" s="221"/>
      <c r="Q121" s="221"/>
      <c r="R121" s="221"/>
      <c r="S121" s="221"/>
      <c r="T121" s="221"/>
      <c r="U121" s="221"/>
      <c r="V121" s="221"/>
      <c r="W121" s="221"/>
      <c r="X121" s="221"/>
      <c r="Y121" s="221"/>
      <c r="Z121" s="221"/>
      <c r="AA121" s="221"/>
      <c r="AB121" s="221"/>
      <c r="AC121" s="221"/>
      <c r="AD121" s="221"/>
      <c r="AE121" s="221"/>
      <c r="AF121" s="221"/>
      <c r="AG121" s="221"/>
      <c r="AH121" s="221"/>
      <c r="AI121" s="221"/>
      <c r="AJ121" s="221"/>
      <c r="AK121" s="221"/>
      <c r="AL121" s="221"/>
      <c r="AM121" s="221"/>
      <c r="AN121" s="221"/>
      <c r="AO121" s="221"/>
      <c r="AP121" s="221"/>
      <c r="AQ121" s="221"/>
      <c r="AR121" s="221"/>
      <c r="AS121" s="221"/>
      <c r="AT121" s="221"/>
      <c r="AU121" s="221"/>
      <c r="AV121" s="221"/>
      <c r="AW121" s="221"/>
      <c r="AX121" s="221"/>
      <c r="AY121" s="221"/>
      <c r="AZ121" s="221"/>
      <c r="BA121" s="221"/>
      <c r="BB121" s="221"/>
      <c r="BC121" s="221"/>
      <c r="BD121" s="221"/>
      <c r="BE121" s="221"/>
      <c r="BF121" s="221"/>
      <c r="BG121" s="221"/>
      <c r="BH121" s="221"/>
      <c r="BI121" s="221"/>
      <c r="BJ121" s="221"/>
      <c r="BK121" s="221"/>
      <c r="BL121" s="221"/>
      <c r="BM121" s="221"/>
      <c r="BN121" s="221"/>
      <c r="BO121" s="221"/>
      <c r="BP121" s="221"/>
    </row>
    <row r="122" ht="11.25" customHeight="1">
      <c r="A122" s="221"/>
      <c r="B122" s="221"/>
      <c r="C122" s="221"/>
      <c r="D122" s="221"/>
      <c r="E122" s="221"/>
      <c r="F122" s="221"/>
      <c r="G122" s="221"/>
      <c r="H122" s="221"/>
      <c r="I122" s="221"/>
      <c r="J122" s="221"/>
      <c r="K122" s="221"/>
      <c r="L122" s="221"/>
      <c r="M122" s="221"/>
      <c r="N122" s="221"/>
      <c r="O122" s="221"/>
      <c r="P122" s="221"/>
      <c r="Q122" s="221"/>
      <c r="R122" s="221"/>
      <c r="S122" s="221"/>
      <c r="T122" s="221"/>
      <c r="U122" s="221"/>
      <c r="V122" s="221"/>
      <c r="W122" s="221"/>
      <c r="X122" s="221"/>
      <c r="Y122" s="221"/>
      <c r="Z122" s="221"/>
      <c r="AA122" s="221"/>
      <c r="AB122" s="221"/>
      <c r="AC122" s="221"/>
      <c r="AD122" s="221"/>
      <c r="AE122" s="221"/>
      <c r="AF122" s="221"/>
      <c r="AG122" s="221"/>
      <c r="AH122" s="221"/>
      <c r="AI122" s="221"/>
      <c r="AJ122" s="221"/>
      <c r="AK122" s="221"/>
      <c r="AL122" s="221"/>
      <c r="AM122" s="221"/>
      <c r="AN122" s="221"/>
      <c r="AO122" s="221"/>
      <c r="AP122" s="221"/>
      <c r="AQ122" s="221"/>
      <c r="AR122" s="221"/>
      <c r="AS122" s="221"/>
      <c r="AT122" s="221"/>
      <c r="AU122" s="221"/>
      <c r="AV122" s="221"/>
      <c r="AW122" s="221"/>
      <c r="AX122" s="221"/>
      <c r="AY122" s="221"/>
      <c r="AZ122" s="221"/>
      <c r="BA122" s="221"/>
      <c r="BB122" s="221"/>
      <c r="BC122" s="221"/>
      <c r="BD122" s="221"/>
      <c r="BE122" s="221"/>
      <c r="BF122" s="221"/>
      <c r="BG122" s="221"/>
      <c r="BH122" s="221"/>
      <c r="BI122" s="221"/>
      <c r="BJ122" s="221"/>
      <c r="BK122" s="221"/>
      <c r="BL122" s="221"/>
      <c r="BM122" s="221"/>
      <c r="BN122" s="221"/>
      <c r="BO122" s="221"/>
      <c r="BP122" s="221"/>
    </row>
    <row r="123" ht="11.25" customHeight="1">
      <c r="A123" s="221"/>
      <c r="B123" s="221"/>
      <c r="C123" s="221"/>
      <c r="D123" s="221"/>
      <c r="E123" s="221"/>
      <c r="F123" s="221"/>
      <c r="G123" s="221"/>
      <c r="H123" s="221"/>
      <c r="I123" s="221"/>
      <c r="J123" s="221"/>
      <c r="K123" s="221"/>
      <c r="L123" s="221"/>
      <c r="M123" s="221"/>
      <c r="N123" s="221"/>
      <c r="O123" s="221"/>
      <c r="P123" s="221"/>
      <c r="Q123" s="221"/>
      <c r="R123" s="221"/>
      <c r="S123" s="221"/>
      <c r="T123" s="221"/>
      <c r="U123" s="221"/>
      <c r="V123" s="221"/>
      <c r="W123" s="221"/>
      <c r="X123" s="221"/>
      <c r="Y123" s="221"/>
      <c r="Z123" s="221"/>
      <c r="AA123" s="221"/>
      <c r="AB123" s="221"/>
      <c r="AC123" s="221"/>
      <c r="AD123" s="221"/>
      <c r="AE123" s="221"/>
      <c r="AF123" s="221"/>
      <c r="AG123" s="221"/>
      <c r="AH123" s="221"/>
      <c r="AI123" s="221"/>
      <c r="AJ123" s="221"/>
      <c r="AK123" s="221"/>
      <c r="AL123" s="221"/>
      <c r="AM123" s="221"/>
      <c r="AN123" s="221"/>
      <c r="AO123" s="221"/>
      <c r="AP123" s="221"/>
      <c r="AQ123" s="221"/>
      <c r="AR123" s="221"/>
      <c r="AS123" s="221"/>
      <c r="AT123" s="221"/>
      <c r="AU123" s="221"/>
      <c r="AV123" s="221"/>
      <c r="AW123" s="221"/>
      <c r="AX123" s="221"/>
      <c r="AY123" s="221"/>
      <c r="AZ123" s="221"/>
      <c r="BA123" s="221"/>
      <c r="BB123" s="221"/>
      <c r="BC123" s="221"/>
      <c r="BD123" s="221"/>
      <c r="BE123" s="221"/>
      <c r="BF123" s="221"/>
      <c r="BG123" s="221"/>
      <c r="BH123" s="221"/>
      <c r="BI123" s="221"/>
      <c r="BJ123" s="221"/>
      <c r="BK123" s="221"/>
      <c r="BL123" s="221"/>
      <c r="BM123" s="221"/>
      <c r="BN123" s="221"/>
      <c r="BO123" s="221"/>
      <c r="BP123" s="221"/>
    </row>
    <row r="124" ht="11.25" customHeight="1">
      <c r="A124" s="221"/>
      <c r="B124" s="221"/>
      <c r="C124" s="221"/>
      <c r="D124" s="221"/>
      <c r="E124" s="221"/>
      <c r="F124" s="221"/>
      <c r="G124" s="221"/>
      <c r="H124" s="221"/>
      <c r="I124" s="221"/>
      <c r="J124" s="221"/>
      <c r="K124" s="221"/>
      <c r="L124" s="221"/>
      <c r="M124" s="221"/>
      <c r="N124" s="221"/>
      <c r="O124" s="221"/>
      <c r="P124" s="221"/>
      <c r="Q124" s="221"/>
      <c r="R124" s="221"/>
      <c r="S124" s="221"/>
      <c r="T124" s="221"/>
      <c r="U124" s="221"/>
      <c r="V124" s="221"/>
      <c r="W124" s="221"/>
      <c r="X124" s="221"/>
      <c r="Y124" s="221"/>
      <c r="Z124" s="221"/>
      <c r="AA124" s="221"/>
      <c r="AB124" s="221"/>
      <c r="AC124" s="221"/>
      <c r="AD124" s="221"/>
      <c r="AE124" s="221"/>
      <c r="AF124" s="221"/>
      <c r="AG124" s="221"/>
      <c r="AH124" s="221"/>
      <c r="AI124" s="221"/>
      <c r="AJ124" s="221"/>
      <c r="AK124" s="221"/>
      <c r="AL124" s="221"/>
      <c r="AM124" s="221"/>
      <c r="AN124" s="221"/>
      <c r="AO124" s="221"/>
      <c r="AP124" s="221"/>
      <c r="AQ124" s="221"/>
      <c r="AR124" s="221"/>
      <c r="AS124" s="221"/>
      <c r="AT124" s="221"/>
      <c r="AU124" s="221"/>
      <c r="AV124" s="221"/>
      <c r="AW124" s="221"/>
      <c r="AX124" s="221"/>
      <c r="AY124" s="221"/>
      <c r="AZ124" s="221"/>
      <c r="BA124" s="221"/>
      <c r="BB124" s="221"/>
      <c r="BC124" s="221"/>
      <c r="BD124" s="221"/>
      <c r="BE124" s="221"/>
      <c r="BF124" s="221"/>
      <c r="BG124" s="221"/>
      <c r="BH124" s="221"/>
      <c r="BI124" s="221"/>
      <c r="BJ124" s="221"/>
      <c r="BK124" s="221"/>
      <c r="BL124" s="221"/>
      <c r="BM124" s="221"/>
      <c r="BN124" s="221"/>
      <c r="BO124" s="221"/>
      <c r="BP124" s="221"/>
    </row>
    <row r="125" ht="11.25" customHeight="1">
      <c r="A125" s="221"/>
      <c r="B125" s="221"/>
      <c r="C125" s="221"/>
      <c r="D125" s="221"/>
      <c r="E125" s="221"/>
      <c r="F125" s="221"/>
      <c r="G125" s="221"/>
      <c r="H125" s="221"/>
      <c r="I125" s="221"/>
      <c r="J125" s="221"/>
      <c r="K125" s="221"/>
      <c r="L125" s="221"/>
      <c r="M125" s="221"/>
      <c r="N125" s="221"/>
      <c r="O125" s="221"/>
      <c r="P125" s="221"/>
      <c r="Q125" s="221"/>
      <c r="R125" s="221"/>
      <c r="S125" s="221"/>
      <c r="T125" s="221"/>
      <c r="U125" s="221"/>
      <c r="V125" s="221"/>
      <c r="W125" s="221"/>
      <c r="X125" s="221"/>
      <c r="Y125" s="221"/>
      <c r="Z125" s="221"/>
      <c r="AA125" s="221"/>
      <c r="AB125" s="221"/>
      <c r="AC125" s="221"/>
      <c r="AD125" s="221"/>
      <c r="AE125" s="221"/>
      <c r="AF125" s="221"/>
      <c r="AG125" s="221"/>
      <c r="AH125" s="221"/>
      <c r="AI125" s="221"/>
      <c r="AJ125" s="221"/>
      <c r="AK125" s="221"/>
      <c r="AL125" s="221"/>
      <c r="AM125" s="221"/>
      <c r="AN125" s="221"/>
      <c r="AO125" s="221"/>
      <c r="AP125" s="221"/>
      <c r="AQ125" s="221"/>
      <c r="AR125" s="221"/>
      <c r="AS125" s="221"/>
      <c r="AT125" s="221"/>
      <c r="AU125" s="221"/>
      <c r="AV125" s="221"/>
      <c r="AW125" s="221"/>
      <c r="AX125" s="221"/>
      <c r="AY125" s="221"/>
      <c r="AZ125" s="221"/>
      <c r="BA125" s="221"/>
      <c r="BB125" s="221"/>
      <c r="BC125" s="221"/>
      <c r="BD125" s="221"/>
      <c r="BE125" s="221"/>
      <c r="BF125" s="221"/>
      <c r="BG125" s="221"/>
      <c r="BH125" s="221"/>
      <c r="BI125" s="221"/>
      <c r="BJ125" s="221"/>
      <c r="BK125" s="221"/>
      <c r="BL125" s="221"/>
      <c r="BM125" s="221"/>
      <c r="BN125" s="221"/>
      <c r="BO125" s="221"/>
      <c r="BP125" s="221"/>
    </row>
    <row r="126" ht="11.25" customHeight="1">
      <c r="A126" s="221"/>
      <c r="B126" s="221"/>
      <c r="C126" s="221"/>
      <c r="D126" s="221"/>
      <c r="E126" s="221"/>
      <c r="F126" s="221"/>
      <c r="G126" s="221"/>
      <c r="H126" s="221"/>
      <c r="I126" s="221"/>
      <c r="J126" s="221"/>
      <c r="K126" s="221"/>
      <c r="L126" s="221"/>
      <c r="M126" s="221"/>
      <c r="N126" s="221"/>
      <c r="O126" s="221"/>
      <c r="P126" s="221"/>
      <c r="Q126" s="221"/>
      <c r="R126" s="221"/>
      <c r="S126" s="221"/>
      <c r="T126" s="221"/>
      <c r="U126" s="221"/>
      <c r="V126" s="221"/>
      <c r="W126" s="221"/>
      <c r="X126" s="221"/>
      <c r="Y126" s="221"/>
      <c r="Z126" s="221"/>
      <c r="AA126" s="221"/>
      <c r="AB126" s="221"/>
      <c r="AC126" s="221"/>
      <c r="AD126" s="221"/>
      <c r="AE126" s="221"/>
      <c r="AF126" s="221"/>
      <c r="AG126" s="221"/>
      <c r="AH126" s="221"/>
      <c r="AI126" s="221"/>
      <c r="AJ126" s="221"/>
      <c r="AK126" s="221"/>
      <c r="AL126" s="221"/>
      <c r="AM126" s="221"/>
      <c r="AN126" s="221"/>
      <c r="AO126" s="221"/>
      <c r="AP126" s="221"/>
      <c r="AQ126" s="221"/>
      <c r="AR126" s="221"/>
      <c r="AS126" s="221"/>
      <c r="AT126" s="221"/>
      <c r="AU126" s="221"/>
      <c r="AV126" s="221"/>
      <c r="AW126" s="221"/>
      <c r="AX126" s="221"/>
      <c r="AY126" s="221"/>
      <c r="AZ126" s="221"/>
      <c r="BA126" s="221"/>
      <c r="BB126" s="221"/>
      <c r="BC126" s="221"/>
      <c r="BD126" s="221"/>
      <c r="BE126" s="221"/>
      <c r="BF126" s="221"/>
      <c r="BG126" s="221"/>
      <c r="BH126" s="221"/>
      <c r="BI126" s="221"/>
      <c r="BJ126" s="221"/>
      <c r="BK126" s="221"/>
      <c r="BL126" s="221"/>
      <c r="BM126" s="221"/>
      <c r="BN126" s="221"/>
      <c r="BO126" s="221"/>
      <c r="BP126" s="221"/>
    </row>
    <row r="127" ht="11.25" customHeight="1">
      <c r="A127" s="221"/>
      <c r="B127" s="221"/>
      <c r="C127" s="221"/>
      <c r="D127" s="221"/>
      <c r="E127" s="221"/>
      <c r="F127" s="221"/>
      <c r="G127" s="221"/>
      <c r="H127" s="221"/>
      <c r="I127" s="221"/>
      <c r="J127" s="221"/>
      <c r="K127" s="221"/>
      <c r="L127" s="221"/>
      <c r="M127" s="221"/>
      <c r="N127" s="221"/>
      <c r="O127" s="221"/>
      <c r="P127" s="221"/>
      <c r="Q127" s="221"/>
      <c r="R127" s="221"/>
      <c r="S127" s="221"/>
      <c r="T127" s="221"/>
      <c r="U127" s="221"/>
      <c r="V127" s="221"/>
      <c r="W127" s="221"/>
      <c r="X127" s="221"/>
      <c r="Y127" s="221"/>
      <c r="Z127" s="221"/>
      <c r="AA127" s="221"/>
      <c r="AB127" s="221"/>
      <c r="AC127" s="221"/>
      <c r="AD127" s="221"/>
      <c r="AE127" s="221"/>
      <c r="AF127" s="221"/>
      <c r="AG127" s="221"/>
      <c r="AH127" s="221"/>
      <c r="AI127" s="221"/>
      <c r="AJ127" s="221"/>
      <c r="AK127" s="221"/>
      <c r="AL127" s="221"/>
      <c r="AM127" s="221"/>
      <c r="AN127" s="221"/>
      <c r="AO127" s="221"/>
      <c r="AP127" s="221"/>
      <c r="AQ127" s="221"/>
      <c r="AR127" s="221"/>
      <c r="AS127" s="221"/>
      <c r="AT127" s="221"/>
      <c r="AU127" s="221"/>
      <c r="AV127" s="221"/>
      <c r="AW127" s="221"/>
      <c r="AX127" s="221"/>
      <c r="AY127" s="221"/>
      <c r="AZ127" s="221"/>
      <c r="BA127" s="221"/>
      <c r="BB127" s="221"/>
      <c r="BC127" s="221"/>
      <c r="BD127" s="221"/>
      <c r="BE127" s="221"/>
      <c r="BF127" s="221"/>
      <c r="BG127" s="221"/>
      <c r="BH127" s="221"/>
      <c r="BI127" s="221"/>
      <c r="BJ127" s="221"/>
      <c r="BK127" s="221"/>
      <c r="BL127" s="221"/>
      <c r="BM127" s="221"/>
      <c r="BN127" s="221"/>
      <c r="BO127" s="221"/>
      <c r="BP127" s="221"/>
    </row>
    <row r="128" ht="11.25" customHeight="1">
      <c r="A128" s="221"/>
      <c r="B128" s="221"/>
      <c r="C128" s="221"/>
      <c r="D128" s="221"/>
      <c r="E128" s="221"/>
      <c r="F128" s="221"/>
      <c r="G128" s="221"/>
      <c r="H128" s="221"/>
      <c r="I128" s="221"/>
      <c r="J128" s="221"/>
      <c r="K128" s="221"/>
      <c r="L128" s="221"/>
      <c r="M128" s="221"/>
      <c r="N128" s="221"/>
      <c r="O128" s="221"/>
      <c r="P128" s="221"/>
      <c r="Q128" s="221"/>
      <c r="R128" s="221"/>
      <c r="S128" s="221"/>
      <c r="T128" s="221"/>
      <c r="U128" s="221"/>
      <c r="V128" s="221"/>
      <c r="W128" s="221"/>
      <c r="X128" s="221"/>
      <c r="Y128" s="221"/>
      <c r="Z128" s="221"/>
      <c r="AA128" s="221"/>
      <c r="AB128" s="221"/>
      <c r="AC128" s="221"/>
      <c r="AD128" s="221"/>
      <c r="AE128" s="221"/>
      <c r="AF128" s="221"/>
      <c r="AG128" s="221"/>
      <c r="AH128" s="221"/>
      <c r="AI128" s="221"/>
      <c r="AJ128" s="221"/>
      <c r="AK128" s="221"/>
      <c r="AL128" s="221"/>
      <c r="AM128" s="221"/>
      <c r="AN128" s="221"/>
      <c r="AO128" s="221"/>
      <c r="AP128" s="221"/>
      <c r="AQ128" s="221"/>
      <c r="AR128" s="221"/>
      <c r="AS128" s="221"/>
      <c r="AT128" s="221"/>
      <c r="AU128" s="221"/>
      <c r="AV128" s="221"/>
      <c r="AW128" s="221"/>
      <c r="AX128" s="221"/>
      <c r="AY128" s="221"/>
      <c r="AZ128" s="221"/>
      <c r="BA128" s="221"/>
      <c r="BB128" s="221"/>
      <c r="BC128" s="221"/>
      <c r="BD128" s="221"/>
      <c r="BE128" s="221"/>
      <c r="BF128" s="221"/>
      <c r="BG128" s="221"/>
      <c r="BH128" s="221"/>
      <c r="BI128" s="221"/>
      <c r="BJ128" s="221"/>
      <c r="BK128" s="221"/>
      <c r="BL128" s="221"/>
      <c r="BM128" s="221"/>
      <c r="BN128" s="221"/>
      <c r="BO128" s="221"/>
      <c r="BP128" s="221"/>
    </row>
    <row r="129" ht="11.25" customHeight="1">
      <c r="A129" s="221"/>
      <c r="B129" s="221"/>
      <c r="C129" s="221"/>
      <c r="D129" s="221"/>
      <c r="E129" s="221"/>
      <c r="F129" s="221"/>
      <c r="G129" s="221"/>
      <c r="H129" s="221"/>
      <c r="I129" s="221"/>
      <c r="J129" s="221"/>
      <c r="K129" s="221"/>
      <c r="L129" s="221"/>
      <c r="M129" s="221"/>
      <c r="N129" s="221"/>
      <c r="O129" s="221"/>
      <c r="P129" s="221"/>
      <c r="Q129" s="221"/>
      <c r="R129" s="221"/>
      <c r="S129" s="221"/>
      <c r="T129" s="221"/>
      <c r="U129" s="221"/>
      <c r="V129" s="221"/>
      <c r="W129" s="221"/>
      <c r="X129" s="221"/>
      <c r="Y129" s="221"/>
      <c r="Z129" s="221"/>
      <c r="AA129" s="221"/>
      <c r="AB129" s="221"/>
      <c r="AC129" s="221"/>
      <c r="AD129" s="221"/>
      <c r="AE129" s="221"/>
      <c r="AF129" s="221"/>
      <c r="AG129" s="221"/>
      <c r="AH129" s="221"/>
      <c r="AI129" s="221"/>
      <c r="AJ129" s="221"/>
      <c r="AK129" s="221"/>
      <c r="AL129" s="221"/>
      <c r="AM129" s="221"/>
      <c r="AN129" s="221"/>
      <c r="AO129" s="221"/>
      <c r="AP129" s="221"/>
      <c r="AQ129" s="221"/>
      <c r="AR129" s="221"/>
      <c r="AS129" s="221"/>
      <c r="AT129" s="221"/>
      <c r="AU129" s="221"/>
      <c r="AV129" s="221"/>
      <c r="AW129" s="221"/>
      <c r="AX129" s="221"/>
      <c r="AY129" s="221"/>
      <c r="AZ129" s="221"/>
      <c r="BA129" s="221"/>
      <c r="BB129" s="221"/>
      <c r="BC129" s="221"/>
      <c r="BD129" s="221"/>
      <c r="BE129" s="221"/>
      <c r="BF129" s="221"/>
      <c r="BG129" s="221"/>
      <c r="BH129" s="221"/>
      <c r="BI129" s="221"/>
      <c r="BJ129" s="221"/>
      <c r="BK129" s="221"/>
      <c r="BL129" s="221"/>
      <c r="BM129" s="221"/>
      <c r="BN129" s="221"/>
      <c r="BO129" s="221"/>
      <c r="BP129" s="221"/>
    </row>
    <row r="130" ht="11.25" customHeight="1">
      <c r="A130" s="221"/>
      <c r="B130" s="221"/>
      <c r="C130" s="221"/>
      <c r="D130" s="221"/>
      <c r="E130" s="221"/>
      <c r="F130" s="221"/>
      <c r="G130" s="221"/>
      <c r="H130" s="221"/>
      <c r="I130" s="221"/>
      <c r="J130" s="221"/>
      <c r="K130" s="221"/>
      <c r="L130" s="221"/>
      <c r="M130" s="221"/>
      <c r="N130" s="221"/>
      <c r="O130" s="221"/>
      <c r="P130" s="221"/>
      <c r="Q130" s="221"/>
      <c r="R130" s="221"/>
      <c r="S130" s="221"/>
      <c r="T130" s="221"/>
      <c r="U130" s="221"/>
      <c r="V130" s="221"/>
      <c r="W130" s="221"/>
      <c r="X130" s="221"/>
      <c r="Y130" s="221"/>
      <c r="Z130" s="221"/>
      <c r="AA130" s="221"/>
      <c r="AB130" s="221"/>
      <c r="AC130" s="221"/>
      <c r="AD130" s="221"/>
      <c r="AE130" s="221"/>
      <c r="AF130" s="221"/>
      <c r="AG130" s="221"/>
      <c r="AH130" s="221"/>
      <c r="AI130" s="221"/>
      <c r="AJ130" s="221"/>
      <c r="AK130" s="221"/>
      <c r="AL130" s="221"/>
      <c r="AM130" s="221"/>
      <c r="AN130" s="221"/>
      <c r="AO130" s="221"/>
      <c r="AP130" s="221"/>
      <c r="AQ130" s="221"/>
      <c r="AR130" s="221"/>
      <c r="AS130" s="221"/>
      <c r="AT130" s="221"/>
      <c r="AU130" s="221"/>
      <c r="AV130" s="221"/>
      <c r="AW130" s="221"/>
      <c r="AX130" s="221"/>
      <c r="AY130" s="221"/>
      <c r="AZ130" s="221"/>
      <c r="BA130" s="221"/>
      <c r="BB130" s="221"/>
      <c r="BC130" s="221"/>
      <c r="BD130" s="221"/>
      <c r="BE130" s="221"/>
      <c r="BF130" s="221"/>
      <c r="BG130" s="221"/>
      <c r="BH130" s="221"/>
      <c r="BI130" s="221"/>
      <c r="BJ130" s="221"/>
      <c r="BK130" s="221"/>
      <c r="BL130" s="221"/>
      <c r="BM130" s="221"/>
      <c r="BN130" s="221"/>
      <c r="BO130" s="221"/>
      <c r="BP130" s="221"/>
    </row>
    <row r="131" ht="11.25" customHeight="1">
      <c r="A131" s="221"/>
      <c r="B131" s="221"/>
      <c r="C131" s="221"/>
      <c r="D131" s="221"/>
      <c r="E131" s="221"/>
      <c r="F131" s="221"/>
      <c r="G131" s="221"/>
      <c r="H131" s="221"/>
      <c r="I131" s="221"/>
      <c r="J131" s="221"/>
      <c r="K131" s="221"/>
      <c r="L131" s="221"/>
      <c r="M131" s="221"/>
      <c r="N131" s="221"/>
      <c r="O131" s="221"/>
      <c r="P131" s="221"/>
      <c r="Q131" s="221"/>
      <c r="R131" s="221"/>
      <c r="S131" s="221"/>
      <c r="T131" s="221"/>
      <c r="U131" s="221"/>
      <c r="V131" s="221"/>
      <c r="W131" s="221"/>
      <c r="X131" s="221"/>
      <c r="Y131" s="221"/>
      <c r="Z131" s="221"/>
      <c r="AA131" s="221"/>
      <c r="AB131" s="221"/>
      <c r="AC131" s="221"/>
      <c r="AD131" s="221"/>
      <c r="AE131" s="221"/>
      <c r="AF131" s="221"/>
      <c r="AG131" s="221"/>
      <c r="AH131" s="221"/>
      <c r="AI131" s="221"/>
      <c r="AJ131" s="221"/>
      <c r="AK131" s="221"/>
      <c r="AL131" s="221"/>
      <c r="AM131" s="221"/>
      <c r="AN131" s="221"/>
      <c r="AO131" s="221"/>
      <c r="AP131" s="221"/>
      <c r="AQ131" s="221"/>
      <c r="AR131" s="221"/>
      <c r="AS131" s="221"/>
      <c r="AT131" s="221"/>
      <c r="AU131" s="221"/>
      <c r="AV131" s="221"/>
      <c r="AW131" s="221"/>
      <c r="AX131" s="221"/>
      <c r="AY131" s="221"/>
      <c r="AZ131" s="221"/>
      <c r="BA131" s="221"/>
      <c r="BB131" s="221"/>
      <c r="BC131" s="221"/>
      <c r="BD131" s="221"/>
      <c r="BE131" s="221"/>
      <c r="BF131" s="221"/>
      <c r="BG131" s="221"/>
      <c r="BH131" s="221"/>
      <c r="BI131" s="221"/>
      <c r="BJ131" s="221"/>
      <c r="BK131" s="221"/>
      <c r="BL131" s="221"/>
      <c r="BM131" s="221"/>
      <c r="BN131" s="221"/>
      <c r="BO131" s="221"/>
      <c r="BP131" s="221"/>
    </row>
    <row r="132" ht="11.25" customHeight="1">
      <c r="A132" s="221"/>
      <c r="B132" s="221"/>
      <c r="C132" s="221"/>
      <c r="D132" s="221"/>
      <c r="E132" s="221"/>
      <c r="F132" s="221"/>
      <c r="G132" s="221"/>
      <c r="H132" s="221"/>
      <c r="I132" s="221"/>
      <c r="J132" s="221"/>
      <c r="K132" s="221"/>
      <c r="L132" s="221"/>
      <c r="M132" s="221"/>
      <c r="N132" s="221"/>
      <c r="O132" s="221"/>
      <c r="P132" s="221"/>
      <c r="Q132" s="221"/>
      <c r="R132" s="221"/>
      <c r="S132" s="221"/>
      <c r="T132" s="221"/>
      <c r="U132" s="221"/>
      <c r="V132" s="221"/>
      <c r="W132" s="221"/>
      <c r="X132" s="221"/>
      <c r="Y132" s="221"/>
      <c r="Z132" s="221"/>
      <c r="AA132" s="221"/>
      <c r="AB132" s="221"/>
      <c r="AC132" s="221"/>
      <c r="AD132" s="221"/>
      <c r="AE132" s="221"/>
      <c r="AF132" s="221"/>
      <c r="AG132" s="221"/>
      <c r="AH132" s="221"/>
      <c r="AI132" s="221"/>
      <c r="AJ132" s="221"/>
      <c r="AK132" s="221"/>
      <c r="AL132" s="221"/>
      <c r="AM132" s="221"/>
      <c r="AN132" s="221"/>
      <c r="AO132" s="221"/>
      <c r="AP132" s="221"/>
      <c r="AQ132" s="221"/>
      <c r="AR132" s="221"/>
      <c r="AS132" s="221"/>
      <c r="AT132" s="221"/>
      <c r="AU132" s="221"/>
      <c r="AV132" s="221"/>
      <c r="AW132" s="221"/>
      <c r="AX132" s="221"/>
      <c r="AY132" s="221"/>
      <c r="AZ132" s="221"/>
      <c r="BA132" s="221"/>
      <c r="BB132" s="221"/>
      <c r="BC132" s="221"/>
      <c r="BD132" s="221"/>
      <c r="BE132" s="221"/>
      <c r="BF132" s="221"/>
      <c r="BG132" s="221"/>
      <c r="BH132" s="221"/>
      <c r="BI132" s="221"/>
      <c r="BJ132" s="221"/>
      <c r="BK132" s="221"/>
      <c r="BL132" s="221"/>
      <c r="BM132" s="221"/>
      <c r="BN132" s="221"/>
      <c r="BO132" s="221"/>
      <c r="BP132" s="221"/>
    </row>
    <row r="133" ht="11.25" customHeight="1">
      <c r="A133" s="221"/>
      <c r="B133" s="221"/>
      <c r="C133" s="221"/>
      <c r="D133" s="221"/>
      <c r="E133" s="221"/>
      <c r="F133" s="221"/>
      <c r="G133" s="221"/>
      <c r="H133" s="221"/>
      <c r="I133" s="221"/>
      <c r="J133" s="221"/>
      <c r="K133" s="221"/>
      <c r="L133" s="221"/>
      <c r="M133" s="221"/>
      <c r="N133" s="221"/>
      <c r="O133" s="221"/>
      <c r="P133" s="221"/>
      <c r="Q133" s="221"/>
      <c r="R133" s="221"/>
      <c r="S133" s="221"/>
      <c r="T133" s="221"/>
      <c r="U133" s="221"/>
      <c r="V133" s="221"/>
      <c r="W133" s="221"/>
      <c r="X133" s="221"/>
      <c r="Y133" s="221"/>
      <c r="Z133" s="221"/>
      <c r="AA133" s="221"/>
      <c r="AB133" s="221"/>
      <c r="AC133" s="221"/>
      <c r="AD133" s="221"/>
      <c r="AE133" s="221"/>
      <c r="AF133" s="221"/>
      <c r="AG133" s="221"/>
      <c r="AH133" s="221"/>
      <c r="AI133" s="221"/>
      <c r="AJ133" s="221"/>
      <c r="AK133" s="221"/>
      <c r="AL133" s="221"/>
      <c r="AM133" s="221"/>
      <c r="AN133" s="221"/>
      <c r="AO133" s="221"/>
      <c r="AP133" s="221"/>
      <c r="AQ133" s="221"/>
      <c r="AR133" s="221"/>
      <c r="AS133" s="221"/>
      <c r="AT133" s="221"/>
      <c r="AU133" s="221"/>
      <c r="AV133" s="221"/>
      <c r="AW133" s="221"/>
      <c r="AX133" s="221"/>
      <c r="AY133" s="221"/>
      <c r="AZ133" s="221"/>
      <c r="BA133" s="221"/>
      <c r="BB133" s="221"/>
      <c r="BC133" s="221"/>
      <c r="BD133" s="221"/>
      <c r="BE133" s="221"/>
      <c r="BF133" s="221"/>
      <c r="BG133" s="221"/>
      <c r="BH133" s="221"/>
      <c r="BI133" s="221"/>
      <c r="BJ133" s="221"/>
      <c r="BK133" s="221"/>
      <c r="BL133" s="221"/>
      <c r="BM133" s="221"/>
      <c r="BN133" s="221"/>
      <c r="BO133" s="221"/>
      <c r="BP133" s="221"/>
    </row>
    <row r="134" ht="11.25" customHeight="1">
      <c r="A134" s="221"/>
      <c r="B134" s="221"/>
      <c r="C134" s="221"/>
      <c r="D134" s="221"/>
      <c r="E134" s="221"/>
      <c r="F134" s="221"/>
      <c r="G134" s="221"/>
      <c r="H134" s="221"/>
      <c r="I134" s="221"/>
      <c r="J134" s="221"/>
      <c r="K134" s="221"/>
      <c r="L134" s="221"/>
      <c r="M134" s="221"/>
      <c r="N134" s="221"/>
      <c r="O134" s="221"/>
      <c r="P134" s="221"/>
      <c r="Q134" s="221"/>
      <c r="R134" s="221"/>
      <c r="S134" s="221"/>
      <c r="T134" s="221"/>
      <c r="U134" s="221"/>
      <c r="V134" s="221"/>
      <c r="W134" s="221"/>
      <c r="X134" s="221"/>
      <c r="Y134" s="221"/>
      <c r="Z134" s="221"/>
      <c r="AA134" s="221"/>
      <c r="AB134" s="221"/>
      <c r="AC134" s="221"/>
      <c r="AD134" s="221"/>
      <c r="AE134" s="221"/>
      <c r="AF134" s="221"/>
      <c r="AG134" s="221"/>
      <c r="AH134" s="221"/>
      <c r="AI134" s="221"/>
      <c r="AJ134" s="221"/>
      <c r="AK134" s="221"/>
      <c r="AL134" s="221"/>
      <c r="AM134" s="221"/>
      <c r="AN134" s="221"/>
      <c r="AO134" s="221"/>
      <c r="AP134" s="221"/>
      <c r="AQ134" s="221"/>
      <c r="AR134" s="221"/>
      <c r="AS134" s="221"/>
      <c r="AT134" s="221"/>
      <c r="AU134" s="221"/>
      <c r="AV134" s="221"/>
      <c r="AW134" s="221"/>
      <c r="AX134" s="221"/>
      <c r="AY134" s="221"/>
      <c r="AZ134" s="221"/>
      <c r="BA134" s="221"/>
      <c r="BB134" s="221"/>
      <c r="BC134" s="221"/>
      <c r="BD134" s="221"/>
      <c r="BE134" s="221"/>
      <c r="BF134" s="221"/>
      <c r="BG134" s="221"/>
      <c r="BH134" s="221"/>
      <c r="BI134" s="221"/>
      <c r="BJ134" s="221"/>
      <c r="BK134" s="221"/>
      <c r="BL134" s="221"/>
      <c r="BM134" s="221"/>
      <c r="BN134" s="221"/>
      <c r="BO134" s="221"/>
      <c r="BP134" s="221"/>
    </row>
    <row r="135" ht="11.25" customHeight="1">
      <c r="A135" s="221"/>
      <c r="B135" s="221"/>
      <c r="C135" s="221"/>
      <c r="D135" s="221"/>
      <c r="E135" s="221"/>
      <c r="F135" s="221"/>
      <c r="G135" s="221"/>
      <c r="H135" s="221"/>
      <c r="I135" s="221"/>
      <c r="J135" s="221"/>
      <c r="K135" s="221"/>
      <c r="L135" s="221"/>
      <c r="M135" s="221"/>
      <c r="N135" s="221"/>
      <c r="O135" s="221"/>
      <c r="P135" s="221"/>
      <c r="Q135" s="221"/>
      <c r="R135" s="221"/>
      <c r="S135" s="221"/>
      <c r="T135" s="221"/>
      <c r="U135" s="221"/>
      <c r="V135" s="221"/>
      <c r="W135" s="221"/>
      <c r="X135" s="221"/>
      <c r="Y135" s="221"/>
      <c r="Z135" s="221"/>
      <c r="AA135" s="221"/>
      <c r="AB135" s="221"/>
      <c r="AC135" s="221"/>
      <c r="AD135" s="221"/>
      <c r="AE135" s="221"/>
      <c r="AF135" s="221"/>
      <c r="AG135" s="221"/>
      <c r="AH135" s="221"/>
      <c r="AI135" s="221"/>
      <c r="AJ135" s="221"/>
      <c r="AK135" s="221"/>
      <c r="AL135" s="221"/>
      <c r="AM135" s="221"/>
      <c r="AN135" s="221"/>
      <c r="AO135" s="221"/>
      <c r="AP135" s="221"/>
      <c r="AQ135" s="221"/>
      <c r="AR135" s="221"/>
      <c r="AS135" s="221"/>
      <c r="AT135" s="221"/>
      <c r="AU135" s="221"/>
      <c r="AV135" s="221"/>
      <c r="AW135" s="221"/>
      <c r="AX135" s="221"/>
      <c r="AY135" s="221"/>
      <c r="AZ135" s="221"/>
      <c r="BA135" s="221"/>
      <c r="BB135" s="221"/>
      <c r="BC135" s="221"/>
      <c r="BD135" s="221"/>
      <c r="BE135" s="221"/>
      <c r="BF135" s="221"/>
      <c r="BG135" s="221"/>
      <c r="BH135" s="221"/>
      <c r="BI135" s="221"/>
      <c r="BJ135" s="221"/>
      <c r="BK135" s="221"/>
      <c r="BL135" s="221"/>
      <c r="BM135" s="221"/>
      <c r="BN135" s="221"/>
      <c r="BO135" s="221"/>
      <c r="BP135" s="221"/>
    </row>
    <row r="136" ht="11.25" customHeight="1">
      <c r="A136" s="221"/>
      <c r="B136" s="221"/>
      <c r="C136" s="221"/>
      <c r="D136" s="221"/>
      <c r="E136" s="221"/>
      <c r="F136" s="221"/>
      <c r="G136" s="221"/>
      <c r="H136" s="221"/>
      <c r="I136" s="221"/>
      <c r="J136" s="221"/>
      <c r="K136" s="221"/>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c r="AL136" s="221"/>
      <c r="AM136" s="221"/>
      <c r="AN136" s="221"/>
      <c r="AO136" s="221"/>
      <c r="AP136" s="221"/>
      <c r="AQ136" s="221"/>
      <c r="AR136" s="221"/>
      <c r="AS136" s="221"/>
      <c r="AT136" s="221"/>
      <c r="AU136" s="221"/>
      <c r="AV136" s="221"/>
      <c r="AW136" s="221"/>
      <c r="AX136" s="221"/>
      <c r="AY136" s="221"/>
      <c r="AZ136" s="221"/>
      <c r="BA136" s="221"/>
      <c r="BB136" s="221"/>
      <c r="BC136" s="221"/>
      <c r="BD136" s="221"/>
      <c r="BE136" s="221"/>
      <c r="BF136" s="221"/>
      <c r="BG136" s="221"/>
      <c r="BH136" s="221"/>
      <c r="BI136" s="221"/>
      <c r="BJ136" s="221"/>
      <c r="BK136" s="221"/>
      <c r="BL136" s="221"/>
      <c r="BM136" s="221"/>
      <c r="BN136" s="221"/>
      <c r="BO136" s="221"/>
      <c r="BP136" s="221"/>
    </row>
    <row r="137" ht="11.25" customHeight="1">
      <c r="A137" s="221"/>
      <c r="B137" s="221"/>
      <c r="C137" s="221"/>
      <c r="D137" s="221"/>
      <c r="E137" s="221"/>
      <c r="F137" s="221"/>
      <c r="G137" s="221"/>
      <c r="H137" s="221"/>
      <c r="I137" s="221"/>
      <c r="J137" s="221"/>
      <c r="K137" s="221"/>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c r="AL137" s="221"/>
      <c r="AM137" s="221"/>
      <c r="AN137" s="221"/>
      <c r="AO137" s="221"/>
      <c r="AP137" s="221"/>
      <c r="AQ137" s="221"/>
      <c r="AR137" s="221"/>
      <c r="AS137" s="221"/>
      <c r="AT137" s="221"/>
      <c r="AU137" s="221"/>
      <c r="AV137" s="221"/>
      <c r="AW137" s="221"/>
      <c r="AX137" s="221"/>
      <c r="AY137" s="221"/>
      <c r="AZ137" s="221"/>
      <c r="BA137" s="221"/>
      <c r="BB137" s="221"/>
      <c r="BC137" s="221"/>
      <c r="BD137" s="221"/>
      <c r="BE137" s="221"/>
      <c r="BF137" s="221"/>
      <c r="BG137" s="221"/>
      <c r="BH137" s="221"/>
      <c r="BI137" s="221"/>
      <c r="BJ137" s="221"/>
      <c r="BK137" s="221"/>
      <c r="BL137" s="221"/>
      <c r="BM137" s="221"/>
      <c r="BN137" s="221"/>
      <c r="BO137" s="221"/>
      <c r="BP137" s="221"/>
    </row>
    <row r="138" ht="11.25" customHeight="1">
      <c r="A138" s="221"/>
      <c r="B138" s="221"/>
      <c r="C138" s="221"/>
      <c r="D138" s="221"/>
      <c r="E138" s="221"/>
      <c r="F138" s="221"/>
      <c r="G138" s="221"/>
      <c r="H138" s="221"/>
      <c r="I138" s="221"/>
      <c r="J138" s="221"/>
      <c r="K138" s="221"/>
      <c r="L138" s="221"/>
      <c r="M138" s="221"/>
      <c r="N138" s="221"/>
      <c r="O138" s="221"/>
      <c r="P138" s="221"/>
      <c r="Q138" s="221"/>
      <c r="R138" s="221"/>
      <c r="S138" s="221"/>
      <c r="T138" s="221"/>
      <c r="U138" s="221"/>
      <c r="V138" s="221"/>
      <c r="W138" s="221"/>
      <c r="X138" s="221"/>
      <c r="Y138" s="221"/>
      <c r="Z138" s="221"/>
      <c r="AA138" s="221"/>
      <c r="AB138" s="221"/>
      <c r="AC138" s="221"/>
      <c r="AD138" s="221"/>
      <c r="AE138" s="221"/>
      <c r="AF138" s="221"/>
      <c r="AG138" s="221"/>
      <c r="AH138" s="221"/>
      <c r="AI138" s="221"/>
      <c r="AJ138" s="221"/>
      <c r="AK138" s="221"/>
      <c r="AL138" s="221"/>
      <c r="AM138" s="221"/>
      <c r="AN138" s="221"/>
      <c r="AO138" s="221"/>
      <c r="AP138" s="221"/>
      <c r="AQ138" s="221"/>
      <c r="AR138" s="221"/>
      <c r="AS138" s="221"/>
      <c r="AT138" s="221"/>
      <c r="AU138" s="221"/>
      <c r="AV138" s="221"/>
      <c r="AW138" s="221"/>
      <c r="AX138" s="221"/>
      <c r="AY138" s="221"/>
      <c r="AZ138" s="221"/>
      <c r="BA138" s="221"/>
      <c r="BB138" s="221"/>
      <c r="BC138" s="221"/>
      <c r="BD138" s="221"/>
      <c r="BE138" s="221"/>
      <c r="BF138" s="221"/>
      <c r="BG138" s="221"/>
      <c r="BH138" s="221"/>
      <c r="BI138" s="221"/>
      <c r="BJ138" s="221"/>
      <c r="BK138" s="221"/>
      <c r="BL138" s="221"/>
      <c r="BM138" s="221"/>
      <c r="BN138" s="221"/>
      <c r="BO138" s="221"/>
      <c r="BP138" s="221"/>
    </row>
    <row r="139" ht="11.25" customHeight="1">
      <c r="A139" s="221"/>
      <c r="B139" s="221"/>
      <c r="C139" s="221"/>
      <c r="D139" s="221"/>
      <c r="E139" s="221"/>
      <c r="F139" s="221"/>
      <c r="G139" s="221"/>
      <c r="H139" s="221"/>
      <c r="I139" s="221"/>
      <c r="J139" s="221"/>
      <c r="K139" s="221"/>
      <c r="L139" s="221"/>
      <c r="M139" s="221"/>
      <c r="N139" s="221"/>
      <c r="O139" s="221"/>
      <c r="P139" s="221"/>
      <c r="Q139" s="221"/>
      <c r="R139" s="221"/>
      <c r="S139" s="221"/>
      <c r="T139" s="221"/>
      <c r="U139" s="221"/>
      <c r="V139" s="221"/>
      <c r="W139" s="221"/>
      <c r="X139" s="221"/>
      <c r="Y139" s="221"/>
      <c r="Z139" s="221"/>
      <c r="AA139" s="221"/>
      <c r="AB139" s="221"/>
      <c r="AC139" s="221"/>
      <c r="AD139" s="221"/>
      <c r="AE139" s="221"/>
      <c r="AF139" s="221"/>
      <c r="AG139" s="221"/>
      <c r="AH139" s="221"/>
      <c r="AI139" s="221"/>
      <c r="AJ139" s="221"/>
      <c r="AK139" s="221"/>
      <c r="AL139" s="221"/>
      <c r="AM139" s="221"/>
      <c r="AN139" s="221"/>
      <c r="AO139" s="221"/>
      <c r="AP139" s="221"/>
      <c r="AQ139" s="221"/>
      <c r="AR139" s="221"/>
      <c r="AS139" s="221"/>
      <c r="AT139" s="221"/>
      <c r="AU139" s="221"/>
      <c r="AV139" s="221"/>
      <c r="AW139" s="221"/>
      <c r="AX139" s="221"/>
      <c r="AY139" s="221"/>
      <c r="AZ139" s="221"/>
      <c r="BA139" s="221"/>
      <c r="BB139" s="221"/>
      <c r="BC139" s="221"/>
      <c r="BD139" s="221"/>
      <c r="BE139" s="221"/>
      <c r="BF139" s="221"/>
      <c r="BG139" s="221"/>
      <c r="BH139" s="221"/>
      <c r="BI139" s="221"/>
      <c r="BJ139" s="221"/>
      <c r="BK139" s="221"/>
      <c r="BL139" s="221"/>
      <c r="BM139" s="221"/>
      <c r="BN139" s="221"/>
      <c r="BO139" s="221"/>
      <c r="BP139" s="221"/>
    </row>
    <row r="140" ht="11.25" customHeight="1">
      <c r="A140" s="221"/>
      <c r="B140" s="221"/>
      <c r="C140" s="221"/>
      <c r="D140" s="221"/>
      <c r="E140" s="221"/>
      <c r="F140" s="221"/>
      <c r="G140" s="221"/>
      <c r="H140" s="221"/>
      <c r="I140" s="221"/>
      <c r="J140" s="221"/>
      <c r="K140" s="221"/>
      <c r="L140" s="221"/>
      <c r="M140" s="221"/>
      <c r="N140" s="221"/>
      <c r="O140" s="221"/>
      <c r="P140" s="221"/>
      <c r="Q140" s="221"/>
      <c r="R140" s="221"/>
      <c r="S140" s="221"/>
      <c r="T140" s="221"/>
      <c r="U140" s="221"/>
      <c r="V140" s="221"/>
      <c r="W140" s="221"/>
      <c r="X140" s="221"/>
      <c r="Y140" s="221"/>
      <c r="Z140" s="221"/>
      <c r="AA140" s="221"/>
      <c r="AB140" s="221"/>
      <c r="AC140" s="221"/>
      <c r="AD140" s="221"/>
      <c r="AE140" s="221"/>
      <c r="AF140" s="221"/>
      <c r="AG140" s="221"/>
      <c r="AH140" s="221"/>
      <c r="AI140" s="221"/>
      <c r="AJ140" s="221"/>
      <c r="AK140" s="221"/>
      <c r="AL140" s="221"/>
      <c r="AM140" s="221"/>
      <c r="AN140" s="221"/>
      <c r="AO140" s="221"/>
      <c r="AP140" s="221"/>
      <c r="AQ140" s="221"/>
      <c r="AR140" s="221"/>
      <c r="AS140" s="221"/>
      <c r="AT140" s="221"/>
      <c r="AU140" s="221"/>
      <c r="AV140" s="221"/>
      <c r="AW140" s="221"/>
      <c r="AX140" s="221"/>
      <c r="AY140" s="221"/>
      <c r="AZ140" s="221"/>
      <c r="BA140" s="221"/>
      <c r="BB140" s="221"/>
      <c r="BC140" s="221"/>
      <c r="BD140" s="221"/>
      <c r="BE140" s="221"/>
      <c r="BF140" s="221"/>
      <c r="BG140" s="221"/>
      <c r="BH140" s="221"/>
      <c r="BI140" s="221"/>
      <c r="BJ140" s="221"/>
      <c r="BK140" s="221"/>
      <c r="BL140" s="221"/>
      <c r="BM140" s="221"/>
      <c r="BN140" s="221"/>
      <c r="BO140" s="221"/>
      <c r="BP140" s="221"/>
    </row>
    <row r="141" ht="11.25" customHeight="1">
      <c r="A141" s="221"/>
      <c r="B141" s="221"/>
      <c r="C141" s="221"/>
      <c r="D141" s="221"/>
      <c r="E141" s="221"/>
      <c r="F141" s="221"/>
      <c r="G141" s="221"/>
      <c r="H141" s="221"/>
      <c r="I141" s="221"/>
      <c r="J141" s="221"/>
      <c r="K141" s="221"/>
      <c r="L141" s="221"/>
      <c r="M141" s="221"/>
      <c r="N141" s="221"/>
      <c r="O141" s="221"/>
      <c r="P141" s="221"/>
      <c r="Q141" s="221"/>
      <c r="R141" s="221"/>
      <c r="S141" s="221"/>
      <c r="T141" s="221"/>
      <c r="U141" s="221"/>
      <c r="V141" s="221"/>
      <c r="W141" s="221"/>
      <c r="X141" s="221"/>
      <c r="Y141" s="221"/>
      <c r="Z141" s="221"/>
      <c r="AA141" s="221"/>
      <c r="AB141" s="221"/>
      <c r="AC141" s="221"/>
      <c r="AD141" s="221"/>
      <c r="AE141" s="221"/>
      <c r="AF141" s="221"/>
      <c r="AG141" s="221"/>
      <c r="AH141" s="221"/>
      <c r="AI141" s="221"/>
      <c r="AJ141" s="221"/>
      <c r="AK141" s="221"/>
      <c r="AL141" s="221"/>
      <c r="AM141" s="221"/>
      <c r="AN141" s="221"/>
      <c r="AO141" s="221"/>
      <c r="AP141" s="221"/>
      <c r="AQ141" s="221"/>
      <c r="AR141" s="221"/>
      <c r="AS141" s="221"/>
      <c r="AT141" s="221"/>
      <c r="AU141" s="221"/>
      <c r="AV141" s="221"/>
      <c r="AW141" s="221"/>
      <c r="AX141" s="221"/>
      <c r="AY141" s="221"/>
      <c r="AZ141" s="221"/>
      <c r="BA141" s="221"/>
      <c r="BB141" s="221"/>
      <c r="BC141" s="221"/>
      <c r="BD141" s="221"/>
      <c r="BE141" s="221"/>
      <c r="BF141" s="221"/>
      <c r="BG141" s="221"/>
      <c r="BH141" s="221"/>
      <c r="BI141" s="221"/>
      <c r="BJ141" s="221"/>
      <c r="BK141" s="221"/>
      <c r="BL141" s="221"/>
      <c r="BM141" s="221"/>
      <c r="BN141" s="221"/>
      <c r="BO141" s="221"/>
      <c r="BP141" s="221"/>
    </row>
    <row r="142" ht="11.25" customHeight="1">
      <c r="A142" s="221"/>
      <c r="B142" s="221"/>
      <c r="C142" s="221"/>
      <c r="D142" s="221"/>
      <c r="E142" s="221"/>
      <c r="F142" s="221"/>
      <c r="G142" s="221"/>
      <c r="H142" s="221"/>
      <c r="I142" s="221"/>
      <c r="J142" s="221"/>
      <c r="K142" s="221"/>
      <c r="L142" s="221"/>
      <c r="M142" s="221"/>
      <c r="N142" s="221"/>
      <c r="O142" s="221"/>
      <c r="P142" s="221"/>
      <c r="Q142" s="221"/>
      <c r="R142" s="221"/>
      <c r="S142" s="221"/>
      <c r="T142" s="221"/>
      <c r="U142" s="221"/>
      <c r="V142" s="221"/>
      <c r="W142" s="221"/>
      <c r="X142" s="221"/>
      <c r="Y142" s="221"/>
      <c r="Z142" s="221"/>
      <c r="AA142" s="221"/>
      <c r="AB142" s="221"/>
      <c r="AC142" s="221"/>
      <c r="AD142" s="221"/>
      <c r="AE142" s="221"/>
      <c r="AF142" s="221"/>
      <c r="AG142" s="221"/>
      <c r="AH142" s="221"/>
      <c r="AI142" s="221"/>
      <c r="AJ142" s="221"/>
      <c r="AK142" s="221"/>
      <c r="AL142" s="221"/>
      <c r="AM142" s="221"/>
      <c r="AN142" s="221"/>
      <c r="AO142" s="221"/>
      <c r="AP142" s="221"/>
      <c r="AQ142" s="221"/>
      <c r="AR142" s="221"/>
      <c r="AS142" s="221"/>
      <c r="AT142" s="221"/>
      <c r="AU142" s="221"/>
      <c r="AV142" s="221"/>
      <c r="AW142" s="221"/>
      <c r="AX142" s="221"/>
      <c r="AY142" s="221"/>
      <c r="AZ142" s="221"/>
      <c r="BA142" s="221"/>
      <c r="BB142" s="221"/>
      <c r="BC142" s="221"/>
      <c r="BD142" s="221"/>
      <c r="BE142" s="221"/>
      <c r="BF142" s="221"/>
      <c r="BG142" s="221"/>
      <c r="BH142" s="221"/>
      <c r="BI142" s="221"/>
      <c r="BJ142" s="221"/>
      <c r="BK142" s="221"/>
      <c r="BL142" s="221"/>
      <c r="BM142" s="221"/>
      <c r="BN142" s="221"/>
      <c r="BO142" s="221"/>
      <c r="BP142" s="221"/>
    </row>
    <row r="143" ht="11.25" customHeight="1">
      <c r="A143" s="221"/>
      <c r="B143" s="221"/>
      <c r="C143" s="221"/>
      <c r="D143" s="221"/>
      <c r="E143" s="221"/>
      <c r="F143" s="221"/>
      <c r="G143" s="221"/>
      <c r="H143" s="221"/>
      <c r="I143" s="221"/>
      <c r="J143" s="221"/>
      <c r="K143" s="221"/>
      <c r="L143" s="221"/>
      <c r="M143" s="221"/>
      <c r="N143" s="221"/>
      <c r="O143" s="221"/>
      <c r="P143" s="221"/>
      <c r="Q143" s="221"/>
      <c r="R143" s="221"/>
      <c r="S143" s="221"/>
      <c r="T143" s="221"/>
      <c r="U143" s="221"/>
      <c r="V143" s="221"/>
      <c r="W143" s="221"/>
      <c r="X143" s="221"/>
      <c r="Y143" s="221"/>
      <c r="Z143" s="221"/>
      <c r="AA143" s="221"/>
      <c r="AB143" s="221"/>
      <c r="AC143" s="221"/>
      <c r="AD143" s="221"/>
      <c r="AE143" s="221"/>
      <c r="AF143" s="221"/>
      <c r="AG143" s="221"/>
      <c r="AH143" s="221"/>
      <c r="AI143" s="221"/>
      <c r="AJ143" s="221"/>
      <c r="AK143" s="221"/>
      <c r="AL143" s="221"/>
      <c r="AM143" s="221"/>
      <c r="AN143" s="221"/>
      <c r="AO143" s="221"/>
      <c r="AP143" s="221"/>
      <c r="AQ143" s="221"/>
      <c r="AR143" s="221"/>
      <c r="AS143" s="221"/>
      <c r="AT143" s="221"/>
      <c r="AU143" s="221"/>
      <c r="AV143" s="221"/>
      <c r="AW143" s="221"/>
      <c r="AX143" s="221"/>
      <c r="AY143" s="221"/>
      <c r="AZ143" s="221"/>
      <c r="BA143" s="221"/>
      <c r="BB143" s="221"/>
      <c r="BC143" s="221"/>
      <c r="BD143" s="221"/>
      <c r="BE143" s="221"/>
      <c r="BF143" s="221"/>
      <c r="BG143" s="221"/>
      <c r="BH143" s="221"/>
      <c r="BI143" s="221"/>
      <c r="BJ143" s="221"/>
      <c r="BK143" s="221"/>
      <c r="BL143" s="221"/>
      <c r="BM143" s="221"/>
      <c r="BN143" s="221"/>
      <c r="BO143" s="221"/>
      <c r="BP143" s="221"/>
    </row>
    <row r="144" ht="11.25" customHeight="1">
      <c r="A144" s="221"/>
      <c r="B144" s="221"/>
      <c r="C144" s="221"/>
      <c r="D144" s="221"/>
      <c r="E144" s="221"/>
      <c r="F144" s="221"/>
      <c r="G144" s="221"/>
      <c r="H144" s="221"/>
      <c r="I144" s="221"/>
      <c r="J144" s="221"/>
      <c r="K144" s="221"/>
      <c r="L144" s="221"/>
      <c r="M144" s="221"/>
      <c r="N144" s="221"/>
      <c r="O144" s="221"/>
      <c r="P144" s="221"/>
      <c r="Q144" s="221"/>
      <c r="R144" s="221"/>
      <c r="S144" s="221"/>
      <c r="T144" s="221"/>
      <c r="U144" s="221"/>
      <c r="V144" s="221"/>
      <c r="W144" s="221"/>
      <c r="X144" s="221"/>
      <c r="Y144" s="221"/>
      <c r="Z144" s="221"/>
      <c r="AA144" s="221"/>
      <c r="AB144" s="221"/>
      <c r="AC144" s="221"/>
      <c r="AD144" s="221"/>
      <c r="AE144" s="221"/>
      <c r="AF144" s="221"/>
      <c r="AG144" s="221"/>
      <c r="AH144" s="221"/>
      <c r="AI144" s="221"/>
      <c r="AJ144" s="221"/>
      <c r="AK144" s="221"/>
      <c r="AL144" s="221"/>
      <c r="AM144" s="221"/>
      <c r="AN144" s="221"/>
      <c r="AO144" s="221"/>
      <c r="AP144" s="221"/>
      <c r="AQ144" s="221"/>
      <c r="AR144" s="221"/>
      <c r="AS144" s="221"/>
      <c r="AT144" s="221"/>
      <c r="AU144" s="221"/>
      <c r="AV144" s="221"/>
      <c r="AW144" s="221"/>
      <c r="AX144" s="221"/>
      <c r="AY144" s="221"/>
      <c r="AZ144" s="221"/>
      <c r="BA144" s="221"/>
      <c r="BB144" s="221"/>
      <c r="BC144" s="221"/>
      <c r="BD144" s="221"/>
      <c r="BE144" s="221"/>
      <c r="BF144" s="221"/>
      <c r="BG144" s="221"/>
      <c r="BH144" s="221"/>
      <c r="BI144" s="221"/>
      <c r="BJ144" s="221"/>
      <c r="BK144" s="221"/>
      <c r="BL144" s="221"/>
      <c r="BM144" s="221"/>
      <c r="BN144" s="221"/>
      <c r="BO144" s="221"/>
      <c r="BP144" s="221"/>
    </row>
    <row r="145" ht="11.25" customHeight="1">
      <c r="A145" s="221"/>
      <c r="B145" s="221"/>
      <c r="C145" s="221"/>
      <c r="D145" s="221"/>
      <c r="E145" s="221"/>
      <c r="F145" s="221"/>
      <c r="G145" s="221"/>
      <c r="H145" s="221"/>
      <c r="I145" s="221"/>
      <c r="J145" s="221"/>
      <c r="K145" s="221"/>
      <c r="L145" s="221"/>
      <c r="M145" s="221"/>
      <c r="N145" s="221"/>
      <c r="O145" s="221"/>
      <c r="P145" s="221"/>
      <c r="Q145" s="221"/>
      <c r="R145" s="221"/>
      <c r="S145" s="221"/>
      <c r="T145" s="221"/>
      <c r="U145" s="221"/>
      <c r="V145" s="221"/>
      <c r="W145" s="221"/>
      <c r="X145" s="221"/>
      <c r="Y145" s="221"/>
      <c r="Z145" s="221"/>
      <c r="AA145" s="221"/>
      <c r="AB145" s="221"/>
      <c r="AC145" s="221"/>
      <c r="AD145" s="221"/>
      <c r="AE145" s="221"/>
      <c r="AF145" s="221"/>
      <c r="AG145" s="221"/>
      <c r="AH145" s="221"/>
      <c r="AI145" s="221"/>
      <c r="AJ145" s="221"/>
      <c r="AK145" s="221"/>
      <c r="AL145" s="221"/>
      <c r="AM145" s="221"/>
      <c r="AN145" s="221"/>
      <c r="AO145" s="221"/>
      <c r="AP145" s="221"/>
      <c r="AQ145" s="221"/>
      <c r="AR145" s="221"/>
      <c r="AS145" s="221"/>
      <c r="AT145" s="221"/>
      <c r="AU145" s="221"/>
      <c r="AV145" s="221"/>
      <c r="AW145" s="221"/>
      <c r="AX145" s="221"/>
      <c r="AY145" s="221"/>
      <c r="AZ145" s="221"/>
      <c r="BA145" s="221"/>
      <c r="BB145" s="221"/>
      <c r="BC145" s="221"/>
      <c r="BD145" s="221"/>
      <c r="BE145" s="221"/>
      <c r="BF145" s="221"/>
      <c r="BG145" s="221"/>
      <c r="BH145" s="221"/>
      <c r="BI145" s="221"/>
      <c r="BJ145" s="221"/>
      <c r="BK145" s="221"/>
      <c r="BL145" s="221"/>
      <c r="BM145" s="221"/>
      <c r="BN145" s="221"/>
      <c r="BO145" s="221"/>
      <c r="BP145" s="221"/>
    </row>
    <row r="146" ht="11.25" customHeight="1">
      <c r="A146" s="221"/>
      <c r="B146" s="221"/>
      <c r="C146" s="221"/>
      <c r="D146" s="221"/>
      <c r="E146" s="221"/>
      <c r="F146" s="221"/>
      <c r="G146" s="221"/>
      <c r="H146" s="221"/>
      <c r="I146" s="221"/>
      <c r="J146" s="221"/>
      <c r="K146" s="221"/>
      <c r="L146" s="221"/>
      <c r="M146" s="221"/>
      <c r="N146" s="221"/>
      <c r="O146" s="221"/>
      <c r="P146" s="221"/>
      <c r="Q146" s="221"/>
      <c r="R146" s="221"/>
      <c r="S146" s="221"/>
      <c r="T146" s="221"/>
      <c r="U146" s="221"/>
      <c r="V146" s="221"/>
      <c r="W146" s="221"/>
      <c r="X146" s="221"/>
      <c r="Y146" s="221"/>
      <c r="Z146" s="221"/>
      <c r="AA146" s="221"/>
      <c r="AB146" s="221"/>
      <c r="AC146" s="221"/>
      <c r="AD146" s="221"/>
      <c r="AE146" s="221"/>
      <c r="AF146" s="221"/>
      <c r="AG146" s="221"/>
      <c r="AH146" s="221"/>
      <c r="AI146" s="221"/>
      <c r="AJ146" s="221"/>
      <c r="AK146" s="221"/>
      <c r="AL146" s="221"/>
      <c r="AM146" s="221"/>
      <c r="AN146" s="221"/>
      <c r="AO146" s="221"/>
      <c r="AP146" s="221"/>
      <c r="AQ146" s="221"/>
      <c r="AR146" s="221"/>
      <c r="AS146" s="221"/>
      <c r="AT146" s="221"/>
      <c r="AU146" s="221"/>
      <c r="AV146" s="221"/>
      <c r="AW146" s="221"/>
      <c r="AX146" s="221"/>
      <c r="AY146" s="221"/>
      <c r="AZ146" s="221"/>
      <c r="BA146" s="221"/>
      <c r="BB146" s="221"/>
      <c r="BC146" s="221"/>
      <c r="BD146" s="221"/>
      <c r="BE146" s="221"/>
      <c r="BF146" s="221"/>
      <c r="BG146" s="221"/>
      <c r="BH146" s="221"/>
      <c r="BI146" s="221"/>
      <c r="BJ146" s="221"/>
      <c r="BK146" s="221"/>
      <c r="BL146" s="221"/>
      <c r="BM146" s="221"/>
      <c r="BN146" s="221"/>
      <c r="BO146" s="221"/>
      <c r="BP146" s="221"/>
    </row>
    <row r="147" ht="11.25" customHeight="1">
      <c r="A147" s="221"/>
      <c r="B147" s="221"/>
      <c r="C147" s="221"/>
      <c r="D147" s="221"/>
      <c r="E147" s="221"/>
      <c r="F147" s="221"/>
      <c r="G147" s="221"/>
      <c r="H147" s="221"/>
      <c r="I147" s="221"/>
      <c r="J147" s="221"/>
      <c r="K147" s="221"/>
      <c r="L147" s="221"/>
      <c r="M147" s="221"/>
      <c r="N147" s="221"/>
      <c r="O147" s="221"/>
      <c r="P147" s="221"/>
      <c r="Q147" s="221"/>
      <c r="R147" s="221"/>
      <c r="S147" s="221"/>
      <c r="T147" s="221"/>
      <c r="U147" s="221"/>
      <c r="V147" s="221"/>
      <c r="W147" s="221"/>
      <c r="X147" s="221"/>
      <c r="Y147" s="221"/>
      <c r="Z147" s="221"/>
      <c r="AA147" s="221"/>
      <c r="AB147" s="221"/>
      <c r="AC147" s="221"/>
      <c r="AD147" s="221"/>
      <c r="AE147" s="221"/>
      <c r="AF147" s="221"/>
      <c r="AG147" s="221"/>
      <c r="AH147" s="221"/>
      <c r="AI147" s="221"/>
      <c r="AJ147" s="221"/>
      <c r="AK147" s="221"/>
      <c r="AL147" s="221"/>
      <c r="AM147" s="221"/>
      <c r="AN147" s="221"/>
      <c r="AO147" s="221"/>
      <c r="AP147" s="221"/>
      <c r="AQ147" s="221"/>
      <c r="AR147" s="221"/>
      <c r="AS147" s="221"/>
      <c r="AT147" s="221"/>
      <c r="AU147" s="221"/>
      <c r="AV147" s="221"/>
      <c r="AW147" s="221"/>
      <c r="AX147" s="221"/>
      <c r="AY147" s="221"/>
      <c r="AZ147" s="221"/>
      <c r="BA147" s="221"/>
      <c r="BB147" s="221"/>
      <c r="BC147" s="221"/>
      <c r="BD147" s="221"/>
      <c r="BE147" s="221"/>
      <c r="BF147" s="221"/>
      <c r="BG147" s="221"/>
      <c r="BH147" s="221"/>
      <c r="BI147" s="221"/>
      <c r="BJ147" s="221"/>
      <c r="BK147" s="221"/>
      <c r="BL147" s="221"/>
      <c r="BM147" s="221"/>
      <c r="BN147" s="221"/>
      <c r="BO147" s="221"/>
      <c r="BP147" s="221"/>
    </row>
    <row r="148" ht="11.25" customHeight="1">
      <c r="A148" s="221"/>
      <c r="B148" s="221"/>
      <c r="C148" s="221"/>
      <c r="D148" s="221"/>
      <c r="E148" s="221"/>
      <c r="F148" s="221"/>
      <c r="G148" s="221"/>
      <c r="H148" s="221"/>
      <c r="I148" s="221"/>
      <c r="J148" s="221"/>
      <c r="K148" s="221"/>
      <c r="L148" s="221"/>
      <c r="M148" s="221"/>
      <c r="N148" s="221"/>
      <c r="O148" s="221"/>
      <c r="P148" s="221"/>
      <c r="Q148" s="221"/>
      <c r="R148" s="221"/>
      <c r="S148" s="221"/>
      <c r="T148" s="221"/>
      <c r="U148" s="221"/>
      <c r="V148" s="221"/>
      <c r="W148" s="221"/>
      <c r="X148" s="221"/>
      <c r="Y148" s="221"/>
      <c r="Z148" s="221"/>
      <c r="AA148" s="221"/>
      <c r="AB148" s="221"/>
      <c r="AC148" s="221"/>
      <c r="AD148" s="221"/>
      <c r="AE148" s="221"/>
      <c r="AF148" s="221"/>
      <c r="AG148" s="221"/>
      <c r="AH148" s="221"/>
      <c r="AI148" s="221"/>
      <c r="AJ148" s="221"/>
      <c r="AK148" s="221"/>
      <c r="AL148" s="221"/>
      <c r="AM148" s="221"/>
      <c r="AN148" s="221"/>
      <c r="AO148" s="221"/>
      <c r="AP148" s="221"/>
      <c r="AQ148" s="221"/>
      <c r="AR148" s="221"/>
      <c r="AS148" s="221"/>
      <c r="AT148" s="221"/>
      <c r="AU148" s="221"/>
      <c r="AV148" s="221"/>
      <c r="AW148" s="221"/>
      <c r="AX148" s="221"/>
      <c r="AY148" s="221"/>
      <c r="AZ148" s="221"/>
      <c r="BA148" s="221"/>
      <c r="BB148" s="221"/>
      <c r="BC148" s="221"/>
      <c r="BD148" s="221"/>
      <c r="BE148" s="221"/>
      <c r="BF148" s="221"/>
      <c r="BG148" s="221"/>
      <c r="BH148" s="221"/>
      <c r="BI148" s="221"/>
      <c r="BJ148" s="221"/>
      <c r="BK148" s="221"/>
      <c r="BL148" s="221"/>
      <c r="BM148" s="221"/>
      <c r="BN148" s="221"/>
      <c r="BO148" s="221"/>
      <c r="BP148" s="221"/>
    </row>
    <row r="149" ht="11.25" customHeight="1">
      <c r="A149" s="221"/>
      <c r="B149" s="221"/>
      <c r="C149" s="221"/>
      <c r="D149" s="221"/>
      <c r="E149" s="221"/>
      <c r="F149" s="221"/>
      <c r="G149" s="221"/>
      <c r="H149" s="221"/>
      <c r="I149" s="221"/>
      <c r="J149" s="221"/>
      <c r="K149" s="221"/>
      <c r="L149" s="221"/>
      <c r="M149" s="221"/>
      <c r="N149" s="221"/>
      <c r="O149" s="221"/>
      <c r="P149" s="221"/>
      <c r="Q149" s="221"/>
      <c r="R149" s="221"/>
      <c r="S149" s="221"/>
      <c r="T149" s="221"/>
      <c r="U149" s="221"/>
      <c r="V149" s="221"/>
      <c r="W149" s="221"/>
      <c r="X149" s="221"/>
      <c r="Y149" s="221"/>
      <c r="Z149" s="221"/>
      <c r="AA149" s="221"/>
      <c r="AB149" s="221"/>
      <c r="AC149" s="221"/>
      <c r="AD149" s="221"/>
      <c r="AE149" s="221"/>
      <c r="AF149" s="221"/>
      <c r="AG149" s="221"/>
      <c r="AH149" s="221"/>
      <c r="AI149" s="221"/>
      <c r="AJ149" s="221"/>
      <c r="AK149" s="221"/>
      <c r="AL149" s="221"/>
      <c r="AM149" s="221"/>
      <c r="AN149" s="221"/>
      <c r="AO149" s="221"/>
      <c r="AP149" s="221"/>
      <c r="AQ149" s="221"/>
      <c r="AR149" s="221"/>
      <c r="AS149" s="221"/>
      <c r="AT149" s="221"/>
      <c r="AU149" s="221"/>
      <c r="AV149" s="221"/>
      <c r="AW149" s="221"/>
      <c r="AX149" s="221"/>
      <c r="AY149" s="221"/>
      <c r="AZ149" s="221"/>
      <c r="BA149" s="221"/>
      <c r="BB149" s="221"/>
      <c r="BC149" s="221"/>
      <c r="BD149" s="221"/>
      <c r="BE149" s="221"/>
      <c r="BF149" s="221"/>
      <c r="BG149" s="221"/>
      <c r="BH149" s="221"/>
      <c r="BI149" s="221"/>
      <c r="BJ149" s="221"/>
      <c r="BK149" s="221"/>
      <c r="BL149" s="221"/>
      <c r="BM149" s="221"/>
      <c r="BN149" s="221"/>
      <c r="BO149" s="221"/>
      <c r="BP149" s="221"/>
    </row>
    <row r="150" ht="11.25" customHeight="1">
      <c r="A150" s="221"/>
      <c r="B150" s="221"/>
      <c r="C150" s="221"/>
      <c r="D150" s="221"/>
      <c r="E150" s="221"/>
      <c r="F150" s="221"/>
      <c r="G150" s="221"/>
      <c r="H150" s="221"/>
      <c r="I150" s="221"/>
      <c r="J150" s="221"/>
      <c r="K150" s="221"/>
      <c r="L150" s="221"/>
      <c r="M150" s="221"/>
      <c r="N150" s="221"/>
      <c r="O150" s="221"/>
      <c r="P150" s="221"/>
      <c r="Q150" s="221"/>
      <c r="R150" s="221"/>
      <c r="S150" s="221"/>
      <c r="T150" s="221"/>
      <c r="U150" s="221"/>
      <c r="V150" s="221"/>
      <c r="W150" s="221"/>
      <c r="X150" s="221"/>
      <c r="Y150" s="221"/>
      <c r="Z150" s="221"/>
      <c r="AA150" s="221"/>
      <c r="AB150" s="221"/>
      <c r="AC150" s="221"/>
      <c r="AD150" s="221"/>
      <c r="AE150" s="221"/>
      <c r="AF150" s="221"/>
      <c r="AG150" s="221"/>
      <c r="AH150" s="221"/>
      <c r="AI150" s="221"/>
      <c r="AJ150" s="221"/>
      <c r="AK150" s="221"/>
      <c r="AL150" s="221"/>
      <c r="AM150" s="221"/>
      <c r="AN150" s="221"/>
      <c r="AO150" s="221"/>
      <c r="AP150" s="221"/>
      <c r="AQ150" s="221"/>
      <c r="AR150" s="221"/>
      <c r="AS150" s="221"/>
      <c r="AT150" s="221"/>
      <c r="AU150" s="221"/>
      <c r="AV150" s="221"/>
      <c r="AW150" s="221"/>
      <c r="AX150" s="221"/>
      <c r="AY150" s="221"/>
      <c r="AZ150" s="221"/>
      <c r="BA150" s="221"/>
      <c r="BB150" s="221"/>
      <c r="BC150" s="221"/>
      <c r="BD150" s="221"/>
      <c r="BE150" s="221"/>
      <c r="BF150" s="221"/>
      <c r="BG150" s="221"/>
      <c r="BH150" s="221"/>
      <c r="BI150" s="221"/>
      <c r="BJ150" s="221"/>
      <c r="BK150" s="221"/>
      <c r="BL150" s="221"/>
      <c r="BM150" s="221"/>
      <c r="BN150" s="221"/>
      <c r="BO150" s="221"/>
      <c r="BP150" s="221"/>
    </row>
    <row r="151" ht="11.25" customHeight="1">
      <c r="A151" s="221"/>
      <c r="B151" s="221"/>
      <c r="C151" s="221"/>
      <c r="D151" s="221"/>
      <c r="E151" s="221"/>
      <c r="F151" s="221"/>
      <c r="G151" s="221"/>
      <c r="H151" s="221"/>
      <c r="I151" s="221"/>
      <c r="J151" s="221"/>
      <c r="K151" s="221"/>
      <c r="L151" s="221"/>
      <c r="M151" s="221"/>
      <c r="N151" s="221"/>
      <c r="O151" s="221"/>
      <c r="P151" s="221"/>
      <c r="Q151" s="221"/>
      <c r="R151" s="221"/>
      <c r="S151" s="221"/>
      <c r="T151" s="221"/>
      <c r="U151" s="221"/>
      <c r="V151" s="221"/>
      <c r="W151" s="221"/>
      <c r="X151" s="221"/>
      <c r="Y151" s="221"/>
      <c r="Z151" s="221"/>
      <c r="AA151" s="221"/>
      <c r="AB151" s="221"/>
      <c r="AC151" s="221"/>
      <c r="AD151" s="221"/>
      <c r="AE151" s="221"/>
      <c r="AF151" s="221"/>
      <c r="AG151" s="221"/>
      <c r="AH151" s="221"/>
      <c r="AI151" s="221"/>
      <c r="AJ151" s="221"/>
      <c r="AK151" s="221"/>
      <c r="AL151" s="221"/>
      <c r="AM151" s="221"/>
      <c r="AN151" s="221"/>
      <c r="AO151" s="221"/>
      <c r="AP151" s="221"/>
      <c r="AQ151" s="221"/>
      <c r="AR151" s="221"/>
      <c r="AS151" s="221"/>
      <c r="AT151" s="221"/>
      <c r="AU151" s="221"/>
      <c r="AV151" s="221"/>
      <c r="AW151" s="221"/>
      <c r="AX151" s="221"/>
      <c r="AY151" s="221"/>
      <c r="AZ151" s="221"/>
      <c r="BA151" s="221"/>
      <c r="BB151" s="221"/>
      <c r="BC151" s="221"/>
      <c r="BD151" s="221"/>
      <c r="BE151" s="221"/>
      <c r="BF151" s="221"/>
      <c r="BG151" s="221"/>
      <c r="BH151" s="221"/>
      <c r="BI151" s="221"/>
      <c r="BJ151" s="221"/>
      <c r="BK151" s="221"/>
      <c r="BL151" s="221"/>
      <c r="BM151" s="221"/>
      <c r="BN151" s="221"/>
      <c r="BO151" s="221"/>
      <c r="BP151" s="221"/>
    </row>
    <row r="152" ht="11.25" customHeight="1">
      <c r="A152" s="221"/>
      <c r="B152" s="221"/>
      <c r="C152" s="221"/>
      <c r="D152" s="221"/>
      <c r="E152" s="221"/>
      <c r="F152" s="221"/>
      <c r="G152" s="221"/>
      <c r="H152" s="221"/>
      <c r="I152" s="221"/>
      <c r="J152" s="221"/>
      <c r="K152" s="221"/>
      <c r="L152" s="221"/>
      <c r="M152" s="221"/>
      <c r="N152" s="221"/>
      <c r="O152" s="221"/>
      <c r="P152" s="221"/>
      <c r="Q152" s="221"/>
      <c r="R152" s="221"/>
      <c r="S152" s="221"/>
      <c r="T152" s="221"/>
      <c r="U152" s="221"/>
      <c r="V152" s="221"/>
      <c r="W152" s="221"/>
      <c r="X152" s="221"/>
      <c r="Y152" s="221"/>
      <c r="Z152" s="221"/>
      <c r="AA152" s="221"/>
      <c r="AB152" s="221"/>
      <c r="AC152" s="221"/>
      <c r="AD152" s="221"/>
      <c r="AE152" s="221"/>
      <c r="AF152" s="221"/>
      <c r="AG152" s="221"/>
      <c r="AH152" s="221"/>
      <c r="AI152" s="221"/>
      <c r="AJ152" s="221"/>
      <c r="AK152" s="221"/>
      <c r="AL152" s="221"/>
      <c r="AM152" s="221"/>
      <c r="AN152" s="221"/>
      <c r="AO152" s="221"/>
      <c r="AP152" s="221"/>
      <c r="AQ152" s="221"/>
      <c r="AR152" s="221"/>
      <c r="AS152" s="221"/>
      <c r="AT152" s="221"/>
      <c r="AU152" s="221"/>
      <c r="AV152" s="221"/>
      <c r="AW152" s="221"/>
      <c r="AX152" s="221"/>
      <c r="AY152" s="221"/>
      <c r="AZ152" s="221"/>
      <c r="BA152" s="221"/>
      <c r="BB152" s="221"/>
      <c r="BC152" s="221"/>
      <c r="BD152" s="221"/>
      <c r="BE152" s="221"/>
      <c r="BF152" s="221"/>
      <c r="BG152" s="221"/>
      <c r="BH152" s="221"/>
      <c r="BI152" s="221"/>
      <c r="BJ152" s="221"/>
      <c r="BK152" s="221"/>
      <c r="BL152" s="221"/>
      <c r="BM152" s="221"/>
      <c r="BN152" s="221"/>
      <c r="BO152" s="221"/>
      <c r="BP152" s="221"/>
    </row>
    <row r="153" ht="11.25" customHeight="1">
      <c r="A153" s="221"/>
      <c r="B153" s="221"/>
      <c r="C153" s="221"/>
      <c r="D153" s="221"/>
      <c r="E153" s="221"/>
      <c r="F153" s="221"/>
      <c r="G153" s="221"/>
      <c r="H153" s="221"/>
      <c r="I153" s="221"/>
      <c r="J153" s="221"/>
      <c r="K153" s="221"/>
      <c r="L153" s="221"/>
      <c r="M153" s="221"/>
      <c r="N153" s="221"/>
      <c r="O153" s="221"/>
      <c r="P153" s="221"/>
      <c r="Q153" s="221"/>
      <c r="R153" s="221"/>
      <c r="S153" s="221"/>
      <c r="T153" s="221"/>
      <c r="U153" s="221"/>
      <c r="V153" s="221"/>
      <c r="W153" s="221"/>
      <c r="X153" s="221"/>
      <c r="Y153" s="221"/>
      <c r="Z153" s="221"/>
      <c r="AA153" s="221"/>
      <c r="AB153" s="221"/>
      <c r="AC153" s="221"/>
      <c r="AD153" s="221"/>
      <c r="AE153" s="221"/>
      <c r="AF153" s="221"/>
      <c r="AG153" s="221"/>
      <c r="AH153" s="221"/>
      <c r="AI153" s="221"/>
      <c r="AJ153" s="221"/>
      <c r="AK153" s="221"/>
      <c r="AL153" s="221"/>
      <c r="AM153" s="221"/>
      <c r="AN153" s="221"/>
      <c r="AO153" s="221"/>
      <c r="AP153" s="221"/>
      <c r="AQ153" s="221"/>
      <c r="AR153" s="221"/>
      <c r="AS153" s="221"/>
      <c r="AT153" s="221"/>
      <c r="AU153" s="221"/>
      <c r="AV153" s="221"/>
      <c r="AW153" s="221"/>
      <c r="AX153" s="221"/>
      <c r="AY153" s="221"/>
      <c r="AZ153" s="221"/>
      <c r="BA153" s="221"/>
      <c r="BB153" s="221"/>
      <c r="BC153" s="221"/>
      <c r="BD153" s="221"/>
      <c r="BE153" s="221"/>
      <c r="BF153" s="221"/>
      <c r="BG153" s="221"/>
      <c r="BH153" s="221"/>
      <c r="BI153" s="221"/>
      <c r="BJ153" s="221"/>
      <c r="BK153" s="221"/>
      <c r="BL153" s="221"/>
      <c r="BM153" s="221"/>
      <c r="BN153" s="221"/>
      <c r="BO153" s="221"/>
      <c r="BP153" s="221"/>
    </row>
    <row r="154" ht="11.25" customHeight="1">
      <c r="A154" s="221"/>
      <c r="B154" s="221"/>
      <c r="C154" s="221"/>
      <c r="D154" s="221"/>
      <c r="E154" s="221"/>
      <c r="F154" s="221"/>
      <c r="G154" s="221"/>
      <c r="H154" s="221"/>
      <c r="I154" s="221"/>
      <c r="J154" s="221"/>
      <c r="K154" s="221"/>
      <c r="L154" s="221"/>
      <c r="M154" s="221"/>
      <c r="N154" s="221"/>
      <c r="O154" s="221"/>
      <c r="P154" s="221"/>
      <c r="Q154" s="221"/>
      <c r="R154" s="221"/>
      <c r="S154" s="221"/>
      <c r="T154" s="221"/>
      <c r="U154" s="221"/>
      <c r="V154" s="221"/>
      <c r="W154" s="221"/>
      <c r="X154" s="221"/>
      <c r="Y154" s="221"/>
      <c r="Z154" s="221"/>
      <c r="AA154" s="221"/>
      <c r="AB154" s="221"/>
      <c r="AC154" s="221"/>
      <c r="AD154" s="221"/>
      <c r="AE154" s="221"/>
      <c r="AF154" s="221"/>
      <c r="AG154" s="221"/>
      <c r="AH154" s="221"/>
      <c r="AI154" s="221"/>
      <c r="AJ154" s="221"/>
      <c r="AK154" s="221"/>
      <c r="AL154" s="221"/>
      <c r="AM154" s="221"/>
      <c r="AN154" s="221"/>
      <c r="AO154" s="221"/>
      <c r="AP154" s="221"/>
      <c r="AQ154" s="221"/>
      <c r="AR154" s="221"/>
      <c r="AS154" s="221"/>
      <c r="AT154" s="221"/>
      <c r="AU154" s="221"/>
      <c r="AV154" s="221"/>
      <c r="AW154" s="221"/>
      <c r="AX154" s="221"/>
      <c r="AY154" s="221"/>
      <c r="AZ154" s="221"/>
      <c r="BA154" s="221"/>
      <c r="BB154" s="221"/>
      <c r="BC154" s="221"/>
      <c r="BD154" s="221"/>
      <c r="BE154" s="221"/>
      <c r="BF154" s="221"/>
      <c r="BG154" s="221"/>
      <c r="BH154" s="221"/>
      <c r="BI154" s="221"/>
      <c r="BJ154" s="221"/>
      <c r="BK154" s="221"/>
      <c r="BL154" s="221"/>
      <c r="BM154" s="221"/>
      <c r="BN154" s="221"/>
      <c r="BO154" s="221"/>
      <c r="BP154" s="221"/>
    </row>
    <row r="155" ht="11.25" customHeight="1">
      <c r="A155" s="221"/>
      <c r="B155" s="221"/>
      <c r="C155" s="221"/>
      <c r="D155" s="221"/>
      <c r="E155" s="221"/>
      <c r="F155" s="221"/>
      <c r="G155" s="221"/>
      <c r="H155" s="221"/>
      <c r="I155" s="221"/>
      <c r="J155" s="221"/>
      <c r="K155" s="221"/>
      <c r="L155" s="221"/>
      <c r="M155" s="221"/>
      <c r="N155" s="221"/>
      <c r="O155" s="221"/>
      <c r="P155" s="221"/>
      <c r="Q155" s="221"/>
      <c r="R155" s="221"/>
      <c r="S155" s="221"/>
      <c r="T155" s="221"/>
      <c r="U155" s="221"/>
      <c r="V155" s="221"/>
      <c r="W155" s="221"/>
      <c r="X155" s="221"/>
      <c r="Y155" s="221"/>
      <c r="Z155" s="221"/>
      <c r="AA155" s="221"/>
      <c r="AB155" s="221"/>
      <c r="AC155" s="221"/>
      <c r="AD155" s="221"/>
      <c r="AE155" s="221"/>
      <c r="AF155" s="221"/>
      <c r="AG155" s="221"/>
      <c r="AH155" s="221"/>
      <c r="AI155" s="221"/>
      <c r="AJ155" s="221"/>
      <c r="AK155" s="221"/>
      <c r="AL155" s="221"/>
      <c r="AM155" s="221"/>
      <c r="AN155" s="221"/>
      <c r="AO155" s="221"/>
      <c r="AP155" s="221"/>
      <c r="AQ155" s="221"/>
      <c r="AR155" s="221"/>
      <c r="AS155" s="221"/>
      <c r="AT155" s="221"/>
      <c r="AU155" s="221"/>
      <c r="AV155" s="221"/>
      <c r="AW155" s="221"/>
      <c r="AX155" s="221"/>
      <c r="AY155" s="221"/>
      <c r="AZ155" s="221"/>
      <c r="BA155" s="221"/>
      <c r="BB155" s="221"/>
      <c r="BC155" s="221"/>
      <c r="BD155" s="221"/>
      <c r="BE155" s="221"/>
      <c r="BF155" s="221"/>
      <c r="BG155" s="221"/>
      <c r="BH155" s="221"/>
      <c r="BI155" s="221"/>
      <c r="BJ155" s="221"/>
      <c r="BK155" s="221"/>
      <c r="BL155" s="221"/>
      <c r="BM155" s="221"/>
      <c r="BN155" s="221"/>
      <c r="BO155" s="221"/>
      <c r="BP155" s="221"/>
    </row>
    <row r="156" ht="11.25" customHeight="1">
      <c r="A156" s="221"/>
      <c r="B156" s="221"/>
      <c r="C156" s="221"/>
      <c r="D156" s="221"/>
      <c r="E156" s="221"/>
      <c r="F156" s="221"/>
      <c r="G156" s="221"/>
      <c r="H156" s="221"/>
      <c r="I156" s="221"/>
      <c r="J156" s="221"/>
      <c r="K156" s="221"/>
      <c r="L156" s="221"/>
      <c r="M156" s="221"/>
      <c r="N156" s="221"/>
      <c r="O156" s="221"/>
      <c r="P156" s="221"/>
      <c r="Q156" s="221"/>
      <c r="R156" s="221"/>
      <c r="S156" s="221"/>
      <c r="T156" s="221"/>
      <c r="U156" s="221"/>
      <c r="V156" s="221"/>
      <c r="W156" s="221"/>
      <c r="X156" s="221"/>
      <c r="Y156" s="221"/>
      <c r="Z156" s="221"/>
      <c r="AA156" s="221"/>
      <c r="AB156" s="221"/>
      <c r="AC156" s="221"/>
      <c r="AD156" s="221"/>
      <c r="AE156" s="221"/>
      <c r="AF156" s="221"/>
      <c r="AG156" s="221"/>
      <c r="AH156" s="221"/>
      <c r="AI156" s="221"/>
      <c r="AJ156" s="221"/>
      <c r="AK156" s="221"/>
      <c r="AL156" s="221"/>
      <c r="AM156" s="221"/>
      <c r="AN156" s="221"/>
      <c r="AO156" s="221"/>
      <c r="AP156" s="221"/>
      <c r="AQ156" s="221"/>
      <c r="AR156" s="221"/>
      <c r="AS156" s="221"/>
      <c r="AT156" s="221"/>
      <c r="AU156" s="221"/>
      <c r="AV156" s="221"/>
      <c r="AW156" s="221"/>
      <c r="AX156" s="221"/>
      <c r="AY156" s="221"/>
      <c r="AZ156" s="221"/>
      <c r="BA156" s="221"/>
      <c r="BB156" s="221"/>
      <c r="BC156" s="221"/>
      <c r="BD156" s="221"/>
      <c r="BE156" s="221"/>
      <c r="BF156" s="221"/>
      <c r="BG156" s="221"/>
      <c r="BH156" s="221"/>
      <c r="BI156" s="221"/>
      <c r="BJ156" s="221"/>
      <c r="BK156" s="221"/>
      <c r="BL156" s="221"/>
      <c r="BM156" s="221"/>
      <c r="BN156" s="221"/>
      <c r="BO156" s="221"/>
      <c r="BP156" s="221"/>
    </row>
    <row r="157" ht="11.25" customHeight="1">
      <c r="A157" s="221"/>
      <c r="B157" s="221"/>
      <c r="C157" s="221"/>
      <c r="D157" s="221"/>
      <c r="E157" s="221"/>
      <c r="F157" s="221"/>
      <c r="G157" s="221"/>
      <c r="H157" s="221"/>
      <c r="I157" s="221"/>
      <c r="J157" s="221"/>
      <c r="K157" s="221"/>
      <c r="L157" s="221"/>
      <c r="M157" s="221"/>
      <c r="N157" s="221"/>
      <c r="O157" s="221"/>
      <c r="P157" s="221"/>
      <c r="Q157" s="221"/>
      <c r="R157" s="221"/>
      <c r="S157" s="221"/>
      <c r="T157" s="221"/>
      <c r="U157" s="221"/>
      <c r="V157" s="221"/>
      <c r="W157" s="221"/>
      <c r="X157" s="221"/>
      <c r="Y157" s="221"/>
      <c r="Z157" s="221"/>
      <c r="AA157" s="221"/>
      <c r="AB157" s="221"/>
      <c r="AC157" s="221"/>
      <c r="AD157" s="221"/>
      <c r="AE157" s="221"/>
      <c r="AF157" s="221"/>
      <c r="AG157" s="221"/>
      <c r="AH157" s="221"/>
      <c r="AI157" s="221"/>
      <c r="AJ157" s="221"/>
      <c r="AK157" s="221"/>
      <c r="AL157" s="221"/>
      <c r="AM157" s="221"/>
      <c r="AN157" s="221"/>
      <c r="AO157" s="221"/>
      <c r="AP157" s="221"/>
      <c r="AQ157" s="221"/>
      <c r="AR157" s="221"/>
      <c r="AS157" s="221"/>
      <c r="AT157" s="221"/>
      <c r="AU157" s="221"/>
      <c r="AV157" s="221"/>
      <c r="AW157" s="221"/>
      <c r="AX157" s="221"/>
      <c r="AY157" s="221"/>
      <c r="AZ157" s="221"/>
      <c r="BA157" s="221"/>
      <c r="BB157" s="221"/>
      <c r="BC157" s="221"/>
      <c r="BD157" s="221"/>
      <c r="BE157" s="221"/>
      <c r="BF157" s="221"/>
      <c r="BG157" s="221"/>
      <c r="BH157" s="221"/>
      <c r="BI157" s="221"/>
      <c r="BJ157" s="221"/>
      <c r="BK157" s="221"/>
      <c r="BL157" s="221"/>
      <c r="BM157" s="221"/>
      <c r="BN157" s="221"/>
      <c r="BO157" s="221"/>
      <c r="BP157" s="221"/>
    </row>
    <row r="158" ht="11.25" customHeight="1">
      <c r="A158" s="221"/>
      <c r="B158" s="221"/>
      <c r="C158" s="221"/>
      <c r="D158" s="221"/>
      <c r="E158" s="221"/>
      <c r="F158" s="221"/>
      <c r="G158" s="221"/>
      <c r="H158" s="221"/>
      <c r="I158" s="221"/>
      <c r="J158" s="221"/>
      <c r="K158" s="221"/>
      <c r="L158" s="221"/>
      <c r="M158" s="221"/>
      <c r="N158" s="221"/>
      <c r="O158" s="221"/>
      <c r="P158" s="221"/>
      <c r="Q158" s="221"/>
      <c r="R158" s="221"/>
      <c r="S158" s="221"/>
      <c r="T158" s="221"/>
      <c r="U158" s="221"/>
      <c r="V158" s="221"/>
      <c r="W158" s="221"/>
      <c r="X158" s="221"/>
      <c r="Y158" s="221"/>
      <c r="Z158" s="221"/>
      <c r="AA158" s="221"/>
      <c r="AB158" s="221"/>
      <c r="AC158" s="221"/>
      <c r="AD158" s="221"/>
      <c r="AE158" s="221"/>
      <c r="AF158" s="221"/>
      <c r="AG158" s="221"/>
      <c r="AH158" s="221"/>
      <c r="AI158" s="221"/>
      <c r="AJ158" s="221"/>
      <c r="AK158" s="221"/>
      <c r="AL158" s="221"/>
      <c r="AM158" s="221"/>
      <c r="AN158" s="221"/>
      <c r="AO158" s="221"/>
      <c r="AP158" s="221"/>
      <c r="AQ158" s="221"/>
      <c r="AR158" s="221"/>
      <c r="AS158" s="221"/>
      <c r="AT158" s="221"/>
      <c r="AU158" s="221"/>
      <c r="AV158" s="221"/>
      <c r="AW158" s="221"/>
      <c r="AX158" s="221"/>
      <c r="AY158" s="221"/>
      <c r="AZ158" s="221"/>
      <c r="BA158" s="221"/>
      <c r="BB158" s="221"/>
      <c r="BC158" s="221"/>
      <c r="BD158" s="221"/>
      <c r="BE158" s="221"/>
      <c r="BF158" s="221"/>
      <c r="BG158" s="221"/>
      <c r="BH158" s="221"/>
      <c r="BI158" s="221"/>
      <c r="BJ158" s="221"/>
      <c r="BK158" s="221"/>
      <c r="BL158" s="221"/>
      <c r="BM158" s="221"/>
      <c r="BN158" s="221"/>
      <c r="BO158" s="221"/>
      <c r="BP158" s="221"/>
    </row>
    <row r="159" ht="11.25" customHeight="1">
      <c r="A159" s="221"/>
      <c r="B159" s="221"/>
      <c r="C159" s="221"/>
      <c r="D159" s="221"/>
      <c r="E159" s="221"/>
      <c r="F159" s="221"/>
      <c r="G159" s="221"/>
      <c r="H159" s="221"/>
      <c r="I159" s="221"/>
      <c r="J159" s="221"/>
      <c r="K159" s="221"/>
      <c r="L159" s="221"/>
      <c r="M159" s="221"/>
      <c r="N159" s="221"/>
      <c r="O159" s="221"/>
      <c r="P159" s="221"/>
      <c r="Q159" s="221"/>
      <c r="R159" s="221"/>
      <c r="S159" s="221"/>
      <c r="T159" s="221"/>
      <c r="U159" s="221"/>
      <c r="V159" s="221"/>
      <c r="W159" s="221"/>
      <c r="X159" s="221"/>
      <c r="Y159" s="221"/>
      <c r="Z159" s="221"/>
      <c r="AA159" s="221"/>
      <c r="AB159" s="221"/>
      <c r="AC159" s="221"/>
      <c r="AD159" s="221"/>
      <c r="AE159" s="221"/>
      <c r="AF159" s="221"/>
      <c r="AG159" s="221"/>
      <c r="AH159" s="221"/>
      <c r="AI159" s="221"/>
      <c r="AJ159" s="221"/>
      <c r="AK159" s="221"/>
      <c r="AL159" s="221"/>
      <c r="AM159" s="221"/>
      <c r="AN159" s="221"/>
      <c r="AO159" s="221"/>
      <c r="AP159" s="221"/>
      <c r="AQ159" s="221"/>
      <c r="AR159" s="221"/>
      <c r="AS159" s="221"/>
      <c r="AT159" s="221"/>
      <c r="AU159" s="221"/>
      <c r="AV159" s="221"/>
      <c r="AW159" s="221"/>
      <c r="AX159" s="221"/>
      <c r="AY159" s="221"/>
      <c r="AZ159" s="221"/>
      <c r="BA159" s="221"/>
      <c r="BB159" s="221"/>
      <c r="BC159" s="221"/>
      <c r="BD159" s="221"/>
      <c r="BE159" s="221"/>
      <c r="BF159" s="221"/>
      <c r="BG159" s="221"/>
      <c r="BH159" s="221"/>
      <c r="BI159" s="221"/>
      <c r="BJ159" s="221"/>
      <c r="BK159" s="221"/>
      <c r="BL159" s="221"/>
      <c r="BM159" s="221"/>
      <c r="BN159" s="221"/>
      <c r="BO159" s="221"/>
      <c r="BP159" s="221"/>
    </row>
    <row r="160" ht="11.25" customHeight="1">
      <c r="A160" s="221"/>
      <c r="B160" s="221"/>
      <c r="C160" s="221"/>
      <c r="D160" s="221"/>
      <c r="E160" s="221"/>
      <c r="F160" s="221"/>
      <c r="G160" s="221"/>
      <c r="H160" s="221"/>
      <c r="I160" s="221"/>
      <c r="J160" s="221"/>
      <c r="K160" s="221"/>
      <c r="L160" s="221"/>
      <c r="M160" s="221"/>
      <c r="N160" s="221"/>
      <c r="O160" s="221"/>
      <c r="P160" s="221"/>
      <c r="Q160" s="221"/>
      <c r="R160" s="221"/>
      <c r="S160" s="221"/>
      <c r="T160" s="221"/>
      <c r="U160" s="221"/>
      <c r="V160" s="221"/>
      <c r="W160" s="221"/>
      <c r="X160" s="221"/>
      <c r="Y160" s="221"/>
      <c r="Z160" s="221"/>
      <c r="AA160" s="221"/>
      <c r="AB160" s="221"/>
      <c r="AC160" s="221"/>
      <c r="AD160" s="221"/>
      <c r="AE160" s="221"/>
      <c r="AF160" s="221"/>
      <c r="AG160" s="221"/>
      <c r="AH160" s="221"/>
      <c r="AI160" s="221"/>
      <c r="AJ160" s="221"/>
      <c r="AK160" s="221"/>
      <c r="AL160" s="221"/>
      <c r="AM160" s="221"/>
      <c r="AN160" s="221"/>
      <c r="AO160" s="221"/>
      <c r="AP160" s="221"/>
      <c r="AQ160" s="221"/>
      <c r="AR160" s="221"/>
      <c r="AS160" s="221"/>
      <c r="AT160" s="221"/>
      <c r="AU160" s="221"/>
      <c r="AV160" s="221"/>
      <c r="AW160" s="221"/>
      <c r="AX160" s="221"/>
      <c r="AY160" s="221"/>
      <c r="AZ160" s="221"/>
      <c r="BA160" s="221"/>
      <c r="BB160" s="221"/>
      <c r="BC160" s="221"/>
      <c r="BD160" s="221"/>
      <c r="BE160" s="221"/>
      <c r="BF160" s="221"/>
      <c r="BG160" s="221"/>
      <c r="BH160" s="221"/>
      <c r="BI160" s="221"/>
      <c r="BJ160" s="221"/>
      <c r="BK160" s="221"/>
      <c r="BL160" s="221"/>
      <c r="BM160" s="221"/>
      <c r="BN160" s="221"/>
      <c r="BO160" s="221"/>
      <c r="BP160" s="221"/>
    </row>
    <row r="161" ht="11.25" customHeight="1">
      <c r="A161" s="221"/>
      <c r="B161" s="221"/>
      <c r="C161" s="221"/>
      <c r="D161" s="221"/>
      <c r="E161" s="221"/>
      <c r="F161" s="221"/>
      <c r="G161" s="221"/>
      <c r="H161" s="221"/>
      <c r="I161" s="221"/>
      <c r="J161" s="221"/>
      <c r="K161" s="221"/>
      <c r="L161" s="221"/>
      <c r="M161" s="221"/>
      <c r="N161" s="221"/>
      <c r="O161" s="221"/>
      <c r="P161" s="221"/>
      <c r="Q161" s="221"/>
      <c r="R161" s="221"/>
      <c r="S161" s="221"/>
      <c r="T161" s="221"/>
      <c r="U161" s="221"/>
      <c r="V161" s="221"/>
      <c r="W161" s="221"/>
      <c r="X161" s="221"/>
      <c r="Y161" s="221"/>
      <c r="Z161" s="221"/>
      <c r="AA161" s="221"/>
      <c r="AB161" s="221"/>
      <c r="AC161" s="221"/>
      <c r="AD161" s="221"/>
      <c r="AE161" s="221"/>
      <c r="AF161" s="221"/>
      <c r="AG161" s="221"/>
      <c r="AH161" s="221"/>
      <c r="AI161" s="221"/>
      <c r="AJ161" s="221"/>
      <c r="AK161" s="221"/>
      <c r="AL161" s="221"/>
      <c r="AM161" s="221"/>
      <c r="AN161" s="221"/>
      <c r="AO161" s="221"/>
      <c r="AP161" s="221"/>
      <c r="AQ161" s="221"/>
      <c r="AR161" s="221"/>
      <c r="AS161" s="221"/>
      <c r="AT161" s="221"/>
      <c r="AU161" s="221"/>
      <c r="AV161" s="221"/>
      <c r="AW161" s="221"/>
      <c r="AX161" s="221"/>
      <c r="AY161" s="221"/>
      <c r="AZ161" s="221"/>
      <c r="BA161" s="221"/>
      <c r="BB161" s="221"/>
      <c r="BC161" s="221"/>
      <c r="BD161" s="221"/>
      <c r="BE161" s="221"/>
      <c r="BF161" s="221"/>
      <c r="BG161" s="221"/>
      <c r="BH161" s="221"/>
      <c r="BI161" s="221"/>
      <c r="BJ161" s="221"/>
      <c r="BK161" s="221"/>
      <c r="BL161" s="221"/>
      <c r="BM161" s="221"/>
      <c r="BN161" s="221"/>
      <c r="BO161" s="221"/>
      <c r="BP161" s="221"/>
    </row>
    <row r="162" ht="11.25" customHeight="1">
      <c r="A162" s="221"/>
      <c r="B162" s="221"/>
      <c r="C162" s="221"/>
      <c r="D162" s="221"/>
      <c r="E162" s="221"/>
      <c r="F162" s="221"/>
      <c r="G162" s="221"/>
      <c r="H162" s="221"/>
      <c r="I162" s="221"/>
      <c r="J162" s="221"/>
      <c r="K162" s="221"/>
      <c r="L162" s="221"/>
      <c r="M162" s="221"/>
      <c r="N162" s="221"/>
      <c r="O162" s="221"/>
      <c r="P162" s="221"/>
      <c r="Q162" s="221"/>
      <c r="R162" s="221"/>
      <c r="S162" s="221"/>
      <c r="T162" s="221"/>
      <c r="U162" s="221"/>
      <c r="V162" s="221"/>
      <c r="W162" s="221"/>
      <c r="X162" s="221"/>
      <c r="Y162" s="221"/>
      <c r="Z162" s="221"/>
      <c r="AA162" s="221"/>
      <c r="AB162" s="221"/>
      <c r="AC162" s="221"/>
      <c r="AD162" s="221"/>
      <c r="AE162" s="221"/>
      <c r="AF162" s="221"/>
      <c r="AG162" s="221"/>
      <c r="AH162" s="221"/>
      <c r="AI162" s="221"/>
      <c r="AJ162" s="221"/>
      <c r="AK162" s="221"/>
      <c r="AL162" s="221"/>
      <c r="AM162" s="221"/>
      <c r="AN162" s="221"/>
      <c r="AO162" s="221"/>
      <c r="AP162" s="221"/>
      <c r="AQ162" s="221"/>
      <c r="AR162" s="221"/>
      <c r="AS162" s="221"/>
      <c r="AT162" s="221"/>
      <c r="AU162" s="221"/>
      <c r="AV162" s="221"/>
      <c r="AW162" s="221"/>
      <c r="AX162" s="221"/>
      <c r="AY162" s="221"/>
      <c r="AZ162" s="221"/>
      <c r="BA162" s="221"/>
      <c r="BB162" s="221"/>
      <c r="BC162" s="221"/>
      <c r="BD162" s="221"/>
      <c r="BE162" s="221"/>
      <c r="BF162" s="221"/>
      <c r="BG162" s="221"/>
      <c r="BH162" s="221"/>
      <c r="BI162" s="221"/>
      <c r="BJ162" s="221"/>
      <c r="BK162" s="221"/>
      <c r="BL162" s="221"/>
      <c r="BM162" s="221"/>
      <c r="BN162" s="221"/>
      <c r="BO162" s="221"/>
      <c r="BP162" s="221"/>
    </row>
    <row r="163" ht="11.25" customHeight="1">
      <c r="A163" s="221"/>
      <c r="B163" s="221"/>
      <c r="C163" s="221"/>
      <c r="D163" s="221"/>
      <c r="E163" s="221"/>
      <c r="F163" s="221"/>
      <c r="G163" s="221"/>
      <c r="H163" s="221"/>
      <c r="I163" s="221"/>
      <c r="J163" s="221"/>
      <c r="K163" s="221"/>
      <c r="L163" s="221"/>
      <c r="M163" s="221"/>
      <c r="N163" s="221"/>
      <c r="O163" s="221"/>
      <c r="P163" s="221"/>
      <c r="Q163" s="221"/>
      <c r="R163" s="221"/>
      <c r="S163" s="221"/>
      <c r="T163" s="221"/>
      <c r="U163" s="221"/>
      <c r="V163" s="221"/>
      <c r="W163" s="221"/>
      <c r="X163" s="221"/>
      <c r="Y163" s="221"/>
      <c r="Z163" s="221"/>
      <c r="AA163" s="221"/>
      <c r="AB163" s="221"/>
      <c r="AC163" s="221"/>
      <c r="AD163" s="221"/>
      <c r="AE163" s="221"/>
      <c r="AF163" s="221"/>
      <c r="AG163" s="221"/>
      <c r="AH163" s="221"/>
      <c r="AI163" s="221"/>
      <c r="AJ163" s="221"/>
      <c r="AK163" s="221"/>
      <c r="AL163" s="221"/>
      <c r="AM163" s="221"/>
      <c r="AN163" s="221"/>
      <c r="AO163" s="221"/>
      <c r="AP163" s="221"/>
      <c r="AQ163" s="221"/>
      <c r="AR163" s="221"/>
      <c r="AS163" s="221"/>
      <c r="AT163" s="221"/>
      <c r="AU163" s="221"/>
      <c r="AV163" s="221"/>
      <c r="AW163" s="221"/>
      <c r="AX163" s="221"/>
      <c r="AY163" s="221"/>
      <c r="AZ163" s="221"/>
      <c r="BA163" s="221"/>
      <c r="BB163" s="221"/>
      <c r="BC163" s="221"/>
      <c r="BD163" s="221"/>
      <c r="BE163" s="221"/>
      <c r="BF163" s="221"/>
      <c r="BG163" s="221"/>
      <c r="BH163" s="221"/>
      <c r="BI163" s="221"/>
      <c r="BJ163" s="221"/>
      <c r="BK163" s="221"/>
      <c r="BL163" s="221"/>
      <c r="BM163" s="221"/>
      <c r="BN163" s="221"/>
      <c r="BO163" s="221"/>
      <c r="BP163" s="221"/>
    </row>
    <row r="164" ht="11.25" customHeight="1">
      <c r="A164" s="221"/>
      <c r="B164" s="221"/>
      <c r="C164" s="221"/>
      <c r="D164" s="221"/>
      <c r="E164" s="221"/>
      <c r="F164" s="221"/>
      <c r="G164" s="221"/>
      <c r="H164" s="221"/>
      <c r="I164" s="221"/>
      <c r="J164" s="221"/>
      <c r="K164" s="221"/>
      <c r="L164" s="221"/>
      <c r="M164" s="221"/>
      <c r="N164" s="221"/>
      <c r="O164" s="221"/>
      <c r="P164" s="221"/>
      <c r="Q164" s="221"/>
      <c r="R164" s="221"/>
      <c r="S164" s="221"/>
      <c r="T164" s="221"/>
      <c r="U164" s="221"/>
      <c r="V164" s="221"/>
      <c r="W164" s="221"/>
      <c r="X164" s="221"/>
      <c r="Y164" s="221"/>
      <c r="Z164" s="221"/>
      <c r="AA164" s="221"/>
      <c r="AB164" s="221"/>
      <c r="AC164" s="221"/>
      <c r="AD164" s="221"/>
      <c r="AE164" s="221"/>
      <c r="AF164" s="221"/>
      <c r="AG164" s="221"/>
      <c r="AH164" s="221"/>
      <c r="AI164" s="221"/>
      <c r="AJ164" s="221"/>
      <c r="AK164" s="221"/>
      <c r="AL164" s="221"/>
      <c r="AM164" s="221"/>
      <c r="AN164" s="221"/>
      <c r="AO164" s="221"/>
      <c r="AP164" s="221"/>
      <c r="AQ164" s="221"/>
      <c r="AR164" s="221"/>
      <c r="AS164" s="221"/>
      <c r="AT164" s="221"/>
      <c r="AU164" s="221"/>
      <c r="AV164" s="221"/>
      <c r="AW164" s="221"/>
      <c r="AX164" s="221"/>
      <c r="AY164" s="221"/>
      <c r="AZ164" s="221"/>
      <c r="BA164" s="221"/>
      <c r="BB164" s="221"/>
      <c r="BC164" s="221"/>
      <c r="BD164" s="221"/>
      <c r="BE164" s="221"/>
      <c r="BF164" s="221"/>
      <c r="BG164" s="221"/>
      <c r="BH164" s="221"/>
      <c r="BI164" s="221"/>
      <c r="BJ164" s="221"/>
      <c r="BK164" s="221"/>
      <c r="BL164" s="221"/>
      <c r="BM164" s="221"/>
      <c r="BN164" s="221"/>
      <c r="BO164" s="221"/>
      <c r="BP164" s="221"/>
    </row>
    <row r="165" ht="11.25" customHeight="1">
      <c r="A165" s="221"/>
      <c r="B165" s="221"/>
      <c r="C165" s="221"/>
      <c r="D165" s="221"/>
      <c r="E165" s="221"/>
      <c r="F165" s="221"/>
      <c r="G165" s="221"/>
      <c r="H165" s="221"/>
      <c r="I165" s="221"/>
      <c r="J165" s="221"/>
      <c r="K165" s="221"/>
      <c r="L165" s="221"/>
      <c r="M165" s="221"/>
      <c r="N165" s="221"/>
      <c r="O165" s="221"/>
      <c r="P165" s="221"/>
      <c r="Q165" s="221"/>
      <c r="R165" s="221"/>
      <c r="S165" s="221"/>
      <c r="T165" s="221"/>
      <c r="U165" s="221"/>
      <c r="V165" s="221"/>
      <c r="W165" s="221"/>
      <c r="X165" s="221"/>
      <c r="Y165" s="221"/>
      <c r="Z165" s="221"/>
      <c r="AA165" s="221"/>
      <c r="AB165" s="221"/>
      <c r="AC165" s="221"/>
      <c r="AD165" s="221"/>
      <c r="AE165" s="221"/>
      <c r="AF165" s="221"/>
      <c r="AG165" s="221"/>
      <c r="AH165" s="221"/>
      <c r="AI165" s="221"/>
      <c r="AJ165" s="221"/>
      <c r="AK165" s="221"/>
      <c r="AL165" s="221"/>
      <c r="AM165" s="221"/>
      <c r="AN165" s="221"/>
      <c r="AO165" s="221"/>
      <c r="AP165" s="221"/>
      <c r="AQ165" s="221"/>
      <c r="AR165" s="221"/>
      <c r="AS165" s="221"/>
      <c r="AT165" s="221"/>
      <c r="AU165" s="221"/>
      <c r="AV165" s="221"/>
      <c r="AW165" s="221"/>
      <c r="AX165" s="221"/>
      <c r="AY165" s="221"/>
      <c r="AZ165" s="221"/>
      <c r="BA165" s="221"/>
      <c r="BB165" s="221"/>
      <c r="BC165" s="221"/>
      <c r="BD165" s="221"/>
      <c r="BE165" s="221"/>
      <c r="BF165" s="221"/>
      <c r="BG165" s="221"/>
      <c r="BH165" s="221"/>
      <c r="BI165" s="221"/>
      <c r="BJ165" s="221"/>
      <c r="BK165" s="221"/>
      <c r="BL165" s="221"/>
      <c r="BM165" s="221"/>
      <c r="BN165" s="221"/>
      <c r="BO165" s="221"/>
      <c r="BP165" s="221"/>
    </row>
    <row r="166" ht="11.25" customHeight="1">
      <c r="A166" s="221"/>
      <c r="B166" s="221"/>
      <c r="C166" s="221"/>
      <c r="D166" s="221"/>
      <c r="E166" s="221"/>
      <c r="F166" s="221"/>
      <c r="G166" s="221"/>
      <c r="H166" s="221"/>
      <c r="I166" s="221"/>
      <c r="J166" s="221"/>
      <c r="K166" s="221"/>
      <c r="L166" s="221"/>
      <c r="M166" s="221"/>
      <c r="N166" s="221"/>
      <c r="O166" s="221"/>
      <c r="P166" s="221"/>
      <c r="Q166" s="221"/>
      <c r="R166" s="221"/>
      <c r="S166" s="221"/>
      <c r="T166" s="221"/>
      <c r="U166" s="221"/>
      <c r="V166" s="221"/>
      <c r="W166" s="221"/>
      <c r="X166" s="221"/>
      <c r="Y166" s="221"/>
      <c r="Z166" s="221"/>
      <c r="AA166" s="221"/>
      <c r="AB166" s="221"/>
      <c r="AC166" s="221"/>
      <c r="AD166" s="221"/>
      <c r="AE166" s="221"/>
      <c r="AF166" s="221"/>
      <c r="AG166" s="221"/>
      <c r="AH166" s="221"/>
      <c r="AI166" s="221"/>
      <c r="AJ166" s="221"/>
      <c r="AK166" s="221"/>
      <c r="AL166" s="221"/>
      <c r="AM166" s="221"/>
      <c r="AN166" s="221"/>
      <c r="AO166" s="221"/>
      <c r="AP166" s="221"/>
      <c r="AQ166" s="221"/>
      <c r="AR166" s="221"/>
      <c r="AS166" s="221"/>
      <c r="AT166" s="221"/>
      <c r="AU166" s="221"/>
      <c r="AV166" s="221"/>
      <c r="AW166" s="221"/>
      <c r="AX166" s="221"/>
      <c r="AY166" s="221"/>
      <c r="AZ166" s="221"/>
      <c r="BA166" s="221"/>
      <c r="BB166" s="221"/>
      <c r="BC166" s="221"/>
      <c r="BD166" s="221"/>
      <c r="BE166" s="221"/>
      <c r="BF166" s="221"/>
      <c r="BG166" s="221"/>
      <c r="BH166" s="221"/>
      <c r="BI166" s="221"/>
      <c r="BJ166" s="221"/>
      <c r="BK166" s="221"/>
      <c r="BL166" s="221"/>
      <c r="BM166" s="221"/>
      <c r="BN166" s="221"/>
      <c r="BO166" s="221"/>
      <c r="BP166" s="221"/>
    </row>
    <row r="167" ht="11.25" customHeight="1">
      <c r="A167" s="221"/>
      <c r="B167" s="221"/>
      <c r="C167" s="221"/>
      <c r="D167" s="221"/>
      <c r="E167" s="221"/>
      <c r="F167" s="221"/>
      <c r="G167" s="221"/>
      <c r="H167" s="221"/>
      <c r="I167" s="221"/>
      <c r="J167" s="221"/>
      <c r="K167" s="221"/>
      <c r="L167" s="221"/>
      <c r="M167" s="221"/>
      <c r="N167" s="221"/>
      <c r="O167" s="221"/>
      <c r="P167" s="221"/>
      <c r="Q167" s="221"/>
      <c r="R167" s="221"/>
      <c r="S167" s="221"/>
      <c r="T167" s="221"/>
      <c r="U167" s="221"/>
      <c r="V167" s="221"/>
      <c r="W167" s="221"/>
      <c r="X167" s="221"/>
      <c r="Y167" s="221"/>
      <c r="Z167" s="221"/>
      <c r="AA167" s="221"/>
      <c r="AB167" s="221"/>
      <c r="AC167" s="221"/>
      <c r="AD167" s="221"/>
      <c r="AE167" s="221"/>
      <c r="AF167" s="221"/>
      <c r="AG167" s="221"/>
      <c r="AH167" s="221"/>
      <c r="AI167" s="221"/>
      <c r="AJ167" s="221"/>
      <c r="AK167" s="221"/>
      <c r="AL167" s="221"/>
      <c r="AM167" s="221"/>
      <c r="AN167" s="221"/>
      <c r="AO167" s="221"/>
      <c r="AP167" s="221"/>
      <c r="AQ167" s="221"/>
      <c r="AR167" s="221"/>
      <c r="AS167" s="221"/>
      <c r="AT167" s="221"/>
      <c r="AU167" s="221"/>
      <c r="AV167" s="221"/>
      <c r="AW167" s="221"/>
      <c r="AX167" s="221"/>
      <c r="AY167" s="221"/>
      <c r="AZ167" s="221"/>
      <c r="BA167" s="221"/>
      <c r="BB167" s="221"/>
      <c r="BC167" s="221"/>
      <c r="BD167" s="221"/>
      <c r="BE167" s="221"/>
      <c r="BF167" s="221"/>
      <c r="BG167" s="221"/>
      <c r="BH167" s="221"/>
      <c r="BI167" s="221"/>
      <c r="BJ167" s="221"/>
      <c r="BK167" s="221"/>
      <c r="BL167" s="221"/>
      <c r="BM167" s="221"/>
      <c r="BN167" s="221"/>
      <c r="BO167" s="221"/>
      <c r="BP167" s="221"/>
    </row>
    <row r="168" ht="11.25" customHeight="1">
      <c r="A168" s="221"/>
      <c r="B168" s="221"/>
      <c r="C168" s="221"/>
      <c r="D168" s="221"/>
      <c r="E168" s="221"/>
      <c r="F168" s="221"/>
      <c r="G168" s="221"/>
      <c r="H168" s="221"/>
      <c r="I168" s="221"/>
      <c r="J168" s="221"/>
      <c r="K168" s="221"/>
      <c r="L168" s="221"/>
      <c r="M168" s="221"/>
      <c r="N168" s="221"/>
      <c r="O168" s="221"/>
      <c r="P168" s="221"/>
      <c r="Q168" s="221"/>
      <c r="R168" s="221"/>
      <c r="S168" s="221"/>
      <c r="T168" s="221"/>
      <c r="U168" s="221"/>
      <c r="V168" s="221"/>
      <c r="W168" s="221"/>
      <c r="X168" s="221"/>
      <c r="Y168" s="221"/>
      <c r="Z168" s="221"/>
      <c r="AA168" s="221"/>
      <c r="AB168" s="221"/>
      <c r="AC168" s="221"/>
      <c r="AD168" s="221"/>
      <c r="AE168" s="221"/>
      <c r="AF168" s="221"/>
      <c r="AG168" s="221"/>
      <c r="AH168" s="221"/>
      <c r="AI168" s="221"/>
      <c r="AJ168" s="221"/>
      <c r="AK168" s="221"/>
      <c r="AL168" s="221"/>
      <c r="AM168" s="221"/>
      <c r="AN168" s="221"/>
      <c r="AO168" s="221"/>
      <c r="AP168" s="221"/>
      <c r="AQ168" s="221"/>
      <c r="AR168" s="221"/>
      <c r="AS168" s="221"/>
      <c r="AT168" s="221"/>
      <c r="AU168" s="221"/>
      <c r="AV168" s="221"/>
      <c r="AW168" s="221"/>
      <c r="AX168" s="221"/>
      <c r="AY168" s="221"/>
      <c r="AZ168" s="221"/>
      <c r="BA168" s="221"/>
      <c r="BB168" s="221"/>
      <c r="BC168" s="221"/>
      <c r="BD168" s="221"/>
      <c r="BE168" s="221"/>
      <c r="BF168" s="221"/>
      <c r="BG168" s="221"/>
      <c r="BH168" s="221"/>
      <c r="BI168" s="221"/>
      <c r="BJ168" s="221"/>
      <c r="BK168" s="221"/>
      <c r="BL168" s="221"/>
      <c r="BM168" s="221"/>
      <c r="BN168" s="221"/>
      <c r="BO168" s="221"/>
      <c r="BP168" s="221"/>
    </row>
    <row r="169" ht="11.25" customHeight="1">
      <c r="A169" s="221"/>
      <c r="B169" s="221"/>
      <c r="C169" s="221"/>
      <c r="D169" s="221"/>
      <c r="E169" s="221"/>
      <c r="F169" s="221"/>
      <c r="G169" s="221"/>
      <c r="H169" s="221"/>
      <c r="I169" s="221"/>
      <c r="J169" s="221"/>
      <c r="K169" s="221"/>
      <c r="L169" s="221"/>
      <c r="M169" s="221"/>
      <c r="N169" s="221"/>
      <c r="O169" s="221"/>
      <c r="P169" s="221"/>
      <c r="Q169" s="221"/>
      <c r="R169" s="221"/>
      <c r="S169" s="221"/>
      <c r="T169" s="221"/>
      <c r="U169" s="221"/>
      <c r="V169" s="221"/>
      <c r="W169" s="221"/>
      <c r="X169" s="221"/>
      <c r="Y169" s="221"/>
      <c r="Z169" s="221"/>
      <c r="AA169" s="221"/>
      <c r="AB169" s="221"/>
      <c r="AC169" s="221"/>
      <c r="AD169" s="221"/>
      <c r="AE169" s="221"/>
      <c r="AF169" s="221"/>
      <c r="AG169" s="221"/>
      <c r="AH169" s="221"/>
      <c r="AI169" s="221"/>
      <c r="AJ169" s="221"/>
      <c r="AK169" s="221"/>
      <c r="AL169" s="221"/>
      <c r="AM169" s="221"/>
      <c r="AN169" s="221"/>
      <c r="AO169" s="221"/>
      <c r="AP169" s="221"/>
      <c r="AQ169" s="221"/>
      <c r="AR169" s="221"/>
      <c r="AS169" s="221"/>
      <c r="AT169" s="221"/>
      <c r="AU169" s="221"/>
      <c r="AV169" s="221"/>
      <c r="AW169" s="221"/>
      <c r="AX169" s="221"/>
      <c r="AY169" s="221"/>
      <c r="AZ169" s="221"/>
      <c r="BA169" s="221"/>
      <c r="BB169" s="221"/>
      <c r="BC169" s="221"/>
      <c r="BD169" s="221"/>
      <c r="BE169" s="221"/>
      <c r="BF169" s="221"/>
      <c r="BG169" s="221"/>
      <c r="BH169" s="221"/>
      <c r="BI169" s="221"/>
      <c r="BJ169" s="221"/>
      <c r="BK169" s="221"/>
      <c r="BL169" s="221"/>
      <c r="BM169" s="221"/>
      <c r="BN169" s="221"/>
      <c r="BO169" s="221"/>
      <c r="BP169" s="221"/>
    </row>
    <row r="170" ht="11.25" customHeight="1">
      <c r="A170" s="221"/>
      <c r="B170" s="221"/>
      <c r="C170" s="221"/>
      <c r="D170" s="221"/>
      <c r="E170" s="221"/>
      <c r="F170" s="221"/>
      <c r="G170" s="221"/>
      <c r="H170" s="221"/>
      <c r="I170" s="221"/>
      <c r="J170" s="221"/>
      <c r="K170" s="221"/>
      <c r="L170" s="221"/>
      <c r="M170" s="221"/>
      <c r="N170" s="221"/>
      <c r="O170" s="221"/>
      <c r="P170" s="221"/>
      <c r="Q170" s="221"/>
      <c r="R170" s="221"/>
      <c r="S170" s="221"/>
      <c r="T170" s="221"/>
      <c r="U170" s="221"/>
      <c r="V170" s="221"/>
      <c r="W170" s="221"/>
      <c r="X170" s="221"/>
      <c r="Y170" s="221"/>
      <c r="Z170" s="221"/>
      <c r="AA170" s="221"/>
      <c r="AB170" s="221"/>
      <c r="AC170" s="221"/>
      <c r="AD170" s="221"/>
      <c r="AE170" s="221"/>
      <c r="AF170" s="221"/>
      <c r="AG170" s="221"/>
      <c r="AH170" s="221"/>
      <c r="AI170" s="221"/>
      <c r="AJ170" s="221"/>
      <c r="AK170" s="221"/>
      <c r="AL170" s="221"/>
      <c r="AM170" s="221"/>
      <c r="AN170" s="221"/>
      <c r="AO170" s="221"/>
      <c r="AP170" s="221"/>
      <c r="AQ170" s="221"/>
      <c r="AR170" s="221"/>
      <c r="AS170" s="221"/>
      <c r="AT170" s="221"/>
      <c r="AU170" s="221"/>
      <c r="AV170" s="221"/>
      <c r="AW170" s="221"/>
      <c r="AX170" s="221"/>
      <c r="AY170" s="221"/>
      <c r="AZ170" s="221"/>
      <c r="BA170" s="221"/>
      <c r="BB170" s="221"/>
      <c r="BC170" s="221"/>
      <c r="BD170" s="221"/>
      <c r="BE170" s="221"/>
      <c r="BF170" s="221"/>
      <c r="BG170" s="221"/>
      <c r="BH170" s="221"/>
      <c r="BI170" s="221"/>
      <c r="BJ170" s="221"/>
      <c r="BK170" s="221"/>
      <c r="BL170" s="221"/>
      <c r="BM170" s="221"/>
      <c r="BN170" s="221"/>
      <c r="BO170" s="221"/>
      <c r="BP170" s="221"/>
    </row>
    <row r="171" ht="11.25" customHeight="1">
      <c r="A171" s="221"/>
      <c r="B171" s="221"/>
      <c r="C171" s="221"/>
      <c r="D171" s="221"/>
      <c r="E171" s="221"/>
      <c r="F171" s="221"/>
      <c r="G171" s="221"/>
      <c r="H171" s="221"/>
      <c r="I171" s="221"/>
      <c r="J171" s="221"/>
      <c r="K171" s="221"/>
      <c r="L171" s="221"/>
      <c r="M171" s="221"/>
      <c r="N171" s="221"/>
      <c r="O171" s="221"/>
      <c r="P171" s="221"/>
      <c r="Q171" s="221"/>
      <c r="R171" s="221"/>
      <c r="S171" s="221"/>
      <c r="T171" s="221"/>
      <c r="U171" s="221"/>
      <c r="V171" s="221"/>
      <c r="W171" s="221"/>
      <c r="X171" s="221"/>
      <c r="Y171" s="221"/>
      <c r="Z171" s="221"/>
      <c r="AA171" s="221"/>
      <c r="AB171" s="221"/>
      <c r="AC171" s="221"/>
      <c r="AD171" s="221"/>
      <c r="AE171" s="221"/>
      <c r="AF171" s="221"/>
      <c r="AG171" s="221"/>
      <c r="AH171" s="221"/>
      <c r="AI171" s="221"/>
      <c r="AJ171" s="221"/>
      <c r="AK171" s="221"/>
      <c r="AL171" s="221"/>
      <c r="AM171" s="221"/>
      <c r="AN171" s="221"/>
      <c r="AO171" s="221"/>
      <c r="AP171" s="221"/>
      <c r="AQ171" s="221"/>
      <c r="AR171" s="221"/>
      <c r="AS171" s="221"/>
      <c r="AT171" s="221"/>
      <c r="AU171" s="221"/>
      <c r="AV171" s="221"/>
      <c r="AW171" s="221"/>
      <c r="AX171" s="221"/>
      <c r="AY171" s="221"/>
      <c r="AZ171" s="221"/>
      <c r="BA171" s="221"/>
      <c r="BB171" s="221"/>
      <c r="BC171" s="221"/>
      <c r="BD171" s="221"/>
      <c r="BE171" s="221"/>
      <c r="BF171" s="221"/>
      <c r="BG171" s="221"/>
      <c r="BH171" s="221"/>
      <c r="BI171" s="221"/>
      <c r="BJ171" s="221"/>
      <c r="BK171" s="221"/>
      <c r="BL171" s="221"/>
      <c r="BM171" s="221"/>
      <c r="BN171" s="221"/>
      <c r="BO171" s="221"/>
      <c r="BP171" s="221"/>
    </row>
    <row r="172" ht="11.25" customHeight="1">
      <c r="A172" s="221"/>
      <c r="B172" s="221"/>
      <c r="C172" s="221"/>
      <c r="D172" s="221"/>
      <c r="E172" s="221"/>
      <c r="F172" s="221"/>
      <c r="G172" s="221"/>
      <c r="H172" s="221"/>
      <c r="I172" s="221"/>
      <c r="J172" s="221"/>
      <c r="K172" s="221"/>
      <c r="L172" s="221"/>
      <c r="M172" s="221"/>
      <c r="N172" s="221"/>
      <c r="O172" s="221"/>
      <c r="P172" s="221"/>
      <c r="Q172" s="221"/>
      <c r="R172" s="221"/>
      <c r="S172" s="221"/>
      <c r="T172" s="221"/>
      <c r="U172" s="221"/>
      <c r="V172" s="221"/>
      <c r="W172" s="221"/>
      <c r="X172" s="221"/>
      <c r="Y172" s="221"/>
      <c r="Z172" s="221"/>
      <c r="AA172" s="221"/>
      <c r="AB172" s="221"/>
      <c r="AC172" s="221"/>
      <c r="AD172" s="221"/>
      <c r="AE172" s="221"/>
      <c r="AF172" s="221"/>
      <c r="AG172" s="221"/>
      <c r="AH172" s="221"/>
      <c r="AI172" s="221"/>
      <c r="AJ172" s="221"/>
      <c r="AK172" s="221"/>
      <c r="AL172" s="221"/>
      <c r="AM172" s="221"/>
      <c r="AN172" s="221"/>
      <c r="AO172" s="221"/>
      <c r="AP172" s="221"/>
      <c r="AQ172" s="221"/>
      <c r="AR172" s="221"/>
      <c r="AS172" s="221"/>
      <c r="AT172" s="221"/>
      <c r="AU172" s="221"/>
      <c r="AV172" s="221"/>
      <c r="AW172" s="221"/>
      <c r="AX172" s="221"/>
      <c r="AY172" s="221"/>
      <c r="AZ172" s="221"/>
      <c r="BA172" s="221"/>
      <c r="BB172" s="221"/>
      <c r="BC172" s="221"/>
      <c r="BD172" s="221"/>
      <c r="BE172" s="221"/>
      <c r="BF172" s="221"/>
      <c r="BG172" s="221"/>
      <c r="BH172" s="221"/>
      <c r="BI172" s="221"/>
      <c r="BJ172" s="221"/>
      <c r="BK172" s="221"/>
      <c r="BL172" s="221"/>
      <c r="BM172" s="221"/>
      <c r="BN172" s="221"/>
      <c r="BO172" s="221"/>
      <c r="BP172" s="221"/>
    </row>
    <row r="173" ht="11.25" customHeight="1">
      <c r="A173" s="221"/>
      <c r="B173" s="221"/>
      <c r="C173" s="221"/>
      <c r="D173" s="221"/>
      <c r="E173" s="221"/>
      <c r="F173" s="221"/>
      <c r="G173" s="221"/>
      <c r="H173" s="221"/>
      <c r="I173" s="221"/>
      <c r="J173" s="221"/>
      <c r="K173" s="221"/>
      <c r="L173" s="221"/>
      <c r="M173" s="221"/>
      <c r="N173" s="221"/>
      <c r="O173" s="221"/>
      <c r="P173" s="221"/>
      <c r="Q173" s="221"/>
      <c r="R173" s="221"/>
      <c r="S173" s="221"/>
      <c r="T173" s="221"/>
      <c r="U173" s="221"/>
      <c r="V173" s="221"/>
      <c r="W173" s="221"/>
      <c r="X173" s="221"/>
      <c r="Y173" s="221"/>
      <c r="Z173" s="221"/>
      <c r="AA173" s="221"/>
      <c r="AB173" s="221"/>
      <c r="AC173" s="221"/>
      <c r="AD173" s="221"/>
      <c r="AE173" s="221"/>
      <c r="AF173" s="221"/>
      <c r="AG173" s="221"/>
      <c r="AH173" s="221"/>
      <c r="AI173" s="221"/>
      <c r="AJ173" s="221"/>
      <c r="AK173" s="221"/>
      <c r="AL173" s="221"/>
      <c r="AM173" s="221"/>
      <c r="AN173" s="221"/>
      <c r="AO173" s="221"/>
      <c r="AP173" s="221"/>
      <c r="AQ173" s="221"/>
      <c r="AR173" s="221"/>
      <c r="AS173" s="221"/>
      <c r="AT173" s="221"/>
      <c r="AU173" s="221"/>
      <c r="AV173" s="221"/>
      <c r="AW173" s="221"/>
      <c r="AX173" s="221"/>
      <c r="AY173" s="221"/>
      <c r="AZ173" s="221"/>
      <c r="BA173" s="221"/>
      <c r="BB173" s="221"/>
      <c r="BC173" s="221"/>
      <c r="BD173" s="221"/>
      <c r="BE173" s="221"/>
      <c r="BF173" s="221"/>
      <c r="BG173" s="221"/>
      <c r="BH173" s="221"/>
      <c r="BI173" s="221"/>
      <c r="BJ173" s="221"/>
      <c r="BK173" s="221"/>
      <c r="BL173" s="221"/>
      <c r="BM173" s="221"/>
      <c r="BN173" s="221"/>
      <c r="BO173" s="221"/>
      <c r="BP173" s="221"/>
    </row>
    <row r="174" ht="11.25" customHeight="1">
      <c r="A174" s="221"/>
      <c r="B174" s="221"/>
      <c r="C174" s="221"/>
      <c r="D174" s="221"/>
      <c r="E174" s="221"/>
      <c r="F174" s="221"/>
      <c r="G174" s="221"/>
      <c r="H174" s="221"/>
      <c r="I174" s="221"/>
      <c r="J174" s="221"/>
      <c r="K174" s="221"/>
      <c r="L174" s="221"/>
      <c r="M174" s="221"/>
      <c r="N174" s="221"/>
      <c r="O174" s="221"/>
      <c r="P174" s="221"/>
      <c r="Q174" s="221"/>
      <c r="R174" s="221"/>
      <c r="S174" s="221"/>
      <c r="T174" s="221"/>
      <c r="U174" s="221"/>
      <c r="V174" s="221"/>
      <c r="W174" s="221"/>
      <c r="X174" s="221"/>
      <c r="Y174" s="221"/>
      <c r="Z174" s="221"/>
      <c r="AA174" s="221"/>
      <c r="AB174" s="221"/>
      <c r="AC174" s="221"/>
      <c r="AD174" s="221"/>
      <c r="AE174" s="221"/>
      <c r="AF174" s="221"/>
      <c r="AG174" s="221"/>
      <c r="AH174" s="221"/>
      <c r="AI174" s="221"/>
      <c r="AJ174" s="221"/>
      <c r="AK174" s="221"/>
      <c r="AL174" s="221"/>
      <c r="AM174" s="221"/>
      <c r="AN174" s="221"/>
      <c r="AO174" s="221"/>
      <c r="AP174" s="221"/>
      <c r="AQ174" s="221"/>
      <c r="AR174" s="221"/>
      <c r="AS174" s="221"/>
      <c r="AT174" s="221"/>
      <c r="AU174" s="221"/>
      <c r="AV174" s="221"/>
      <c r="AW174" s="221"/>
      <c r="AX174" s="221"/>
      <c r="AY174" s="221"/>
      <c r="AZ174" s="221"/>
      <c r="BA174" s="221"/>
      <c r="BB174" s="221"/>
      <c r="BC174" s="221"/>
      <c r="BD174" s="221"/>
      <c r="BE174" s="221"/>
      <c r="BF174" s="221"/>
      <c r="BG174" s="221"/>
      <c r="BH174" s="221"/>
      <c r="BI174" s="221"/>
      <c r="BJ174" s="221"/>
      <c r="BK174" s="221"/>
      <c r="BL174" s="221"/>
      <c r="BM174" s="221"/>
      <c r="BN174" s="221"/>
      <c r="BO174" s="221"/>
      <c r="BP174" s="221"/>
    </row>
    <row r="175" ht="11.25" customHeight="1">
      <c r="A175" s="221"/>
      <c r="B175" s="221"/>
      <c r="C175" s="221"/>
      <c r="D175" s="221"/>
      <c r="E175" s="221"/>
      <c r="F175" s="221"/>
      <c r="G175" s="221"/>
      <c r="H175" s="221"/>
      <c r="I175" s="221"/>
      <c r="J175" s="221"/>
      <c r="K175" s="221"/>
      <c r="L175" s="221"/>
      <c r="M175" s="221"/>
      <c r="N175" s="221"/>
      <c r="O175" s="221"/>
      <c r="P175" s="221"/>
      <c r="Q175" s="221"/>
      <c r="R175" s="221"/>
      <c r="S175" s="221"/>
      <c r="T175" s="221"/>
      <c r="U175" s="221"/>
      <c r="V175" s="221"/>
      <c r="W175" s="221"/>
      <c r="X175" s="221"/>
      <c r="Y175" s="221"/>
      <c r="Z175" s="221"/>
      <c r="AA175" s="221"/>
      <c r="AB175" s="221"/>
      <c r="AC175" s="221"/>
      <c r="AD175" s="221"/>
      <c r="AE175" s="221"/>
      <c r="AF175" s="221"/>
      <c r="AG175" s="221"/>
      <c r="AH175" s="221"/>
      <c r="AI175" s="221"/>
      <c r="AJ175" s="221"/>
      <c r="AK175" s="221"/>
      <c r="AL175" s="221"/>
      <c r="AM175" s="221"/>
      <c r="AN175" s="221"/>
      <c r="AO175" s="221"/>
      <c r="AP175" s="221"/>
      <c r="AQ175" s="221"/>
      <c r="AR175" s="221"/>
      <c r="AS175" s="221"/>
      <c r="AT175" s="221"/>
      <c r="AU175" s="221"/>
      <c r="AV175" s="221"/>
      <c r="AW175" s="221"/>
      <c r="AX175" s="221"/>
      <c r="AY175" s="221"/>
      <c r="AZ175" s="221"/>
      <c r="BA175" s="221"/>
      <c r="BB175" s="221"/>
      <c r="BC175" s="221"/>
      <c r="BD175" s="221"/>
      <c r="BE175" s="221"/>
      <c r="BF175" s="221"/>
      <c r="BG175" s="221"/>
      <c r="BH175" s="221"/>
      <c r="BI175" s="221"/>
      <c r="BJ175" s="221"/>
      <c r="BK175" s="221"/>
      <c r="BL175" s="221"/>
      <c r="BM175" s="221"/>
      <c r="BN175" s="221"/>
      <c r="BO175" s="221"/>
      <c r="BP175" s="221"/>
    </row>
    <row r="176" ht="11.25" customHeight="1">
      <c r="A176" s="221"/>
      <c r="B176" s="221"/>
      <c r="C176" s="221"/>
      <c r="D176" s="221"/>
      <c r="E176" s="221"/>
      <c r="F176" s="221"/>
      <c r="G176" s="221"/>
      <c r="H176" s="221"/>
      <c r="I176" s="221"/>
      <c r="J176" s="221"/>
      <c r="K176" s="221"/>
      <c r="L176" s="221"/>
      <c r="M176" s="221"/>
      <c r="N176" s="221"/>
      <c r="O176" s="221"/>
      <c r="P176" s="221"/>
      <c r="Q176" s="221"/>
      <c r="R176" s="221"/>
      <c r="S176" s="221"/>
      <c r="T176" s="221"/>
      <c r="U176" s="221"/>
      <c r="V176" s="221"/>
      <c r="W176" s="221"/>
      <c r="X176" s="221"/>
      <c r="Y176" s="221"/>
      <c r="Z176" s="221"/>
      <c r="AA176" s="221"/>
      <c r="AB176" s="221"/>
      <c r="AC176" s="221"/>
      <c r="AD176" s="221"/>
      <c r="AE176" s="221"/>
      <c r="AF176" s="221"/>
      <c r="AG176" s="221"/>
      <c r="AH176" s="221"/>
      <c r="AI176" s="221"/>
      <c r="AJ176" s="221"/>
      <c r="AK176" s="221"/>
      <c r="AL176" s="221"/>
      <c r="AM176" s="221"/>
      <c r="AN176" s="221"/>
      <c r="AO176" s="221"/>
      <c r="AP176" s="221"/>
      <c r="AQ176" s="221"/>
      <c r="AR176" s="221"/>
      <c r="AS176" s="221"/>
      <c r="AT176" s="221"/>
      <c r="AU176" s="221"/>
      <c r="AV176" s="221"/>
      <c r="AW176" s="221"/>
      <c r="AX176" s="221"/>
      <c r="AY176" s="221"/>
      <c r="AZ176" s="221"/>
      <c r="BA176" s="221"/>
      <c r="BB176" s="221"/>
      <c r="BC176" s="221"/>
      <c r="BD176" s="221"/>
      <c r="BE176" s="221"/>
      <c r="BF176" s="221"/>
      <c r="BG176" s="221"/>
      <c r="BH176" s="221"/>
      <c r="BI176" s="221"/>
      <c r="BJ176" s="221"/>
      <c r="BK176" s="221"/>
      <c r="BL176" s="221"/>
      <c r="BM176" s="221"/>
      <c r="BN176" s="221"/>
      <c r="BO176" s="221"/>
      <c r="BP176" s="221"/>
    </row>
    <row r="177" ht="11.25" customHeight="1">
      <c r="A177" s="221"/>
      <c r="B177" s="221"/>
      <c r="C177" s="221"/>
      <c r="D177" s="221"/>
      <c r="E177" s="221"/>
      <c r="F177" s="221"/>
      <c r="G177" s="221"/>
      <c r="H177" s="221"/>
      <c r="I177" s="221"/>
      <c r="J177" s="221"/>
      <c r="K177" s="221"/>
      <c r="L177" s="221"/>
      <c r="M177" s="221"/>
      <c r="N177" s="221"/>
      <c r="O177" s="221"/>
      <c r="P177" s="221"/>
      <c r="Q177" s="221"/>
      <c r="R177" s="221"/>
      <c r="S177" s="221"/>
      <c r="T177" s="221"/>
      <c r="U177" s="221"/>
      <c r="V177" s="221"/>
      <c r="W177" s="221"/>
      <c r="X177" s="221"/>
      <c r="Y177" s="221"/>
      <c r="Z177" s="221"/>
      <c r="AA177" s="221"/>
      <c r="AB177" s="221"/>
      <c r="AC177" s="221"/>
      <c r="AD177" s="221"/>
      <c r="AE177" s="221"/>
      <c r="AF177" s="221"/>
      <c r="AG177" s="221"/>
      <c r="AH177" s="221"/>
      <c r="AI177" s="221"/>
      <c r="AJ177" s="221"/>
      <c r="AK177" s="221"/>
      <c r="AL177" s="221"/>
      <c r="AM177" s="221"/>
      <c r="AN177" s="221"/>
      <c r="AO177" s="221"/>
      <c r="AP177" s="221"/>
      <c r="AQ177" s="221"/>
      <c r="AR177" s="221"/>
      <c r="AS177" s="221"/>
      <c r="AT177" s="221"/>
      <c r="AU177" s="221"/>
      <c r="AV177" s="221"/>
      <c r="AW177" s="221"/>
      <c r="AX177" s="221"/>
      <c r="AY177" s="221"/>
      <c r="AZ177" s="221"/>
      <c r="BA177" s="221"/>
      <c r="BB177" s="221"/>
      <c r="BC177" s="221"/>
      <c r="BD177" s="221"/>
      <c r="BE177" s="221"/>
      <c r="BF177" s="221"/>
      <c r="BG177" s="221"/>
      <c r="BH177" s="221"/>
      <c r="BI177" s="221"/>
      <c r="BJ177" s="221"/>
      <c r="BK177" s="221"/>
      <c r="BL177" s="221"/>
      <c r="BM177" s="221"/>
      <c r="BN177" s="221"/>
      <c r="BO177" s="221"/>
      <c r="BP177" s="221"/>
    </row>
    <row r="178" ht="11.25" customHeight="1">
      <c r="A178" s="221"/>
      <c r="B178" s="221"/>
      <c r="C178" s="221"/>
      <c r="D178" s="221"/>
      <c r="E178" s="221"/>
      <c r="F178" s="221"/>
      <c r="G178" s="221"/>
      <c r="H178" s="221"/>
      <c r="I178" s="221"/>
      <c r="J178" s="221"/>
      <c r="K178" s="221"/>
      <c r="L178" s="221"/>
      <c r="M178" s="221"/>
      <c r="N178" s="221"/>
      <c r="O178" s="221"/>
      <c r="P178" s="221"/>
      <c r="Q178" s="221"/>
      <c r="R178" s="221"/>
      <c r="S178" s="221"/>
      <c r="T178" s="221"/>
      <c r="U178" s="221"/>
      <c r="V178" s="221"/>
      <c r="W178" s="221"/>
      <c r="X178" s="221"/>
      <c r="Y178" s="221"/>
      <c r="Z178" s="221"/>
      <c r="AA178" s="221"/>
      <c r="AB178" s="221"/>
      <c r="AC178" s="221"/>
      <c r="AD178" s="221"/>
      <c r="AE178" s="221"/>
      <c r="AF178" s="221"/>
      <c r="AG178" s="221"/>
      <c r="AH178" s="221"/>
      <c r="AI178" s="221"/>
      <c r="AJ178" s="221"/>
      <c r="AK178" s="221"/>
      <c r="AL178" s="221"/>
      <c r="AM178" s="221"/>
      <c r="AN178" s="221"/>
      <c r="AO178" s="221"/>
      <c r="AP178" s="221"/>
      <c r="AQ178" s="221"/>
      <c r="AR178" s="221"/>
      <c r="AS178" s="221"/>
      <c r="AT178" s="221"/>
      <c r="AU178" s="221"/>
      <c r="AV178" s="221"/>
      <c r="AW178" s="221"/>
      <c r="AX178" s="221"/>
      <c r="AY178" s="221"/>
      <c r="AZ178" s="221"/>
      <c r="BA178" s="221"/>
      <c r="BB178" s="221"/>
      <c r="BC178" s="221"/>
      <c r="BD178" s="221"/>
      <c r="BE178" s="221"/>
      <c r="BF178" s="221"/>
      <c r="BG178" s="221"/>
      <c r="BH178" s="221"/>
      <c r="BI178" s="221"/>
      <c r="BJ178" s="221"/>
      <c r="BK178" s="221"/>
      <c r="BL178" s="221"/>
      <c r="BM178" s="221"/>
      <c r="BN178" s="221"/>
      <c r="BO178" s="221"/>
      <c r="BP178" s="221"/>
    </row>
    <row r="179" ht="11.25" customHeight="1">
      <c r="A179" s="221"/>
      <c r="B179" s="221"/>
      <c r="C179" s="221"/>
      <c r="D179" s="221"/>
      <c r="E179" s="221"/>
      <c r="F179" s="221"/>
      <c r="G179" s="221"/>
      <c r="H179" s="221"/>
      <c r="I179" s="221"/>
      <c r="J179" s="221"/>
      <c r="K179" s="221"/>
      <c r="L179" s="221"/>
      <c r="M179" s="221"/>
      <c r="N179" s="221"/>
      <c r="O179" s="221"/>
      <c r="P179" s="221"/>
      <c r="Q179" s="221"/>
      <c r="R179" s="221"/>
      <c r="S179" s="221"/>
      <c r="T179" s="221"/>
      <c r="U179" s="221"/>
      <c r="V179" s="221"/>
      <c r="W179" s="221"/>
      <c r="X179" s="221"/>
      <c r="Y179" s="221"/>
      <c r="Z179" s="221"/>
      <c r="AA179" s="221"/>
      <c r="AB179" s="221"/>
      <c r="AC179" s="221"/>
      <c r="AD179" s="221"/>
      <c r="AE179" s="221"/>
      <c r="AF179" s="221"/>
      <c r="AG179" s="221"/>
      <c r="AH179" s="221"/>
      <c r="AI179" s="221"/>
      <c r="AJ179" s="221"/>
      <c r="AK179" s="221"/>
      <c r="AL179" s="221"/>
      <c r="AM179" s="221"/>
      <c r="AN179" s="221"/>
      <c r="AO179" s="221"/>
      <c r="AP179" s="221"/>
      <c r="AQ179" s="221"/>
      <c r="AR179" s="221"/>
      <c r="AS179" s="221"/>
      <c r="AT179" s="221"/>
      <c r="AU179" s="221"/>
      <c r="AV179" s="221"/>
      <c r="AW179" s="221"/>
      <c r="AX179" s="221"/>
      <c r="AY179" s="221"/>
      <c r="AZ179" s="221"/>
      <c r="BA179" s="221"/>
      <c r="BB179" s="221"/>
      <c r="BC179" s="221"/>
      <c r="BD179" s="221"/>
      <c r="BE179" s="221"/>
      <c r="BF179" s="221"/>
      <c r="BG179" s="221"/>
      <c r="BH179" s="221"/>
      <c r="BI179" s="221"/>
      <c r="BJ179" s="221"/>
      <c r="BK179" s="221"/>
      <c r="BL179" s="221"/>
      <c r="BM179" s="221"/>
      <c r="BN179" s="221"/>
      <c r="BO179" s="221"/>
      <c r="BP179" s="221"/>
    </row>
    <row r="180" ht="11.25" customHeight="1">
      <c r="A180" s="221"/>
      <c r="B180" s="221"/>
      <c r="C180" s="221"/>
      <c r="D180" s="221"/>
      <c r="E180" s="221"/>
      <c r="F180" s="221"/>
      <c r="G180" s="221"/>
      <c r="H180" s="221"/>
      <c r="I180" s="221"/>
      <c r="J180" s="221"/>
      <c r="K180" s="221"/>
      <c r="L180" s="221"/>
      <c r="M180" s="221"/>
      <c r="N180" s="221"/>
      <c r="O180" s="221"/>
      <c r="P180" s="221"/>
      <c r="Q180" s="221"/>
      <c r="R180" s="221"/>
      <c r="S180" s="221"/>
      <c r="T180" s="221"/>
      <c r="U180" s="221"/>
      <c r="V180" s="221"/>
      <c r="W180" s="221"/>
      <c r="X180" s="221"/>
      <c r="Y180" s="221"/>
      <c r="Z180" s="221"/>
      <c r="AA180" s="221"/>
      <c r="AB180" s="221"/>
      <c r="AC180" s="221"/>
      <c r="AD180" s="221"/>
      <c r="AE180" s="221"/>
      <c r="AF180" s="221"/>
      <c r="AG180" s="221"/>
      <c r="AH180" s="221"/>
      <c r="AI180" s="221"/>
      <c r="AJ180" s="221"/>
      <c r="AK180" s="221"/>
      <c r="AL180" s="221"/>
      <c r="AM180" s="221"/>
      <c r="AN180" s="221"/>
      <c r="AO180" s="221"/>
      <c r="AP180" s="221"/>
      <c r="AQ180" s="221"/>
      <c r="AR180" s="221"/>
      <c r="AS180" s="221"/>
      <c r="AT180" s="221"/>
      <c r="AU180" s="221"/>
      <c r="AV180" s="221"/>
      <c r="AW180" s="221"/>
      <c r="AX180" s="221"/>
      <c r="AY180" s="221"/>
      <c r="AZ180" s="221"/>
      <c r="BA180" s="221"/>
      <c r="BB180" s="221"/>
      <c r="BC180" s="221"/>
      <c r="BD180" s="221"/>
      <c r="BE180" s="221"/>
      <c r="BF180" s="221"/>
      <c r="BG180" s="221"/>
      <c r="BH180" s="221"/>
      <c r="BI180" s="221"/>
      <c r="BJ180" s="221"/>
      <c r="BK180" s="221"/>
      <c r="BL180" s="221"/>
      <c r="BM180" s="221"/>
      <c r="BN180" s="221"/>
      <c r="BO180" s="221"/>
      <c r="BP180" s="221"/>
    </row>
    <row r="181" ht="11.25" customHeight="1">
      <c r="A181" s="221"/>
      <c r="B181" s="221"/>
      <c r="C181" s="221"/>
      <c r="D181" s="221"/>
      <c r="E181" s="221"/>
      <c r="F181" s="221"/>
      <c r="G181" s="221"/>
      <c r="H181" s="221"/>
      <c r="I181" s="221"/>
      <c r="J181" s="221"/>
      <c r="K181" s="221"/>
      <c r="L181" s="221"/>
      <c r="M181" s="221"/>
      <c r="N181" s="221"/>
      <c r="O181" s="221"/>
      <c r="P181" s="221"/>
      <c r="Q181" s="221"/>
      <c r="R181" s="221"/>
      <c r="S181" s="221"/>
      <c r="T181" s="221"/>
      <c r="U181" s="221"/>
      <c r="V181" s="221"/>
      <c r="W181" s="221"/>
      <c r="X181" s="221"/>
      <c r="Y181" s="221"/>
      <c r="Z181" s="221"/>
      <c r="AA181" s="221"/>
      <c r="AB181" s="221"/>
      <c r="AC181" s="221"/>
      <c r="AD181" s="221"/>
      <c r="AE181" s="221"/>
      <c r="AF181" s="221"/>
      <c r="AG181" s="221"/>
      <c r="AH181" s="221"/>
      <c r="AI181" s="221"/>
      <c r="AJ181" s="221"/>
      <c r="AK181" s="221"/>
      <c r="AL181" s="221"/>
      <c r="AM181" s="221"/>
      <c r="AN181" s="221"/>
      <c r="AO181" s="221"/>
      <c r="AP181" s="221"/>
      <c r="AQ181" s="221"/>
      <c r="AR181" s="221"/>
      <c r="AS181" s="221"/>
      <c r="AT181" s="221"/>
      <c r="AU181" s="221"/>
      <c r="AV181" s="221"/>
      <c r="AW181" s="221"/>
      <c r="AX181" s="221"/>
      <c r="AY181" s="221"/>
      <c r="AZ181" s="221"/>
      <c r="BA181" s="221"/>
      <c r="BB181" s="221"/>
      <c r="BC181" s="221"/>
      <c r="BD181" s="221"/>
      <c r="BE181" s="221"/>
      <c r="BF181" s="221"/>
      <c r="BG181" s="221"/>
      <c r="BH181" s="221"/>
      <c r="BI181" s="221"/>
      <c r="BJ181" s="221"/>
      <c r="BK181" s="221"/>
      <c r="BL181" s="221"/>
      <c r="BM181" s="221"/>
      <c r="BN181" s="221"/>
      <c r="BO181" s="221"/>
      <c r="BP181" s="221"/>
    </row>
    <row r="182" ht="11.25" customHeight="1">
      <c r="A182" s="221"/>
      <c r="B182" s="221"/>
      <c r="C182" s="221"/>
      <c r="D182" s="221"/>
      <c r="E182" s="221"/>
      <c r="F182" s="221"/>
      <c r="G182" s="221"/>
      <c r="H182" s="221"/>
      <c r="I182" s="221"/>
      <c r="J182" s="221"/>
      <c r="K182" s="221"/>
      <c r="L182" s="221"/>
      <c r="M182" s="221"/>
      <c r="N182" s="221"/>
      <c r="O182" s="221"/>
      <c r="P182" s="221"/>
      <c r="Q182" s="221"/>
      <c r="R182" s="221"/>
      <c r="S182" s="221"/>
      <c r="T182" s="221"/>
      <c r="U182" s="221"/>
      <c r="V182" s="221"/>
      <c r="W182" s="221"/>
      <c r="X182" s="221"/>
      <c r="Y182" s="221"/>
      <c r="Z182" s="221"/>
      <c r="AA182" s="221"/>
      <c r="AB182" s="221"/>
      <c r="AC182" s="221"/>
      <c r="AD182" s="221"/>
      <c r="AE182" s="221"/>
      <c r="AF182" s="221"/>
      <c r="AG182" s="221"/>
      <c r="AH182" s="221"/>
      <c r="AI182" s="221"/>
      <c r="AJ182" s="221"/>
      <c r="AK182" s="221"/>
      <c r="AL182" s="221"/>
      <c r="AM182" s="221"/>
      <c r="AN182" s="221"/>
      <c r="AO182" s="221"/>
      <c r="AP182" s="221"/>
      <c r="AQ182" s="221"/>
      <c r="AR182" s="221"/>
      <c r="AS182" s="221"/>
      <c r="AT182" s="221"/>
      <c r="AU182" s="221"/>
      <c r="AV182" s="221"/>
      <c r="AW182" s="221"/>
      <c r="AX182" s="221"/>
      <c r="AY182" s="221"/>
      <c r="AZ182" s="221"/>
      <c r="BA182" s="221"/>
      <c r="BB182" s="221"/>
      <c r="BC182" s="221"/>
      <c r="BD182" s="221"/>
      <c r="BE182" s="221"/>
      <c r="BF182" s="221"/>
      <c r="BG182" s="221"/>
      <c r="BH182" s="221"/>
      <c r="BI182" s="221"/>
      <c r="BJ182" s="221"/>
      <c r="BK182" s="221"/>
      <c r="BL182" s="221"/>
      <c r="BM182" s="221"/>
      <c r="BN182" s="221"/>
      <c r="BO182" s="221"/>
      <c r="BP182" s="221"/>
    </row>
    <row r="183" ht="11.25" customHeight="1">
      <c r="A183" s="221"/>
      <c r="B183" s="221"/>
      <c r="C183" s="221"/>
      <c r="D183" s="221"/>
      <c r="E183" s="221"/>
      <c r="F183" s="221"/>
      <c r="G183" s="221"/>
      <c r="H183" s="221"/>
      <c r="I183" s="221"/>
      <c r="J183" s="221"/>
      <c r="K183" s="221"/>
      <c r="L183" s="221"/>
      <c r="M183" s="221"/>
      <c r="N183" s="221"/>
      <c r="O183" s="221"/>
      <c r="P183" s="221"/>
      <c r="Q183" s="221"/>
      <c r="R183" s="221"/>
      <c r="S183" s="221"/>
      <c r="T183" s="221"/>
      <c r="U183" s="221"/>
      <c r="V183" s="221"/>
      <c r="W183" s="221"/>
      <c r="X183" s="221"/>
      <c r="Y183" s="221"/>
      <c r="Z183" s="221"/>
      <c r="AA183" s="221"/>
      <c r="AB183" s="221"/>
      <c r="AC183" s="221"/>
      <c r="AD183" s="221"/>
      <c r="AE183" s="221"/>
      <c r="AF183" s="221"/>
      <c r="AG183" s="221"/>
      <c r="AH183" s="221"/>
      <c r="AI183" s="221"/>
      <c r="AJ183" s="221"/>
      <c r="AK183" s="221"/>
      <c r="AL183" s="221"/>
      <c r="AM183" s="221"/>
      <c r="AN183" s="221"/>
      <c r="AO183" s="221"/>
      <c r="AP183" s="221"/>
      <c r="AQ183" s="221"/>
      <c r="AR183" s="221"/>
      <c r="AS183" s="221"/>
      <c r="AT183" s="221"/>
      <c r="AU183" s="221"/>
      <c r="AV183" s="221"/>
      <c r="AW183" s="221"/>
      <c r="AX183" s="221"/>
      <c r="AY183" s="221"/>
      <c r="AZ183" s="221"/>
      <c r="BA183" s="221"/>
      <c r="BB183" s="221"/>
      <c r="BC183" s="221"/>
      <c r="BD183" s="221"/>
      <c r="BE183" s="221"/>
      <c r="BF183" s="221"/>
      <c r="BG183" s="221"/>
      <c r="BH183" s="221"/>
      <c r="BI183" s="221"/>
      <c r="BJ183" s="221"/>
      <c r="BK183" s="221"/>
      <c r="BL183" s="221"/>
      <c r="BM183" s="221"/>
      <c r="BN183" s="221"/>
      <c r="BO183" s="221"/>
      <c r="BP183" s="221"/>
    </row>
    <row r="184" ht="11.25" customHeight="1">
      <c r="A184" s="221"/>
      <c r="B184" s="221"/>
      <c r="C184" s="221"/>
      <c r="D184" s="221"/>
      <c r="E184" s="221"/>
      <c r="F184" s="221"/>
      <c r="G184" s="221"/>
      <c r="H184" s="221"/>
      <c r="I184" s="221"/>
      <c r="J184" s="221"/>
      <c r="K184" s="221"/>
      <c r="L184" s="221"/>
      <c r="M184" s="221"/>
      <c r="N184" s="221"/>
      <c r="O184" s="221"/>
      <c r="P184" s="221"/>
      <c r="Q184" s="221"/>
      <c r="R184" s="221"/>
      <c r="S184" s="221"/>
      <c r="T184" s="221"/>
      <c r="U184" s="221"/>
      <c r="V184" s="221"/>
      <c r="W184" s="221"/>
      <c r="X184" s="221"/>
      <c r="Y184" s="221"/>
      <c r="Z184" s="221"/>
      <c r="AA184" s="221"/>
      <c r="AB184" s="221"/>
      <c r="AC184" s="221"/>
      <c r="AD184" s="221"/>
      <c r="AE184" s="221"/>
      <c r="AF184" s="221"/>
      <c r="AG184" s="221"/>
      <c r="AH184" s="221"/>
      <c r="AI184" s="221"/>
      <c r="AJ184" s="221"/>
      <c r="AK184" s="221"/>
      <c r="AL184" s="221"/>
      <c r="AM184" s="221"/>
      <c r="AN184" s="221"/>
      <c r="AO184" s="221"/>
      <c r="AP184" s="221"/>
      <c r="AQ184" s="221"/>
      <c r="AR184" s="221"/>
      <c r="AS184" s="221"/>
      <c r="AT184" s="221"/>
      <c r="AU184" s="221"/>
      <c r="AV184" s="221"/>
      <c r="AW184" s="221"/>
      <c r="AX184" s="221"/>
      <c r="AY184" s="221"/>
      <c r="AZ184" s="221"/>
      <c r="BA184" s="221"/>
      <c r="BB184" s="221"/>
      <c r="BC184" s="221"/>
      <c r="BD184" s="221"/>
      <c r="BE184" s="221"/>
      <c r="BF184" s="221"/>
      <c r="BG184" s="221"/>
      <c r="BH184" s="221"/>
      <c r="BI184" s="221"/>
      <c r="BJ184" s="221"/>
      <c r="BK184" s="221"/>
      <c r="BL184" s="221"/>
      <c r="BM184" s="221"/>
      <c r="BN184" s="221"/>
      <c r="BO184" s="221"/>
      <c r="BP184" s="221"/>
    </row>
    <row r="185" ht="11.25" customHeight="1">
      <c r="A185" s="221"/>
      <c r="B185" s="221"/>
      <c r="C185" s="221"/>
      <c r="D185" s="221"/>
      <c r="E185" s="221"/>
      <c r="F185" s="221"/>
      <c r="G185" s="221"/>
      <c r="H185" s="221"/>
      <c r="I185" s="221"/>
      <c r="J185" s="221"/>
      <c r="K185" s="221"/>
      <c r="L185" s="221"/>
      <c r="M185" s="221"/>
      <c r="N185" s="221"/>
      <c r="O185" s="221"/>
      <c r="P185" s="221"/>
      <c r="Q185" s="221"/>
      <c r="R185" s="221"/>
      <c r="S185" s="221"/>
      <c r="T185" s="221"/>
      <c r="U185" s="221"/>
      <c r="V185" s="221"/>
      <c r="W185" s="221"/>
      <c r="X185" s="221"/>
      <c r="Y185" s="221"/>
      <c r="Z185" s="221"/>
      <c r="AA185" s="221"/>
      <c r="AB185" s="221"/>
      <c r="AC185" s="221"/>
      <c r="AD185" s="221"/>
      <c r="AE185" s="221"/>
      <c r="AF185" s="221"/>
      <c r="AG185" s="221"/>
      <c r="AH185" s="221"/>
      <c r="AI185" s="221"/>
      <c r="AJ185" s="221"/>
      <c r="AK185" s="221"/>
      <c r="AL185" s="221"/>
      <c r="AM185" s="221"/>
      <c r="AN185" s="221"/>
      <c r="AO185" s="221"/>
      <c r="AP185" s="221"/>
      <c r="AQ185" s="221"/>
      <c r="AR185" s="221"/>
      <c r="AS185" s="221"/>
      <c r="AT185" s="221"/>
      <c r="AU185" s="221"/>
      <c r="AV185" s="221"/>
      <c r="AW185" s="221"/>
      <c r="AX185" s="221"/>
      <c r="AY185" s="221"/>
      <c r="AZ185" s="221"/>
      <c r="BA185" s="221"/>
      <c r="BB185" s="221"/>
      <c r="BC185" s="221"/>
      <c r="BD185" s="221"/>
      <c r="BE185" s="221"/>
      <c r="BF185" s="221"/>
      <c r="BG185" s="221"/>
      <c r="BH185" s="221"/>
      <c r="BI185" s="221"/>
      <c r="BJ185" s="221"/>
      <c r="BK185" s="221"/>
      <c r="BL185" s="221"/>
      <c r="BM185" s="221"/>
      <c r="BN185" s="221"/>
      <c r="BO185" s="221"/>
      <c r="BP185" s="221"/>
    </row>
    <row r="186" ht="11.25" customHeight="1">
      <c r="A186" s="221"/>
      <c r="B186" s="221"/>
      <c r="C186" s="221"/>
      <c r="D186" s="221"/>
      <c r="E186" s="221"/>
      <c r="F186" s="221"/>
      <c r="G186" s="221"/>
      <c r="H186" s="221"/>
      <c r="I186" s="221"/>
      <c r="J186" s="221"/>
      <c r="K186" s="221"/>
      <c r="L186" s="221"/>
      <c r="M186" s="221"/>
      <c r="N186" s="221"/>
      <c r="O186" s="221"/>
      <c r="P186" s="221"/>
      <c r="Q186" s="221"/>
      <c r="R186" s="221"/>
      <c r="S186" s="221"/>
      <c r="T186" s="221"/>
      <c r="U186" s="221"/>
      <c r="V186" s="221"/>
      <c r="W186" s="221"/>
      <c r="X186" s="221"/>
      <c r="Y186" s="221"/>
      <c r="Z186" s="221"/>
      <c r="AA186" s="221"/>
      <c r="AB186" s="221"/>
      <c r="AC186" s="221"/>
      <c r="AD186" s="221"/>
      <c r="AE186" s="221"/>
      <c r="AF186" s="221"/>
      <c r="AG186" s="221"/>
      <c r="AH186" s="221"/>
      <c r="AI186" s="221"/>
      <c r="AJ186" s="221"/>
      <c r="AK186" s="221"/>
      <c r="AL186" s="221"/>
      <c r="AM186" s="221"/>
      <c r="AN186" s="221"/>
      <c r="AO186" s="221"/>
      <c r="AP186" s="221"/>
      <c r="AQ186" s="221"/>
      <c r="AR186" s="221"/>
      <c r="AS186" s="221"/>
      <c r="AT186" s="221"/>
      <c r="AU186" s="221"/>
      <c r="AV186" s="221"/>
      <c r="AW186" s="221"/>
      <c r="AX186" s="221"/>
      <c r="AY186" s="221"/>
      <c r="AZ186" s="221"/>
      <c r="BA186" s="221"/>
      <c r="BB186" s="221"/>
      <c r="BC186" s="221"/>
      <c r="BD186" s="221"/>
      <c r="BE186" s="221"/>
      <c r="BF186" s="221"/>
      <c r="BG186" s="221"/>
      <c r="BH186" s="221"/>
      <c r="BI186" s="221"/>
      <c r="BJ186" s="221"/>
      <c r="BK186" s="221"/>
      <c r="BL186" s="221"/>
      <c r="BM186" s="221"/>
      <c r="BN186" s="221"/>
      <c r="BO186" s="221"/>
      <c r="BP186" s="221"/>
    </row>
    <row r="187" ht="11.25" customHeight="1">
      <c r="A187" s="221"/>
      <c r="B187" s="221"/>
      <c r="C187" s="221"/>
      <c r="D187" s="221"/>
      <c r="E187" s="221"/>
      <c r="F187" s="221"/>
      <c r="G187" s="221"/>
      <c r="H187" s="221"/>
      <c r="I187" s="221"/>
      <c r="J187" s="221"/>
      <c r="K187" s="221"/>
      <c r="L187" s="221"/>
      <c r="M187" s="221"/>
      <c r="N187" s="221"/>
      <c r="O187" s="221"/>
      <c r="P187" s="221"/>
      <c r="Q187" s="221"/>
      <c r="R187" s="221"/>
      <c r="S187" s="221"/>
      <c r="T187" s="221"/>
      <c r="U187" s="221"/>
      <c r="V187" s="221"/>
      <c r="W187" s="221"/>
      <c r="X187" s="221"/>
      <c r="Y187" s="221"/>
      <c r="Z187" s="221"/>
      <c r="AA187" s="221"/>
      <c r="AB187" s="221"/>
      <c r="AC187" s="221"/>
      <c r="AD187" s="221"/>
      <c r="AE187" s="221"/>
      <c r="AF187" s="221"/>
      <c r="AG187" s="221"/>
      <c r="AH187" s="221"/>
      <c r="AI187" s="221"/>
      <c r="AJ187" s="221"/>
      <c r="AK187" s="221"/>
      <c r="AL187" s="221"/>
      <c r="AM187" s="221"/>
      <c r="AN187" s="221"/>
      <c r="AO187" s="221"/>
      <c r="AP187" s="221"/>
      <c r="AQ187" s="221"/>
      <c r="AR187" s="221"/>
      <c r="AS187" s="221"/>
      <c r="AT187" s="221"/>
      <c r="AU187" s="221"/>
      <c r="AV187" s="221"/>
      <c r="AW187" s="221"/>
      <c r="AX187" s="221"/>
      <c r="AY187" s="221"/>
      <c r="AZ187" s="221"/>
      <c r="BA187" s="221"/>
      <c r="BB187" s="221"/>
      <c r="BC187" s="221"/>
      <c r="BD187" s="221"/>
      <c r="BE187" s="221"/>
      <c r="BF187" s="221"/>
      <c r="BG187" s="221"/>
      <c r="BH187" s="221"/>
      <c r="BI187" s="221"/>
      <c r="BJ187" s="221"/>
      <c r="BK187" s="221"/>
      <c r="BL187" s="221"/>
      <c r="BM187" s="221"/>
      <c r="BN187" s="221"/>
      <c r="BO187" s="221"/>
      <c r="BP187" s="221"/>
    </row>
    <row r="188" ht="11.25" customHeight="1">
      <c r="A188" s="221"/>
      <c r="B188" s="221"/>
      <c r="C188" s="221"/>
      <c r="D188" s="221"/>
      <c r="E188" s="221"/>
      <c r="F188" s="221"/>
      <c r="G188" s="221"/>
      <c r="H188" s="221"/>
      <c r="I188" s="221"/>
      <c r="J188" s="221"/>
      <c r="K188" s="221"/>
      <c r="L188" s="221"/>
      <c r="M188" s="221"/>
      <c r="N188" s="221"/>
      <c r="O188" s="221"/>
      <c r="P188" s="221"/>
      <c r="Q188" s="221"/>
      <c r="R188" s="221"/>
      <c r="S188" s="221"/>
      <c r="T188" s="221"/>
      <c r="U188" s="221"/>
      <c r="V188" s="221"/>
      <c r="W188" s="221"/>
      <c r="X188" s="221"/>
      <c r="Y188" s="221"/>
      <c r="Z188" s="221"/>
      <c r="AA188" s="221"/>
      <c r="AB188" s="221"/>
      <c r="AC188" s="221"/>
      <c r="AD188" s="221"/>
      <c r="AE188" s="221"/>
      <c r="AF188" s="221"/>
      <c r="AG188" s="221"/>
      <c r="AH188" s="221"/>
      <c r="AI188" s="221"/>
      <c r="AJ188" s="221"/>
      <c r="AK188" s="221"/>
      <c r="AL188" s="221"/>
      <c r="AM188" s="221"/>
      <c r="AN188" s="221"/>
      <c r="AO188" s="221"/>
      <c r="AP188" s="221"/>
      <c r="AQ188" s="221"/>
      <c r="AR188" s="221"/>
      <c r="AS188" s="221"/>
      <c r="AT188" s="221"/>
      <c r="AU188" s="221"/>
      <c r="AV188" s="221"/>
      <c r="AW188" s="221"/>
      <c r="AX188" s="221"/>
      <c r="AY188" s="221"/>
      <c r="AZ188" s="221"/>
      <c r="BA188" s="221"/>
      <c r="BB188" s="221"/>
      <c r="BC188" s="221"/>
      <c r="BD188" s="221"/>
      <c r="BE188" s="221"/>
      <c r="BF188" s="221"/>
      <c r="BG188" s="221"/>
      <c r="BH188" s="221"/>
      <c r="BI188" s="221"/>
      <c r="BJ188" s="221"/>
      <c r="BK188" s="221"/>
      <c r="BL188" s="221"/>
      <c r="BM188" s="221"/>
      <c r="BN188" s="221"/>
      <c r="BO188" s="221"/>
      <c r="BP188" s="221"/>
    </row>
    <row r="189" ht="11.25" customHeight="1">
      <c r="A189" s="221"/>
      <c r="B189" s="221"/>
      <c r="C189" s="221"/>
      <c r="D189" s="221"/>
      <c r="E189" s="221"/>
      <c r="F189" s="221"/>
      <c r="G189" s="221"/>
      <c r="H189" s="221"/>
      <c r="I189" s="221"/>
      <c r="J189" s="221"/>
      <c r="K189" s="221"/>
      <c r="L189" s="221"/>
      <c r="M189" s="221"/>
      <c r="N189" s="221"/>
      <c r="O189" s="221"/>
      <c r="P189" s="221"/>
      <c r="Q189" s="221"/>
      <c r="R189" s="221"/>
      <c r="S189" s="221"/>
      <c r="T189" s="221"/>
      <c r="U189" s="221"/>
      <c r="V189" s="221"/>
      <c r="W189" s="221"/>
      <c r="X189" s="221"/>
      <c r="Y189" s="221"/>
      <c r="Z189" s="221"/>
      <c r="AA189" s="221"/>
      <c r="AB189" s="221"/>
      <c r="AC189" s="221"/>
      <c r="AD189" s="221"/>
      <c r="AE189" s="221"/>
      <c r="AF189" s="221"/>
      <c r="AG189" s="221"/>
      <c r="AH189" s="221"/>
      <c r="AI189" s="221"/>
      <c r="AJ189" s="221"/>
      <c r="AK189" s="221"/>
      <c r="AL189" s="221"/>
      <c r="AM189" s="221"/>
      <c r="AN189" s="221"/>
      <c r="AO189" s="221"/>
      <c r="AP189" s="221"/>
      <c r="AQ189" s="221"/>
      <c r="AR189" s="221"/>
      <c r="AS189" s="221"/>
      <c r="AT189" s="221"/>
      <c r="AU189" s="221"/>
      <c r="AV189" s="221"/>
      <c r="AW189" s="221"/>
      <c r="AX189" s="221"/>
      <c r="AY189" s="221"/>
      <c r="AZ189" s="221"/>
      <c r="BA189" s="221"/>
      <c r="BB189" s="221"/>
      <c r="BC189" s="221"/>
      <c r="BD189" s="221"/>
      <c r="BE189" s="221"/>
      <c r="BF189" s="221"/>
      <c r="BG189" s="221"/>
      <c r="BH189" s="221"/>
      <c r="BI189" s="221"/>
      <c r="BJ189" s="221"/>
      <c r="BK189" s="221"/>
      <c r="BL189" s="221"/>
      <c r="BM189" s="221"/>
      <c r="BN189" s="221"/>
      <c r="BO189" s="221"/>
      <c r="BP189" s="221"/>
    </row>
    <row r="190" ht="11.25" customHeight="1">
      <c r="A190" s="221"/>
      <c r="B190" s="221"/>
      <c r="C190" s="221"/>
      <c r="D190" s="221"/>
      <c r="E190" s="221"/>
      <c r="F190" s="221"/>
      <c r="G190" s="221"/>
      <c r="H190" s="221"/>
      <c r="I190" s="221"/>
      <c r="J190" s="221"/>
      <c r="K190" s="221"/>
      <c r="L190" s="221"/>
      <c r="M190" s="221"/>
      <c r="N190" s="221"/>
      <c r="O190" s="221"/>
      <c r="P190" s="221"/>
      <c r="Q190" s="221"/>
      <c r="R190" s="221"/>
      <c r="S190" s="221"/>
      <c r="T190" s="221"/>
      <c r="U190" s="221"/>
      <c r="V190" s="221"/>
      <c r="W190" s="221"/>
      <c r="X190" s="221"/>
      <c r="Y190" s="221"/>
      <c r="Z190" s="221"/>
      <c r="AA190" s="221"/>
      <c r="AB190" s="221"/>
      <c r="AC190" s="221"/>
      <c r="AD190" s="221"/>
      <c r="AE190" s="221"/>
      <c r="AF190" s="221"/>
      <c r="AG190" s="221"/>
      <c r="AH190" s="221"/>
      <c r="AI190" s="221"/>
      <c r="AJ190" s="221"/>
      <c r="AK190" s="221"/>
      <c r="AL190" s="221"/>
      <c r="AM190" s="221"/>
      <c r="AN190" s="221"/>
      <c r="AO190" s="221"/>
      <c r="AP190" s="221"/>
      <c r="AQ190" s="221"/>
      <c r="AR190" s="221"/>
      <c r="AS190" s="221"/>
      <c r="AT190" s="221"/>
      <c r="AU190" s="221"/>
      <c r="AV190" s="221"/>
      <c r="AW190" s="221"/>
      <c r="AX190" s="221"/>
      <c r="AY190" s="221"/>
      <c r="AZ190" s="221"/>
      <c r="BA190" s="221"/>
      <c r="BB190" s="221"/>
      <c r="BC190" s="221"/>
      <c r="BD190" s="221"/>
      <c r="BE190" s="221"/>
      <c r="BF190" s="221"/>
      <c r="BG190" s="221"/>
      <c r="BH190" s="221"/>
      <c r="BI190" s="221"/>
      <c r="BJ190" s="221"/>
      <c r="BK190" s="221"/>
      <c r="BL190" s="221"/>
      <c r="BM190" s="221"/>
      <c r="BN190" s="221"/>
      <c r="BO190" s="221"/>
      <c r="BP190" s="221"/>
    </row>
    <row r="191" ht="11.25" customHeight="1">
      <c r="A191" s="221"/>
      <c r="B191" s="221"/>
      <c r="C191" s="221"/>
      <c r="D191" s="221"/>
      <c r="E191" s="221"/>
      <c r="F191" s="221"/>
      <c r="G191" s="221"/>
      <c r="H191" s="221"/>
      <c r="I191" s="221"/>
      <c r="J191" s="221"/>
      <c r="K191" s="221"/>
      <c r="L191" s="221"/>
      <c r="M191" s="221"/>
      <c r="N191" s="221"/>
      <c r="O191" s="221"/>
      <c r="P191" s="221"/>
      <c r="Q191" s="221"/>
      <c r="R191" s="221"/>
      <c r="S191" s="221"/>
      <c r="T191" s="221"/>
      <c r="U191" s="221"/>
      <c r="V191" s="221"/>
      <c r="W191" s="221"/>
      <c r="X191" s="221"/>
      <c r="Y191" s="221"/>
      <c r="Z191" s="221"/>
      <c r="AA191" s="221"/>
      <c r="AB191" s="221"/>
      <c r="AC191" s="221"/>
      <c r="AD191" s="221"/>
      <c r="AE191" s="221"/>
      <c r="AF191" s="221"/>
      <c r="AG191" s="221"/>
      <c r="AH191" s="221"/>
      <c r="AI191" s="221"/>
      <c r="AJ191" s="221"/>
      <c r="AK191" s="221"/>
      <c r="AL191" s="221"/>
      <c r="AM191" s="221"/>
      <c r="AN191" s="221"/>
      <c r="AO191" s="221"/>
      <c r="AP191" s="221"/>
      <c r="AQ191" s="221"/>
      <c r="AR191" s="221"/>
      <c r="AS191" s="221"/>
      <c r="AT191" s="221"/>
      <c r="AU191" s="221"/>
      <c r="AV191" s="221"/>
      <c r="AW191" s="221"/>
      <c r="AX191" s="221"/>
      <c r="AY191" s="221"/>
      <c r="AZ191" s="221"/>
      <c r="BA191" s="221"/>
      <c r="BB191" s="221"/>
      <c r="BC191" s="221"/>
      <c r="BD191" s="221"/>
      <c r="BE191" s="221"/>
      <c r="BF191" s="221"/>
      <c r="BG191" s="221"/>
      <c r="BH191" s="221"/>
      <c r="BI191" s="221"/>
      <c r="BJ191" s="221"/>
      <c r="BK191" s="221"/>
      <c r="BL191" s="221"/>
      <c r="BM191" s="221"/>
      <c r="BN191" s="221"/>
      <c r="BO191" s="221"/>
      <c r="BP191" s="221"/>
    </row>
    <row r="192" ht="11.25" customHeight="1">
      <c r="A192" s="221"/>
      <c r="B192" s="221"/>
      <c r="C192" s="221"/>
      <c r="D192" s="221"/>
      <c r="E192" s="221"/>
      <c r="F192" s="221"/>
      <c r="G192" s="221"/>
      <c r="H192" s="221"/>
      <c r="I192" s="221"/>
      <c r="J192" s="221"/>
      <c r="K192" s="221"/>
      <c r="L192" s="221"/>
      <c r="M192" s="221"/>
      <c r="N192" s="221"/>
      <c r="O192" s="221"/>
      <c r="P192" s="221"/>
      <c r="Q192" s="221"/>
      <c r="R192" s="221"/>
      <c r="S192" s="221"/>
      <c r="T192" s="221"/>
      <c r="U192" s="221"/>
      <c r="V192" s="221"/>
      <c r="W192" s="221"/>
      <c r="X192" s="221"/>
      <c r="Y192" s="221"/>
      <c r="Z192" s="221"/>
      <c r="AA192" s="221"/>
      <c r="AB192" s="221"/>
      <c r="AC192" s="221"/>
      <c r="AD192" s="221"/>
      <c r="AE192" s="221"/>
      <c r="AF192" s="221"/>
      <c r="AG192" s="221"/>
      <c r="AH192" s="221"/>
      <c r="AI192" s="221"/>
      <c r="AJ192" s="221"/>
      <c r="AK192" s="221"/>
      <c r="AL192" s="221"/>
      <c r="AM192" s="221"/>
      <c r="AN192" s="221"/>
      <c r="AO192" s="221"/>
      <c r="AP192" s="221"/>
      <c r="AQ192" s="221"/>
      <c r="AR192" s="221"/>
      <c r="AS192" s="221"/>
      <c r="AT192" s="221"/>
      <c r="AU192" s="221"/>
      <c r="AV192" s="221"/>
      <c r="AW192" s="221"/>
      <c r="AX192" s="221"/>
      <c r="AY192" s="221"/>
      <c r="AZ192" s="221"/>
      <c r="BA192" s="221"/>
      <c r="BB192" s="221"/>
      <c r="BC192" s="221"/>
      <c r="BD192" s="221"/>
      <c r="BE192" s="221"/>
      <c r="BF192" s="221"/>
      <c r="BG192" s="221"/>
      <c r="BH192" s="221"/>
      <c r="BI192" s="221"/>
      <c r="BJ192" s="221"/>
      <c r="BK192" s="221"/>
      <c r="BL192" s="221"/>
      <c r="BM192" s="221"/>
      <c r="BN192" s="221"/>
      <c r="BO192" s="221"/>
      <c r="BP192" s="221"/>
    </row>
    <row r="193" ht="11.25" customHeight="1">
      <c r="A193" s="221"/>
      <c r="B193" s="221"/>
      <c r="C193" s="221"/>
      <c r="D193" s="221"/>
      <c r="E193" s="221"/>
      <c r="F193" s="221"/>
      <c r="G193" s="221"/>
      <c r="H193" s="221"/>
      <c r="I193" s="221"/>
      <c r="J193" s="221"/>
      <c r="K193" s="221"/>
      <c r="L193" s="221"/>
      <c r="M193" s="221"/>
      <c r="N193" s="221"/>
      <c r="O193" s="221"/>
      <c r="P193" s="221"/>
      <c r="Q193" s="221"/>
      <c r="R193" s="221"/>
      <c r="S193" s="221"/>
      <c r="T193" s="221"/>
      <c r="U193" s="221"/>
      <c r="V193" s="221"/>
      <c r="W193" s="221"/>
      <c r="X193" s="221"/>
      <c r="Y193" s="221"/>
      <c r="Z193" s="221"/>
      <c r="AA193" s="221"/>
      <c r="AB193" s="221"/>
      <c r="AC193" s="221"/>
      <c r="AD193" s="221"/>
      <c r="AE193" s="221"/>
      <c r="AF193" s="221"/>
      <c r="AG193" s="221"/>
      <c r="AH193" s="221"/>
      <c r="AI193" s="221"/>
      <c r="AJ193" s="221"/>
      <c r="AK193" s="221"/>
      <c r="AL193" s="221"/>
      <c r="AM193" s="221"/>
      <c r="AN193" s="221"/>
      <c r="AO193" s="221"/>
      <c r="AP193" s="221"/>
      <c r="AQ193" s="221"/>
      <c r="AR193" s="221"/>
      <c r="AS193" s="221"/>
      <c r="AT193" s="221"/>
      <c r="AU193" s="221"/>
      <c r="AV193" s="221"/>
      <c r="AW193" s="221"/>
      <c r="AX193" s="221"/>
      <c r="AY193" s="221"/>
      <c r="AZ193" s="221"/>
      <c r="BA193" s="221"/>
      <c r="BB193" s="221"/>
      <c r="BC193" s="221"/>
      <c r="BD193" s="221"/>
      <c r="BE193" s="221"/>
      <c r="BF193" s="221"/>
      <c r="BG193" s="221"/>
      <c r="BH193" s="221"/>
      <c r="BI193" s="221"/>
      <c r="BJ193" s="221"/>
      <c r="BK193" s="221"/>
      <c r="BL193" s="221"/>
      <c r="BM193" s="221"/>
      <c r="BN193" s="221"/>
      <c r="BO193" s="221"/>
      <c r="BP193" s="221"/>
    </row>
    <row r="194" ht="11.25" customHeight="1">
      <c r="A194" s="221"/>
      <c r="B194" s="221"/>
      <c r="C194" s="221"/>
      <c r="D194" s="221"/>
      <c r="E194" s="221"/>
      <c r="F194" s="221"/>
      <c r="G194" s="221"/>
      <c r="H194" s="221"/>
      <c r="I194" s="221"/>
      <c r="J194" s="221"/>
      <c r="K194" s="221"/>
      <c r="L194" s="221"/>
      <c r="M194" s="221"/>
      <c r="N194" s="221"/>
      <c r="O194" s="221"/>
      <c r="P194" s="221"/>
      <c r="Q194" s="221"/>
      <c r="R194" s="221"/>
      <c r="S194" s="221"/>
      <c r="T194" s="221"/>
      <c r="U194" s="221"/>
      <c r="V194" s="221"/>
      <c r="W194" s="221"/>
      <c r="X194" s="221"/>
      <c r="Y194" s="221"/>
      <c r="Z194" s="221"/>
      <c r="AA194" s="221"/>
      <c r="AB194" s="221"/>
      <c r="AC194" s="221"/>
      <c r="AD194" s="221"/>
      <c r="AE194" s="221"/>
      <c r="AF194" s="221"/>
      <c r="AG194" s="221"/>
      <c r="AH194" s="221"/>
      <c r="AI194" s="221"/>
      <c r="AJ194" s="221"/>
      <c r="AK194" s="221"/>
      <c r="AL194" s="221"/>
      <c r="AM194" s="221"/>
      <c r="AN194" s="221"/>
      <c r="AO194" s="221"/>
      <c r="AP194" s="221"/>
      <c r="AQ194" s="221"/>
      <c r="AR194" s="221"/>
      <c r="AS194" s="221"/>
      <c r="AT194" s="221"/>
      <c r="AU194" s="221"/>
      <c r="AV194" s="221"/>
      <c r="AW194" s="221"/>
      <c r="AX194" s="221"/>
      <c r="AY194" s="221"/>
      <c r="AZ194" s="221"/>
      <c r="BA194" s="221"/>
      <c r="BB194" s="221"/>
      <c r="BC194" s="221"/>
      <c r="BD194" s="221"/>
      <c r="BE194" s="221"/>
      <c r="BF194" s="221"/>
      <c r="BG194" s="221"/>
      <c r="BH194" s="221"/>
      <c r="BI194" s="221"/>
      <c r="BJ194" s="221"/>
      <c r="BK194" s="221"/>
      <c r="BL194" s="221"/>
      <c r="BM194" s="221"/>
      <c r="BN194" s="221"/>
      <c r="BO194" s="221"/>
      <c r="BP194" s="221"/>
    </row>
    <row r="195" ht="11.25" customHeight="1">
      <c r="A195" s="221"/>
      <c r="B195" s="221"/>
      <c r="C195" s="221"/>
      <c r="D195" s="221"/>
      <c r="E195" s="221"/>
      <c r="F195" s="221"/>
      <c r="G195" s="221"/>
      <c r="H195" s="221"/>
      <c r="I195" s="221"/>
      <c r="J195" s="221"/>
      <c r="K195" s="221"/>
      <c r="L195" s="221"/>
      <c r="M195" s="221"/>
      <c r="N195" s="221"/>
      <c r="O195" s="221"/>
      <c r="P195" s="221"/>
      <c r="Q195" s="221"/>
      <c r="R195" s="221"/>
      <c r="S195" s="221"/>
      <c r="T195" s="221"/>
      <c r="U195" s="221"/>
      <c r="V195" s="221"/>
      <c r="W195" s="221"/>
      <c r="X195" s="221"/>
      <c r="Y195" s="221"/>
      <c r="Z195" s="221"/>
      <c r="AA195" s="221"/>
      <c r="AB195" s="221"/>
      <c r="AC195" s="221"/>
      <c r="AD195" s="221"/>
      <c r="AE195" s="221"/>
      <c r="AF195" s="221"/>
      <c r="AG195" s="221"/>
      <c r="AH195" s="221"/>
      <c r="AI195" s="221"/>
      <c r="AJ195" s="221"/>
      <c r="AK195" s="221"/>
      <c r="AL195" s="221"/>
      <c r="AM195" s="221"/>
      <c r="AN195" s="221"/>
      <c r="AO195" s="221"/>
      <c r="AP195" s="221"/>
      <c r="AQ195" s="221"/>
      <c r="AR195" s="221"/>
      <c r="AS195" s="221"/>
      <c r="AT195" s="221"/>
      <c r="AU195" s="221"/>
      <c r="AV195" s="221"/>
      <c r="AW195" s="221"/>
      <c r="AX195" s="221"/>
      <c r="AY195" s="221"/>
      <c r="AZ195" s="221"/>
      <c r="BA195" s="221"/>
      <c r="BB195" s="221"/>
      <c r="BC195" s="221"/>
      <c r="BD195" s="221"/>
      <c r="BE195" s="221"/>
      <c r="BF195" s="221"/>
      <c r="BG195" s="221"/>
      <c r="BH195" s="221"/>
      <c r="BI195" s="221"/>
      <c r="BJ195" s="221"/>
      <c r="BK195" s="221"/>
      <c r="BL195" s="221"/>
      <c r="BM195" s="221"/>
      <c r="BN195" s="221"/>
      <c r="BO195" s="221"/>
      <c r="BP195" s="221"/>
    </row>
    <row r="196" ht="11.25" customHeight="1">
      <c r="A196" s="221"/>
      <c r="B196" s="221"/>
      <c r="C196" s="221"/>
      <c r="D196" s="221"/>
      <c r="E196" s="221"/>
      <c r="F196" s="221"/>
      <c r="G196" s="221"/>
      <c r="H196" s="221"/>
      <c r="I196" s="221"/>
      <c r="J196" s="221"/>
      <c r="K196" s="221"/>
      <c r="L196" s="221"/>
      <c r="M196" s="221"/>
      <c r="N196" s="221"/>
      <c r="O196" s="221"/>
      <c r="P196" s="221"/>
      <c r="Q196" s="221"/>
      <c r="R196" s="221"/>
      <c r="S196" s="221"/>
      <c r="T196" s="221"/>
      <c r="U196" s="221"/>
      <c r="V196" s="221"/>
      <c r="W196" s="221"/>
      <c r="X196" s="221"/>
      <c r="Y196" s="221"/>
      <c r="Z196" s="221"/>
      <c r="AA196" s="221"/>
      <c r="AB196" s="221"/>
      <c r="AC196" s="221"/>
      <c r="AD196" s="221"/>
      <c r="AE196" s="221"/>
      <c r="AF196" s="221"/>
      <c r="AG196" s="221"/>
      <c r="AH196" s="221"/>
      <c r="AI196" s="221"/>
      <c r="AJ196" s="221"/>
      <c r="AK196" s="221"/>
      <c r="AL196" s="221"/>
      <c r="AM196" s="221"/>
      <c r="AN196" s="221"/>
      <c r="AO196" s="221"/>
      <c r="AP196" s="221"/>
      <c r="AQ196" s="221"/>
      <c r="AR196" s="221"/>
      <c r="AS196" s="221"/>
      <c r="AT196" s="221"/>
      <c r="AU196" s="221"/>
      <c r="AV196" s="221"/>
      <c r="AW196" s="221"/>
      <c r="AX196" s="221"/>
      <c r="AY196" s="221"/>
      <c r="AZ196" s="221"/>
      <c r="BA196" s="221"/>
      <c r="BB196" s="221"/>
      <c r="BC196" s="221"/>
      <c r="BD196" s="221"/>
      <c r="BE196" s="221"/>
      <c r="BF196" s="221"/>
      <c r="BG196" s="221"/>
      <c r="BH196" s="221"/>
      <c r="BI196" s="221"/>
      <c r="BJ196" s="221"/>
      <c r="BK196" s="221"/>
      <c r="BL196" s="221"/>
      <c r="BM196" s="221"/>
      <c r="BN196" s="221"/>
      <c r="BO196" s="221"/>
      <c r="BP196" s="221"/>
    </row>
    <row r="197" ht="11.25" customHeight="1">
      <c r="A197" s="221"/>
      <c r="B197" s="221"/>
      <c r="C197" s="221"/>
      <c r="D197" s="221"/>
      <c r="E197" s="221"/>
      <c r="F197" s="221"/>
      <c r="G197" s="221"/>
      <c r="H197" s="221"/>
      <c r="I197" s="221"/>
      <c r="J197" s="221"/>
      <c r="K197" s="221"/>
      <c r="L197" s="221"/>
      <c r="M197" s="221"/>
      <c r="N197" s="221"/>
      <c r="O197" s="221"/>
      <c r="P197" s="221"/>
      <c r="Q197" s="221"/>
      <c r="R197" s="221"/>
      <c r="S197" s="221"/>
      <c r="T197" s="221"/>
      <c r="U197" s="221"/>
      <c r="V197" s="221"/>
      <c r="W197" s="221"/>
      <c r="X197" s="221"/>
      <c r="Y197" s="221"/>
      <c r="Z197" s="221"/>
      <c r="AA197" s="221"/>
      <c r="AB197" s="221"/>
      <c r="AC197" s="221"/>
      <c r="AD197" s="221"/>
      <c r="AE197" s="221"/>
      <c r="AF197" s="221"/>
      <c r="AG197" s="221"/>
      <c r="AH197" s="221"/>
      <c r="AI197" s="221"/>
      <c r="AJ197" s="221"/>
      <c r="AK197" s="221"/>
      <c r="AL197" s="221"/>
      <c r="AM197" s="221"/>
      <c r="AN197" s="221"/>
      <c r="AO197" s="221"/>
      <c r="AP197" s="221"/>
      <c r="AQ197" s="221"/>
      <c r="AR197" s="221"/>
      <c r="AS197" s="221"/>
      <c r="AT197" s="221"/>
      <c r="AU197" s="221"/>
      <c r="AV197" s="221"/>
      <c r="AW197" s="221"/>
      <c r="AX197" s="221"/>
      <c r="AY197" s="221"/>
      <c r="AZ197" s="221"/>
      <c r="BA197" s="221"/>
      <c r="BB197" s="221"/>
      <c r="BC197" s="221"/>
      <c r="BD197" s="221"/>
      <c r="BE197" s="221"/>
      <c r="BF197" s="221"/>
      <c r="BG197" s="221"/>
      <c r="BH197" s="221"/>
      <c r="BI197" s="221"/>
      <c r="BJ197" s="221"/>
      <c r="BK197" s="221"/>
      <c r="BL197" s="221"/>
      <c r="BM197" s="221"/>
      <c r="BN197" s="221"/>
      <c r="BO197" s="221"/>
      <c r="BP197" s="221"/>
    </row>
    <row r="198" ht="11.25" customHeight="1">
      <c r="A198" s="221"/>
      <c r="B198" s="221"/>
      <c r="C198" s="221"/>
      <c r="D198" s="221"/>
      <c r="E198" s="221"/>
      <c r="F198" s="221"/>
      <c r="G198" s="221"/>
      <c r="H198" s="221"/>
      <c r="I198" s="221"/>
      <c r="J198" s="221"/>
      <c r="K198" s="221"/>
      <c r="L198" s="221"/>
      <c r="M198" s="221"/>
      <c r="N198" s="221"/>
      <c r="O198" s="221"/>
      <c r="P198" s="221"/>
      <c r="Q198" s="221"/>
      <c r="R198" s="221"/>
      <c r="S198" s="221"/>
      <c r="T198" s="221"/>
      <c r="U198" s="221"/>
      <c r="V198" s="221"/>
      <c r="W198" s="221"/>
      <c r="X198" s="221"/>
      <c r="Y198" s="221"/>
      <c r="Z198" s="221"/>
      <c r="AA198" s="221"/>
      <c r="AB198" s="221"/>
      <c r="AC198" s="221"/>
      <c r="AD198" s="221"/>
      <c r="AE198" s="221"/>
      <c r="AF198" s="221"/>
      <c r="AG198" s="221"/>
      <c r="AH198" s="221"/>
      <c r="AI198" s="221"/>
      <c r="AJ198" s="221"/>
      <c r="AK198" s="221"/>
      <c r="AL198" s="221"/>
      <c r="AM198" s="221"/>
      <c r="AN198" s="221"/>
      <c r="AO198" s="221"/>
      <c r="AP198" s="221"/>
      <c r="AQ198" s="221"/>
      <c r="AR198" s="221"/>
      <c r="AS198" s="221"/>
      <c r="AT198" s="221"/>
      <c r="AU198" s="221"/>
      <c r="AV198" s="221"/>
      <c r="AW198" s="221"/>
      <c r="AX198" s="221"/>
      <c r="AY198" s="221"/>
      <c r="AZ198" s="221"/>
      <c r="BA198" s="221"/>
      <c r="BB198" s="221"/>
      <c r="BC198" s="221"/>
      <c r="BD198" s="221"/>
      <c r="BE198" s="221"/>
      <c r="BF198" s="221"/>
      <c r="BG198" s="221"/>
      <c r="BH198" s="221"/>
      <c r="BI198" s="221"/>
      <c r="BJ198" s="221"/>
      <c r="BK198" s="221"/>
      <c r="BL198" s="221"/>
      <c r="BM198" s="221"/>
      <c r="BN198" s="221"/>
      <c r="BO198" s="221"/>
      <c r="BP198" s="221"/>
    </row>
    <row r="199" ht="11.25" customHeight="1">
      <c r="A199" s="221"/>
      <c r="B199" s="221"/>
      <c r="C199" s="221"/>
      <c r="D199" s="221"/>
      <c r="E199" s="221"/>
      <c r="F199" s="221"/>
      <c r="G199" s="221"/>
      <c r="H199" s="221"/>
      <c r="I199" s="221"/>
      <c r="J199" s="221"/>
      <c r="K199" s="221"/>
      <c r="L199" s="221"/>
      <c r="M199" s="221"/>
      <c r="N199" s="221"/>
      <c r="O199" s="221"/>
      <c r="P199" s="221"/>
      <c r="Q199" s="221"/>
      <c r="R199" s="221"/>
      <c r="S199" s="221"/>
      <c r="T199" s="221"/>
      <c r="U199" s="221"/>
      <c r="V199" s="221"/>
      <c r="W199" s="221"/>
      <c r="X199" s="221"/>
      <c r="Y199" s="221"/>
      <c r="Z199" s="221"/>
      <c r="AA199" s="221"/>
      <c r="AB199" s="221"/>
      <c r="AC199" s="221"/>
      <c r="AD199" s="221"/>
      <c r="AE199" s="221"/>
      <c r="AF199" s="221"/>
      <c r="AG199" s="221"/>
      <c r="AH199" s="221"/>
      <c r="AI199" s="221"/>
      <c r="AJ199" s="221"/>
      <c r="AK199" s="221"/>
      <c r="AL199" s="221"/>
      <c r="AM199" s="221"/>
      <c r="AN199" s="221"/>
      <c r="AO199" s="221"/>
      <c r="AP199" s="221"/>
      <c r="AQ199" s="221"/>
      <c r="AR199" s="221"/>
      <c r="AS199" s="221"/>
      <c r="AT199" s="221"/>
      <c r="AU199" s="221"/>
      <c r="AV199" s="221"/>
      <c r="AW199" s="221"/>
      <c r="AX199" s="221"/>
      <c r="AY199" s="221"/>
      <c r="AZ199" s="221"/>
      <c r="BA199" s="221"/>
      <c r="BB199" s="221"/>
      <c r="BC199" s="221"/>
      <c r="BD199" s="221"/>
      <c r="BE199" s="221"/>
      <c r="BF199" s="221"/>
      <c r="BG199" s="221"/>
      <c r="BH199" s="221"/>
      <c r="BI199" s="221"/>
      <c r="BJ199" s="221"/>
      <c r="BK199" s="221"/>
      <c r="BL199" s="221"/>
      <c r="BM199" s="221"/>
      <c r="BN199" s="221"/>
      <c r="BO199" s="221"/>
      <c r="BP199" s="221"/>
    </row>
    <row r="200" ht="11.25" customHeight="1">
      <c r="A200" s="221"/>
      <c r="B200" s="221"/>
      <c r="C200" s="221"/>
      <c r="D200" s="221"/>
      <c r="E200" s="221"/>
      <c r="F200" s="221"/>
      <c r="G200" s="221"/>
      <c r="H200" s="221"/>
      <c r="I200" s="221"/>
      <c r="J200" s="221"/>
      <c r="K200" s="221"/>
      <c r="L200" s="221"/>
      <c r="M200" s="221"/>
      <c r="N200" s="221"/>
      <c r="O200" s="221"/>
      <c r="P200" s="221"/>
      <c r="Q200" s="221"/>
      <c r="R200" s="221"/>
      <c r="S200" s="221"/>
      <c r="T200" s="221"/>
      <c r="U200" s="221"/>
      <c r="V200" s="221"/>
      <c r="W200" s="221"/>
      <c r="X200" s="221"/>
      <c r="Y200" s="221"/>
      <c r="Z200" s="221"/>
      <c r="AA200" s="221"/>
      <c r="AB200" s="221"/>
      <c r="AC200" s="221"/>
      <c r="AD200" s="221"/>
      <c r="AE200" s="221"/>
      <c r="AF200" s="221"/>
      <c r="AG200" s="221"/>
      <c r="AH200" s="221"/>
      <c r="AI200" s="221"/>
      <c r="AJ200" s="221"/>
      <c r="AK200" s="221"/>
      <c r="AL200" s="221"/>
      <c r="AM200" s="221"/>
      <c r="AN200" s="221"/>
      <c r="AO200" s="221"/>
      <c r="AP200" s="221"/>
      <c r="AQ200" s="221"/>
      <c r="AR200" s="221"/>
      <c r="AS200" s="221"/>
      <c r="AT200" s="221"/>
      <c r="AU200" s="221"/>
      <c r="AV200" s="221"/>
      <c r="AW200" s="221"/>
      <c r="AX200" s="221"/>
      <c r="AY200" s="221"/>
      <c r="AZ200" s="221"/>
      <c r="BA200" s="221"/>
      <c r="BB200" s="221"/>
      <c r="BC200" s="221"/>
      <c r="BD200" s="221"/>
      <c r="BE200" s="221"/>
      <c r="BF200" s="221"/>
      <c r="BG200" s="221"/>
      <c r="BH200" s="221"/>
      <c r="BI200" s="221"/>
      <c r="BJ200" s="221"/>
      <c r="BK200" s="221"/>
      <c r="BL200" s="221"/>
      <c r="BM200" s="221"/>
      <c r="BN200" s="221"/>
      <c r="BO200" s="221"/>
      <c r="BP200" s="221"/>
    </row>
    <row r="201" ht="11.25" customHeight="1">
      <c r="A201" s="221"/>
      <c r="B201" s="221"/>
      <c r="C201" s="221"/>
      <c r="D201" s="221"/>
      <c r="E201" s="221"/>
      <c r="F201" s="221"/>
      <c r="G201" s="221"/>
      <c r="H201" s="221"/>
      <c r="I201" s="221"/>
      <c r="J201" s="221"/>
      <c r="K201" s="221"/>
      <c r="L201" s="221"/>
      <c r="M201" s="221"/>
      <c r="N201" s="221"/>
      <c r="O201" s="221"/>
      <c r="P201" s="221"/>
      <c r="Q201" s="221"/>
      <c r="R201" s="221"/>
      <c r="S201" s="221"/>
      <c r="T201" s="221"/>
      <c r="U201" s="221"/>
      <c r="V201" s="221"/>
      <c r="W201" s="221"/>
      <c r="X201" s="221"/>
      <c r="Y201" s="221"/>
      <c r="Z201" s="221"/>
      <c r="AA201" s="221"/>
      <c r="AB201" s="221"/>
      <c r="AC201" s="221"/>
      <c r="AD201" s="221"/>
      <c r="AE201" s="221"/>
      <c r="AF201" s="221"/>
      <c r="AG201" s="221"/>
      <c r="AH201" s="221"/>
      <c r="AI201" s="221"/>
      <c r="AJ201" s="221"/>
      <c r="AK201" s="221"/>
      <c r="AL201" s="221"/>
      <c r="AM201" s="221"/>
      <c r="AN201" s="221"/>
      <c r="AO201" s="221"/>
      <c r="AP201" s="221"/>
      <c r="AQ201" s="221"/>
      <c r="AR201" s="221"/>
      <c r="AS201" s="221"/>
      <c r="AT201" s="221"/>
      <c r="AU201" s="221"/>
      <c r="AV201" s="221"/>
      <c r="AW201" s="221"/>
      <c r="AX201" s="221"/>
      <c r="AY201" s="221"/>
      <c r="AZ201" s="221"/>
      <c r="BA201" s="221"/>
      <c r="BB201" s="221"/>
      <c r="BC201" s="221"/>
      <c r="BD201" s="221"/>
      <c r="BE201" s="221"/>
      <c r="BF201" s="221"/>
      <c r="BG201" s="221"/>
      <c r="BH201" s="221"/>
      <c r="BI201" s="221"/>
      <c r="BJ201" s="221"/>
      <c r="BK201" s="221"/>
      <c r="BL201" s="221"/>
      <c r="BM201" s="221"/>
      <c r="BN201" s="221"/>
      <c r="BO201" s="221"/>
      <c r="BP201" s="221"/>
    </row>
    <row r="202" ht="11.25" customHeight="1">
      <c r="A202" s="221"/>
      <c r="B202" s="221"/>
      <c r="C202" s="221"/>
      <c r="D202" s="221"/>
      <c r="E202" s="221"/>
      <c r="F202" s="221"/>
      <c r="G202" s="221"/>
      <c r="H202" s="221"/>
      <c r="I202" s="221"/>
      <c r="J202" s="221"/>
      <c r="K202" s="221"/>
      <c r="L202" s="221"/>
      <c r="M202" s="221"/>
      <c r="N202" s="221"/>
      <c r="O202" s="221"/>
      <c r="P202" s="221"/>
      <c r="Q202" s="221"/>
      <c r="R202" s="221"/>
      <c r="S202" s="221"/>
      <c r="T202" s="221"/>
      <c r="U202" s="221"/>
      <c r="V202" s="221"/>
      <c r="W202" s="221"/>
      <c r="X202" s="221"/>
      <c r="Y202" s="221"/>
      <c r="Z202" s="221"/>
      <c r="AA202" s="221"/>
      <c r="AB202" s="221"/>
      <c r="AC202" s="221"/>
      <c r="AD202" s="221"/>
      <c r="AE202" s="221"/>
      <c r="AF202" s="221"/>
      <c r="AG202" s="221"/>
      <c r="AH202" s="221"/>
      <c r="AI202" s="221"/>
      <c r="AJ202" s="221"/>
      <c r="AK202" s="221"/>
      <c r="AL202" s="221"/>
      <c r="AM202" s="221"/>
      <c r="AN202" s="221"/>
      <c r="AO202" s="221"/>
      <c r="AP202" s="221"/>
      <c r="AQ202" s="221"/>
      <c r="AR202" s="221"/>
      <c r="AS202" s="221"/>
      <c r="AT202" s="221"/>
      <c r="AU202" s="221"/>
      <c r="AV202" s="221"/>
      <c r="AW202" s="221"/>
      <c r="AX202" s="221"/>
      <c r="AY202" s="221"/>
      <c r="AZ202" s="221"/>
      <c r="BA202" s="221"/>
      <c r="BB202" s="221"/>
      <c r="BC202" s="221"/>
      <c r="BD202" s="221"/>
      <c r="BE202" s="221"/>
      <c r="BF202" s="221"/>
      <c r="BG202" s="221"/>
      <c r="BH202" s="221"/>
      <c r="BI202" s="221"/>
      <c r="BJ202" s="221"/>
      <c r="BK202" s="221"/>
      <c r="BL202" s="221"/>
      <c r="BM202" s="221"/>
      <c r="BN202" s="221"/>
      <c r="BO202" s="221"/>
      <c r="BP202" s="221"/>
    </row>
    <row r="203" ht="11.25" customHeight="1">
      <c r="A203" s="221"/>
      <c r="B203" s="221"/>
      <c r="C203" s="221"/>
      <c r="D203" s="221"/>
      <c r="E203" s="221"/>
      <c r="F203" s="221"/>
      <c r="G203" s="221"/>
      <c r="H203" s="221"/>
      <c r="I203" s="221"/>
      <c r="J203" s="221"/>
      <c r="K203" s="221"/>
      <c r="L203" s="221"/>
      <c r="M203" s="221"/>
      <c r="N203" s="221"/>
      <c r="O203" s="221"/>
      <c r="P203" s="221"/>
      <c r="Q203" s="221"/>
      <c r="R203" s="221"/>
      <c r="S203" s="221"/>
      <c r="T203" s="221"/>
      <c r="U203" s="221"/>
      <c r="V203" s="221"/>
      <c r="W203" s="221"/>
      <c r="X203" s="221"/>
      <c r="Y203" s="221"/>
      <c r="Z203" s="221"/>
      <c r="AA203" s="221"/>
      <c r="AB203" s="221"/>
      <c r="AC203" s="221"/>
      <c r="AD203" s="221"/>
      <c r="AE203" s="221"/>
      <c r="AF203" s="221"/>
      <c r="AG203" s="221"/>
      <c r="AH203" s="221"/>
      <c r="AI203" s="221"/>
      <c r="AJ203" s="221"/>
      <c r="AK203" s="221"/>
      <c r="AL203" s="221"/>
      <c r="AM203" s="221"/>
      <c r="AN203" s="221"/>
      <c r="AO203" s="221"/>
      <c r="AP203" s="221"/>
      <c r="AQ203" s="221"/>
      <c r="AR203" s="221"/>
      <c r="AS203" s="221"/>
      <c r="AT203" s="221"/>
      <c r="AU203" s="221"/>
      <c r="AV203" s="221"/>
      <c r="AW203" s="221"/>
      <c r="AX203" s="221"/>
      <c r="AY203" s="221"/>
      <c r="AZ203" s="221"/>
      <c r="BA203" s="221"/>
      <c r="BB203" s="221"/>
      <c r="BC203" s="221"/>
      <c r="BD203" s="221"/>
      <c r="BE203" s="221"/>
      <c r="BF203" s="221"/>
      <c r="BG203" s="221"/>
      <c r="BH203" s="221"/>
      <c r="BI203" s="221"/>
      <c r="BJ203" s="221"/>
      <c r="BK203" s="221"/>
      <c r="BL203" s="221"/>
      <c r="BM203" s="221"/>
      <c r="BN203" s="221"/>
      <c r="BO203" s="221"/>
      <c r="BP203" s="221"/>
    </row>
    <row r="204" ht="11.25" customHeight="1">
      <c r="A204" s="221"/>
      <c r="B204" s="221"/>
      <c r="C204" s="221"/>
      <c r="D204" s="221"/>
      <c r="E204" s="221"/>
      <c r="F204" s="221"/>
      <c r="G204" s="221"/>
      <c r="H204" s="221"/>
      <c r="I204" s="221"/>
      <c r="J204" s="221"/>
      <c r="K204" s="221"/>
      <c r="L204" s="221"/>
      <c r="M204" s="221"/>
      <c r="N204" s="221"/>
      <c r="O204" s="221"/>
      <c r="P204" s="221"/>
      <c r="Q204" s="221"/>
      <c r="R204" s="221"/>
      <c r="S204" s="221"/>
      <c r="T204" s="221"/>
      <c r="U204" s="221"/>
      <c r="V204" s="221"/>
      <c r="W204" s="221"/>
      <c r="X204" s="221"/>
      <c r="Y204" s="221"/>
      <c r="Z204" s="221"/>
      <c r="AA204" s="221"/>
      <c r="AB204" s="221"/>
      <c r="AC204" s="221"/>
      <c r="AD204" s="221"/>
      <c r="AE204" s="221"/>
      <c r="AF204" s="221"/>
      <c r="AG204" s="221"/>
      <c r="AH204" s="221"/>
      <c r="AI204" s="221"/>
      <c r="AJ204" s="221"/>
      <c r="AK204" s="221"/>
      <c r="AL204" s="221"/>
      <c r="AM204" s="221"/>
      <c r="AN204" s="221"/>
      <c r="AO204" s="221"/>
      <c r="AP204" s="221"/>
      <c r="AQ204" s="221"/>
      <c r="AR204" s="221"/>
      <c r="AS204" s="221"/>
      <c r="AT204" s="221"/>
      <c r="AU204" s="221"/>
      <c r="AV204" s="221"/>
      <c r="AW204" s="221"/>
      <c r="AX204" s="221"/>
      <c r="AY204" s="221"/>
      <c r="AZ204" s="221"/>
      <c r="BA204" s="221"/>
      <c r="BB204" s="221"/>
      <c r="BC204" s="221"/>
      <c r="BD204" s="221"/>
      <c r="BE204" s="221"/>
      <c r="BF204" s="221"/>
      <c r="BG204" s="221"/>
      <c r="BH204" s="221"/>
      <c r="BI204" s="221"/>
      <c r="BJ204" s="221"/>
      <c r="BK204" s="221"/>
      <c r="BL204" s="221"/>
      <c r="BM204" s="221"/>
      <c r="BN204" s="221"/>
      <c r="BO204" s="221"/>
      <c r="BP204" s="221"/>
    </row>
    <row r="205" ht="11.25" customHeight="1">
      <c r="A205" s="221"/>
      <c r="B205" s="221"/>
      <c r="C205" s="221"/>
      <c r="D205" s="221"/>
      <c r="E205" s="221"/>
      <c r="F205" s="221"/>
      <c r="G205" s="221"/>
      <c r="H205" s="221"/>
      <c r="I205" s="221"/>
      <c r="J205" s="221"/>
      <c r="K205" s="221"/>
      <c r="L205" s="221"/>
      <c r="M205" s="221"/>
      <c r="N205" s="221"/>
      <c r="O205" s="221"/>
      <c r="P205" s="221"/>
      <c r="Q205" s="221"/>
      <c r="R205" s="221"/>
      <c r="S205" s="221"/>
      <c r="T205" s="221"/>
      <c r="U205" s="221"/>
      <c r="V205" s="221"/>
      <c r="W205" s="221"/>
      <c r="X205" s="221"/>
      <c r="Y205" s="221"/>
      <c r="Z205" s="221"/>
      <c r="AA205" s="221"/>
      <c r="AB205" s="221"/>
      <c r="AC205" s="221"/>
      <c r="AD205" s="221"/>
      <c r="AE205" s="221"/>
      <c r="AF205" s="221"/>
      <c r="AG205" s="221"/>
      <c r="AH205" s="221"/>
      <c r="AI205" s="221"/>
      <c r="AJ205" s="221"/>
      <c r="AK205" s="221"/>
      <c r="AL205" s="221"/>
      <c r="AM205" s="221"/>
      <c r="AN205" s="221"/>
      <c r="AO205" s="221"/>
      <c r="AP205" s="221"/>
      <c r="AQ205" s="221"/>
      <c r="AR205" s="221"/>
      <c r="AS205" s="221"/>
      <c r="AT205" s="221"/>
      <c r="AU205" s="221"/>
      <c r="AV205" s="221"/>
      <c r="AW205" s="221"/>
      <c r="AX205" s="221"/>
      <c r="AY205" s="221"/>
      <c r="AZ205" s="221"/>
      <c r="BA205" s="221"/>
      <c r="BB205" s="221"/>
      <c r="BC205" s="221"/>
      <c r="BD205" s="221"/>
      <c r="BE205" s="221"/>
      <c r="BF205" s="221"/>
      <c r="BG205" s="221"/>
      <c r="BH205" s="221"/>
      <c r="BI205" s="221"/>
      <c r="BJ205" s="221"/>
      <c r="BK205" s="221"/>
      <c r="BL205" s="221"/>
      <c r="BM205" s="221"/>
      <c r="BN205" s="221"/>
      <c r="BO205" s="221"/>
      <c r="BP205" s="221"/>
    </row>
    <row r="206" ht="11.25" customHeight="1">
      <c r="A206" s="221"/>
      <c r="B206" s="221"/>
      <c r="C206" s="221"/>
      <c r="D206" s="221"/>
      <c r="E206" s="221"/>
      <c r="F206" s="221"/>
      <c r="G206" s="221"/>
      <c r="H206" s="221"/>
      <c r="I206" s="221"/>
      <c r="J206" s="221"/>
      <c r="K206" s="221"/>
      <c r="L206" s="221"/>
      <c r="M206" s="221"/>
      <c r="N206" s="221"/>
      <c r="O206" s="221"/>
      <c r="P206" s="221"/>
      <c r="Q206" s="221"/>
      <c r="R206" s="221"/>
      <c r="S206" s="221"/>
      <c r="T206" s="221"/>
      <c r="U206" s="221"/>
      <c r="V206" s="221"/>
      <c r="W206" s="221"/>
      <c r="X206" s="221"/>
      <c r="Y206" s="221"/>
      <c r="Z206" s="221"/>
      <c r="AA206" s="221"/>
      <c r="AB206" s="221"/>
      <c r="AC206" s="221"/>
      <c r="AD206" s="221"/>
      <c r="AE206" s="221"/>
      <c r="AF206" s="221"/>
      <c r="AG206" s="221"/>
      <c r="AH206" s="221"/>
      <c r="AI206" s="221"/>
      <c r="AJ206" s="221"/>
      <c r="AK206" s="221"/>
      <c r="AL206" s="221"/>
      <c r="AM206" s="221"/>
      <c r="AN206" s="221"/>
      <c r="AO206" s="221"/>
      <c r="AP206" s="221"/>
      <c r="AQ206" s="221"/>
      <c r="AR206" s="221"/>
      <c r="AS206" s="221"/>
      <c r="AT206" s="221"/>
      <c r="AU206" s="221"/>
      <c r="AV206" s="221"/>
      <c r="AW206" s="221"/>
      <c r="AX206" s="221"/>
      <c r="AY206" s="221"/>
      <c r="AZ206" s="221"/>
      <c r="BA206" s="221"/>
      <c r="BB206" s="221"/>
      <c r="BC206" s="221"/>
      <c r="BD206" s="221"/>
      <c r="BE206" s="221"/>
      <c r="BF206" s="221"/>
      <c r="BG206" s="221"/>
      <c r="BH206" s="221"/>
      <c r="BI206" s="221"/>
      <c r="BJ206" s="221"/>
      <c r="BK206" s="221"/>
      <c r="BL206" s="221"/>
      <c r="BM206" s="221"/>
      <c r="BN206" s="221"/>
      <c r="BO206" s="221"/>
      <c r="BP206" s="221"/>
    </row>
    <row r="207" ht="11.25" customHeight="1">
      <c r="A207" s="221"/>
      <c r="B207" s="221"/>
      <c r="C207" s="221"/>
      <c r="D207" s="221"/>
      <c r="E207" s="221"/>
      <c r="F207" s="221"/>
      <c r="G207" s="221"/>
      <c r="H207" s="221"/>
      <c r="I207" s="221"/>
      <c r="J207" s="221"/>
      <c r="K207" s="221"/>
      <c r="L207" s="221"/>
      <c r="M207" s="221"/>
      <c r="N207" s="221"/>
      <c r="O207" s="221"/>
      <c r="P207" s="221"/>
      <c r="Q207" s="221"/>
      <c r="R207" s="221"/>
      <c r="S207" s="221"/>
      <c r="T207" s="221"/>
      <c r="U207" s="221"/>
      <c r="V207" s="221"/>
      <c r="W207" s="221"/>
      <c r="X207" s="221"/>
      <c r="Y207" s="221"/>
      <c r="Z207" s="221"/>
      <c r="AA207" s="221"/>
      <c r="AB207" s="221"/>
      <c r="AC207" s="221"/>
      <c r="AD207" s="221"/>
      <c r="AE207" s="221"/>
      <c r="AF207" s="221"/>
      <c r="AG207" s="221"/>
      <c r="AH207" s="221"/>
      <c r="AI207" s="221"/>
      <c r="AJ207" s="221"/>
      <c r="AK207" s="221"/>
      <c r="AL207" s="221"/>
      <c r="AM207" s="221"/>
      <c r="AN207" s="221"/>
      <c r="AO207" s="221"/>
      <c r="AP207" s="221"/>
      <c r="AQ207" s="221"/>
      <c r="AR207" s="221"/>
      <c r="AS207" s="221"/>
      <c r="AT207" s="221"/>
      <c r="AU207" s="221"/>
      <c r="AV207" s="221"/>
      <c r="AW207" s="221"/>
      <c r="AX207" s="221"/>
      <c r="AY207" s="221"/>
      <c r="AZ207" s="221"/>
      <c r="BA207" s="221"/>
      <c r="BB207" s="221"/>
      <c r="BC207" s="221"/>
      <c r="BD207" s="221"/>
      <c r="BE207" s="221"/>
      <c r="BF207" s="221"/>
      <c r="BG207" s="221"/>
      <c r="BH207" s="221"/>
      <c r="BI207" s="221"/>
      <c r="BJ207" s="221"/>
      <c r="BK207" s="221"/>
      <c r="BL207" s="221"/>
      <c r="BM207" s="221"/>
      <c r="BN207" s="221"/>
      <c r="BO207" s="221"/>
      <c r="BP207" s="221"/>
    </row>
    <row r="208" ht="11.25" customHeight="1">
      <c r="A208" s="221"/>
      <c r="B208" s="221"/>
      <c r="C208" s="221"/>
      <c r="D208" s="221"/>
      <c r="E208" s="221"/>
      <c r="F208" s="221"/>
      <c r="G208" s="221"/>
      <c r="H208" s="221"/>
      <c r="I208" s="221"/>
      <c r="J208" s="221"/>
      <c r="K208" s="221"/>
      <c r="L208" s="221"/>
      <c r="M208" s="221"/>
      <c r="N208" s="221"/>
      <c r="O208" s="221"/>
      <c r="P208" s="221"/>
      <c r="Q208" s="221"/>
      <c r="R208" s="221"/>
      <c r="S208" s="221"/>
      <c r="T208" s="221"/>
      <c r="U208" s="221"/>
      <c r="V208" s="221"/>
      <c r="W208" s="221"/>
      <c r="X208" s="221"/>
      <c r="Y208" s="221"/>
      <c r="Z208" s="221"/>
      <c r="AA208" s="221"/>
      <c r="AB208" s="221"/>
      <c r="AC208" s="221"/>
      <c r="AD208" s="221"/>
      <c r="AE208" s="221"/>
      <c r="AF208" s="221"/>
      <c r="AG208" s="221"/>
      <c r="AH208" s="221"/>
      <c r="AI208" s="221"/>
      <c r="AJ208" s="221"/>
      <c r="AK208" s="221"/>
      <c r="AL208" s="221"/>
      <c r="AM208" s="221"/>
      <c r="AN208" s="221"/>
      <c r="AO208" s="221"/>
      <c r="AP208" s="221"/>
      <c r="AQ208" s="221"/>
      <c r="AR208" s="221"/>
      <c r="AS208" s="221"/>
      <c r="AT208" s="221"/>
      <c r="AU208" s="221"/>
      <c r="AV208" s="221"/>
      <c r="AW208" s="221"/>
      <c r="AX208" s="221"/>
      <c r="AY208" s="221"/>
      <c r="AZ208" s="221"/>
      <c r="BA208" s="221"/>
      <c r="BB208" s="221"/>
      <c r="BC208" s="221"/>
      <c r="BD208" s="221"/>
      <c r="BE208" s="221"/>
      <c r="BF208" s="221"/>
      <c r="BG208" s="221"/>
      <c r="BH208" s="221"/>
      <c r="BI208" s="221"/>
      <c r="BJ208" s="221"/>
      <c r="BK208" s="221"/>
      <c r="BL208" s="221"/>
      <c r="BM208" s="221"/>
      <c r="BN208" s="221"/>
      <c r="BO208" s="221"/>
      <c r="BP208" s="221"/>
    </row>
    <row r="209" ht="11.25" customHeight="1">
      <c r="A209" s="221"/>
      <c r="B209" s="221"/>
      <c r="C209" s="221"/>
      <c r="D209" s="221"/>
      <c r="E209" s="221"/>
      <c r="F209" s="221"/>
      <c r="G209" s="221"/>
      <c r="H209" s="221"/>
      <c r="I209" s="221"/>
      <c r="J209" s="221"/>
      <c r="K209" s="221"/>
      <c r="L209" s="221"/>
      <c r="M209" s="221"/>
      <c r="N209" s="221"/>
      <c r="O209" s="221"/>
      <c r="P209" s="221"/>
      <c r="Q209" s="221"/>
      <c r="R209" s="221"/>
      <c r="S209" s="221"/>
      <c r="T209" s="221"/>
      <c r="U209" s="221"/>
      <c r="V209" s="221"/>
      <c r="W209" s="221"/>
      <c r="X209" s="221"/>
      <c r="Y209" s="221"/>
      <c r="Z209" s="221"/>
      <c r="AA209" s="221"/>
      <c r="AB209" s="221"/>
      <c r="AC209" s="221"/>
      <c r="AD209" s="221"/>
      <c r="AE209" s="221"/>
      <c r="AF209" s="221"/>
      <c r="AG209" s="221"/>
      <c r="AH209" s="221"/>
      <c r="AI209" s="221"/>
      <c r="AJ209" s="221"/>
      <c r="AK209" s="221"/>
      <c r="AL209" s="221"/>
      <c r="AM209" s="221"/>
      <c r="AN209" s="221"/>
      <c r="AO209" s="221"/>
      <c r="AP209" s="221"/>
      <c r="AQ209" s="221"/>
      <c r="AR209" s="221"/>
      <c r="AS209" s="221"/>
      <c r="AT209" s="221"/>
      <c r="AU209" s="221"/>
      <c r="AV209" s="221"/>
      <c r="AW209" s="221"/>
      <c r="AX209" s="221"/>
      <c r="AY209" s="221"/>
      <c r="AZ209" s="221"/>
      <c r="BA209" s="221"/>
      <c r="BB209" s="221"/>
      <c r="BC209" s="221"/>
      <c r="BD209" s="221"/>
      <c r="BE209" s="221"/>
      <c r="BF209" s="221"/>
      <c r="BG209" s="221"/>
      <c r="BH209" s="221"/>
      <c r="BI209" s="221"/>
      <c r="BJ209" s="221"/>
      <c r="BK209" s="221"/>
      <c r="BL209" s="221"/>
      <c r="BM209" s="221"/>
      <c r="BN209" s="221"/>
      <c r="BO209" s="221"/>
      <c r="BP209" s="221"/>
    </row>
    <row r="210" ht="11.25" customHeight="1">
      <c r="A210" s="221"/>
      <c r="B210" s="221"/>
      <c r="C210" s="221"/>
      <c r="D210" s="221"/>
      <c r="E210" s="221"/>
      <c r="F210" s="221"/>
      <c r="G210" s="221"/>
      <c r="H210" s="221"/>
      <c r="I210" s="221"/>
      <c r="J210" s="221"/>
      <c r="K210" s="221"/>
      <c r="L210" s="221"/>
      <c r="M210" s="221"/>
      <c r="N210" s="221"/>
      <c r="O210" s="221"/>
      <c r="P210" s="221"/>
      <c r="Q210" s="221"/>
      <c r="R210" s="221"/>
      <c r="S210" s="221"/>
      <c r="T210" s="221"/>
      <c r="U210" s="221"/>
      <c r="V210" s="221"/>
      <c r="W210" s="221"/>
      <c r="X210" s="221"/>
      <c r="Y210" s="221"/>
      <c r="Z210" s="221"/>
      <c r="AA210" s="221"/>
      <c r="AB210" s="221"/>
      <c r="AC210" s="221"/>
      <c r="AD210" s="221"/>
      <c r="AE210" s="221"/>
      <c r="AF210" s="221"/>
      <c r="AG210" s="221"/>
      <c r="AH210" s="221"/>
      <c r="AI210" s="221"/>
      <c r="AJ210" s="221"/>
      <c r="AK210" s="221"/>
      <c r="AL210" s="221"/>
      <c r="AM210" s="221"/>
      <c r="AN210" s="221"/>
      <c r="AO210" s="221"/>
      <c r="AP210" s="221"/>
      <c r="AQ210" s="221"/>
      <c r="AR210" s="221"/>
      <c r="AS210" s="221"/>
      <c r="AT210" s="221"/>
      <c r="AU210" s="221"/>
      <c r="AV210" s="221"/>
      <c r="AW210" s="221"/>
      <c r="AX210" s="221"/>
      <c r="AY210" s="221"/>
      <c r="AZ210" s="221"/>
      <c r="BA210" s="221"/>
      <c r="BB210" s="221"/>
      <c r="BC210" s="221"/>
      <c r="BD210" s="221"/>
      <c r="BE210" s="221"/>
      <c r="BF210" s="221"/>
      <c r="BG210" s="221"/>
      <c r="BH210" s="221"/>
      <c r="BI210" s="221"/>
      <c r="BJ210" s="221"/>
      <c r="BK210" s="221"/>
      <c r="BL210" s="221"/>
      <c r="BM210" s="221"/>
      <c r="BN210" s="221"/>
      <c r="BO210" s="221"/>
      <c r="BP210" s="221"/>
    </row>
    <row r="211" ht="11.25" customHeight="1">
      <c r="A211" s="221"/>
      <c r="B211" s="221"/>
      <c r="C211" s="221"/>
      <c r="D211" s="221"/>
      <c r="E211" s="221"/>
      <c r="F211" s="221"/>
      <c r="G211" s="221"/>
      <c r="H211" s="221"/>
      <c r="I211" s="221"/>
      <c r="J211" s="221"/>
      <c r="K211" s="221"/>
      <c r="L211" s="221"/>
      <c r="M211" s="221"/>
      <c r="N211" s="221"/>
      <c r="O211" s="221"/>
      <c r="P211" s="221"/>
      <c r="Q211" s="221"/>
      <c r="R211" s="221"/>
      <c r="S211" s="221"/>
      <c r="T211" s="221"/>
      <c r="U211" s="221"/>
      <c r="V211" s="221"/>
      <c r="W211" s="221"/>
      <c r="X211" s="221"/>
      <c r="Y211" s="221"/>
      <c r="Z211" s="221"/>
      <c r="AA211" s="221"/>
      <c r="AB211" s="221"/>
      <c r="AC211" s="221"/>
      <c r="AD211" s="221"/>
      <c r="AE211" s="221"/>
      <c r="AF211" s="221"/>
      <c r="AG211" s="221"/>
      <c r="AH211" s="221"/>
      <c r="AI211" s="221"/>
      <c r="AJ211" s="221"/>
      <c r="AK211" s="221"/>
      <c r="AL211" s="221"/>
      <c r="AM211" s="221"/>
      <c r="AN211" s="221"/>
      <c r="AO211" s="221"/>
      <c r="AP211" s="221"/>
      <c r="AQ211" s="221"/>
      <c r="AR211" s="221"/>
      <c r="AS211" s="221"/>
      <c r="AT211" s="221"/>
      <c r="AU211" s="221"/>
      <c r="AV211" s="221"/>
      <c r="AW211" s="221"/>
      <c r="AX211" s="221"/>
      <c r="AY211" s="221"/>
      <c r="AZ211" s="221"/>
      <c r="BA211" s="221"/>
      <c r="BB211" s="221"/>
      <c r="BC211" s="221"/>
      <c r="BD211" s="221"/>
      <c r="BE211" s="221"/>
      <c r="BF211" s="221"/>
      <c r="BG211" s="221"/>
      <c r="BH211" s="221"/>
      <c r="BI211" s="221"/>
      <c r="BJ211" s="221"/>
      <c r="BK211" s="221"/>
      <c r="BL211" s="221"/>
      <c r="BM211" s="221"/>
      <c r="BN211" s="221"/>
      <c r="BO211" s="221"/>
      <c r="BP211" s="221"/>
    </row>
    <row r="212" ht="11.25" customHeight="1">
      <c r="A212" s="221"/>
      <c r="B212" s="221"/>
      <c r="C212" s="221"/>
      <c r="D212" s="221"/>
      <c r="E212" s="221"/>
      <c r="F212" s="221"/>
      <c r="G212" s="221"/>
      <c r="H212" s="221"/>
      <c r="I212" s="221"/>
      <c r="J212" s="221"/>
      <c r="K212" s="221"/>
      <c r="L212" s="221"/>
      <c r="M212" s="221"/>
      <c r="N212" s="221"/>
      <c r="O212" s="221"/>
      <c r="P212" s="221"/>
      <c r="Q212" s="221"/>
      <c r="R212" s="221"/>
      <c r="S212" s="221"/>
      <c r="T212" s="221"/>
      <c r="U212" s="221"/>
      <c r="V212" s="221"/>
      <c r="W212" s="221"/>
      <c r="X212" s="221"/>
      <c r="Y212" s="221"/>
      <c r="Z212" s="221"/>
      <c r="AA212" s="221"/>
      <c r="AB212" s="221"/>
      <c r="AC212" s="221"/>
      <c r="AD212" s="221"/>
      <c r="AE212" s="221"/>
      <c r="AF212" s="221"/>
      <c r="AG212" s="221"/>
      <c r="AH212" s="221"/>
      <c r="AI212" s="221"/>
      <c r="AJ212" s="221"/>
      <c r="AK212" s="221"/>
      <c r="AL212" s="221"/>
      <c r="AM212" s="221"/>
      <c r="AN212" s="221"/>
      <c r="AO212" s="221"/>
      <c r="AP212" s="221"/>
      <c r="AQ212" s="221"/>
      <c r="AR212" s="221"/>
      <c r="AS212" s="221"/>
      <c r="AT212" s="221"/>
      <c r="AU212" s="221"/>
      <c r="AV212" s="221"/>
      <c r="AW212" s="221"/>
      <c r="AX212" s="221"/>
      <c r="AY212" s="221"/>
      <c r="AZ212" s="221"/>
      <c r="BA212" s="221"/>
      <c r="BB212" s="221"/>
      <c r="BC212" s="221"/>
      <c r="BD212" s="221"/>
      <c r="BE212" s="221"/>
      <c r="BF212" s="221"/>
      <c r="BG212" s="221"/>
      <c r="BH212" s="221"/>
      <c r="BI212" s="221"/>
      <c r="BJ212" s="221"/>
      <c r="BK212" s="221"/>
      <c r="BL212" s="221"/>
      <c r="BM212" s="221"/>
      <c r="BN212" s="221"/>
      <c r="BO212" s="221"/>
      <c r="BP212" s="221"/>
    </row>
    <row r="213" ht="11.25" customHeight="1">
      <c r="A213" s="221"/>
      <c r="B213" s="221"/>
      <c r="C213" s="221"/>
      <c r="D213" s="221"/>
      <c r="E213" s="221"/>
      <c r="F213" s="221"/>
      <c r="G213" s="221"/>
      <c r="H213" s="221"/>
      <c r="I213" s="221"/>
      <c r="J213" s="221"/>
      <c r="K213" s="221"/>
      <c r="L213" s="221"/>
      <c r="M213" s="221"/>
      <c r="N213" s="221"/>
      <c r="O213" s="221"/>
      <c r="P213" s="221"/>
      <c r="Q213" s="221"/>
      <c r="R213" s="221"/>
      <c r="S213" s="221"/>
      <c r="T213" s="221"/>
      <c r="U213" s="221"/>
      <c r="V213" s="221"/>
      <c r="W213" s="221"/>
      <c r="X213" s="221"/>
      <c r="Y213" s="221"/>
      <c r="Z213" s="221"/>
      <c r="AA213" s="221"/>
      <c r="AB213" s="221"/>
      <c r="AC213" s="221"/>
      <c r="AD213" s="221"/>
      <c r="AE213" s="221"/>
      <c r="AF213" s="221"/>
      <c r="AG213" s="221"/>
      <c r="AH213" s="221"/>
      <c r="AI213" s="221"/>
      <c r="AJ213" s="221"/>
      <c r="AK213" s="221"/>
      <c r="AL213" s="221"/>
      <c r="AM213" s="221"/>
      <c r="AN213" s="221"/>
      <c r="AO213" s="221"/>
      <c r="AP213" s="221"/>
      <c r="AQ213" s="221"/>
      <c r="AR213" s="221"/>
      <c r="AS213" s="221"/>
      <c r="AT213" s="221"/>
      <c r="AU213" s="221"/>
      <c r="AV213" s="221"/>
      <c r="AW213" s="221"/>
      <c r="AX213" s="221"/>
      <c r="AY213" s="221"/>
      <c r="AZ213" s="221"/>
      <c r="BA213" s="221"/>
      <c r="BB213" s="221"/>
      <c r="BC213" s="221"/>
      <c r="BD213" s="221"/>
      <c r="BE213" s="221"/>
      <c r="BF213" s="221"/>
      <c r="BG213" s="221"/>
      <c r="BH213" s="221"/>
      <c r="BI213" s="221"/>
      <c r="BJ213" s="221"/>
      <c r="BK213" s="221"/>
      <c r="BL213" s="221"/>
      <c r="BM213" s="221"/>
      <c r="BN213" s="221"/>
      <c r="BO213" s="221"/>
      <c r="BP213" s="221"/>
    </row>
    <row r="214" ht="11.25" customHeight="1">
      <c r="A214" s="221"/>
      <c r="B214" s="221"/>
      <c r="C214" s="221"/>
      <c r="D214" s="221"/>
      <c r="E214" s="221"/>
      <c r="F214" s="221"/>
      <c r="G214" s="221"/>
      <c r="H214" s="221"/>
      <c r="I214" s="221"/>
      <c r="J214" s="221"/>
      <c r="K214" s="221"/>
      <c r="L214" s="221"/>
      <c r="M214" s="221"/>
      <c r="N214" s="221"/>
      <c r="O214" s="221"/>
      <c r="P214" s="221"/>
      <c r="Q214" s="221"/>
      <c r="R214" s="221"/>
      <c r="S214" s="221"/>
      <c r="T214" s="221"/>
      <c r="U214" s="221"/>
      <c r="V214" s="221"/>
      <c r="W214" s="221"/>
      <c r="X214" s="221"/>
      <c r="Y214" s="221"/>
      <c r="Z214" s="221"/>
      <c r="AA214" s="221"/>
      <c r="AB214" s="221"/>
      <c r="AC214" s="221"/>
      <c r="AD214" s="221"/>
      <c r="AE214" s="221"/>
      <c r="AF214" s="221"/>
      <c r="AG214" s="221"/>
      <c r="AH214" s="221"/>
      <c r="AI214" s="221"/>
      <c r="AJ214" s="221"/>
      <c r="AK214" s="221"/>
      <c r="AL214" s="221"/>
      <c r="AM214" s="221"/>
      <c r="AN214" s="221"/>
      <c r="AO214" s="221"/>
      <c r="AP214" s="221"/>
      <c r="AQ214" s="221"/>
      <c r="AR214" s="221"/>
      <c r="AS214" s="221"/>
      <c r="AT214" s="221"/>
      <c r="AU214" s="221"/>
      <c r="AV214" s="221"/>
      <c r="AW214" s="221"/>
      <c r="AX214" s="221"/>
      <c r="AY214" s="221"/>
      <c r="AZ214" s="221"/>
      <c r="BA214" s="221"/>
      <c r="BB214" s="221"/>
      <c r="BC214" s="221"/>
      <c r="BD214" s="221"/>
      <c r="BE214" s="221"/>
      <c r="BF214" s="221"/>
      <c r="BG214" s="221"/>
      <c r="BH214" s="221"/>
      <c r="BI214" s="221"/>
      <c r="BJ214" s="221"/>
      <c r="BK214" s="221"/>
      <c r="BL214" s="221"/>
      <c r="BM214" s="221"/>
      <c r="BN214" s="221"/>
      <c r="BO214" s="221"/>
      <c r="BP214" s="221"/>
    </row>
    <row r="215" ht="11.25" customHeight="1">
      <c r="A215" s="221"/>
      <c r="B215" s="221"/>
      <c r="C215" s="221"/>
      <c r="D215" s="221"/>
      <c r="E215" s="221"/>
      <c r="F215" s="221"/>
      <c r="G215" s="221"/>
      <c r="H215" s="221"/>
      <c r="I215" s="221"/>
      <c r="J215" s="221"/>
      <c r="K215" s="221"/>
      <c r="L215" s="221"/>
      <c r="M215" s="221"/>
      <c r="N215" s="221"/>
      <c r="O215" s="221"/>
      <c r="P215" s="221"/>
      <c r="Q215" s="221"/>
      <c r="R215" s="221"/>
      <c r="S215" s="221"/>
      <c r="T215" s="221"/>
      <c r="U215" s="221"/>
      <c r="V215" s="221"/>
      <c r="W215" s="221"/>
      <c r="X215" s="221"/>
      <c r="Y215" s="221"/>
      <c r="Z215" s="221"/>
      <c r="AA215" s="221"/>
      <c r="AB215" s="221"/>
      <c r="AC215" s="221"/>
      <c r="AD215" s="221"/>
      <c r="AE215" s="221"/>
      <c r="AF215" s="221"/>
      <c r="AG215" s="221"/>
      <c r="AH215" s="221"/>
      <c r="AI215" s="221"/>
      <c r="AJ215" s="221"/>
      <c r="AK215" s="221"/>
      <c r="AL215" s="221"/>
      <c r="AM215" s="221"/>
      <c r="AN215" s="221"/>
      <c r="AO215" s="221"/>
      <c r="AP215" s="221"/>
      <c r="AQ215" s="221"/>
      <c r="AR215" s="221"/>
      <c r="AS215" s="221"/>
      <c r="AT215" s="221"/>
      <c r="AU215" s="221"/>
      <c r="AV215" s="221"/>
      <c r="AW215" s="221"/>
      <c r="AX215" s="221"/>
      <c r="AY215" s="221"/>
      <c r="AZ215" s="221"/>
      <c r="BA215" s="221"/>
      <c r="BB215" s="221"/>
      <c r="BC215" s="221"/>
      <c r="BD215" s="221"/>
      <c r="BE215" s="221"/>
      <c r="BF215" s="221"/>
      <c r="BG215" s="221"/>
      <c r="BH215" s="221"/>
      <c r="BI215" s="221"/>
      <c r="BJ215" s="221"/>
      <c r="BK215" s="221"/>
      <c r="BL215" s="221"/>
      <c r="BM215" s="221"/>
      <c r="BN215" s="221"/>
      <c r="BO215" s="221"/>
      <c r="BP215" s="221"/>
    </row>
    <row r="216" ht="11.25" customHeight="1">
      <c r="A216" s="221"/>
      <c r="B216" s="221"/>
      <c r="C216" s="221"/>
      <c r="D216" s="221"/>
      <c r="E216" s="221"/>
      <c r="F216" s="221"/>
      <c r="G216" s="221"/>
      <c r="H216" s="221"/>
      <c r="I216" s="221"/>
      <c r="J216" s="221"/>
      <c r="K216" s="221"/>
      <c r="L216" s="221"/>
      <c r="M216" s="221"/>
      <c r="N216" s="221"/>
      <c r="O216" s="221"/>
      <c r="P216" s="221"/>
      <c r="Q216" s="221"/>
      <c r="R216" s="221"/>
      <c r="S216" s="221"/>
      <c r="T216" s="221"/>
      <c r="U216" s="221"/>
      <c r="V216" s="221"/>
      <c r="W216" s="221"/>
      <c r="X216" s="221"/>
      <c r="Y216" s="221"/>
      <c r="Z216" s="221"/>
      <c r="AA216" s="221"/>
      <c r="AB216" s="221"/>
      <c r="AC216" s="221"/>
      <c r="AD216" s="221"/>
      <c r="AE216" s="221"/>
      <c r="AF216" s="221"/>
      <c r="AG216" s="221"/>
      <c r="AH216" s="221"/>
      <c r="AI216" s="221"/>
      <c r="AJ216" s="221"/>
      <c r="AK216" s="221"/>
      <c r="AL216" s="221"/>
      <c r="AM216" s="221"/>
      <c r="AN216" s="221"/>
      <c r="AO216" s="221"/>
      <c r="AP216" s="221"/>
      <c r="AQ216" s="221"/>
      <c r="AR216" s="221"/>
      <c r="AS216" s="221"/>
      <c r="AT216" s="221"/>
      <c r="AU216" s="221"/>
      <c r="AV216" s="221"/>
      <c r="AW216" s="221"/>
      <c r="AX216" s="221"/>
      <c r="AY216" s="221"/>
      <c r="AZ216" s="221"/>
      <c r="BA216" s="221"/>
      <c r="BB216" s="221"/>
      <c r="BC216" s="221"/>
      <c r="BD216" s="221"/>
      <c r="BE216" s="221"/>
      <c r="BF216" s="221"/>
      <c r="BG216" s="221"/>
      <c r="BH216" s="221"/>
      <c r="BI216" s="221"/>
      <c r="BJ216" s="221"/>
      <c r="BK216" s="221"/>
      <c r="BL216" s="221"/>
      <c r="BM216" s="221"/>
      <c r="BN216" s="221"/>
      <c r="BO216" s="221"/>
      <c r="BP216" s="221"/>
    </row>
    <row r="217" ht="11.25" customHeight="1">
      <c r="A217" s="221"/>
      <c r="B217" s="221"/>
      <c r="C217" s="221"/>
      <c r="D217" s="221"/>
      <c r="E217" s="221"/>
      <c r="F217" s="221"/>
      <c r="G217" s="221"/>
      <c r="H217" s="221"/>
      <c r="I217" s="221"/>
      <c r="J217" s="221"/>
      <c r="K217" s="221"/>
      <c r="L217" s="221"/>
      <c r="M217" s="221"/>
      <c r="N217" s="221"/>
      <c r="O217" s="221"/>
      <c r="P217" s="221"/>
      <c r="Q217" s="221"/>
      <c r="R217" s="221"/>
      <c r="S217" s="221"/>
      <c r="T217" s="221"/>
      <c r="U217" s="221"/>
      <c r="V217" s="221"/>
      <c r="W217" s="221"/>
      <c r="X217" s="221"/>
      <c r="Y217" s="221"/>
      <c r="Z217" s="221"/>
      <c r="AA217" s="221"/>
      <c r="AB217" s="221"/>
      <c r="AC217" s="221"/>
      <c r="AD217" s="221"/>
      <c r="AE217" s="221"/>
      <c r="AF217" s="221"/>
      <c r="AG217" s="221"/>
      <c r="AH217" s="221"/>
      <c r="AI217" s="221"/>
      <c r="AJ217" s="221"/>
      <c r="AK217" s="221"/>
      <c r="AL217" s="221"/>
      <c r="AM217" s="221"/>
      <c r="AN217" s="221"/>
      <c r="AO217" s="221"/>
      <c r="AP217" s="221"/>
      <c r="AQ217" s="221"/>
      <c r="AR217" s="221"/>
      <c r="AS217" s="221"/>
      <c r="AT217" s="221"/>
      <c r="AU217" s="221"/>
      <c r="AV217" s="221"/>
      <c r="AW217" s="221"/>
      <c r="AX217" s="221"/>
      <c r="AY217" s="221"/>
      <c r="AZ217" s="221"/>
      <c r="BA217" s="221"/>
      <c r="BB217" s="221"/>
      <c r="BC217" s="221"/>
      <c r="BD217" s="221"/>
      <c r="BE217" s="221"/>
      <c r="BF217" s="221"/>
      <c r="BG217" s="221"/>
      <c r="BH217" s="221"/>
      <c r="BI217" s="221"/>
      <c r="BJ217" s="221"/>
      <c r="BK217" s="221"/>
      <c r="BL217" s="221"/>
      <c r="BM217" s="221"/>
      <c r="BN217" s="221"/>
      <c r="BO217" s="221"/>
      <c r="BP217" s="221"/>
    </row>
    <row r="218" ht="11.25" customHeight="1">
      <c r="A218" s="221"/>
      <c r="B218" s="221"/>
      <c r="C218" s="221"/>
      <c r="D218" s="221"/>
      <c r="E218" s="221"/>
      <c r="F218" s="221"/>
      <c r="G218" s="221"/>
      <c r="H218" s="221"/>
      <c r="I218" s="221"/>
      <c r="J218" s="221"/>
      <c r="K218" s="221"/>
      <c r="L218" s="221"/>
      <c r="M218" s="221"/>
      <c r="N218" s="221"/>
      <c r="O218" s="221"/>
      <c r="P218" s="221"/>
      <c r="Q218" s="221"/>
      <c r="R218" s="221"/>
      <c r="S218" s="221"/>
      <c r="T218" s="221"/>
      <c r="U218" s="221"/>
      <c r="V218" s="221"/>
      <c r="W218" s="221"/>
      <c r="X218" s="221"/>
      <c r="Y218" s="221"/>
      <c r="Z218" s="221"/>
      <c r="AA218" s="221"/>
      <c r="AB218" s="221"/>
      <c r="AC218" s="221"/>
      <c r="AD218" s="221"/>
      <c r="AE218" s="221"/>
      <c r="AF218" s="221"/>
      <c r="AG218" s="221"/>
      <c r="AH218" s="221"/>
      <c r="AI218" s="221"/>
      <c r="AJ218" s="221"/>
      <c r="AK218" s="221"/>
      <c r="AL218" s="221"/>
      <c r="AM218" s="221"/>
      <c r="AN218" s="221"/>
      <c r="AO218" s="221"/>
      <c r="AP218" s="221"/>
      <c r="AQ218" s="221"/>
      <c r="AR218" s="221"/>
      <c r="AS218" s="221"/>
      <c r="AT218" s="221"/>
      <c r="AU218" s="221"/>
      <c r="AV218" s="221"/>
      <c r="AW218" s="221"/>
      <c r="AX218" s="221"/>
      <c r="AY218" s="221"/>
      <c r="AZ218" s="221"/>
      <c r="BA218" s="221"/>
      <c r="BB218" s="221"/>
      <c r="BC218" s="221"/>
      <c r="BD218" s="221"/>
      <c r="BE218" s="221"/>
      <c r="BF218" s="221"/>
      <c r="BG218" s="221"/>
      <c r="BH218" s="221"/>
      <c r="BI218" s="221"/>
      <c r="BJ218" s="221"/>
      <c r="BK218" s="221"/>
      <c r="BL218" s="221"/>
      <c r="BM218" s="221"/>
      <c r="BN218" s="221"/>
      <c r="BO218" s="221"/>
      <c r="BP218" s="221"/>
    </row>
    <row r="219" ht="11.25" customHeight="1">
      <c r="A219" s="221"/>
      <c r="B219" s="221"/>
      <c r="C219" s="221"/>
      <c r="D219" s="221"/>
      <c r="E219" s="221"/>
      <c r="F219" s="221"/>
      <c r="G219" s="221"/>
      <c r="H219" s="221"/>
      <c r="I219" s="221"/>
      <c r="J219" s="221"/>
      <c r="K219" s="221"/>
      <c r="L219" s="221"/>
      <c r="M219" s="221"/>
      <c r="N219" s="221"/>
      <c r="O219" s="221"/>
      <c r="P219" s="221"/>
      <c r="Q219" s="221"/>
      <c r="R219" s="221"/>
      <c r="S219" s="221"/>
      <c r="T219" s="221"/>
      <c r="U219" s="221"/>
      <c r="V219" s="221"/>
      <c r="W219" s="221"/>
      <c r="X219" s="221"/>
      <c r="Y219" s="221"/>
      <c r="Z219" s="221"/>
      <c r="AA219" s="221"/>
      <c r="AB219" s="221"/>
      <c r="AC219" s="221"/>
      <c r="AD219" s="221"/>
      <c r="AE219" s="221"/>
      <c r="AF219" s="221"/>
      <c r="AG219" s="221"/>
      <c r="AH219" s="221"/>
      <c r="AI219" s="221"/>
      <c r="AJ219" s="221"/>
      <c r="AK219" s="221"/>
      <c r="AL219" s="221"/>
      <c r="AM219" s="221"/>
      <c r="AN219" s="221"/>
      <c r="AO219" s="221"/>
      <c r="AP219" s="221"/>
      <c r="AQ219" s="221"/>
      <c r="AR219" s="221"/>
      <c r="AS219" s="221"/>
      <c r="AT219" s="221"/>
      <c r="AU219" s="221"/>
      <c r="AV219" s="221"/>
      <c r="AW219" s="221"/>
      <c r="AX219" s="221"/>
      <c r="AY219" s="221"/>
      <c r="AZ219" s="221"/>
      <c r="BA219" s="221"/>
      <c r="BB219" s="221"/>
      <c r="BC219" s="221"/>
      <c r="BD219" s="221"/>
      <c r="BE219" s="221"/>
      <c r="BF219" s="221"/>
      <c r="BG219" s="221"/>
      <c r="BH219" s="221"/>
      <c r="BI219" s="221"/>
      <c r="BJ219" s="221"/>
      <c r="BK219" s="221"/>
      <c r="BL219" s="221"/>
      <c r="BM219" s="221"/>
      <c r="BN219" s="221"/>
      <c r="BO219" s="221"/>
      <c r="BP219" s="221"/>
    </row>
    <row r="220" ht="11.25" customHeight="1">
      <c r="A220" s="221"/>
      <c r="B220" s="221"/>
      <c r="C220" s="221"/>
      <c r="D220" s="221"/>
      <c r="E220" s="221"/>
      <c r="F220" s="221"/>
      <c r="G220" s="221"/>
      <c r="H220" s="221"/>
      <c r="I220" s="221"/>
      <c r="J220" s="221"/>
      <c r="K220" s="221"/>
      <c r="L220" s="221"/>
      <c r="M220" s="221"/>
      <c r="N220" s="221"/>
      <c r="O220" s="221"/>
      <c r="P220" s="221"/>
      <c r="Q220" s="221"/>
      <c r="R220" s="221"/>
      <c r="S220" s="221"/>
      <c r="T220" s="221"/>
      <c r="U220" s="221"/>
      <c r="V220" s="221"/>
      <c r="W220" s="221"/>
      <c r="X220" s="221"/>
      <c r="Y220" s="221"/>
      <c r="Z220" s="221"/>
      <c r="AA220" s="221"/>
      <c r="AB220" s="221"/>
      <c r="AC220" s="221"/>
      <c r="AD220" s="221"/>
      <c r="AE220" s="221"/>
      <c r="AF220" s="221"/>
      <c r="AG220" s="221"/>
      <c r="AH220" s="221"/>
      <c r="AI220" s="221"/>
      <c r="AJ220" s="221"/>
      <c r="AK220" s="221"/>
      <c r="AL220" s="221"/>
      <c r="AM220" s="221"/>
      <c r="AN220" s="221"/>
      <c r="AO220" s="221"/>
      <c r="AP220" s="221"/>
      <c r="AQ220" s="221"/>
      <c r="AR220" s="221"/>
      <c r="AS220" s="221"/>
      <c r="AT220" s="221"/>
      <c r="AU220" s="221"/>
      <c r="AV220" s="221"/>
      <c r="AW220" s="221"/>
      <c r="AX220" s="221"/>
      <c r="AY220" s="221"/>
      <c r="AZ220" s="221"/>
      <c r="BA220" s="221"/>
      <c r="BB220" s="221"/>
      <c r="BC220" s="221"/>
      <c r="BD220" s="221"/>
      <c r="BE220" s="221"/>
      <c r="BF220" s="221"/>
      <c r="BG220" s="221"/>
      <c r="BH220" s="221"/>
      <c r="BI220" s="221"/>
      <c r="BJ220" s="221"/>
      <c r="BK220" s="221"/>
      <c r="BL220" s="221"/>
      <c r="BM220" s="221"/>
      <c r="BN220" s="221"/>
      <c r="BO220" s="221"/>
      <c r="BP220" s="221"/>
    </row>
    <row r="221" ht="11.25" customHeight="1">
      <c r="A221" s="221"/>
      <c r="B221" s="221"/>
      <c r="C221" s="221"/>
      <c r="D221" s="221"/>
      <c r="E221" s="221"/>
      <c r="F221" s="221"/>
      <c r="G221" s="221"/>
      <c r="H221" s="221"/>
      <c r="I221" s="221"/>
      <c r="J221" s="221"/>
      <c r="K221" s="221"/>
      <c r="L221" s="221"/>
      <c r="M221" s="221"/>
      <c r="N221" s="221"/>
      <c r="O221" s="221"/>
      <c r="P221" s="221"/>
      <c r="Q221" s="221"/>
      <c r="R221" s="221"/>
      <c r="S221" s="221"/>
      <c r="T221" s="221"/>
      <c r="U221" s="221"/>
      <c r="V221" s="221"/>
      <c r="W221" s="221"/>
      <c r="X221" s="221"/>
      <c r="Y221" s="221"/>
      <c r="Z221" s="221"/>
      <c r="AA221" s="221"/>
      <c r="AB221" s="221"/>
      <c r="AC221" s="221"/>
      <c r="AD221" s="221"/>
      <c r="AE221" s="221"/>
      <c r="AF221" s="221"/>
      <c r="AG221" s="221"/>
      <c r="AH221" s="221"/>
      <c r="AI221" s="221"/>
      <c r="AJ221" s="221"/>
      <c r="AK221" s="221"/>
      <c r="AL221" s="221"/>
      <c r="AM221" s="221"/>
      <c r="AN221" s="221"/>
      <c r="AO221" s="221"/>
      <c r="AP221" s="221"/>
      <c r="AQ221" s="221"/>
      <c r="AR221" s="221"/>
      <c r="AS221" s="221"/>
      <c r="AT221" s="221"/>
      <c r="AU221" s="221"/>
      <c r="AV221" s="221"/>
      <c r="AW221" s="221"/>
      <c r="AX221" s="221"/>
      <c r="AY221" s="221"/>
      <c r="AZ221" s="221"/>
      <c r="BA221" s="221"/>
      <c r="BB221" s="221"/>
      <c r="BC221" s="221"/>
      <c r="BD221" s="221"/>
      <c r="BE221" s="221"/>
      <c r="BF221" s="221"/>
      <c r="BG221" s="221"/>
      <c r="BH221" s="221"/>
      <c r="BI221" s="221"/>
      <c r="BJ221" s="221"/>
      <c r="BK221" s="221"/>
      <c r="BL221" s="221"/>
      <c r="BM221" s="221"/>
      <c r="BN221" s="221"/>
      <c r="BO221" s="221"/>
      <c r="BP221" s="221"/>
    </row>
    <row r="222" ht="11.25" customHeight="1">
      <c r="A222" s="221"/>
      <c r="B222" s="221"/>
      <c r="C222" s="221"/>
      <c r="D222" s="221"/>
      <c r="E222" s="221"/>
      <c r="F222" s="221"/>
      <c r="G222" s="221"/>
      <c r="H222" s="221"/>
      <c r="I222" s="221"/>
      <c r="J222" s="221"/>
      <c r="K222" s="221"/>
      <c r="L222" s="221"/>
      <c r="M222" s="221"/>
      <c r="N222" s="221"/>
      <c r="O222" s="221"/>
      <c r="P222" s="221"/>
      <c r="Q222" s="221"/>
      <c r="R222" s="221"/>
      <c r="S222" s="221"/>
      <c r="T222" s="221"/>
      <c r="U222" s="221"/>
      <c r="V222" s="221"/>
      <c r="W222" s="221"/>
      <c r="X222" s="221"/>
      <c r="Y222" s="221"/>
      <c r="Z222" s="221"/>
      <c r="AA222" s="221"/>
      <c r="AB222" s="221"/>
      <c r="AC222" s="221"/>
      <c r="AD222" s="221"/>
      <c r="AE222" s="221"/>
      <c r="AF222" s="221"/>
      <c r="AG222" s="221"/>
      <c r="AH222" s="221"/>
      <c r="AI222" s="221"/>
      <c r="AJ222" s="221"/>
      <c r="AK222" s="221"/>
      <c r="AL222" s="221"/>
      <c r="AM222" s="221"/>
      <c r="AN222" s="221"/>
      <c r="AO222" s="221"/>
      <c r="AP222" s="221"/>
      <c r="AQ222" s="221"/>
      <c r="AR222" s="221"/>
      <c r="AS222" s="221"/>
      <c r="AT222" s="221"/>
      <c r="AU222" s="221"/>
      <c r="AV222" s="221"/>
      <c r="AW222" s="221"/>
      <c r="AX222" s="221"/>
      <c r="AY222" s="221"/>
      <c r="AZ222" s="221"/>
      <c r="BA222" s="221"/>
      <c r="BB222" s="221"/>
      <c r="BC222" s="221"/>
      <c r="BD222" s="221"/>
      <c r="BE222" s="221"/>
      <c r="BF222" s="221"/>
      <c r="BG222" s="221"/>
      <c r="BH222" s="221"/>
      <c r="BI222" s="221"/>
      <c r="BJ222" s="221"/>
      <c r="BK222" s="221"/>
      <c r="BL222" s="221"/>
      <c r="BM222" s="221"/>
      <c r="BN222" s="221"/>
      <c r="BO222" s="221"/>
      <c r="BP222" s="221"/>
    </row>
    <row r="223" ht="11.25" customHeight="1">
      <c r="A223" s="221"/>
      <c r="B223" s="221"/>
      <c r="C223" s="221"/>
      <c r="D223" s="221"/>
      <c r="E223" s="221"/>
      <c r="F223" s="221"/>
      <c r="G223" s="221"/>
      <c r="H223" s="221"/>
      <c r="I223" s="221"/>
      <c r="J223" s="221"/>
      <c r="K223" s="221"/>
      <c r="L223" s="221"/>
      <c r="M223" s="221"/>
      <c r="N223" s="221"/>
      <c r="O223" s="221"/>
      <c r="P223" s="221"/>
      <c r="Q223" s="221"/>
      <c r="R223" s="221"/>
      <c r="S223" s="221"/>
      <c r="T223" s="221"/>
      <c r="U223" s="221"/>
      <c r="V223" s="221"/>
      <c r="W223" s="221"/>
      <c r="X223" s="221"/>
      <c r="Y223" s="221"/>
      <c r="Z223" s="221"/>
      <c r="AA223" s="221"/>
      <c r="AB223" s="221"/>
      <c r="AC223" s="221"/>
      <c r="AD223" s="221"/>
      <c r="AE223" s="221"/>
      <c r="AF223" s="221"/>
      <c r="AG223" s="221"/>
      <c r="AH223" s="221"/>
      <c r="AI223" s="221"/>
      <c r="AJ223" s="221"/>
      <c r="AK223" s="221"/>
      <c r="AL223" s="221"/>
      <c r="AM223" s="221"/>
      <c r="AN223" s="221"/>
      <c r="AO223" s="221"/>
      <c r="AP223" s="221"/>
      <c r="AQ223" s="221"/>
      <c r="AR223" s="221"/>
      <c r="AS223" s="221"/>
      <c r="AT223" s="221"/>
      <c r="AU223" s="221"/>
      <c r="AV223" s="221"/>
      <c r="AW223" s="221"/>
      <c r="AX223" s="221"/>
      <c r="AY223" s="221"/>
      <c r="AZ223" s="221"/>
      <c r="BA223" s="221"/>
      <c r="BB223" s="221"/>
      <c r="BC223" s="221"/>
      <c r="BD223" s="221"/>
      <c r="BE223" s="221"/>
      <c r="BF223" s="221"/>
      <c r="BG223" s="221"/>
      <c r="BH223" s="221"/>
      <c r="BI223" s="221"/>
      <c r="BJ223" s="221"/>
      <c r="BK223" s="221"/>
      <c r="BL223" s="221"/>
      <c r="BM223" s="221"/>
      <c r="BN223" s="221"/>
      <c r="BO223" s="221"/>
      <c r="BP223" s="221"/>
    </row>
    <row r="224" ht="11.25" customHeight="1">
      <c r="A224" s="221"/>
      <c r="B224" s="221"/>
      <c r="C224" s="221"/>
      <c r="D224" s="221"/>
      <c r="E224" s="221"/>
      <c r="F224" s="221"/>
      <c r="G224" s="221"/>
      <c r="H224" s="221"/>
      <c r="I224" s="221"/>
      <c r="J224" s="221"/>
      <c r="K224" s="221"/>
      <c r="L224" s="221"/>
      <c r="M224" s="221"/>
      <c r="N224" s="221"/>
      <c r="O224" s="221"/>
      <c r="P224" s="221"/>
      <c r="Q224" s="221"/>
      <c r="R224" s="221"/>
      <c r="S224" s="221"/>
      <c r="T224" s="221"/>
      <c r="U224" s="221"/>
      <c r="V224" s="221"/>
      <c r="W224" s="221"/>
      <c r="X224" s="221"/>
      <c r="Y224" s="221"/>
      <c r="Z224" s="221"/>
      <c r="AA224" s="221"/>
      <c r="AB224" s="221"/>
      <c r="AC224" s="221"/>
      <c r="AD224" s="221"/>
      <c r="AE224" s="221"/>
      <c r="AF224" s="221"/>
      <c r="AG224" s="221"/>
      <c r="AH224" s="221"/>
      <c r="AI224" s="221"/>
      <c r="AJ224" s="221"/>
      <c r="AK224" s="221"/>
      <c r="AL224" s="221"/>
      <c r="AM224" s="221"/>
      <c r="AN224" s="221"/>
      <c r="AO224" s="221"/>
      <c r="AP224" s="221"/>
      <c r="AQ224" s="221"/>
      <c r="AR224" s="221"/>
      <c r="AS224" s="221"/>
      <c r="AT224" s="221"/>
      <c r="AU224" s="221"/>
      <c r="AV224" s="221"/>
      <c r="AW224" s="221"/>
      <c r="AX224" s="221"/>
      <c r="AY224" s="221"/>
      <c r="AZ224" s="221"/>
      <c r="BA224" s="221"/>
      <c r="BB224" s="221"/>
      <c r="BC224" s="221"/>
      <c r="BD224" s="221"/>
      <c r="BE224" s="221"/>
      <c r="BF224" s="221"/>
      <c r="BG224" s="221"/>
      <c r="BH224" s="221"/>
      <c r="BI224" s="221"/>
      <c r="BJ224" s="221"/>
      <c r="BK224" s="221"/>
      <c r="BL224" s="221"/>
      <c r="BM224" s="221"/>
      <c r="BN224" s="221"/>
      <c r="BO224" s="221"/>
      <c r="BP224" s="221"/>
    </row>
    <row r="225" ht="11.25" customHeight="1">
      <c r="A225" s="221"/>
      <c r="B225" s="221"/>
      <c r="C225" s="221"/>
      <c r="D225" s="221"/>
      <c r="E225" s="221"/>
      <c r="F225" s="221"/>
      <c r="G225" s="221"/>
      <c r="H225" s="221"/>
      <c r="I225" s="221"/>
      <c r="J225" s="221"/>
      <c r="K225" s="221"/>
      <c r="L225" s="221"/>
      <c r="M225" s="221"/>
      <c r="N225" s="221"/>
      <c r="O225" s="221"/>
      <c r="P225" s="221"/>
      <c r="Q225" s="221"/>
      <c r="R225" s="221"/>
      <c r="S225" s="221"/>
      <c r="T225" s="221"/>
      <c r="U225" s="221"/>
      <c r="V225" s="221"/>
      <c r="W225" s="221"/>
      <c r="X225" s="221"/>
      <c r="Y225" s="221"/>
      <c r="Z225" s="221"/>
      <c r="AA225" s="221"/>
      <c r="AB225" s="221"/>
      <c r="AC225" s="221"/>
      <c r="AD225" s="221"/>
      <c r="AE225" s="221"/>
      <c r="AF225" s="221"/>
      <c r="AG225" s="221"/>
      <c r="AH225" s="221"/>
      <c r="AI225" s="221"/>
      <c r="AJ225" s="221"/>
      <c r="AK225" s="221"/>
      <c r="AL225" s="221"/>
      <c r="AM225" s="221"/>
      <c r="AN225" s="221"/>
      <c r="AO225" s="221"/>
      <c r="AP225" s="221"/>
      <c r="AQ225" s="221"/>
      <c r="AR225" s="221"/>
      <c r="AS225" s="221"/>
      <c r="AT225" s="221"/>
      <c r="AU225" s="221"/>
      <c r="AV225" s="221"/>
      <c r="AW225" s="221"/>
      <c r="AX225" s="221"/>
      <c r="AY225" s="221"/>
      <c r="AZ225" s="221"/>
      <c r="BA225" s="221"/>
      <c r="BB225" s="221"/>
      <c r="BC225" s="221"/>
      <c r="BD225" s="221"/>
      <c r="BE225" s="221"/>
      <c r="BF225" s="221"/>
      <c r="BG225" s="221"/>
      <c r="BH225" s="221"/>
      <c r="BI225" s="221"/>
      <c r="BJ225" s="221"/>
      <c r="BK225" s="221"/>
      <c r="BL225" s="221"/>
      <c r="BM225" s="221"/>
      <c r="BN225" s="221"/>
      <c r="BO225" s="221"/>
      <c r="BP225" s="221"/>
    </row>
    <row r="226" ht="11.25" customHeight="1">
      <c r="A226" s="221"/>
      <c r="B226" s="221"/>
      <c r="C226" s="221"/>
      <c r="D226" s="221"/>
      <c r="E226" s="221"/>
      <c r="F226" s="221"/>
      <c r="G226" s="221"/>
      <c r="H226" s="221"/>
      <c r="I226" s="221"/>
      <c r="J226" s="221"/>
      <c r="K226" s="221"/>
      <c r="L226" s="221"/>
      <c r="M226" s="221"/>
      <c r="N226" s="221"/>
      <c r="O226" s="221"/>
      <c r="P226" s="221"/>
      <c r="Q226" s="221"/>
      <c r="R226" s="221"/>
      <c r="S226" s="221"/>
      <c r="T226" s="221"/>
      <c r="U226" s="221"/>
      <c r="V226" s="221"/>
      <c r="W226" s="221"/>
      <c r="X226" s="221"/>
      <c r="Y226" s="221"/>
      <c r="Z226" s="221"/>
      <c r="AA226" s="221"/>
      <c r="AB226" s="221"/>
      <c r="AC226" s="221"/>
      <c r="AD226" s="221"/>
      <c r="AE226" s="221"/>
      <c r="AF226" s="221"/>
      <c r="AG226" s="221"/>
      <c r="AH226" s="221"/>
      <c r="AI226" s="221"/>
      <c r="AJ226" s="221"/>
      <c r="AK226" s="221"/>
      <c r="AL226" s="221"/>
      <c r="AM226" s="221"/>
      <c r="AN226" s="221"/>
      <c r="AO226" s="221"/>
      <c r="AP226" s="221"/>
      <c r="AQ226" s="221"/>
      <c r="AR226" s="221"/>
      <c r="AS226" s="221"/>
      <c r="AT226" s="221"/>
      <c r="AU226" s="221"/>
      <c r="AV226" s="221"/>
      <c r="AW226" s="221"/>
      <c r="AX226" s="221"/>
      <c r="AY226" s="221"/>
      <c r="AZ226" s="221"/>
      <c r="BA226" s="221"/>
      <c r="BB226" s="221"/>
      <c r="BC226" s="221"/>
      <c r="BD226" s="221"/>
      <c r="BE226" s="221"/>
      <c r="BF226" s="221"/>
      <c r="BG226" s="221"/>
      <c r="BH226" s="221"/>
      <c r="BI226" s="221"/>
      <c r="BJ226" s="221"/>
      <c r="BK226" s="221"/>
      <c r="BL226" s="221"/>
      <c r="BM226" s="221"/>
      <c r="BN226" s="221"/>
      <c r="BO226" s="221"/>
      <c r="BP226" s="221"/>
    </row>
    <row r="227" ht="11.25" customHeight="1">
      <c r="A227" s="221"/>
      <c r="B227" s="221"/>
      <c r="C227" s="221"/>
      <c r="D227" s="221"/>
      <c r="E227" s="221"/>
      <c r="F227" s="221"/>
      <c r="G227" s="221"/>
      <c r="H227" s="221"/>
      <c r="I227" s="221"/>
      <c r="J227" s="221"/>
      <c r="K227" s="221"/>
      <c r="L227" s="221"/>
      <c r="M227" s="221"/>
      <c r="N227" s="221"/>
      <c r="O227" s="221"/>
      <c r="P227" s="221"/>
      <c r="Q227" s="221"/>
      <c r="R227" s="221"/>
      <c r="S227" s="221"/>
      <c r="T227" s="221"/>
      <c r="U227" s="221"/>
      <c r="V227" s="221"/>
      <c r="W227" s="221"/>
      <c r="X227" s="221"/>
      <c r="Y227" s="221"/>
      <c r="Z227" s="221"/>
      <c r="AA227" s="221"/>
      <c r="AB227" s="221"/>
      <c r="AC227" s="221"/>
      <c r="AD227" s="221"/>
      <c r="AE227" s="221"/>
      <c r="AF227" s="221"/>
      <c r="AG227" s="221"/>
      <c r="AH227" s="221"/>
      <c r="AI227" s="221"/>
      <c r="AJ227" s="221"/>
      <c r="AK227" s="221"/>
      <c r="AL227" s="221"/>
      <c r="AM227" s="221"/>
      <c r="AN227" s="221"/>
      <c r="AO227" s="221"/>
      <c r="AP227" s="221"/>
      <c r="AQ227" s="221"/>
      <c r="AR227" s="221"/>
      <c r="AS227" s="221"/>
      <c r="AT227" s="221"/>
      <c r="AU227" s="221"/>
      <c r="AV227" s="221"/>
      <c r="AW227" s="221"/>
      <c r="AX227" s="221"/>
      <c r="AY227" s="221"/>
      <c r="AZ227" s="221"/>
      <c r="BA227" s="221"/>
      <c r="BB227" s="221"/>
      <c r="BC227" s="221"/>
      <c r="BD227" s="221"/>
      <c r="BE227" s="221"/>
      <c r="BF227" s="221"/>
      <c r="BG227" s="221"/>
      <c r="BH227" s="221"/>
      <c r="BI227" s="221"/>
      <c r="BJ227" s="221"/>
      <c r="BK227" s="221"/>
      <c r="BL227" s="221"/>
      <c r="BM227" s="221"/>
      <c r="BN227" s="221"/>
      <c r="BO227" s="221"/>
      <c r="BP227" s="221"/>
    </row>
    <row r="228" ht="11.25" customHeight="1">
      <c r="A228" s="221"/>
      <c r="B228" s="221"/>
      <c r="C228" s="221"/>
      <c r="D228" s="221"/>
      <c r="E228" s="221"/>
      <c r="F228" s="221"/>
      <c r="G228" s="221"/>
      <c r="H228" s="221"/>
      <c r="I228" s="221"/>
      <c r="J228" s="221"/>
      <c r="K228" s="221"/>
      <c r="L228" s="221"/>
      <c r="M228" s="221"/>
      <c r="N228" s="221"/>
      <c r="O228" s="221"/>
      <c r="P228" s="221"/>
      <c r="Q228" s="221"/>
      <c r="R228" s="221"/>
      <c r="S228" s="221"/>
      <c r="T228" s="221"/>
      <c r="U228" s="221"/>
      <c r="V228" s="221"/>
      <c r="W228" s="221"/>
      <c r="X228" s="221"/>
      <c r="Y228" s="221"/>
      <c r="Z228" s="221"/>
      <c r="AA228" s="221"/>
      <c r="AB228" s="221"/>
      <c r="AC228" s="221"/>
      <c r="AD228" s="221"/>
      <c r="AE228" s="221"/>
      <c r="AF228" s="221"/>
      <c r="AG228" s="221"/>
      <c r="AH228" s="221"/>
      <c r="AI228" s="221"/>
      <c r="AJ228" s="221"/>
      <c r="AK228" s="221"/>
      <c r="AL228" s="221"/>
      <c r="AM228" s="221"/>
      <c r="AN228" s="221"/>
      <c r="AO228" s="221"/>
      <c r="AP228" s="221"/>
      <c r="AQ228" s="221"/>
      <c r="AR228" s="221"/>
      <c r="AS228" s="221"/>
      <c r="AT228" s="221"/>
      <c r="AU228" s="221"/>
      <c r="AV228" s="221"/>
      <c r="AW228" s="221"/>
      <c r="AX228" s="221"/>
      <c r="AY228" s="221"/>
      <c r="AZ228" s="221"/>
      <c r="BA228" s="221"/>
      <c r="BB228" s="221"/>
      <c r="BC228" s="221"/>
      <c r="BD228" s="221"/>
      <c r="BE228" s="221"/>
      <c r="BF228" s="221"/>
      <c r="BG228" s="221"/>
      <c r="BH228" s="221"/>
      <c r="BI228" s="221"/>
      <c r="BJ228" s="221"/>
      <c r="BK228" s="221"/>
      <c r="BL228" s="221"/>
      <c r="BM228" s="221"/>
      <c r="BN228" s="221"/>
      <c r="BO228" s="221"/>
      <c r="BP228" s="221"/>
    </row>
    <row r="229" ht="11.25" customHeight="1">
      <c r="A229" s="221"/>
      <c r="B229" s="221"/>
      <c r="C229" s="221"/>
      <c r="D229" s="221"/>
      <c r="E229" s="221"/>
      <c r="F229" s="221"/>
      <c r="G229" s="221"/>
      <c r="H229" s="221"/>
      <c r="I229" s="221"/>
      <c r="J229" s="221"/>
      <c r="K229" s="221"/>
      <c r="L229" s="221"/>
      <c r="M229" s="221"/>
      <c r="N229" s="221"/>
      <c r="O229" s="221"/>
      <c r="P229" s="221"/>
      <c r="Q229" s="221"/>
      <c r="R229" s="221"/>
      <c r="S229" s="221"/>
      <c r="T229" s="221"/>
      <c r="U229" s="221"/>
      <c r="V229" s="221"/>
      <c r="W229" s="221"/>
      <c r="X229" s="221"/>
      <c r="Y229" s="221"/>
      <c r="Z229" s="221"/>
      <c r="AA229" s="221"/>
      <c r="AB229" s="221"/>
      <c r="AC229" s="221"/>
      <c r="AD229" s="221"/>
      <c r="AE229" s="221"/>
      <c r="AF229" s="221"/>
      <c r="AG229" s="221"/>
      <c r="AH229" s="221"/>
      <c r="AI229" s="221"/>
      <c r="AJ229" s="221"/>
      <c r="AK229" s="221"/>
      <c r="AL229" s="221"/>
      <c r="AM229" s="221"/>
      <c r="AN229" s="221"/>
      <c r="AO229" s="221"/>
      <c r="AP229" s="221"/>
      <c r="AQ229" s="221"/>
      <c r="AR229" s="221"/>
      <c r="AS229" s="221"/>
      <c r="AT229" s="221"/>
      <c r="AU229" s="221"/>
      <c r="AV229" s="221"/>
      <c r="AW229" s="221"/>
      <c r="AX229" s="221"/>
      <c r="AY229" s="221"/>
      <c r="AZ229" s="221"/>
      <c r="BA229" s="221"/>
      <c r="BB229" s="221"/>
      <c r="BC229" s="221"/>
      <c r="BD229" s="221"/>
      <c r="BE229" s="221"/>
      <c r="BF229" s="221"/>
      <c r="BG229" s="221"/>
      <c r="BH229" s="221"/>
      <c r="BI229" s="221"/>
      <c r="BJ229" s="221"/>
      <c r="BK229" s="221"/>
      <c r="BL229" s="221"/>
      <c r="BM229" s="221"/>
      <c r="BN229" s="221"/>
      <c r="BO229" s="221"/>
      <c r="BP229" s="221"/>
    </row>
    <row r="230" ht="11.25" customHeight="1">
      <c r="A230" s="221"/>
      <c r="B230" s="221"/>
      <c r="C230" s="221"/>
      <c r="D230" s="221"/>
      <c r="E230" s="221"/>
      <c r="F230" s="221"/>
      <c r="G230" s="221"/>
      <c r="H230" s="221"/>
      <c r="I230" s="221"/>
      <c r="J230" s="221"/>
      <c r="K230" s="221"/>
      <c r="L230" s="221"/>
      <c r="M230" s="221"/>
      <c r="N230" s="221"/>
      <c r="O230" s="221"/>
      <c r="P230" s="221"/>
      <c r="Q230" s="221"/>
      <c r="R230" s="221"/>
      <c r="S230" s="221"/>
      <c r="T230" s="221"/>
      <c r="U230" s="221"/>
      <c r="V230" s="221"/>
      <c r="W230" s="221"/>
      <c r="X230" s="221"/>
      <c r="Y230" s="221"/>
      <c r="Z230" s="221"/>
      <c r="AA230" s="221"/>
      <c r="AB230" s="221"/>
      <c r="AC230" s="221"/>
      <c r="AD230" s="221"/>
      <c r="AE230" s="221"/>
      <c r="AF230" s="221"/>
      <c r="AG230" s="221"/>
      <c r="AH230" s="221"/>
      <c r="AI230" s="221"/>
      <c r="AJ230" s="221"/>
      <c r="AK230" s="221"/>
      <c r="AL230" s="221"/>
      <c r="AM230" s="221"/>
      <c r="AN230" s="221"/>
      <c r="AO230" s="221"/>
      <c r="AP230" s="221"/>
      <c r="AQ230" s="221"/>
      <c r="AR230" s="221"/>
      <c r="AS230" s="221"/>
      <c r="AT230" s="221"/>
      <c r="AU230" s="221"/>
      <c r="AV230" s="221"/>
      <c r="AW230" s="221"/>
      <c r="AX230" s="221"/>
      <c r="AY230" s="221"/>
      <c r="AZ230" s="221"/>
      <c r="BA230" s="221"/>
      <c r="BB230" s="221"/>
      <c r="BC230" s="221"/>
      <c r="BD230" s="221"/>
      <c r="BE230" s="221"/>
      <c r="BF230" s="221"/>
      <c r="BG230" s="221"/>
      <c r="BH230" s="221"/>
      <c r="BI230" s="221"/>
      <c r="BJ230" s="221"/>
      <c r="BK230" s="221"/>
      <c r="BL230" s="221"/>
      <c r="BM230" s="221"/>
      <c r="BN230" s="221"/>
      <c r="BO230" s="221"/>
      <c r="BP230" s="221"/>
    </row>
    <row r="231" ht="11.25" customHeight="1">
      <c r="A231" s="221"/>
      <c r="B231" s="221"/>
      <c r="C231" s="221"/>
      <c r="D231" s="221"/>
      <c r="E231" s="221"/>
      <c r="F231" s="221"/>
      <c r="G231" s="221"/>
      <c r="H231" s="221"/>
      <c r="I231" s="221"/>
      <c r="J231" s="221"/>
      <c r="K231" s="221"/>
      <c r="L231" s="221"/>
      <c r="M231" s="221"/>
      <c r="N231" s="221"/>
      <c r="O231" s="221"/>
      <c r="P231" s="221"/>
      <c r="Q231" s="221"/>
      <c r="R231" s="221"/>
      <c r="S231" s="221"/>
      <c r="T231" s="221"/>
      <c r="U231" s="221"/>
      <c r="V231" s="221"/>
      <c r="W231" s="221"/>
      <c r="X231" s="221"/>
      <c r="Y231" s="221"/>
      <c r="Z231" s="221"/>
      <c r="AA231" s="221"/>
      <c r="AB231" s="221"/>
      <c r="AC231" s="221"/>
      <c r="AD231" s="221"/>
      <c r="AE231" s="221"/>
      <c r="AF231" s="221"/>
      <c r="AG231" s="221"/>
      <c r="AH231" s="221"/>
      <c r="AI231" s="221"/>
      <c r="AJ231" s="221"/>
      <c r="AK231" s="221"/>
      <c r="AL231" s="221"/>
      <c r="AM231" s="221"/>
      <c r="AN231" s="221"/>
      <c r="AO231" s="221"/>
      <c r="AP231" s="221"/>
      <c r="AQ231" s="221"/>
      <c r="AR231" s="221"/>
      <c r="AS231" s="221"/>
      <c r="AT231" s="221"/>
      <c r="AU231" s="221"/>
      <c r="AV231" s="221"/>
      <c r="AW231" s="221"/>
      <c r="AX231" s="221"/>
      <c r="AY231" s="221"/>
      <c r="AZ231" s="221"/>
      <c r="BA231" s="221"/>
      <c r="BB231" s="221"/>
      <c r="BC231" s="221"/>
      <c r="BD231" s="221"/>
      <c r="BE231" s="221"/>
      <c r="BF231" s="221"/>
      <c r="BG231" s="221"/>
      <c r="BH231" s="221"/>
      <c r="BI231" s="221"/>
      <c r="BJ231" s="221"/>
      <c r="BK231" s="221"/>
      <c r="BL231" s="221"/>
      <c r="BM231" s="221"/>
      <c r="BN231" s="221"/>
      <c r="BO231" s="221"/>
      <c r="BP231" s="221"/>
    </row>
    <row r="232" ht="11.25" customHeight="1">
      <c r="A232" s="221"/>
      <c r="B232" s="221"/>
      <c r="C232" s="221"/>
      <c r="D232" s="221"/>
      <c r="E232" s="221"/>
      <c r="F232" s="221"/>
      <c r="G232" s="221"/>
      <c r="H232" s="221"/>
      <c r="I232" s="221"/>
      <c r="J232" s="221"/>
      <c r="K232" s="221"/>
      <c r="L232" s="221"/>
      <c r="M232" s="221"/>
      <c r="N232" s="221"/>
      <c r="O232" s="221"/>
      <c r="P232" s="221"/>
      <c r="Q232" s="221"/>
      <c r="R232" s="221"/>
      <c r="S232" s="221"/>
      <c r="T232" s="221"/>
      <c r="U232" s="221"/>
      <c r="V232" s="221"/>
      <c r="W232" s="221"/>
      <c r="X232" s="221"/>
      <c r="Y232" s="221"/>
      <c r="Z232" s="221"/>
      <c r="AA232" s="221"/>
      <c r="AB232" s="221"/>
      <c r="AC232" s="221"/>
      <c r="AD232" s="221"/>
      <c r="AE232" s="221"/>
      <c r="AF232" s="221"/>
      <c r="AG232" s="221"/>
      <c r="AH232" s="221"/>
      <c r="AI232" s="221"/>
      <c r="AJ232" s="221"/>
      <c r="AK232" s="221"/>
      <c r="AL232" s="221"/>
      <c r="AM232" s="221"/>
      <c r="AN232" s="221"/>
      <c r="AO232" s="221"/>
      <c r="AP232" s="221"/>
      <c r="AQ232" s="221"/>
      <c r="AR232" s="221"/>
      <c r="AS232" s="221"/>
      <c r="AT232" s="221"/>
      <c r="AU232" s="221"/>
      <c r="AV232" s="221"/>
      <c r="AW232" s="221"/>
      <c r="AX232" s="221"/>
      <c r="AY232" s="221"/>
      <c r="AZ232" s="221"/>
      <c r="BA232" s="221"/>
      <c r="BB232" s="221"/>
      <c r="BC232" s="221"/>
      <c r="BD232" s="221"/>
      <c r="BE232" s="221"/>
      <c r="BF232" s="221"/>
      <c r="BG232" s="221"/>
      <c r="BH232" s="221"/>
      <c r="BI232" s="221"/>
      <c r="BJ232" s="221"/>
      <c r="BK232" s="221"/>
      <c r="BL232" s="221"/>
      <c r="BM232" s="221"/>
      <c r="BN232" s="221"/>
      <c r="BO232" s="221"/>
      <c r="BP232" s="221"/>
    </row>
    <row r="233" ht="11.25" customHeight="1">
      <c r="A233" s="221"/>
      <c r="B233" s="221"/>
      <c r="C233" s="221"/>
      <c r="D233" s="221"/>
      <c r="E233" s="221"/>
      <c r="F233" s="221"/>
      <c r="G233" s="221"/>
      <c r="H233" s="221"/>
      <c r="I233" s="221"/>
      <c r="J233" s="221"/>
      <c r="K233" s="221"/>
      <c r="L233" s="221"/>
      <c r="M233" s="221"/>
      <c r="N233" s="221"/>
      <c r="O233" s="221"/>
      <c r="P233" s="221"/>
      <c r="Q233" s="221"/>
      <c r="R233" s="221"/>
      <c r="S233" s="221"/>
      <c r="T233" s="221"/>
      <c r="U233" s="221"/>
      <c r="V233" s="221"/>
      <c r="W233" s="221"/>
      <c r="X233" s="221"/>
      <c r="Y233" s="221"/>
      <c r="Z233" s="221"/>
      <c r="AA233" s="221"/>
      <c r="AB233" s="221"/>
      <c r="AC233" s="221"/>
      <c r="AD233" s="221"/>
      <c r="AE233" s="221"/>
      <c r="AF233" s="221"/>
      <c r="AG233" s="221"/>
      <c r="AH233" s="221"/>
      <c r="AI233" s="221"/>
      <c r="AJ233" s="221"/>
      <c r="AK233" s="221"/>
      <c r="AL233" s="221"/>
      <c r="AM233" s="221"/>
      <c r="AN233" s="221"/>
      <c r="AO233" s="221"/>
      <c r="AP233" s="221"/>
      <c r="AQ233" s="221"/>
      <c r="AR233" s="221"/>
      <c r="AS233" s="221"/>
      <c r="AT233" s="221"/>
      <c r="AU233" s="221"/>
      <c r="AV233" s="221"/>
      <c r="AW233" s="221"/>
      <c r="AX233" s="221"/>
      <c r="AY233" s="221"/>
      <c r="AZ233" s="221"/>
      <c r="BA233" s="221"/>
      <c r="BB233" s="221"/>
      <c r="BC233" s="221"/>
      <c r="BD233" s="221"/>
      <c r="BE233" s="221"/>
      <c r="BF233" s="221"/>
      <c r="BG233" s="221"/>
      <c r="BH233" s="221"/>
      <c r="BI233" s="221"/>
      <c r="BJ233" s="221"/>
      <c r="BK233" s="221"/>
      <c r="BL233" s="221"/>
      <c r="BM233" s="221"/>
      <c r="BN233" s="221"/>
      <c r="BO233" s="221"/>
      <c r="BP233" s="221"/>
    </row>
    <row r="234" ht="11.25" customHeight="1">
      <c r="A234" s="221"/>
      <c r="B234" s="221"/>
      <c r="C234" s="221"/>
      <c r="D234" s="221"/>
      <c r="E234" s="221"/>
      <c r="F234" s="221"/>
      <c r="G234" s="221"/>
      <c r="H234" s="221"/>
      <c r="I234" s="221"/>
      <c r="J234" s="221"/>
      <c r="K234" s="221"/>
      <c r="L234" s="221"/>
      <c r="M234" s="221"/>
      <c r="N234" s="221"/>
      <c r="O234" s="221"/>
      <c r="P234" s="221"/>
      <c r="Q234" s="221"/>
      <c r="R234" s="221"/>
      <c r="S234" s="221"/>
      <c r="T234" s="221"/>
      <c r="U234" s="221"/>
      <c r="V234" s="221"/>
      <c r="W234" s="221"/>
      <c r="X234" s="221"/>
      <c r="Y234" s="221"/>
      <c r="Z234" s="221"/>
      <c r="AA234" s="221"/>
      <c r="AB234" s="221"/>
      <c r="AC234" s="221"/>
      <c r="AD234" s="221"/>
      <c r="AE234" s="221"/>
      <c r="AF234" s="221"/>
      <c r="AG234" s="221"/>
      <c r="AH234" s="221"/>
      <c r="AI234" s="221"/>
      <c r="AJ234" s="221"/>
      <c r="AK234" s="221"/>
      <c r="AL234" s="221"/>
      <c r="AM234" s="221"/>
      <c r="AN234" s="221"/>
      <c r="AO234" s="221"/>
      <c r="AP234" s="221"/>
      <c r="AQ234" s="221"/>
      <c r="AR234" s="221"/>
      <c r="AS234" s="221"/>
      <c r="AT234" s="221"/>
      <c r="AU234" s="221"/>
      <c r="AV234" s="221"/>
      <c r="AW234" s="221"/>
      <c r="AX234" s="221"/>
      <c r="AY234" s="221"/>
      <c r="AZ234" s="221"/>
      <c r="BA234" s="221"/>
      <c r="BB234" s="221"/>
      <c r="BC234" s="221"/>
      <c r="BD234" s="221"/>
      <c r="BE234" s="221"/>
      <c r="BF234" s="221"/>
      <c r="BG234" s="221"/>
      <c r="BH234" s="221"/>
      <c r="BI234" s="221"/>
      <c r="BJ234" s="221"/>
      <c r="BK234" s="221"/>
      <c r="BL234" s="221"/>
      <c r="BM234" s="221"/>
      <c r="BN234" s="221"/>
      <c r="BO234" s="221"/>
      <c r="BP234" s="221"/>
    </row>
    <row r="235" ht="11.25" customHeight="1">
      <c r="A235" s="221"/>
      <c r="B235" s="221"/>
      <c r="C235" s="221"/>
      <c r="D235" s="221"/>
      <c r="E235" s="221"/>
      <c r="F235" s="221"/>
      <c r="G235" s="221"/>
      <c r="H235" s="221"/>
      <c r="I235" s="221"/>
      <c r="J235" s="221"/>
      <c r="K235" s="221"/>
      <c r="L235" s="221"/>
      <c r="M235" s="221"/>
      <c r="N235" s="221"/>
      <c r="O235" s="221"/>
      <c r="P235" s="221"/>
      <c r="Q235" s="221"/>
      <c r="R235" s="221"/>
      <c r="S235" s="221"/>
      <c r="T235" s="221"/>
      <c r="U235" s="221"/>
      <c r="V235" s="221"/>
      <c r="W235" s="221"/>
      <c r="X235" s="221"/>
      <c r="Y235" s="221"/>
      <c r="Z235" s="221"/>
      <c r="AA235" s="221"/>
      <c r="AB235" s="221"/>
      <c r="AC235" s="221"/>
      <c r="AD235" s="221"/>
      <c r="AE235" s="221"/>
      <c r="AF235" s="221"/>
      <c r="AG235" s="221"/>
      <c r="AH235" s="221"/>
      <c r="AI235" s="221"/>
      <c r="AJ235" s="221"/>
      <c r="AK235" s="221"/>
      <c r="AL235" s="221"/>
      <c r="AM235" s="221"/>
      <c r="AN235" s="221"/>
      <c r="AO235" s="221"/>
      <c r="AP235" s="221"/>
      <c r="AQ235" s="221"/>
      <c r="AR235" s="221"/>
      <c r="AS235" s="221"/>
      <c r="AT235" s="221"/>
      <c r="AU235" s="221"/>
      <c r="AV235" s="221"/>
      <c r="AW235" s="221"/>
      <c r="AX235" s="221"/>
      <c r="AY235" s="221"/>
      <c r="AZ235" s="221"/>
      <c r="BA235" s="221"/>
      <c r="BB235" s="221"/>
      <c r="BC235" s="221"/>
      <c r="BD235" s="221"/>
      <c r="BE235" s="221"/>
      <c r="BF235" s="221"/>
      <c r="BG235" s="221"/>
      <c r="BH235" s="221"/>
      <c r="BI235" s="221"/>
      <c r="BJ235" s="221"/>
      <c r="BK235" s="221"/>
      <c r="BL235" s="221"/>
      <c r="BM235" s="221"/>
      <c r="BN235" s="221"/>
      <c r="BO235" s="221"/>
      <c r="BP235" s="221"/>
    </row>
    <row r="236" ht="11.25" customHeight="1">
      <c r="A236" s="221"/>
      <c r="B236" s="221"/>
      <c r="C236" s="221"/>
      <c r="D236" s="221"/>
      <c r="E236" s="221"/>
      <c r="F236" s="221"/>
      <c r="G236" s="221"/>
      <c r="H236" s="221"/>
      <c r="I236" s="221"/>
      <c r="J236" s="221"/>
      <c r="K236" s="221"/>
      <c r="L236" s="221"/>
      <c r="M236" s="221"/>
      <c r="N236" s="221"/>
      <c r="O236" s="221"/>
      <c r="P236" s="221"/>
      <c r="Q236" s="221"/>
      <c r="R236" s="221"/>
      <c r="S236" s="221"/>
      <c r="T236" s="221"/>
      <c r="U236" s="221"/>
      <c r="V236" s="221"/>
      <c r="W236" s="221"/>
      <c r="X236" s="221"/>
      <c r="Y236" s="221"/>
      <c r="Z236" s="221"/>
      <c r="AA236" s="221"/>
      <c r="AB236" s="221"/>
      <c r="AC236" s="221"/>
      <c r="AD236" s="221"/>
      <c r="AE236" s="221"/>
      <c r="AF236" s="221"/>
      <c r="AG236" s="221"/>
      <c r="AH236" s="221"/>
      <c r="AI236" s="221"/>
      <c r="AJ236" s="221"/>
      <c r="AK236" s="221"/>
      <c r="AL236" s="221"/>
      <c r="AM236" s="221"/>
      <c r="AN236" s="221"/>
      <c r="AO236" s="221"/>
      <c r="AP236" s="221"/>
      <c r="AQ236" s="221"/>
      <c r="AR236" s="221"/>
      <c r="AS236" s="221"/>
      <c r="AT236" s="221"/>
      <c r="AU236" s="221"/>
      <c r="AV236" s="221"/>
      <c r="AW236" s="221"/>
      <c r="AX236" s="221"/>
      <c r="AY236" s="221"/>
      <c r="AZ236" s="221"/>
      <c r="BA236" s="221"/>
      <c r="BB236" s="221"/>
      <c r="BC236" s="221"/>
      <c r="BD236" s="221"/>
      <c r="BE236" s="221"/>
      <c r="BF236" s="221"/>
      <c r="BG236" s="221"/>
      <c r="BH236" s="221"/>
      <c r="BI236" s="221"/>
      <c r="BJ236" s="221"/>
      <c r="BK236" s="221"/>
      <c r="BL236" s="221"/>
      <c r="BM236" s="221"/>
      <c r="BN236" s="221"/>
      <c r="BO236" s="221"/>
      <c r="BP236" s="221"/>
    </row>
    <row r="237" ht="11.25" customHeight="1">
      <c r="A237" s="221"/>
      <c r="B237" s="221"/>
      <c r="C237" s="221"/>
      <c r="D237" s="221"/>
      <c r="E237" s="221"/>
      <c r="F237" s="221"/>
      <c r="G237" s="221"/>
      <c r="H237" s="221"/>
      <c r="I237" s="221"/>
      <c r="J237" s="221"/>
      <c r="K237" s="221"/>
      <c r="L237" s="221"/>
      <c r="M237" s="221"/>
      <c r="N237" s="221"/>
      <c r="O237" s="221"/>
      <c r="P237" s="221"/>
      <c r="Q237" s="221"/>
      <c r="R237" s="221"/>
      <c r="S237" s="221"/>
      <c r="T237" s="221"/>
      <c r="U237" s="221"/>
      <c r="V237" s="221"/>
      <c r="W237" s="221"/>
      <c r="X237" s="221"/>
      <c r="Y237" s="221"/>
      <c r="Z237" s="221"/>
      <c r="AA237" s="221"/>
      <c r="AB237" s="221"/>
      <c r="AC237" s="221"/>
      <c r="AD237" s="221"/>
      <c r="AE237" s="221"/>
      <c r="AF237" s="221"/>
      <c r="AG237" s="221"/>
      <c r="AH237" s="221"/>
      <c r="AI237" s="221"/>
      <c r="AJ237" s="221"/>
      <c r="AK237" s="221"/>
      <c r="AL237" s="221"/>
      <c r="AM237" s="221"/>
      <c r="AN237" s="221"/>
      <c r="AO237" s="221"/>
      <c r="AP237" s="221"/>
      <c r="AQ237" s="221"/>
      <c r="AR237" s="221"/>
      <c r="AS237" s="221"/>
      <c r="AT237" s="221"/>
      <c r="AU237" s="221"/>
      <c r="AV237" s="221"/>
      <c r="AW237" s="221"/>
      <c r="AX237" s="221"/>
      <c r="AY237" s="221"/>
      <c r="AZ237" s="221"/>
      <c r="BA237" s="221"/>
      <c r="BB237" s="221"/>
      <c r="BC237" s="221"/>
      <c r="BD237" s="221"/>
      <c r="BE237" s="221"/>
      <c r="BF237" s="221"/>
      <c r="BG237" s="221"/>
      <c r="BH237" s="221"/>
      <c r="BI237" s="221"/>
      <c r="BJ237" s="221"/>
      <c r="BK237" s="221"/>
      <c r="BL237" s="221"/>
      <c r="BM237" s="221"/>
      <c r="BN237" s="221"/>
      <c r="BO237" s="221"/>
      <c r="BP237" s="221"/>
    </row>
    <row r="238" ht="11.25" customHeight="1">
      <c r="A238" s="221"/>
      <c r="B238" s="221"/>
      <c r="C238" s="221"/>
      <c r="D238" s="221"/>
      <c r="E238" s="221"/>
      <c r="F238" s="221"/>
      <c r="G238" s="221"/>
      <c r="H238" s="221"/>
      <c r="I238" s="221"/>
      <c r="J238" s="221"/>
      <c r="K238" s="221"/>
      <c r="L238" s="221"/>
      <c r="M238" s="221"/>
      <c r="N238" s="221"/>
      <c r="O238" s="221"/>
      <c r="P238" s="221"/>
      <c r="Q238" s="221"/>
      <c r="R238" s="221"/>
      <c r="S238" s="221"/>
      <c r="T238" s="221"/>
      <c r="U238" s="221"/>
      <c r="V238" s="221"/>
      <c r="W238" s="221"/>
      <c r="X238" s="221"/>
      <c r="Y238" s="221"/>
      <c r="Z238" s="221"/>
      <c r="AA238" s="221"/>
      <c r="AB238" s="221"/>
      <c r="AC238" s="221"/>
      <c r="AD238" s="221"/>
      <c r="AE238" s="221"/>
      <c r="AF238" s="221"/>
      <c r="AG238" s="221"/>
      <c r="AH238" s="221"/>
      <c r="AI238" s="221"/>
      <c r="AJ238" s="221"/>
      <c r="AK238" s="221"/>
      <c r="AL238" s="221"/>
      <c r="AM238" s="221"/>
      <c r="AN238" s="221"/>
      <c r="AO238" s="221"/>
      <c r="AP238" s="221"/>
      <c r="AQ238" s="221"/>
      <c r="AR238" s="221"/>
      <c r="AS238" s="221"/>
      <c r="AT238" s="221"/>
      <c r="AU238" s="221"/>
      <c r="AV238" s="221"/>
      <c r="AW238" s="221"/>
      <c r="AX238" s="221"/>
      <c r="AY238" s="221"/>
      <c r="AZ238" s="221"/>
      <c r="BA238" s="221"/>
      <c r="BB238" s="221"/>
      <c r="BC238" s="221"/>
      <c r="BD238" s="221"/>
      <c r="BE238" s="221"/>
      <c r="BF238" s="221"/>
      <c r="BG238" s="221"/>
      <c r="BH238" s="221"/>
      <c r="BI238" s="221"/>
      <c r="BJ238" s="221"/>
      <c r="BK238" s="221"/>
      <c r="BL238" s="221"/>
      <c r="BM238" s="221"/>
      <c r="BN238" s="221"/>
      <c r="BO238" s="221"/>
      <c r="BP238" s="221"/>
    </row>
    <row r="239" ht="11.25" customHeight="1">
      <c r="A239" s="221"/>
      <c r="B239" s="221"/>
      <c r="C239" s="221"/>
      <c r="D239" s="221"/>
      <c r="E239" s="221"/>
      <c r="F239" s="221"/>
      <c r="G239" s="221"/>
      <c r="H239" s="221"/>
      <c r="I239" s="221"/>
      <c r="J239" s="221"/>
      <c r="K239" s="221"/>
      <c r="L239" s="221"/>
      <c r="M239" s="221"/>
      <c r="N239" s="221"/>
      <c r="O239" s="221"/>
      <c r="P239" s="221"/>
      <c r="Q239" s="221"/>
      <c r="R239" s="221"/>
      <c r="S239" s="221"/>
      <c r="T239" s="221"/>
      <c r="U239" s="221"/>
      <c r="V239" s="221"/>
      <c r="W239" s="221"/>
      <c r="X239" s="221"/>
      <c r="Y239" s="221"/>
      <c r="Z239" s="221"/>
      <c r="AA239" s="221"/>
      <c r="AB239" s="221"/>
      <c r="AC239" s="221"/>
      <c r="AD239" s="221"/>
      <c r="AE239" s="221"/>
      <c r="AF239" s="221"/>
      <c r="AG239" s="221"/>
      <c r="AH239" s="221"/>
      <c r="AI239" s="221"/>
      <c r="AJ239" s="221"/>
      <c r="AK239" s="221"/>
      <c r="AL239" s="221"/>
      <c r="AM239" s="221"/>
      <c r="AN239" s="221"/>
      <c r="AO239" s="221"/>
      <c r="AP239" s="221"/>
      <c r="AQ239" s="221"/>
      <c r="AR239" s="221"/>
      <c r="AS239" s="221"/>
      <c r="AT239" s="221"/>
      <c r="AU239" s="221"/>
      <c r="AV239" s="221"/>
      <c r="AW239" s="221"/>
      <c r="AX239" s="221"/>
      <c r="AY239" s="221"/>
      <c r="AZ239" s="221"/>
      <c r="BA239" s="221"/>
      <c r="BB239" s="221"/>
      <c r="BC239" s="221"/>
      <c r="BD239" s="221"/>
      <c r="BE239" s="221"/>
      <c r="BF239" s="221"/>
      <c r="BG239" s="221"/>
      <c r="BH239" s="221"/>
      <c r="BI239" s="221"/>
      <c r="BJ239" s="221"/>
      <c r="BK239" s="221"/>
      <c r="BL239" s="221"/>
      <c r="BM239" s="221"/>
      <c r="BN239" s="221"/>
      <c r="BO239" s="221"/>
      <c r="BP239" s="221"/>
    </row>
    <row r="240" ht="11.25" customHeight="1">
      <c r="A240" s="221"/>
      <c r="B240" s="221"/>
      <c r="C240" s="221"/>
      <c r="D240" s="221"/>
      <c r="E240" s="221"/>
      <c r="F240" s="221"/>
      <c r="G240" s="221"/>
      <c r="H240" s="221"/>
      <c r="I240" s="221"/>
      <c r="J240" s="221"/>
      <c r="K240" s="221"/>
      <c r="L240" s="221"/>
      <c r="M240" s="221"/>
      <c r="N240" s="221"/>
      <c r="O240" s="221"/>
      <c r="P240" s="221"/>
      <c r="Q240" s="221"/>
      <c r="R240" s="221"/>
      <c r="S240" s="221"/>
      <c r="T240" s="221"/>
      <c r="U240" s="221"/>
      <c r="V240" s="221"/>
      <c r="W240" s="221"/>
      <c r="X240" s="221"/>
      <c r="Y240" s="221"/>
      <c r="Z240" s="221"/>
      <c r="AA240" s="221"/>
      <c r="AB240" s="221"/>
      <c r="AC240" s="221"/>
      <c r="AD240" s="221"/>
      <c r="AE240" s="221"/>
      <c r="AF240" s="221"/>
      <c r="AG240" s="221"/>
      <c r="AH240" s="221"/>
      <c r="AI240" s="221"/>
      <c r="AJ240" s="221"/>
      <c r="AK240" s="221"/>
      <c r="AL240" s="221"/>
      <c r="AM240" s="221"/>
      <c r="AN240" s="221"/>
      <c r="AO240" s="221"/>
      <c r="AP240" s="221"/>
      <c r="AQ240" s="221"/>
      <c r="AR240" s="221"/>
      <c r="AS240" s="221"/>
      <c r="AT240" s="221"/>
      <c r="AU240" s="221"/>
      <c r="AV240" s="221"/>
      <c r="AW240" s="221"/>
      <c r="AX240" s="221"/>
      <c r="AY240" s="221"/>
      <c r="AZ240" s="221"/>
      <c r="BA240" s="221"/>
      <c r="BB240" s="221"/>
      <c r="BC240" s="221"/>
      <c r="BD240" s="221"/>
      <c r="BE240" s="221"/>
      <c r="BF240" s="221"/>
      <c r="BG240" s="221"/>
      <c r="BH240" s="221"/>
      <c r="BI240" s="221"/>
      <c r="BJ240" s="221"/>
      <c r="BK240" s="221"/>
      <c r="BL240" s="221"/>
      <c r="BM240" s="221"/>
      <c r="BN240" s="221"/>
      <c r="BO240" s="221"/>
      <c r="BP240" s="221"/>
    </row>
    <row r="241" ht="11.25" customHeight="1">
      <c r="A241" s="221"/>
      <c r="B241" s="221"/>
      <c r="C241" s="221"/>
      <c r="D241" s="221"/>
      <c r="E241" s="221"/>
      <c r="F241" s="221"/>
      <c r="G241" s="221"/>
      <c r="H241" s="221"/>
      <c r="I241" s="221"/>
      <c r="J241" s="221"/>
      <c r="K241" s="221"/>
      <c r="L241" s="221"/>
      <c r="M241" s="221"/>
      <c r="N241" s="221"/>
      <c r="O241" s="221"/>
      <c r="P241" s="221"/>
      <c r="Q241" s="221"/>
      <c r="R241" s="221"/>
      <c r="S241" s="221"/>
      <c r="T241" s="221"/>
      <c r="U241" s="221"/>
      <c r="V241" s="221"/>
      <c r="W241" s="221"/>
      <c r="X241" s="221"/>
      <c r="Y241" s="221"/>
      <c r="Z241" s="221"/>
      <c r="AA241" s="221"/>
      <c r="AB241" s="221"/>
      <c r="AC241" s="221"/>
      <c r="AD241" s="221"/>
      <c r="AE241" s="221"/>
      <c r="AF241" s="221"/>
      <c r="AG241" s="221"/>
      <c r="AH241" s="221"/>
      <c r="AI241" s="221"/>
      <c r="AJ241" s="221"/>
      <c r="AK241" s="221"/>
      <c r="AL241" s="221"/>
      <c r="AM241" s="221"/>
      <c r="AN241" s="221"/>
      <c r="AO241" s="221"/>
      <c r="AP241" s="221"/>
      <c r="AQ241" s="221"/>
      <c r="AR241" s="221"/>
      <c r="AS241" s="221"/>
      <c r="AT241" s="221"/>
      <c r="AU241" s="221"/>
      <c r="AV241" s="221"/>
      <c r="AW241" s="221"/>
      <c r="AX241" s="221"/>
      <c r="AY241" s="221"/>
      <c r="AZ241" s="221"/>
      <c r="BA241" s="221"/>
      <c r="BB241" s="221"/>
      <c r="BC241" s="221"/>
      <c r="BD241" s="221"/>
      <c r="BE241" s="221"/>
      <c r="BF241" s="221"/>
      <c r="BG241" s="221"/>
      <c r="BH241" s="221"/>
      <c r="BI241" s="221"/>
      <c r="BJ241" s="221"/>
      <c r="BK241" s="221"/>
      <c r="BL241" s="221"/>
      <c r="BM241" s="221"/>
      <c r="BN241" s="221"/>
      <c r="BO241" s="221"/>
      <c r="BP241" s="221"/>
    </row>
    <row r="242" ht="11.25" customHeight="1">
      <c r="A242" s="221"/>
      <c r="B242" s="221"/>
      <c r="C242" s="221"/>
      <c r="D242" s="221"/>
      <c r="E242" s="221"/>
      <c r="F242" s="221"/>
      <c r="G242" s="221"/>
      <c r="H242" s="221"/>
      <c r="I242" s="221"/>
      <c r="J242" s="221"/>
      <c r="K242" s="221"/>
      <c r="L242" s="221"/>
      <c r="M242" s="221"/>
      <c r="N242" s="221"/>
      <c r="O242" s="221"/>
      <c r="P242" s="221"/>
      <c r="Q242" s="221"/>
      <c r="R242" s="221"/>
      <c r="S242" s="221"/>
      <c r="T242" s="221"/>
      <c r="U242" s="221"/>
      <c r="V242" s="221"/>
      <c r="W242" s="221"/>
      <c r="X242" s="221"/>
      <c r="Y242" s="221"/>
      <c r="Z242" s="221"/>
      <c r="AA242" s="221"/>
      <c r="AB242" s="221"/>
      <c r="AC242" s="221"/>
      <c r="AD242" s="221"/>
      <c r="AE242" s="221"/>
      <c r="AF242" s="221"/>
      <c r="AG242" s="221"/>
      <c r="AH242" s="221"/>
      <c r="AI242" s="221"/>
      <c r="AJ242" s="221"/>
      <c r="AK242" s="221"/>
      <c r="AL242" s="221"/>
      <c r="AM242" s="221"/>
      <c r="AN242" s="221"/>
      <c r="AO242" s="221"/>
      <c r="AP242" s="221"/>
      <c r="AQ242" s="221"/>
      <c r="AR242" s="221"/>
      <c r="AS242" s="221"/>
      <c r="AT242" s="221"/>
      <c r="AU242" s="221"/>
      <c r="AV242" s="221"/>
      <c r="AW242" s="221"/>
      <c r="AX242" s="221"/>
      <c r="AY242" s="221"/>
      <c r="AZ242" s="221"/>
      <c r="BA242" s="221"/>
      <c r="BB242" s="221"/>
      <c r="BC242" s="221"/>
      <c r="BD242" s="221"/>
      <c r="BE242" s="221"/>
      <c r="BF242" s="221"/>
      <c r="BG242" s="221"/>
      <c r="BH242" s="221"/>
      <c r="BI242" s="221"/>
      <c r="BJ242" s="221"/>
      <c r="BK242" s="221"/>
      <c r="BL242" s="221"/>
      <c r="BM242" s="221"/>
      <c r="BN242" s="221"/>
      <c r="BO242" s="221"/>
      <c r="BP242" s="221"/>
    </row>
    <row r="243" ht="11.25" customHeight="1">
      <c r="A243" s="221"/>
      <c r="B243" s="221"/>
      <c r="C243" s="221"/>
      <c r="D243" s="221"/>
      <c r="E243" s="221"/>
      <c r="F243" s="221"/>
      <c r="G243" s="221"/>
      <c r="H243" s="221"/>
      <c r="I243" s="221"/>
      <c r="J243" s="221"/>
      <c r="K243" s="221"/>
      <c r="L243" s="221"/>
      <c r="M243" s="221"/>
      <c r="N243" s="221"/>
      <c r="O243" s="221"/>
      <c r="P243" s="221"/>
      <c r="Q243" s="221"/>
      <c r="R243" s="221"/>
      <c r="S243" s="221"/>
      <c r="T243" s="221"/>
      <c r="U243" s="221"/>
      <c r="V243" s="221"/>
      <c r="W243" s="221"/>
      <c r="X243" s="221"/>
      <c r="Y243" s="221"/>
      <c r="Z243" s="221"/>
      <c r="AA243" s="221"/>
      <c r="AB243" s="221"/>
      <c r="AC243" s="221"/>
      <c r="AD243" s="221"/>
      <c r="AE243" s="221"/>
      <c r="AF243" s="221"/>
      <c r="AG243" s="221"/>
      <c r="AH243" s="221"/>
      <c r="AI243" s="221"/>
      <c r="AJ243" s="221"/>
      <c r="AK243" s="221"/>
      <c r="AL243" s="221"/>
      <c r="AM243" s="221"/>
      <c r="AN243" s="221"/>
      <c r="AO243" s="221"/>
      <c r="AP243" s="221"/>
      <c r="AQ243" s="221"/>
      <c r="AR243" s="221"/>
      <c r="AS243" s="221"/>
      <c r="AT243" s="221"/>
      <c r="AU243" s="221"/>
      <c r="AV243" s="221"/>
      <c r="AW243" s="221"/>
      <c r="AX243" s="221"/>
      <c r="AY243" s="221"/>
      <c r="AZ243" s="221"/>
      <c r="BA243" s="221"/>
      <c r="BB243" s="221"/>
      <c r="BC243" s="221"/>
      <c r="BD243" s="221"/>
      <c r="BE243" s="221"/>
      <c r="BF243" s="221"/>
      <c r="BG243" s="221"/>
      <c r="BH243" s="221"/>
      <c r="BI243" s="221"/>
      <c r="BJ243" s="221"/>
      <c r="BK243" s="221"/>
      <c r="BL243" s="221"/>
      <c r="BM243" s="221"/>
      <c r="BN243" s="221"/>
      <c r="BO243" s="221"/>
      <c r="BP243" s="221"/>
    </row>
    <row r="244" ht="11.25" customHeight="1">
      <c r="A244" s="221"/>
      <c r="B244" s="221"/>
      <c r="C244" s="221"/>
      <c r="D244" s="221"/>
      <c r="E244" s="221"/>
      <c r="F244" s="221"/>
      <c r="G244" s="221"/>
      <c r="H244" s="221"/>
      <c r="I244" s="221"/>
      <c r="J244" s="221"/>
      <c r="K244" s="221"/>
      <c r="L244" s="221"/>
      <c r="M244" s="221"/>
      <c r="N244" s="221"/>
      <c r="O244" s="221"/>
      <c r="P244" s="221"/>
      <c r="Q244" s="221"/>
      <c r="R244" s="221"/>
      <c r="S244" s="221"/>
      <c r="T244" s="221"/>
      <c r="U244" s="221"/>
      <c r="V244" s="221"/>
      <c r="W244" s="221"/>
      <c r="X244" s="221"/>
      <c r="Y244" s="221"/>
      <c r="Z244" s="221"/>
      <c r="AA244" s="221"/>
      <c r="AB244" s="221"/>
      <c r="AC244" s="221"/>
      <c r="AD244" s="221"/>
      <c r="AE244" s="221"/>
      <c r="AF244" s="221"/>
      <c r="AG244" s="221"/>
      <c r="AH244" s="221"/>
      <c r="AI244" s="221"/>
      <c r="AJ244" s="221"/>
      <c r="AK244" s="221"/>
      <c r="AL244" s="221"/>
      <c r="AM244" s="221"/>
      <c r="AN244" s="221"/>
      <c r="AO244" s="221"/>
      <c r="AP244" s="221"/>
      <c r="AQ244" s="221"/>
      <c r="AR244" s="221"/>
      <c r="AS244" s="221"/>
      <c r="AT244" s="221"/>
      <c r="AU244" s="221"/>
      <c r="AV244" s="221"/>
      <c r="AW244" s="221"/>
      <c r="AX244" s="221"/>
      <c r="AY244" s="221"/>
      <c r="AZ244" s="221"/>
      <c r="BA244" s="221"/>
      <c r="BB244" s="221"/>
      <c r="BC244" s="221"/>
      <c r="BD244" s="221"/>
      <c r="BE244" s="221"/>
      <c r="BF244" s="221"/>
      <c r="BG244" s="221"/>
      <c r="BH244" s="221"/>
      <c r="BI244" s="221"/>
      <c r="BJ244" s="221"/>
      <c r="BK244" s="221"/>
      <c r="BL244" s="221"/>
      <c r="BM244" s="221"/>
      <c r="BN244" s="221"/>
      <c r="BO244" s="221"/>
      <c r="BP244" s="221"/>
    </row>
    <row r="245" ht="11.25" customHeight="1">
      <c r="A245" s="221"/>
      <c r="B245" s="221"/>
      <c r="C245" s="221"/>
      <c r="D245" s="221"/>
      <c r="E245" s="221"/>
      <c r="F245" s="221"/>
      <c r="G245" s="221"/>
      <c r="H245" s="221"/>
      <c r="I245" s="221"/>
      <c r="J245" s="221"/>
      <c r="K245" s="221"/>
      <c r="L245" s="221"/>
      <c r="M245" s="221"/>
      <c r="N245" s="221"/>
      <c r="O245" s="221"/>
      <c r="P245" s="221"/>
      <c r="Q245" s="221"/>
      <c r="R245" s="221"/>
      <c r="S245" s="221"/>
      <c r="T245" s="221"/>
      <c r="U245" s="221"/>
      <c r="V245" s="221"/>
      <c r="W245" s="221"/>
      <c r="X245" s="221"/>
      <c r="Y245" s="221"/>
      <c r="Z245" s="221"/>
      <c r="AA245" s="221"/>
      <c r="AB245" s="221"/>
      <c r="AC245" s="221"/>
      <c r="AD245" s="221"/>
      <c r="AE245" s="221"/>
      <c r="AF245" s="221"/>
      <c r="AG245" s="221"/>
      <c r="AH245" s="221"/>
      <c r="AI245" s="221"/>
      <c r="AJ245" s="221"/>
      <c r="AK245" s="221"/>
      <c r="AL245" s="221"/>
      <c r="AM245" s="221"/>
      <c r="AN245" s="221"/>
      <c r="AO245" s="221"/>
      <c r="AP245" s="221"/>
      <c r="AQ245" s="221"/>
      <c r="AR245" s="221"/>
      <c r="AS245" s="221"/>
      <c r="AT245" s="221"/>
      <c r="AU245" s="221"/>
      <c r="AV245" s="221"/>
      <c r="AW245" s="221"/>
      <c r="AX245" s="221"/>
      <c r="AY245" s="221"/>
      <c r="AZ245" s="221"/>
      <c r="BA245" s="221"/>
      <c r="BB245" s="221"/>
      <c r="BC245" s="221"/>
      <c r="BD245" s="221"/>
      <c r="BE245" s="221"/>
      <c r="BF245" s="221"/>
      <c r="BG245" s="221"/>
      <c r="BH245" s="221"/>
      <c r="BI245" s="221"/>
      <c r="BJ245" s="221"/>
      <c r="BK245" s="221"/>
      <c r="BL245" s="221"/>
      <c r="BM245" s="221"/>
      <c r="BN245" s="221"/>
      <c r="BO245" s="221"/>
      <c r="BP245" s="221"/>
    </row>
    <row r="246" ht="11.25" customHeight="1">
      <c r="A246" s="221"/>
      <c r="B246" s="221"/>
      <c r="C246" s="221"/>
      <c r="D246" s="221"/>
      <c r="E246" s="221"/>
      <c r="F246" s="221"/>
      <c r="G246" s="221"/>
      <c r="H246" s="221"/>
      <c r="I246" s="221"/>
      <c r="J246" s="221"/>
      <c r="K246" s="221"/>
      <c r="L246" s="221"/>
      <c r="M246" s="221"/>
      <c r="N246" s="221"/>
      <c r="O246" s="221"/>
      <c r="P246" s="221"/>
      <c r="Q246" s="221"/>
      <c r="R246" s="221"/>
      <c r="S246" s="221"/>
      <c r="T246" s="221"/>
      <c r="U246" s="221"/>
      <c r="V246" s="221"/>
      <c r="W246" s="221"/>
      <c r="X246" s="221"/>
      <c r="Y246" s="221"/>
      <c r="Z246" s="221"/>
      <c r="AA246" s="221"/>
      <c r="AB246" s="221"/>
      <c r="AC246" s="221"/>
      <c r="AD246" s="221"/>
      <c r="AE246" s="221"/>
      <c r="AF246" s="221"/>
      <c r="AG246" s="221"/>
      <c r="AH246" s="221"/>
      <c r="AI246" s="221"/>
      <c r="AJ246" s="221"/>
      <c r="AK246" s="221"/>
      <c r="AL246" s="221"/>
      <c r="AM246" s="221"/>
      <c r="AN246" s="221"/>
      <c r="AO246" s="221"/>
      <c r="AP246" s="221"/>
      <c r="AQ246" s="221"/>
      <c r="AR246" s="221"/>
      <c r="AS246" s="221"/>
      <c r="AT246" s="221"/>
      <c r="AU246" s="221"/>
      <c r="AV246" s="221"/>
      <c r="AW246" s="221"/>
      <c r="AX246" s="221"/>
      <c r="AY246" s="221"/>
      <c r="AZ246" s="221"/>
      <c r="BA246" s="221"/>
      <c r="BB246" s="221"/>
      <c r="BC246" s="221"/>
      <c r="BD246" s="221"/>
      <c r="BE246" s="221"/>
      <c r="BF246" s="221"/>
      <c r="BG246" s="221"/>
      <c r="BH246" s="221"/>
      <c r="BI246" s="221"/>
      <c r="BJ246" s="221"/>
      <c r="BK246" s="221"/>
      <c r="BL246" s="221"/>
      <c r="BM246" s="221"/>
      <c r="BN246" s="221"/>
      <c r="BO246" s="221"/>
      <c r="BP246" s="221"/>
    </row>
    <row r="247" ht="11.25" customHeight="1">
      <c r="A247" s="221"/>
      <c r="B247" s="221"/>
      <c r="C247" s="221"/>
      <c r="D247" s="221"/>
      <c r="E247" s="221"/>
      <c r="F247" s="221"/>
      <c r="G247" s="221"/>
      <c r="H247" s="221"/>
      <c r="I247" s="221"/>
      <c r="J247" s="221"/>
      <c r="K247" s="221"/>
      <c r="L247" s="221"/>
      <c r="M247" s="221"/>
      <c r="N247" s="221"/>
      <c r="O247" s="221"/>
      <c r="P247" s="221"/>
      <c r="Q247" s="221"/>
      <c r="R247" s="221"/>
      <c r="S247" s="221"/>
      <c r="T247" s="221"/>
      <c r="U247" s="221"/>
      <c r="V247" s="221"/>
      <c r="W247" s="221"/>
      <c r="X247" s="221"/>
      <c r="Y247" s="221"/>
      <c r="Z247" s="221"/>
      <c r="AA247" s="221"/>
      <c r="AB247" s="221"/>
      <c r="AC247" s="221"/>
      <c r="AD247" s="221"/>
      <c r="AE247" s="221"/>
      <c r="AF247" s="221"/>
      <c r="AG247" s="221"/>
      <c r="AH247" s="221"/>
      <c r="AI247" s="221"/>
      <c r="AJ247" s="221"/>
      <c r="AK247" s="221"/>
      <c r="AL247" s="221"/>
      <c r="AM247" s="221"/>
      <c r="AN247" s="221"/>
      <c r="AO247" s="221"/>
      <c r="AP247" s="221"/>
      <c r="AQ247" s="221"/>
      <c r="AR247" s="221"/>
      <c r="AS247" s="221"/>
      <c r="AT247" s="221"/>
      <c r="AU247" s="221"/>
      <c r="AV247" s="221"/>
      <c r="AW247" s="221"/>
      <c r="AX247" s="221"/>
      <c r="AY247" s="221"/>
      <c r="AZ247" s="221"/>
      <c r="BA247" s="221"/>
      <c r="BB247" s="221"/>
      <c r="BC247" s="221"/>
      <c r="BD247" s="221"/>
      <c r="BE247" s="221"/>
      <c r="BF247" s="221"/>
      <c r="BG247" s="221"/>
      <c r="BH247" s="221"/>
      <c r="BI247" s="221"/>
      <c r="BJ247" s="221"/>
      <c r="BK247" s="221"/>
      <c r="BL247" s="221"/>
      <c r="BM247" s="221"/>
      <c r="BN247" s="221"/>
      <c r="BO247" s="221"/>
      <c r="BP247" s="221"/>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E2"/>
    <mergeCell ref="B8:B9"/>
    <mergeCell ref="E8:E9"/>
    <mergeCell ref="G8:R8"/>
    <mergeCell ref="AQ8:BB8"/>
    <mergeCell ref="BC8:BN8"/>
    <mergeCell ref="S8:AD8"/>
    <mergeCell ref="AE8:AP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FFFF"/>
    <pageSetUpPr/>
  </sheetPr>
  <sheetViews>
    <sheetView showGridLines="0" workbookViewId="0"/>
  </sheetViews>
  <sheetFormatPr customHeight="1" defaultColWidth="14.43" defaultRowHeight="15.0"/>
  <cols>
    <col customWidth="1" min="1" max="1" width="3.43"/>
    <col customWidth="1" min="2" max="2" width="46.43"/>
    <col customWidth="1" min="3" max="3" width="10.71"/>
    <col customWidth="1" min="4" max="4" width="12.29"/>
    <col customWidth="1" min="5" max="5" width="14.86"/>
    <col customWidth="1" min="6" max="6" width="12.57"/>
    <col customWidth="1" min="7" max="7" width="12.14"/>
    <col customWidth="1" min="8" max="8" width="17.71"/>
    <col customWidth="1" min="9" max="9" width="11.43"/>
    <col customWidth="1" min="10" max="10" width="14.86"/>
    <col customWidth="1" min="11" max="11" width="13.86"/>
    <col customWidth="1" min="12" max="20" width="11.43"/>
    <col customWidth="1" min="21" max="26" width="10.0"/>
  </cols>
  <sheetData>
    <row r="1" ht="11.25" customHeight="1">
      <c r="A1" s="296"/>
      <c r="B1" s="221"/>
      <c r="C1" s="296"/>
      <c r="D1" s="296"/>
      <c r="E1" s="296"/>
      <c r="F1" s="296"/>
      <c r="G1" s="296"/>
      <c r="H1" s="296"/>
      <c r="I1" s="296"/>
      <c r="J1" s="296"/>
      <c r="K1" s="296"/>
      <c r="L1" s="296"/>
      <c r="M1" s="296"/>
      <c r="N1" s="296"/>
      <c r="O1" s="296"/>
      <c r="P1" s="296"/>
      <c r="Q1" s="296"/>
      <c r="R1" s="296"/>
      <c r="S1" s="296"/>
      <c r="T1" s="296"/>
      <c r="U1" s="296"/>
      <c r="V1" s="296"/>
      <c r="W1" s="296"/>
      <c r="X1" s="296"/>
      <c r="Y1" s="296"/>
      <c r="Z1" s="296"/>
    </row>
    <row r="2" ht="11.25" customHeight="1">
      <c r="A2" s="298" t="s">
        <v>64</v>
      </c>
      <c r="B2" s="298"/>
      <c r="C2" s="296"/>
      <c r="D2" s="296"/>
      <c r="E2" s="296"/>
      <c r="F2" s="296"/>
      <c r="G2" s="296"/>
      <c r="H2" s="296"/>
      <c r="I2" s="296"/>
      <c r="J2" s="296"/>
      <c r="K2" s="296"/>
      <c r="L2" s="296"/>
      <c r="M2" s="296"/>
      <c r="N2" s="296"/>
      <c r="O2" s="296"/>
      <c r="P2" s="296"/>
      <c r="Q2" s="296"/>
      <c r="R2" s="296"/>
      <c r="S2" s="296"/>
      <c r="T2" s="296"/>
      <c r="U2" s="296"/>
      <c r="V2" s="296"/>
      <c r="W2" s="296"/>
      <c r="X2" s="296"/>
      <c r="Y2" s="296"/>
      <c r="Z2" s="296"/>
    </row>
    <row r="3" ht="11.25" customHeight="1">
      <c r="A3" s="296"/>
      <c r="B3" s="221"/>
      <c r="C3" s="296"/>
      <c r="D3" s="296"/>
      <c r="E3" s="296"/>
      <c r="F3" s="296"/>
      <c r="G3" s="296"/>
      <c r="H3" s="296"/>
      <c r="I3" s="296"/>
      <c r="J3" s="296"/>
      <c r="K3" s="296"/>
      <c r="L3" s="296"/>
      <c r="M3" s="296"/>
      <c r="N3" s="296"/>
      <c r="O3" s="296"/>
      <c r="P3" s="296"/>
      <c r="Q3" s="296"/>
      <c r="R3" s="296"/>
      <c r="S3" s="296"/>
      <c r="T3" s="296"/>
      <c r="U3" s="296"/>
      <c r="V3" s="296"/>
      <c r="W3" s="296"/>
      <c r="X3" s="296"/>
      <c r="Y3" s="296"/>
      <c r="Z3" s="296"/>
    </row>
    <row r="4" ht="12.75" customHeight="1">
      <c r="A4" s="299" t="s">
        <v>65</v>
      </c>
      <c r="B4" s="300"/>
      <c r="C4" s="300"/>
      <c r="D4" s="300"/>
      <c r="E4" s="301"/>
      <c r="F4" s="301"/>
      <c r="G4" s="301"/>
      <c r="H4" s="301"/>
      <c r="I4" s="301"/>
      <c r="J4" s="301"/>
      <c r="K4" s="301"/>
      <c r="L4" s="301"/>
      <c r="M4" s="301"/>
      <c r="N4" s="301"/>
      <c r="O4" s="301"/>
      <c r="P4" s="301"/>
      <c r="Q4" s="301"/>
      <c r="R4" s="301"/>
      <c r="S4" s="301"/>
      <c r="T4" s="301"/>
      <c r="U4" s="301"/>
      <c r="V4" s="301"/>
      <c r="W4" s="301"/>
      <c r="X4" s="301"/>
      <c r="Y4" s="301"/>
      <c r="Z4" s="301"/>
    </row>
    <row r="5" ht="15.75" customHeight="1">
      <c r="A5" s="302"/>
      <c r="B5" s="302" t="s">
        <v>67</v>
      </c>
      <c r="C5" s="302" t="s">
        <v>68</v>
      </c>
      <c r="D5" s="302" t="s">
        <v>69</v>
      </c>
      <c r="E5" s="302" t="s">
        <v>70</v>
      </c>
      <c r="F5" s="302" t="s">
        <v>71</v>
      </c>
      <c r="G5" s="303" t="s">
        <v>72</v>
      </c>
      <c r="H5" s="303" t="s">
        <v>73</v>
      </c>
      <c r="I5" s="305"/>
      <c r="J5" s="305"/>
      <c r="K5" s="305"/>
      <c r="L5" s="305"/>
      <c r="M5" s="305"/>
      <c r="N5" s="305"/>
      <c r="O5" s="305"/>
      <c r="P5" s="305"/>
      <c r="Q5" s="305"/>
      <c r="R5" s="305"/>
      <c r="S5" s="305"/>
      <c r="T5" s="305"/>
      <c r="U5" s="235"/>
      <c r="V5" s="235"/>
      <c r="W5" s="235"/>
      <c r="X5" s="235"/>
      <c r="Y5" s="235"/>
      <c r="Z5" s="235"/>
    </row>
    <row r="6" ht="12.0" customHeight="1">
      <c r="A6" s="306" t="s">
        <v>75</v>
      </c>
      <c r="B6" s="307"/>
      <c r="C6" s="307"/>
      <c r="D6" s="307"/>
      <c r="E6" s="309">
        <f>SUM(E7:E9)</f>
        <v>369245.5392</v>
      </c>
      <c r="F6" s="307"/>
      <c r="G6" s="310"/>
      <c r="H6" s="309">
        <f>SUM(H7:H9)</f>
        <v>369245.5392</v>
      </c>
      <c r="I6" s="235"/>
      <c r="J6" s="235"/>
      <c r="K6" s="235"/>
      <c r="L6" s="235"/>
      <c r="M6" s="235"/>
      <c r="N6" s="235"/>
      <c r="O6" s="235"/>
      <c r="P6" s="235"/>
      <c r="Q6" s="235"/>
      <c r="R6" s="235"/>
      <c r="S6" s="235"/>
      <c r="T6" s="235"/>
      <c r="U6" s="235"/>
      <c r="V6" s="235"/>
      <c r="W6" s="235"/>
      <c r="X6" s="235"/>
      <c r="Y6" s="235"/>
      <c r="Z6" s="235"/>
    </row>
    <row r="7" ht="11.25" customHeight="1">
      <c r="A7" s="311"/>
      <c r="B7" s="312" t="s">
        <v>77</v>
      </c>
      <c r="C7" s="313">
        <v>1.0</v>
      </c>
      <c r="D7" s="314">
        <f>'Propuesta 4 AÑOS'!D51</f>
        <v>5918</v>
      </c>
      <c r="E7" s="316">
        <f t="shared" ref="E7:E9" si="1">+D7*C7</f>
        <v>5918</v>
      </c>
      <c r="F7" s="320">
        <v>1.0</v>
      </c>
      <c r="G7" s="321">
        <v>1.0</v>
      </c>
      <c r="H7" s="323">
        <f t="shared" ref="H7:H9" si="2">+E7*F7/G7</f>
        <v>5918</v>
      </c>
      <c r="I7" s="296"/>
      <c r="J7" s="296"/>
      <c r="K7" s="296"/>
      <c r="L7" s="296"/>
      <c r="M7" s="296"/>
      <c r="N7" s="296"/>
      <c r="O7" s="296"/>
      <c r="P7" s="296"/>
      <c r="Q7" s="296"/>
      <c r="R7" s="296"/>
      <c r="S7" s="296"/>
      <c r="T7" s="296"/>
      <c r="U7" s="221"/>
      <c r="V7" s="221"/>
      <c r="W7" s="221"/>
      <c r="X7" s="221"/>
      <c r="Y7" s="221"/>
      <c r="Z7" s="221"/>
    </row>
    <row r="8" ht="11.25" customHeight="1">
      <c r="A8" s="311"/>
      <c r="B8" s="312" t="s">
        <v>79</v>
      </c>
      <c r="C8" s="313">
        <v>1.0</v>
      </c>
      <c r="D8" s="314">
        <f>'Propuesta 4 AÑOS'!D43+Discos!C13</f>
        <v>355194.5592</v>
      </c>
      <c r="E8" s="316">
        <f t="shared" si="1"/>
        <v>355194.5592</v>
      </c>
      <c r="F8" s="320">
        <v>1.0</v>
      </c>
      <c r="G8" s="321">
        <v>1.0</v>
      </c>
      <c r="H8" s="323">
        <f t="shared" si="2"/>
        <v>355194.5592</v>
      </c>
      <c r="I8" s="296"/>
      <c r="J8" s="296"/>
      <c r="K8" s="296"/>
      <c r="L8" s="296"/>
      <c r="M8" s="296"/>
      <c r="N8" s="296"/>
      <c r="O8" s="296"/>
      <c r="P8" s="296"/>
      <c r="Q8" s="296"/>
      <c r="R8" s="296"/>
      <c r="S8" s="296"/>
      <c r="T8" s="296"/>
      <c r="U8" s="221"/>
      <c r="V8" s="221"/>
      <c r="W8" s="221"/>
      <c r="X8" s="221"/>
      <c r="Y8" s="221"/>
      <c r="Z8" s="221"/>
    </row>
    <row r="9" ht="11.25" customHeight="1">
      <c r="A9" s="311"/>
      <c r="B9" s="324" t="s">
        <v>80</v>
      </c>
      <c r="C9" s="313">
        <v>2.0</v>
      </c>
      <c r="D9" s="314">
        <f>'HW&amp;SW Adicional'!E42</f>
        <v>4066.49</v>
      </c>
      <c r="E9" s="316">
        <f t="shared" si="1"/>
        <v>8132.98</v>
      </c>
      <c r="F9" s="320">
        <v>1.0</v>
      </c>
      <c r="G9" s="321">
        <v>1.0</v>
      </c>
      <c r="H9" s="323">
        <f t="shared" si="2"/>
        <v>8132.98</v>
      </c>
      <c r="I9" s="296"/>
      <c r="J9" s="296"/>
      <c r="K9" s="296"/>
      <c r="L9" s="296"/>
      <c r="M9" s="296"/>
      <c r="N9" s="296"/>
      <c r="O9" s="296"/>
      <c r="P9" s="296"/>
      <c r="Q9" s="296"/>
      <c r="R9" s="296"/>
      <c r="S9" s="296"/>
      <c r="T9" s="296"/>
      <c r="U9" s="221"/>
      <c r="V9" s="221"/>
      <c r="W9" s="221"/>
      <c r="X9" s="221"/>
      <c r="Y9" s="221"/>
      <c r="Z9" s="221"/>
    </row>
    <row r="10" ht="11.25" customHeight="1">
      <c r="A10" s="306" t="s">
        <v>81</v>
      </c>
      <c r="B10" s="324"/>
      <c r="C10" s="313"/>
      <c r="D10" s="314"/>
      <c r="E10" s="309">
        <f>SUM(E11:E12)</f>
        <v>5293.374613</v>
      </c>
      <c r="F10" s="320"/>
      <c r="G10" s="321"/>
      <c r="H10" s="309">
        <f>SUM(H11:H12)</f>
        <v>5293.374613</v>
      </c>
      <c r="I10" s="296"/>
      <c r="J10" s="296"/>
      <c r="K10" s="296"/>
      <c r="L10" s="296"/>
      <c r="M10" s="296"/>
      <c r="N10" s="296"/>
      <c r="O10" s="296"/>
      <c r="P10" s="296"/>
      <c r="Q10" s="296"/>
      <c r="R10" s="296"/>
      <c r="S10" s="296"/>
      <c r="T10" s="296"/>
      <c r="U10" s="221"/>
      <c r="V10" s="221"/>
      <c r="W10" s="221"/>
      <c r="X10" s="221"/>
      <c r="Y10" s="221"/>
      <c r="Z10" s="221"/>
    </row>
    <row r="11" ht="11.25" customHeight="1">
      <c r="A11" s="311"/>
      <c r="B11" s="324" t="s">
        <v>82</v>
      </c>
      <c r="C11" s="313">
        <v>1.0</v>
      </c>
      <c r="D11" s="314">
        <f>'HW&amp;SW Adicional'!G8</f>
        <v>2893.374613</v>
      </c>
      <c r="E11" s="316">
        <f t="shared" ref="E11:E12" si="3">+D11*C11</f>
        <v>2893.374613</v>
      </c>
      <c r="F11" s="320">
        <v>1.0</v>
      </c>
      <c r="G11" s="321">
        <v>1.0</v>
      </c>
      <c r="H11" s="323">
        <f t="shared" ref="H11:H12" si="4">+E11*F11/G11</f>
        <v>2893.374613</v>
      </c>
      <c r="I11" s="296"/>
      <c r="J11" s="296"/>
      <c r="K11" s="296"/>
      <c r="L11" s="296"/>
      <c r="M11" s="296"/>
      <c r="N11" s="296"/>
      <c r="O11" s="296"/>
      <c r="P11" s="296"/>
      <c r="Q11" s="296"/>
      <c r="R11" s="296"/>
      <c r="S11" s="296"/>
      <c r="T11" s="296"/>
      <c r="U11" s="221"/>
      <c r="V11" s="221"/>
      <c r="W11" s="221"/>
      <c r="X11" s="221"/>
      <c r="Y11" s="221"/>
      <c r="Z11" s="221"/>
    </row>
    <row r="12" ht="11.25" customHeight="1">
      <c r="A12" s="311"/>
      <c r="B12" s="312" t="s">
        <v>83</v>
      </c>
      <c r="C12" s="313">
        <v>2.0</v>
      </c>
      <c r="D12" s="325">
        <v>1200.0</v>
      </c>
      <c r="E12" s="316">
        <f t="shared" si="3"/>
        <v>2400</v>
      </c>
      <c r="F12" s="320">
        <v>1.0</v>
      </c>
      <c r="G12" s="321">
        <v>1.0</v>
      </c>
      <c r="H12" s="323">
        <f t="shared" si="4"/>
        <v>2400</v>
      </c>
      <c r="I12" s="296"/>
      <c r="J12" s="296"/>
      <c r="K12" s="296"/>
      <c r="L12" s="296"/>
      <c r="M12" s="296"/>
      <c r="N12" s="296"/>
      <c r="O12" s="296"/>
      <c r="P12" s="296"/>
      <c r="Q12" s="296"/>
      <c r="R12" s="296"/>
      <c r="S12" s="296"/>
      <c r="T12" s="296"/>
      <c r="U12" s="221"/>
      <c r="V12" s="221"/>
      <c r="W12" s="221"/>
      <c r="X12" s="221"/>
      <c r="Y12" s="221"/>
      <c r="Z12" s="221"/>
    </row>
    <row r="13" ht="11.25" customHeight="1">
      <c r="A13" s="306" t="s">
        <v>84</v>
      </c>
      <c r="B13" s="312"/>
      <c r="C13" s="313"/>
      <c r="D13" s="314"/>
      <c r="E13" s="309">
        <f>SUM(E14:E19)</f>
        <v>14638</v>
      </c>
      <c r="F13" s="320">
        <v>1.0</v>
      </c>
      <c r="G13" s="321">
        <v>1.0</v>
      </c>
      <c r="H13" s="309">
        <f>SUM(H14:H19)</f>
        <v>14638</v>
      </c>
      <c r="I13" s="296"/>
      <c r="J13" s="296"/>
      <c r="K13" s="296"/>
      <c r="L13" s="296"/>
      <c r="M13" s="296"/>
      <c r="N13" s="296"/>
      <c r="O13" s="296"/>
      <c r="P13" s="296"/>
      <c r="Q13" s="296"/>
      <c r="R13" s="296"/>
      <c r="S13" s="296"/>
      <c r="T13" s="296"/>
      <c r="U13" s="221"/>
      <c r="V13" s="221"/>
      <c r="W13" s="221"/>
      <c r="X13" s="221"/>
      <c r="Y13" s="221"/>
      <c r="Z13" s="221"/>
    </row>
    <row r="14" ht="11.25" customHeight="1">
      <c r="A14" s="311"/>
      <c r="B14" s="326" t="s">
        <v>85</v>
      </c>
      <c r="C14" s="313">
        <v>1.0</v>
      </c>
      <c r="D14" s="314">
        <f>'HW&amp;SW Adicional'!G10</f>
        <v>2082</v>
      </c>
      <c r="E14" s="316">
        <f t="shared" ref="E14:E19" si="5">C14*D14</f>
        <v>2082</v>
      </c>
      <c r="F14" s="320">
        <v>1.0</v>
      </c>
      <c r="G14" s="321">
        <v>1.0</v>
      </c>
      <c r="H14" s="323">
        <f t="shared" ref="H14:H19" si="6">+E14*F14/G14</f>
        <v>2082</v>
      </c>
      <c r="I14" s="296"/>
      <c r="J14" s="296"/>
      <c r="K14" s="296"/>
      <c r="L14" s="296"/>
      <c r="M14" s="296"/>
      <c r="N14" s="296"/>
      <c r="O14" s="296"/>
      <c r="P14" s="296"/>
      <c r="Q14" s="296"/>
      <c r="R14" s="296"/>
      <c r="S14" s="296"/>
      <c r="T14" s="296"/>
      <c r="U14" s="221"/>
      <c r="V14" s="221"/>
      <c r="W14" s="221"/>
      <c r="X14" s="221"/>
      <c r="Y14" s="221"/>
      <c r="Z14" s="221"/>
    </row>
    <row r="15" ht="11.25" customHeight="1">
      <c r="A15" s="311"/>
      <c r="B15" s="326" t="s">
        <v>86</v>
      </c>
      <c r="C15" s="313">
        <v>0.0</v>
      </c>
      <c r="D15" s="314">
        <v>0.0</v>
      </c>
      <c r="E15" s="316">
        <f t="shared" si="5"/>
        <v>0</v>
      </c>
      <c r="F15" s="320">
        <v>1.0</v>
      </c>
      <c r="G15" s="321">
        <v>1.0</v>
      </c>
      <c r="H15" s="323">
        <f t="shared" si="6"/>
        <v>0</v>
      </c>
      <c r="I15" s="296"/>
      <c r="J15" s="296"/>
      <c r="K15" s="296"/>
      <c r="L15" s="296"/>
      <c r="M15" s="296"/>
      <c r="N15" s="296"/>
      <c r="O15" s="296"/>
      <c r="P15" s="296"/>
      <c r="Q15" s="296"/>
      <c r="R15" s="296"/>
      <c r="S15" s="296"/>
      <c r="T15" s="296"/>
      <c r="U15" s="221"/>
      <c r="V15" s="221"/>
      <c r="W15" s="221"/>
      <c r="X15" s="221"/>
      <c r="Y15" s="221"/>
      <c r="Z15" s="221"/>
    </row>
    <row r="16" ht="11.25" customHeight="1">
      <c r="A16" s="311"/>
      <c r="B16" s="326" t="s">
        <v>87</v>
      </c>
      <c r="C16" s="313">
        <v>1.0</v>
      </c>
      <c r="D16" s="325">
        <f>20000*0.6</f>
        <v>12000</v>
      </c>
      <c r="E16" s="316">
        <f t="shared" si="5"/>
        <v>12000</v>
      </c>
      <c r="F16" s="320">
        <v>1.0</v>
      </c>
      <c r="G16" s="321">
        <v>1.0</v>
      </c>
      <c r="H16" s="323">
        <f t="shared" si="6"/>
        <v>12000</v>
      </c>
      <c r="I16" s="296"/>
      <c r="J16" s="296"/>
      <c r="K16" s="296"/>
      <c r="L16" s="296"/>
      <c r="M16" s="296"/>
      <c r="N16" s="296"/>
      <c r="O16" s="296"/>
      <c r="P16" s="296"/>
      <c r="Q16" s="296"/>
      <c r="R16" s="296"/>
      <c r="S16" s="296"/>
      <c r="T16" s="296"/>
      <c r="U16" s="221"/>
      <c r="V16" s="221"/>
      <c r="W16" s="221"/>
      <c r="X16" s="221"/>
      <c r="Y16" s="221"/>
      <c r="Z16" s="221"/>
    </row>
    <row r="17" ht="11.25" customHeight="1">
      <c r="A17" s="311"/>
      <c r="B17" s="324" t="s">
        <v>89</v>
      </c>
      <c r="C17" s="313">
        <v>1.0</v>
      </c>
      <c r="D17" s="314">
        <f>'HW&amp;SW Adicional'!F23</f>
        <v>556</v>
      </c>
      <c r="E17" s="316">
        <f t="shared" si="5"/>
        <v>556</v>
      </c>
      <c r="F17" s="320">
        <v>1.0</v>
      </c>
      <c r="G17" s="321">
        <v>1.0</v>
      </c>
      <c r="H17" s="323">
        <f t="shared" si="6"/>
        <v>556</v>
      </c>
      <c r="I17" s="296"/>
      <c r="J17" s="296"/>
      <c r="K17" s="296"/>
      <c r="L17" s="296"/>
      <c r="M17" s="296"/>
      <c r="N17" s="296"/>
      <c r="O17" s="296"/>
      <c r="P17" s="296"/>
      <c r="Q17" s="296"/>
      <c r="R17" s="296"/>
      <c r="S17" s="296"/>
      <c r="T17" s="296"/>
      <c r="U17" s="221"/>
      <c r="V17" s="221"/>
      <c r="W17" s="221"/>
      <c r="X17" s="221"/>
      <c r="Y17" s="221"/>
      <c r="Z17" s="221"/>
    </row>
    <row r="18" ht="11.25" customHeight="1">
      <c r="A18" s="311"/>
      <c r="B18" s="324"/>
      <c r="C18" s="313">
        <v>0.0</v>
      </c>
      <c r="D18" s="314">
        <v>0.0</v>
      </c>
      <c r="E18" s="316">
        <f t="shared" si="5"/>
        <v>0</v>
      </c>
      <c r="F18" s="320">
        <v>1.0</v>
      </c>
      <c r="G18" s="321">
        <v>1.0</v>
      </c>
      <c r="H18" s="323">
        <f t="shared" si="6"/>
        <v>0</v>
      </c>
      <c r="I18" s="296"/>
      <c r="J18" s="296"/>
      <c r="K18" s="296"/>
      <c r="L18" s="296"/>
      <c r="M18" s="296"/>
      <c r="N18" s="296"/>
      <c r="O18" s="296"/>
      <c r="P18" s="296"/>
      <c r="Q18" s="296"/>
      <c r="R18" s="296"/>
      <c r="S18" s="296"/>
      <c r="T18" s="296"/>
      <c r="U18" s="221"/>
      <c r="V18" s="221"/>
      <c r="W18" s="221"/>
      <c r="X18" s="221"/>
      <c r="Y18" s="221"/>
      <c r="Z18" s="221"/>
    </row>
    <row r="19" ht="11.25" customHeight="1">
      <c r="A19" s="333"/>
      <c r="B19" s="312"/>
      <c r="C19" s="313"/>
      <c r="D19" s="314"/>
      <c r="E19" s="316">
        <f t="shared" si="5"/>
        <v>0</v>
      </c>
      <c r="F19" s="320">
        <v>1.0</v>
      </c>
      <c r="G19" s="321">
        <v>1.0</v>
      </c>
      <c r="H19" s="323">
        <f t="shared" si="6"/>
        <v>0</v>
      </c>
      <c r="I19" s="296"/>
      <c r="J19" s="296"/>
      <c r="K19" s="296"/>
      <c r="L19" s="296"/>
      <c r="M19" s="296"/>
      <c r="N19" s="296"/>
      <c r="O19" s="296"/>
      <c r="P19" s="296"/>
      <c r="Q19" s="296"/>
      <c r="R19" s="296"/>
      <c r="S19" s="296"/>
      <c r="T19" s="296"/>
      <c r="U19" s="221"/>
      <c r="V19" s="221"/>
      <c r="W19" s="221"/>
      <c r="X19" s="221"/>
      <c r="Y19" s="221"/>
      <c r="Z19" s="221"/>
    </row>
    <row r="20" ht="11.25" customHeight="1">
      <c r="A20" s="336"/>
      <c r="B20" s="312"/>
      <c r="C20" s="313"/>
      <c r="D20" s="314"/>
      <c r="E20" s="316"/>
      <c r="F20" s="320"/>
      <c r="G20" s="321"/>
      <c r="H20" s="323"/>
      <c r="I20" s="296"/>
      <c r="J20" s="296"/>
      <c r="K20" s="296"/>
      <c r="L20" s="296"/>
      <c r="M20" s="296"/>
      <c r="N20" s="296"/>
      <c r="O20" s="296"/>
      <c r="P20" s="296"/>
      <c r="Q20" s="296"/>
      <c r="R20" s="296"/>
      <c r="S20" s="296"/>
      <c r="T20" s="296"/>
      <c r="U20" s="221"/>
      <c r="V20" s="221"/>
      <c r="W20" s="221"/>
      <c r="X20" s="221"/>
      <c r="Y20" s="221"/>
      <c r="Z20" s="221"/>
    </row>
    <row r="21" ht="16.5" customHeight="1">
      <c r="A21" s="337"/>
      <c r="B21" s="338" t="s">
        <v>70</v>
      </c>
      <c r="C21" s="339"/>
      <c r="D21" s="340"/>
      <c r="E21" s="341">
        <f>+E6+E10+E13</f>
        <v>389176.9138</v>
      </c>
      <c r="F21" s="340"/>
      <c r="G21" s="340"/>
      <c r="H21" s="341">
        <f>+H6+H10+H13</f>
        <v>389176.9138</v>
      </c>
      <c r="I21" s="296"/>
      <c r="J21" s="296"/>
      <c r="K21" s="296"/>
      <c r="L21" s="296"/>
      <c r="M21" s="296"/>
      <c r="N21" s="296"/>
      <c r="O21" s="296"/>
      <c r="P21" s="296"/>
      <c r="Q21" s="296"/>
      <c r="R21" s="296"/>
      <c r="S21" s="296"/>
      <c r="T21" s="296"/>
      <c r="U21" s="296"/>
      <c r="V21" s="296"/>
      <c r="W21" s="296"/>
      <c r="X21" s="296"/>
      <c r="Y21" s="296"/>
      <c r="Z21" s="296"/>
    </row>
    <row r="22" ht="11.25" customHeight="1">
      <c r="A22" s="337"/>
      <c r="B22" s="296"/>
      <c r="C22" s="342"/>
      <c r="D22" s="343"/>
      <c r="E22" s="343"/>
      <c r="F22" s="343"/>
      <c r="G22" s="343"/>
      <c r="H22" s="343"/>
      <c r="I22" s="296"/>
      <c r="J22" s="296"/>
      <c r="K22" s="296"/>
      <c r="L22" s="296"/>
      <c r="M22" s="296"/>
      <c r="N22" s="296"/>
      <c r="O22" s="296"/>
      <c r="P22" s="296"/>
      <c r="Q22" s="296"/>
      <c r="R22" s="296"/>
      <c r="S22" s="296"/>
      <c r="T22" s="296"/>
      <c r="U22" s="296"/>
      <c r="V22" s="296"/>
      <c r="W22" s="296"/>
      <c r="X22" s="296"/>
      <c r="Y22" s="296"/>
      <c r="Z22" s="296"/>
    </row>
    <row r="23" ht="11.25" customHeight="1">
      <c r="A23" s="221"/>
      <c r="B23" s="221"/>
      <c r="C23" s="221"/>
      <c r="D23" s="221"/>
      <c r="E23" s="221"/>
      <c r="F23" s="221"/>
      <c r="G23" s="221"/>
      <c r="H23" s="221"/>
      <c r="I23" s="296"/>
      <c r="J23" s="296"/>
      <c r="K23" s="296"/>
      <c r="L23" s="296"/>
      <c r="M23" s="296"/>
      <c r="N23" s="296"/>
      <c r="O23" s="296"/>
      <c r="P23" s="296"/>
      <c r="Q23" s="296"/>
      <c r="R23" s="296"/>
      <c r="S23" s="296"/>
      <c r="T23" s="296"/>
      <c r="U23" s="221"/>
      <c r="V23" s="221"/>
      <c r="W23" s="221"/>
      <c r="X23" s="221"/>
      <c r="Y23" s="221"/>
      <c r="Z23" s="221"/>
    </row>
    <row r="24" ht="11.25" customHeight="1">
      <c r="A24" s="221"/>
      <c r="B24" s="221"/>
      <c r="C24" s="221"/>
      <c r="D24" s="221"/>
      <c r="E24" s="221"/>
      <c r="F24" s="221"/>
      <c r="G24" s="221"/>
      <c r="H24" s="221"/>
      <c r="I24" s="296"/>
      <c r="J24" s="296"/>
      <c r="K24" s="296"/>
      <c r="L24" s="296"/>
      <c r="M24" s="296"/>
      <c r="N24" s="296"/>
      <c r="O24" s="296"/>
      <c r="P24" s="296"/>
      <c r="Q24" s="296"/>
      <c r="R24" s="296"/>
      <c r="S24" s="296"/>
      <c r="T24" s="296"/>
      <c r="U24" s="221"/>
      <c r="V24" s="221"/>
      <c r="W24" s="221"/>
      <c r="X24" s="221"/>
      <c r="Y24" s="221"/>
      <c r="Z24" s="221"/>
    </row>
    <row r="25" ht="11.25" customHeight="1">
      <c r="A25" s="221"/>
      <c r="B25" s="221"/>
      <c r="C25" s="221"/>
      <c r="D25" s="221"/>
      <c r="E25" s="221"/>
      <c r="F25" s="221"/>
      <c r="G25" s="221"/>
      <c r="H25" s="221"/>
      <c r="I25" s="296"/>
      <c r="J25" s="296"/>
      <c r="K25" s="296"/>
      <c r="L25" s="296"/>
      <c r="M25" s="296"/>
      <c r="N25" s="296"/>
      <c r="O25" s="296"/>
      <c r="P25" s="296"/>
      <c r="Q25" s="296"/>
      <c r="R25" s="296"/>
      <c r="S25" s="296"/>
      <c r="T25" s="296"/>
      <c r="U25" s="221"/>
      <c r="V25" s="221"/>
      <c r="W25" s="221"/>
      <c r="X25" s="221"/>
      <c r="Y25" s="221"/>
      <c r="Z25" s="221"/>
    </row>
    <row r="26" ht="11.25" customHeight="1">
      <c r="A26" s="221"/>
      <c r="B26" s="221"/>
      <c r="C26" s="221"/>
      <c r="D26" s="221"/>
      <c r="E26" s="221"/>
      <c r="F26" s="221"/>
      <c r="G26" s="221"/>
      <c r="H26" s="221"/>
      <c r="I26" s="296"/>
      <c r="J26" s="296"/>
      <c r="K26" s="296"/>
      <c r="L26" s="296"/>
      <c r="M26" s="296"/>
      <c r="N26" s="296"/>
      <c r="O26" s="296"/>
      <c r="P26" s="296"/>
      <c r="Q26" s="296"/>
      <c r="R26" s="296"/>
      <c r="S26" s="296"/>
      <c r="T26" s="296"/>
      <c r="U26" s="221"/>
      <c r="V26" s="221"/>
      <c r="W26" s="221"/>
      <c r="X26" s="221"/>
      <c r="Y26" s="221"/>
      <c r="Z26" s="221"/>
    </row>
    <row r="27" ht="11.25" customHeight="1">
      <c r="A27" s="221"/>
      <c r="B27" s="221"/>
      <c r="C27" s="221"/>
      <c r="D27" s="221"/>
      <c r="E27" s="221"/>
      <c r="F27" s="221"/>
      <c r="G27" s="221"/>
      <c r="H27" s="221"/>
      <c r="I27" s="296"/>
      <c r="J27" s="296"/>
      <c r="K27" s="296"/>
      <c r="L27" s="296"/>
      <c r="M27" s="296"/>
      <c r="N27" s="296"/>
      <c r="O27" s="296"/>
      <c r="P27" s="296"/>
      <c r="Q27" s="296"/>
      <c r="R27" s="296"/>
      <c r="S27" s="296"/>
      <c r="T27" s="296"/>
      <c r="U27" s="221"/>
      <c r="V27" s="221"/>
      <c r="W27" s="221"/>
      <c r="X27" s="221"/>
      <c r="Y27" s="221"/>
      <c r="Z27" s="221"/>
    </row>
    <row r="28" ht="11.25" customHeight="1">
      <c r="A28" s="221"/>
      <c r="B28" s="221"/>
      <c r="C28" s="221"/>
      <c r="D28" s="221"/>
      <c r="E28" s="221"/>
      <c r="F28" s="221"/>
      <c r="G28" s="221"/>
      <c r="H28" s="221"/>
      <c r="I28" s="296"/>
      <c r="J28" s="296"/>
      <c r="K28" s="296"/>
      <c r="L28" s="296"/>
      <c r="M28" s="296"/>
      <c r="N28" s="296"/>
      <c r="O28" s="296"/>
      <c r="P28" s="296"/>
      <c r="Q28" s="296"/>
      <c r="R28" s="296"/>
      <c r="S28" s="296"/>
      <c r="T28" s="296"/>
      <c r="U28" s="221"/>
      <c r="V28" s="221"/>
      <c r="W28" s="221"/>
      <c r="X28" s="221"/>
      <c r="Y28" s="221"/>
      <c r="Z28" s="221"/>
    </row>
    <row r="29" ht="11.25" customHeight="1">
      <c r="A29" s="221"/>
      <c r="B29" s="221"/>
      <c r="C29" s="221"/>
      <c r="D29" s="221"/>
      <c r="E29" s="221"/>
      <c r="F29" s="221"/>
      <c r="G29" s="221"/>
      <c r="H29" s="221"/>
      <c r="I29" s="296"/>
      <c r="J29" s="296"/>
      <c r="K29" s="296"/>
      <c r="L29" s="296"/>
      <c r="M29" s="296"/>
      <c r="N29" s="296"/>
      <c r="O29" s="296"/>
      <c r="P29" s="296"/>
      <c r="Q29" s="296"/>
      <c r="R29" s="296"/>
      <c r="S29" s="296"/>
      <c r="T29" s="296"/>
      <c r="U29" s="221"/>
      <c r="V29" s="221"/>
      <c r="W29" s="221"/>
      <c r="X29" s="221"/>
      <c r="Y29" s="221"/>
      <c r="Z29" s="221"/>
    </row>
    <row r="30" ht="11.25" customHeight="1">
      <c r="A30" s="221"/>
      <c r="B30" s="221"/>
      <c r="C30" s="221"/>
      <c r="D30" s="221"/>
      <c r="E30" s="221"/>
      <c r="F30" s="221"/>
      <c r="G30" s="221"/>
      <c r="H30" s="221"/>
      <c r="I30" s="296"/>
      <c r="J30" s="296"/>
      <c r="K30" s="296"/>
      <c r="L30" s="296"/>
      <c r="M30" s="296"/>
      <c r="N30" s="296"/>
      <c r="O30" s="296"/>
      <c r="P30" s="296"/>
      <c r="Q30" s="296"/>
      <c r="R30" s="296"/>
      <c r="S30" s="296"/>
      <c r="T30" s="296"/>
      <c r="U30" s="221"/>
      <c r="V30" s="221"/>
      <c r="W30" s="221"/>
      <c r="X30" s="221"/>
      <c r="Y30" s="221"/>
      <c r="Z30" s="221"/>
    </row>
    <row r="31" ht="11.25" customHeight="1">
      <c r="A31" s="221"/>
      <c r="B31" s="221"/>
      <c r="C31" s="221"/>
      <c r="D31" s="221"/>
      <c r="E31" s="221"/>
      <c r="F31" s="221"/>
      <c r="G31" s="221"/>
      <c r="H31" s="221"/>
      <c r="I31" s="296"/>
      <c r="J31" s="296"/>
      <c r="K31" s="296"/>
      <c r="L31" s="296"/>
      <c r="M31" s="296"/>
      <c r="N31" s="296"/>
      <c r="O31" s="296"/>
      <c r="P31" s="296"/>
      <c r="Q31" s="296"/>
      <c r="R31" s="296"/>
      <c r="S31" s="296"/>
      <c r="T31" s="296"/>
      <c r="U31" s="221"/>
      <c r="V31" s="221"/>
      <c r="W31" s="221"/>
      <c r="X31" s="221"/>
      <c r="Y31" s="221"/>
      <c r="Z31" s="221"/>
    </row>
    <row r="32" ht="11.25" customHeight="1">
      <c r="A32" s="221"/>
      <c r="B32" s="221"/>
      <c r="C32" s="221"/>
      <c r="D32" s="221"/>
      <c r="E32" s="221"/>
      <c r="F32" s="221"/>
      <c r="G32" s="221"/>
      <c r="H32" s="221"/>
      <c r="I32" s="296"/>
      <c r="J32" s="296"/>
      <c r="K32" s="296"/>
      <c r="L32" s="296"/>
      <c r="M32" s="296"/>
      <c r="N32" s="296"/>
      <c r="O32" s="296"/>
      <c r="P32" s="296"/>
      <c r="Q32" s="296"/>
      <c r="R32" s="296"/>
      <c r="S32" s="296"/>
      <c r="T32" s="296"/>
      <c r="U32" s="221"/>
      <c r="V32" s="221"/>
      <c r="W32" s="221"/>
      <c r="X32" s="221"/>
      <c r="Y32" s="221"/>
      <c r="Z32" s="221"/>
    </row>
    <row r="33" ht="11.25" customHeight="1">
      <c r="A33" s="221"/>
      <c r="B33" s="221"/>
      <c r="C33" s="221"/>
      <c r="D33" s="221"/>
      <c r="E33" s="221"/>
      <c r="F33" s="221"/>
      <c r="G33" s="221"/>
      <c r="H33" s="221"/>
      <c r="I33" s="296"/>
      <c r="J33" s="296"/>
      <c r="K33" s="296"/>
      <c r="L33" s="296"/>
      <c r="M33" s="296"/>
      <c r="N33" s="296"/>
      <c r="O33" s="296"/>
      <c r="P33" s="296"/>
      <c r="Q33" s="296"/>
      <c r="R33" s="296"/>
      <c r="S33" s="296"/>
      <c r="T33" s="296"/>
      <c r="U33" s="221"/>
      <c r="V33" s="221"/>
      <c r="W33" s="221"/>
      <c r="X33" s="221"/>
      <c r="Y33" s="221"/>
      <c r="Z33" s="221"/>
    </row>
    <row r="34" ht="11.25" customHeight="1">
      <c r="A34" s="221"/>
      <c r="B34" s="221"/>
      <c r="C34" s="221"/>
      <c r="D34" s="221"/>
      <c r="E34" s="221"/>
      <c r="F34" s="221"/>
      <c r="G34" s="221"/>
      <c r="H34" s="221"/>
      <c r="I34" s="296"/>
      <c r="J34" s="296"/>
      <c r="K34" s="296"/>
      <c r="L34" s="296"/>
      <c r="M34" s="296"/>
      <c r="N34" s="296"/>
      <c r="O34" s="296"/>
      <c r="P34" s="296"/>
      <c r="Q34" s="296"/>
      <c r="R34" s="296"/>
      <c r="S34" s="296"/>
      <c r="T34" s="296"/>
      <c r="U34" s="221"/>
      <c r="V34" s="221"/>
      <c r="W34" s="221"/>
      <c r="X34" s="221"/>
      <c r="Y34" s="221"/>
      <c r="Z34" s="221"/>
    </row>
    <row r="35" ht="11.25" customHeight="1">
      <c r="A35" s="221"/>
      <c r="B35" s="221"/>
      <c r="C35" s="221"/>
      <c r="D35" s="221"/>
      <c r="E35" s="221"/>
      <c r="F35" s="221"/>
      <c r="G35" s="221"/>
      <c r="H35" s="221"/>
      <c r="I35" s="296"/>
      <c r="J35" s="296"/>
      <c r="K35" s="296"/>
      <c r="L35" s="296"/>
      <c r="M35" s="296"/>
      <c r="N35" s="296"/>
      <c r="O35" s="296"/>
      <c r="P35" s="296"/>
      <c r="Q35" s="296"/>
      <c r="R35" s="296"/>
      <c r="S35" s="296"/>
      <c r="T35" s="296"/>
      <c r="U35" s="221"/>
      <c r="V35" s="221"/>
      <c r="W35" s="221"/>
      <c r="X35" s="221"/>
      <c r="Y35" s="221"/>
      <c r="Z35" s="221"/>
    </row>
    <row r="36" ht="11.25" customHeight="1">
      <c r="A36" s="221"/>
      <c r="B36" s="221"/>
      <c r="C36" s="221"/>
      <c r="D36" s="221"/>
      <c r="E36" s="221"/>
      <c r="F36" s="221"/>
      <c r="G36" s="221"/>
      <c r="H36" s="221"/>
      <c r="I36" s="296"/>
      <c r="J36" s="296"/>
      <c r="K36" s="296"/>
      <c r="L36" s="296"/>
      <c r="M36" s="296"/>
      <c r="N36" s="296"/>
      <c r="O36" s="296"/>
      <c r="P36" s="296"/>
      <c r="Q36" s="296"/>
      <c r="R36" s="296"/>
      <c r="S36" s="296"/>
      <c r="T36" s="296"/>
      <c r="U36" s="221"/>
      <c r="V36" s="221"/>
      <c r="W36" s="221"/>
      <c r="X36" s="221"/>
      <c r="Y36" s="221"/>
      <c r="Z36" s="221"/>
    </row>
    <row r="37" ht="11.25" customHeight="1">
      <c r="A37" s="221"/>
      <c r="B37" s="221"/>
      <c r="C37" s="221"/>
      <c r="D37" s="221"/>
      <c r="E37" s="221"/>
      <c r="F37" s="221"/>
      <c r="G37" s="221"/>
      <c r="H37" s="221"/>
      <c r="I37" s="296"/>
      <c r="J37" s="296"/>
      <c r="K37" s="296"/>
      <c r="L37" s="296"/>
      <c r="M37" s="296"/>
      <c r="N37" s="296"/>
      <c r="O37" s="296"/>
      <c r="P37" s="296"/>
      <c r="Q37" s="296"/>
      <c r="R37" s="296"/>
      <c r="S37" s="296"/>
      <c r="T37" s="296"/>
      <c r="U37" s="221"/>
      <c r="V37" s="221"/>
      <c r="W37" s="221"/>
      <c r="X37" s="221"/>
      <c r="Y37" s="221"/>
      <c r="Z37" s="221"/>
    </row>
    <row r="38" ht="11.25" customHeight="1">
      <c r="A38" s="221"/>
      <c r="B38" s="221"/>
      <c r="C38" s="221"/>
      <c r="D38" s="221"/>
      <c r="E38" s="221"/>
      <c r="F38" s="221"/>
      <c r="G38" s="221"/>
      <c r="H38" s="221"/>
      <c r="I38" s="296"/>
      <c r="J38" s="296"/>
      <c r="K38" s="296"/>
      <c r="L38" s="296"/>
      <c r="M38" s="296"/>
      <c r="N38" s="296"/>
      <c r="O38" s="296"/>
      <c r="P38" s="296"/>
      <c r="Q38" s="296"/>
      <c r="R38" s="296"/>
      <c r="S38" s="296"/>
      <c r="T38" s="296"/>
      <c r="U38" s="221"/>
      <c r="V38" s="221"/>
      <c r="W38" s="221"/>
      <c r="X38" s="221"/>
      <c r="Y38" s="221"/>
      <c r="Z38" s="221"/>
    </row>
    <row r="39" ht="11.25" customHeight="1">
      <c r="A39" s="221"/>
      <c r="B39" s="221"/>
      <c r="C39" s="221"/>
      <c r="D39" s="221"/>
      <c r="E39" s="221"/>
      <c r="F39" s="221"/>
      <c r="G39" s="221"/>
      <c r="H39" s="221"/>
      <c r="I39" s="296"/>
      <c r="J39" s="296"/>
      <c r="K39" s="296"/>
      <c r="L39" s="296"/>
      <c r="M39" s="296"/>
      <c r="N39" s="296"/>
      <c r="O39" s="296"/>
      <c r="P39" s="296"/>
      <c r="Q39" s="296"/>
      <c r="R39" s="296"/>
      <c r="S39" s="296"/>
      <c r="T39" s="296"/>
      <c r="U39" s="221"/>
      <c r="V39" s="221"/>
      <c r="W39" s="221"/>
      <c r="X39" s="221"/>
      <c r="Y39" s="221"/>
      <c r="Z39" s="221"/>
    </row>
    <row r="40" ht="11.25" customHeight="1">
      <c r="A40" s="221"/>
      <c r="B40" s="221"/>
      <c r="C40" s="221"/>
      <c r="D40" s="221"/>
      <c r="E40" s="221"/>
      <c r="F40" s="221"/>
      <c r="G40" s="221"/>
      <c r="H40" s="221"/>
      <c r="I40" s="296"/>
      <c r="J40" s="296"/>
      <c r="K40" s="296"/>
      <c r="L40" s="296"/>
      <c r="M40" s="296"/>
      <c r="N40" s="296"/>
      <c r="O40" s="296"/>
      <c r="P40" s="296"/>
      <c r="Q40" s="296"/>
      <c r="R40" s="296"/>
      <c r="S40" s="296"/>
      <c r="T40" s="296"/>
      <c r="U40" s="221"/>
      <c r="V40" s="221"/>
      <c r="W40" s="221"/>
      <c r="X40" s="221"/>
      <c r="Y40" s="221"/>
      <c r="Z40" s="221"/>
    </row>
    <row r="41" ht="11.25" customHeight="1">
      <c r="A41" s="221"/>
      <c r="B41" s="221"/>
      <c r="C41" s="221"/>
      <c r="D41" s="221"/>
      <c r="E41" s="221"/>
      <c r="F41" s="221"/>
      <c r="G41" s="221"/>
      <c r="H41" s="221"/>
      <c r="I41" s="296"/>
      <c r="J41" s="296"/>
      <c r="K41" s="296"/>
      <c r="L41" s="296"/>
      <c r="M41" s="296"/>
      <c r="N41" s="296"/>
      <c r="O41" s="296"/>
      <c r="P41" s="296"/>
      <c r="Q41" s="296"/>
      <c r="R41" s="296"/>
      <c r="S41" s="296"/>
      <c r="T41" s="296"/>
      <c r="U41" s="221"/>
      <c r="V41" s="221"/>
      <c r="W41" s="221"/>
      <c r="X41" s="221"/>
      <c r="Y41" s="221"/>
      <c r="Z41" s="221"/>
    </row>
    <row r="42" ht="11.25" customHeight="1">
      <c r="A42" s="221"/>
      <c r="B42" s="221"/>
      <c r="C42" s="221"/>
      <c r="D42" s="221"/>
      <c r="E42" s="221"/>
      <c r="F42" s="221"/>
      <c r="G42" s="221"/>
      <c r="H42" s="221"/>
      <c r="I42" s="296"/>
      <c r="J42" s="296"/>
      <c r="K42" s="296"/>
      <c r="L42" s="296"/>
      <c r="M42" s="296"/>
      <c r="N42" s="296"/>
      <c r="O42" s="296"/>
      <c r="P42" s="296"/>
      <c r="Q42" s="296"/>
      <c r="R42" s="296"/>
      <c r="S42" s="296"/>
      <c r="T42" s="296"/>
      <c r="U42" s="221"/>
      <c r="V42" s="221"/>
      <c r="W42" s="221"/>
      <c r="X42" s="221"/>
      <c r="Y42" s="221"/>
      <c r="Z42" s="221"/>
    </row>
    <row r="43" ht="11.25" customHeight="1">
      <c r="A43" s="221"/>
      <c r="B43" s="221"/>
      <c r="C43" s="221"/>
      <c r="D43" s="221"/>
      <c r="E43" s="221"/>
      <c r="F43" s="221"/>
      <c r="G43" s="221"/>
      <c r="H43" s="221"/>
      <c r="I43" s="296"/>
      <c r="J43" s="296"/>
      <c r="K43" s="296"/>
      <c r="L43" s="296"/>
      <c r="M43" s="296"/>
      <c r="N43" s="296"/>
      <c r="O43" s="296"/>
      <c r="P43" s="296"/>
      <c r="Q43" s="296"/>
      <c r="R43" s="296"/>
      <c r="S43" s="296"/>
      <c r="T43" s="296"/>
      <c r="U43" s="221"/>
      <c r="V43" s="221"/>
      <c r="W43" s="221"/>
      <c r="X43" s="221"/>
      <c r="Y43" s="221"/>
      <c r="Z43" s="221"/>
    </row>
    <row r="44" ht="11.25" customHeight="1">
      <c r="A44" s="221"/>
      <c r="B44" s="221"/>
      <c r="C44" s="221"/>
      <c r="D44" s="221"/>
      <c r="E44" s="221"/>
      <c r="F44" s="221"/>
      <c r="G44" s="221"/>
      <c r="H44" s="221"/>
      <c r="I44" s="296"/>
      <c r="J44" s="296"/>
      <c r="K44" s="296"/>
      <c r="L44" s="296"/>
      <c r="M44" s="296"/>
      <c r="N44" s="296"/>
      <c r="O44" s="296"/>
      <c r="P44" s="296"/>
      <c r="Q44" s="296"/>
      <c r="R44" s="296"/>
      <c r="S44" s="296"/>
      <c r="T44" s="296"/>
      <c r="U44" s="221"/>
      <c r="V44" s="221"/>
      <c r="W44" s="221"/>
      <c r="X44" s="221"/>
      <c r="Y44" s="221"/>
      <c r="Z44" s="221"/>
    </row>
    <row r="45" ht="11.25" customHeight="1">
      <c r="A45" s="221"/>
      <c r="B45" s="221"/>
      <c r="C45" s="221"/>
      <c r="D45" s="221"/>
      <c r="E45" s="221"/>
      <c r="F45" s="221"/>
      <c r="G45" s="221"/>
      <c r="H45" s="221"/>
      <c r="I45" s="296"/>
      <c r="J45" s="296"/>
      <c r="K45" s="296"/>
      <c r="L45" s="296"/>
      <c r="M45" s="296"/>
      <c r="N45" s="296"/>
      <c r="O45" s="296"/>
      <c r="P45" s="296"/>
      <c r="Q45" s="296"/>
      <c r="R45" s="296"/>
      <c r="S45" s="296"/>
      <c r="T45" s="296"/>
      <c r="U45" s="221"/>
      <c r="V45" s="221"/>
      <c r="W45" s="221"/>
      <c r="X45" s="221"/>
      <c r="Y45" s="221"/>
      <c r="Z45" s="221"/>
    </row>
    <row r="46" ht="11.25" customHeight="1">
      <c r="A46" s="221"/>
      <c r="B46" s="221"/>
      <c r="C46" s="221"/>
      <c r="D46" s="221"/>
      <c r="E46" s="221"/>
      <c r="F46" s="221"/>
      <c r="G46" s="221"/>
      <c r="H46" s="221"/>
      <c r="I46" s="296"/>
      <c r="J46" s="296"/>
      <c r="K46" s="296"/>
      <c r="L46" s="296"/>
      <c r="M46" s="296"/>
      <c r="N46" s="296"/>
      <c r="O46" s="296"/>
      <c r="P46" s="296"/>
      <c r="Q46" s="296"/>
      <c r="R46" s="296"/>
      <c r="S46" s="296"/>
      <c r="T46" s="296"/>
      <c r="U46" s="221"/>
      <c r="V46" s="221"/>
      <c r="W46" s="221"/>
      <c r="X46" s="221"/>
      <c r="Y46" s="221"/>
      <c r="Z46" s="221"/>
    </row>
    <row r="47" ht="11.25" customHeight="1">
      <c r="A47" s="221"/>
      <c r="B47" s="221"/>
      <c r="C47" s="221"/>
      <c r="D47" s="221"/>
      <c r="E47" s="221"/>
      <c r="F47" s="221"/>
      <c r="G47" s="221"/>
      <c r="H47" s="221"/>
      <c r="I47" s="296"/>
      <c r="J47" s="296"/>
      <c r="K47" s="296"/>
      <c r="L47" s="296"/>
      <c r="M47" s="296"/>
      <c r="N47" s="296"/>
      <c r="O47" s="296"/>
      <c r="P47" s="296"/>
      <c r="Q47" s="296"/>
      <c r="R47" s="296"/>
      <c r="S47" s="296"/>
      <c r="T47" s="296"/>
      <c r="U47" s="221"/>
      <c r="V47" s="221"/>
      <c r="W47" s="221"/>
      <c r="X47" s="221"/>
      <c r="Y47" s="221"/>
      <c r="Z47" s="221"/>
    </row>
    <row r="48" ht="11.25" customHeight="1">
      <c r="A48" s="221"/>
      <c r="B48" s="221"/>
      <c r="C48" s="221"/>
      <c r="D48" s="221"/>
      <c r="E48" s="221"/>
      <c r="F48" s="221"/>
      <c r="G48" s="221"/>
      <c r="H48" s="221"/>
      <c r="I48" s="296"/>
      <c r="J48" s="296"/>
      <c r="K48" s="296"/>
      <c r="L48" s="296"/>
      <c r="M48" s="296"/>
      <c r="N48" s="296"/>
      <c r="O48" s="296"/>
      <c r="P48" s="296"/>
      <c r="Q48" s="296"/>
      <c r="R48" s="296"/>
      <c r="S48" s="296"/>
      <c r="T48" s="296"/>
      <c r="U48" s="221"/>
      <c r="V48" s="221"/>
      <c r="W48" s="221"/>
      <c r="X48" s="221"/>
      <c r="Y48" s="221"/>
      <c r="Z48" s="221"/>
    </row>
    <row r="49" ht="11.25" customHeight="1">
      <c r="A49" s="221"/>
      <c r="B49" s="221"/>
      <c r="C49" s="221"/>
      <c r="D49" s="221"/>
      <c r="E49" s="221"/>
      <c r="F49" s="221"/>
      <c r="G49" s="221"/>
      <c r="H49" s="221"/>
      <c r="I49" s="296"/>
      <c r="J49" s="296"/>
      <c r="K49" s="296"/>
      <c r="L49" s="296"/>
      <c r="M49" s="296"/>
      <c r="N49" s="296"/>
      <c r="O49" s="296"/>
      <c r="P49" s="296"/>
      <c r="Q49" s="296"/>
      <c r="R49" s="296"/>
      <c r="S49" s="296"/>
      <c r="T49" s="296"/>
      <c r="U49" s="221"/>
      <c r="V49" s="221"/>
      <c r="W49" s="221"/>
      <c r="X49" s="221"/>
      <c r="Y49" s="221"/>
      <c r="Z49" s="221"/>
    </row>
    <row r="50" ht="11.25" customHeight="1">
      <c r="A50" s="221"/>
      <c r="B50" s="221"/>
      <c r="C50" s="221"/>
      <c r="D50" s="221"/>
      <c r="E50" s="221"/>
      <c r="F50" s="221"/>
      <c r="G50" s="221"/>
      <c r="H50" s="221"/>
      <c r="I50" s="296"/>
      <c r="J50" s="296"/>
      <c r="K50" s="296"/>
      <c r="L50" s="296"/>
      <c r="M50" s="296"/>
      <c r="N50" s="296"/>
      <c r="O50" s="296"/>
      <c r="P50" s="296"/>
      <c r="Q50" s="296"/>
      <c r="R50" s="296"/>
      <c r="S50" s="296"/>
      <c r="T50" s="296"/>
      <c r="U50" s="221"/>
      <c r="V50" s="221"/>
      <c r="W50" s="221"/>
      <c r="X50" s="221"/>
      <c r="Y50" s="221"/>
      <c r="Z50" s="221"/>
    </row>
    <row r="51" ht="11.25" customHeight="1">
      <c r="A51" s="221"/>
      <c r="B51" s="221"/>
      <c r="C51" s="221"/>
      <c r="D51" s="221"/>
      <c r="E51" s="221"/>
      <c r="F51" s="221"/>
      <c r="G51" s="221"/>
      <c r="H51" s="221"/>
      <c r="I51" s="296"/>
      <c r="J51" s="296"/>
      <c r="K51" s="296"/>
      <c r="L51" s="296"/>
      <c r="M51" s="296"/>
      <c r="N51" s="296"/>
      <c r="O51" s="296"/>
      <c r="P51" s="296"/>
      <c r="Q51" s="296"/>
      <c r="R51" s="296"/>
      <c r="S51" s="296"/>
      <c r="T51" s="296"/>
      <c r="U51" s="221"/>
      <c r="V51" s="221"/>
      <c r="W51" s="221"/>
      <c r="X51" s="221"/>
      <c r="Y51" s="221"/>
      <c r="Z51" s="221"/>
    </row>
    <row r="52" ht="11.25" customHeight="1">
      <c r="A52" s="221"/>
      <c r="B52" s="221"/>
      <c r="C52" s="221"/>
      <c r="D52" s="221"/>
      <c r="E52" s="221"/>
      <c r="F52" s="221"/>
      <c r="G52" s="221"/>
      <c r="H52" s="221"/>
      <c r="I52" s="296"/>
      <c r="J52" s="296"/>
      <c r="K52" s="296"/>
      <c r="L52" s="296"/>
      <c r="M52" s="296"/>
      <c r="N52" s="296"/>
      <c r="O52" s="296"/>
      <c r="P52" s="296"/>
      <c r="Q52" s="296"/>
      <c r="R52" s="296"/>
      <c r="S52" s="296"/>
      <c r="T52" s="296"/>
      <c r="U52" s="221"/>
      <c r="V52" s="221"/>
      <c r="W52" s="221"/>
      <c r="X52" s="221"/>
      <c r="Y52" s="221"/>
      <c r="Z52" s="221"/>
    </row>
    <row r="53" ht="11.25" customHeight="1">
      <c r="A53" s="221"/>
      <c r="B53" s="221"/>
      <c r="C53" s="221"/>
      <c r="D53" s="221"/>
      <c r="E53" s="221"/>
      <c r="F53" s="221"/>
      <c r="G53" s="221"/>
      <c r="H53" s="221"/>
      <c r="I53" s="296"/>
      <c r="J53" s="296"/>
      <c r="K53" s="296"/>
      <c r="L53" s="296"/>
      <c r="M53" s="296"/>
      <c r="N53" s="296"/>
      <c r="O53" s="296"/>
      <c r="P53" s="296"/>
      <c r="Q53" s="296"/>
      <c r="R53" s="296"/>
      <c r="S53" s="296"/>
      <c r="T53" s="296"/>
      <c r="U53" s="221"/>
      <c r="V53" s="221"/>
      <c r="W53" s="221"/>
      <c r="X53" s="221"/>
      <c r="Y53" s="221"/>
      <c r="Z53" s="221"/>
    </row>
    <row r="54" ht="11.25" customHeight="1">
      <c r="A54" s="221"/>
      <c r="B54" s="221"/>
      <c r="C54" s="221"/>
      <c r="D54" s="221"/>
      <c r="E54" s="221"/>
      <c r="F54" s="221"/>
      <c r="G54" s="221"/>
      <c r="H54" s="221"/>
      <c r="I54" s="296"/>
      <c r="J54" s="296"/>
      <c r="K54" s="296"/>
      <c r="L54" s="296"/>
      <c r="M54" s="296"/>
      <c r="N54" s="296"/>
      <c r="O54" s="296"/>
      <c r="P54" s="296"/>
      <c r="Q54" s="296"/>
      <c r="R54" s="296"/>
      <c r="S54" s="296"/>
      <c r="T54" s="296"/>
      <c r="U54" s="221"/>
      <c r="V54" s="221"/>
      <c r="W54" s="221"/>
      <c r="X54" s="221"/>
      <c r="Y54" s="221"/>
      <c r="Z54" s="221"/>
    </row>
    <row r="55" ht="11.25" customHeight="1">
      <c r="A55" s="221"/>
      <c r="B55" s="221"/>
      <c r="C55" s="221"/>
      <c r="D55" s="221"/>
      <c r="E55" s="221"/>
      <c r="F55" s="221"/>
      <c r="G55" s="221"/>
      <c r="H55" s="221"/>
      <c r="I55" s="296"/>
      <c r="J55" s="296"/>
      <c r="K55" s="296"/>
      <c r="L55" s="296"/>
      <c r="M55" s="296"/>
      <c r="N55" s="296"/>
      <c r="O55" s="296"/>
      <c r="P55" s="296"/>
      <c r="Q55" s="296"/>
      <c r="R55" s="296"/>
      <c r="S55" s="296"/>
      <c r="T55" s="296"/>
      <c r="U55" s="221"/>
      <c r="V55" s="221"/>
      <c r="W55" s="221"/>
      <c r="X55" s="221"/>
      <c r="Y55" s="221"/>
      <c r="Z55" s="221"/>
    </row>
    <row r="56" ht="11.25" customHeight="1">
      <c r="A56" s="221"/>
      <c r="B56" s="221"/>
      <c r="C56" s="221"/>
      <c r="D56" s="221"/>
      <c r="E56" s="221"/>
      <c r="F56" s="221"/>
      <c r="G56" s="221"/>
      <c r="H56" s="221"/>
      <c r="I56" s="296"/>
      <c r="J56" s="296"/>
      <c r="K56" s="296"/>
      <c r="L56" s="296"/>
      <c r="M56" s="296"/>
      <c r="N56" s="296"/>
      <c r="O56" s="296"/>
      <c r="P56" s="296"/>
      <c r="Q56" s="296"/>
      <c r="R56" s="296"/>
      <c r="S56" s="296"/>
      <c r="T56" s="296"/>
      <c r="U56" s="221"/>
      <c r="V56" s="221"/>
      <c r="W56" s="221"/>
      <c r="X56" s="221"/>
      <c r="Y56" s="221"/>
      <c r="Z56" s="221"/>
    </row>
    <row r="57" ht="11.25" customHeight="1">
      <c r="A57" s="221"/>
      <c r="B57" s="221"/>
      <c r="C57" s="221"/>
      <c r="D57" s="221"/>
      <c r="E57" s="221"/>
      <c r="F57" s="221"/>
      <c r="G57" s="221"/>
      <c r="H57" s="221"/>
      <c r="I57" s="296"/>
      <c r="J57" s="296"/>
      <c r="K57" s="296"/>
      <c r="L57" s="296"/>
      <c r="M57" s="296"/>
      <c r="N57" s="296"/>
      <c r="O57" s="296"/>
      <c r="P57" s="296"/>
      <c r="Q57" s="296"/>
      <c r="R57" s="296"/>
      <c r="S57" s="296"/>
      <c r="T57" s="296"/>
      <c r="U57" s="221"/>
      <c r="V57" s="221"/>
      <c r="W57" s="221"/>
      <c r="X57" s="221"/>
      <c r="Y57" s="221"/>
      <c r="Z57" s="221"/>
    </row>
    <row r="58" ht="11.25" customHeight="1">
      <c r="A58" s="221"/>
      <c r="B58" s="221"/>
      <c r="C58" s="221"/>
      <c r="D58" s="221"/>
      <c r="E58" s="221"/>
      <c r="F58" s="221"/>
      <c r="G58" s="221"/>
      <c r="H58" s="221"/>
      <c r="I58" s="296"/>
      <c r="J58" s="296"/>
      <c r="K58" s="296"/>
      <c r="L58" s="296"/>
      <c r="M58" s="296"/>
      <c r="N58" s="296"/>
      <c r="O58" s="296"/>
      <c r="P58" s="296"/>
      <c r="Q58" s="296"/>
      <c r="R58" s="296"/>
      <c r="S58" s="296"/>
      <c r="T58" s="296"/>
      <c r="U58" s="221"/>
      <c r="V58" s="221"/>
      <c r="W58" s="221"/>
      <c r="X58" s="221"/>
      <c r="Y58" s="221"/>
      <c r="Z58" s="221"/>
    </row>
    <row r="59" ht="11.25" customHeight="1">
      <c r="A59" s="221"/>
      <c r="B59" s="221"/>
      <c r="C59" s="221"/>
      <c r="D59" s="221"/>
      <c r="E59" s="221"/>
      <c r="F59" s="221"/>
      <c r="G59" s="221"/>
      <c r="H59" s="221"/>
      <c r="I59" s="296"/>
      <c r="J59" s="296"/>
      <c r="K59" s="296"/>
      <c r="L59" s="296"/>
      <c r="M59" s="296"/>
      <c r="N59" s="296"/>
      <c r="O59" s="296"/>
      <c r="P59" s="296"/>
      <c r="Q59" s="296"/>
      <c r="R59" s="296"/>
      <c r="S59" s="296"/>
      <c r="T59" s="296"/>
      <c r="U59" s="221"/>
      <c r="V59" s="221"/>
      <c r="W59" s="221"/>
      <c r="X59" s="221"/>
      <c r="Y59" s="221"/>
      <c r="Z59" s="221"/>
    </row>
    <row r="60" ht="11.25" customHeight="1">
      <c r="A60" s="221"/>
      <c r="B60" s="221"/>
      <c r="C60" s="221"/>
      <c r="D60" s="221"/>
      <c r="E60" s="221"/>
      <c r="F60" s="221"/>
      <c r="G60" s="221"/>
      <c r="H60" s="221"/>
      <c r="I60" s="296"/>
      <c r="J60" s="296"/>
      <c r="K60" s="296"/>
      <c r="L60" s="296"/>
      <c r="M60" s="296"/>
      <c r="N60" s="296"/>
      <c r="O60" s="296"/>
      <c r="P60" s="296"/>
      <c r="Q60" s="296"/>
      <c r="R60" s="296"/>
      <c r="S60" s="296"/>
      <c r="T60" s="296"/>
      <c r="U60" s="221"/>
      <c r="V60" s="221"/>
      <c r="W60" s="221"/>
      <c r="X60" s="221"/>
      <c r="Y60" s="221"/>
      <c r="Z60" s="221"/>
    </row>
    <row r="61" ht="11.25" customHeight="1">
      <c r="A61" s="221"/>
      <c r="B61" s="221"/>
      <c r="C61" s="221"/>
      <c r="D61" s="221"/>
      <c r="E61" s="221"/>
      <c r="F61" s="221"/>
      <c r="G61" s="221"/>
      <c r="H61" s="221"/>
      <c r="I61" s="296"/>
      <c r="J61" s="296"/>
      <c r="K61" s="296"/>
      <c r="L61" s="296"/>
      <c r="M61" s="296"/>
      <c r="N61" s="296"/>
      <c r="O61" s="296"/>
      <c r="P61" s="296"/>
      <c r="Q61" s="296"/>
      <c r="R61" s="296"/>
      <c r="S61" s="296"/>
      <c r="T61" s="296"/>
      <c r="U61" s="221"/>
      <c r="V61" s="221"/>
      <c r="W61" s="221"/>
      <c r="X61" s="221"/>
      <c r="Y61" s="221"/>
      <c r="Z61" s="221"/>
    </row>
    <row r="62" ht="11.25" customHeight="1">
      <c r="A62" s="221"/>
      <c r="B62" s="221"/>
      <c r="C62" s="221"/>
      <c r="D62" s="221"/>
      <c r="E62" s="221"/>
      <c r="F62" s="221"/>
      <c r="G62" s="221"/>
      <c r="H62" s="221"/>
      <c r="I62" s="296"/>
      <c r="J62" s="296"/>
      <c r="K62" s="296"/>
      <c r="L62" s="296"/>
      <c r="M62" s="296"/>
      <c r="N62" s="296"/>
      <c r="O62" s="296"/>
      <c r="P62" s="296"/>
      <c r="Q62" s="296"/>
      <c r="R62" s="296"/>
      <c r="S62" s="296"/>
      <c r="T62" s="296"/>
      <c r="U62" s="221"/>
      <c r="V62" s="221"/>
      <c r="W62" s="221"/>
      <c r="X62" s="221"/>
      <c r="Y62" s="221"/>
      <c r="Z62" s="221"/>
    </row>
    <row r="63" ht="11.25" customHeight="1">
      <c r="A63" s="221"/>
      <c r="B63" s="221"/>
      <c r="C63" s="221"/>
      <c r="D63" s="221"/>
      <c r="E63" s="221"/>
      <c r="F63" s="221"/>
      <c r="G63" s="221"/>
      <c r="H63" s="221"/>
      <c r="I63" s="296"/>
      <c r="J63" s="296"/>
      <c r="K63" s="296"/>
      <c r="L63" s="296"/>
      <c r="M63" s="296"/>
      <c r="N63" s="296"/>
      <c r="O63" s="296"/>
      <c r="P63" s="296"/>
      <c r="Q63" s="296"/>
      <c r="R63" s="296"/>
      <c r="S63" s="296"/>
      <c r="T63" s="296"/>
      <c r="U63" s="221"/>
      <c r="V63" s="221"/>
      <c r="W63" s="221"/>
      <c r="X63" s="221"/>
      <c r="Y63" s="221"/>
      <c r="Z63" s="221"/>
    </row>
    <row r="64" ht="11.25" customHeight="1">
      <c r="A64" s="221"/>
      <c r="B64" s="221"/>
      <c r="C64" s="221"/>
      <c r="D64" s="221"/>
      <c r="E64" s="221"/>
      <c r="F64" s="221"/>
      <c r="G64" s="221"/>
      <c r="H64" s="221"/>
      <c r="I64" s="296"/>
      <c r="J64" s="296"/>
      <c r="K64" s="296"/>
      <c r="L64" s="296"/>
      <c r="M64" s="296"/>
      <c r="N64" s="296"/>
      <c r="O64" s="296"/>
      <c r="P64" s="296"/>
      <c r="Q64" s="296"/>
      <c r="R64" s="296"/>
      <c r="S64" s="296"/>
      <c r="T64" s="296"/>
      <c r="U64" s="221"/>
      <c r="V64" s="221"/>
      <c r="W64" s="221"/>
      <c r="X64" s="221"/>
      <c r="Y64" s="221"/>
      <c r="Z64" s="221"/>
    </row>
    <row r="65" ht="11.25" customHeight="1">
      <c r="A65" s="221"/>
      <c r="B65" s="221"/>
      <c r="C65" s="221"/>
      <c r="D65" s="221"/>
      <c r="E65" s="221"/>
      <c r="F65" s="221"/>
      <c r="G65" s="221"/>
      <c r="H65" s="221"/>
      <c r="I65" s="296"/>
      <c r="J65" s="296"/>
      <c r="K65" s="296"/>
      <c r="L65" s="296"/>
      <c r="M65" s="296"/>
      <c r="N65" s="296"/>
      <c r="O65" s="296"/>
      <c r="P65" s="296"/>
      <c r="Q65" s="296"/>
      <c r="R65" s="296"/>
      <c r="S65" s="296"/>
      <c r="T65" s="296"/>
      <c r="U65" s="221"/>
      <c r="V65" s="221"/>
      <c r="W65" s="221"/>
      <c r="X65" s="221"/>
      <c r="Y65" s="221"/>
      <c r="Z65" s="221"/>
    </row>
    <row r="66" ht="11.25" customHeight="1">
      <c r="A66" s="221"/>
      <c r="B66" s="221"/>
      <c r="C66" s="221"/>
      <c r="D66" s="221"/>
      <c r="E66" s="221"/>
      <c r="F66" s="221"/>
      <c r="G66" s="221"/>
      <c r="H66" s="221"/>
      <c r="I66" s="296"/>
      <c r="J66" s="296"/>
      <c r="K66" s="296"/>
      <c r="L66" s="296"/>
      <c r="M66" s="296"/>
      <c r="N66" s="296"/>
      <c r="O66" s="296"/>
      <c r="P66" s="296"/>
      <c r="Q66" s="296"/>
      <c r="R66" s="296"/>
      <c r="S66" s="296"/>
      <c r="T66" s="296"/>
      <c r="U66" s="221"/>
      <c r="V66" s="221"/>
      <c r="W66" s="221"/>
      <c r="X66" s="221"/>
      <c r="Y66" s="221"/>
      <c r="Z66" s="221"/>
    </row>
    <row r="67" ht="11.25" customHeight="1">
      <c r="A67" s="221"/>
      <c r="B67" s="221"/>
      <c r="C67" s="221"/>
      <c r="D67" s="221"/>
      <c r="E67" s="221"/>
      <c r="F67" s="221"/>
      <c r="G67" s="221"/>
      <c r="H67" s="221"/>
      <c r="I67" s="296"/>
      <c r="J67" s="296"/>
      <c r="K67" s="296"/>
      <c r="L67" s="296"/>
      <c r="M67" s="296"/>
      <c r="N67" s="296"/>
      <c r="O67" s="296"/>
      <c r="P67" s="296"/>
      <c r="Q67" s="296"/>
      <c r="R67" s="296"/>
      <c r="S67" s="296"/>
      <c r="T67" s="296"/>
      <c r="U67" s="221"/>
      <c r="V67" s="221"/>
      <c r="W67" s="221"/>
      <c r="X67" s="221"/>
      <c r="Y67" s="221"/>
      <c r="Z67" s="221"/>
    </row>
    <row r="68" ht="11.25" customHeight="1">
      <c r="A68" s="221"/>
      <c r="B68" s="221"/>
      <c r="C68" s="221"/>
      <c r="D68" s="221"/>
      <c r="E68" s="221"/>
      <c r="F68" s="221"/>
      <c r="G68" s="221"/>
      <c r="H68" s="221"/>
      <c r="I68" s="296"/>
      <c r="J68" s="296"/>
      <c r="K68" s="296"/>
      <c r="L68" s="296"/>
      <c r="M68" s="296"/>
      <c r="N68" s="296"/>
      <c r="O68" s="296"/>
      <c r="P68" s="296"/>
      <c r="Q68" s="296"/>
      <c r="R68" s="296"/>
      <c r="S68" s="296"/>
      <c r="T68" s="296"/>
      <c r="U68" s="221"/>
      <c r="V68" s="221"/>
      <c r="W68" s="221"/>
      <c r="X68" s="221"/>
      <c r="Y68" s="221"/>
      <c r="Z68" s="221"/>
    </row>
    <row r="69" ht="11.25" customHeight="1">
      <c r="A69" s="221"/>
      <c r="B69" s="221"/>
      <c r="C69" s="221"/>
      <c r="D69" s="221"/>
      <c r="E69" s="221"/>
      <c r="F69" s="221"/>
      <c r="G69" s="221"/>
      <c r="H69" s="221"/>
      <c r="I69" s="296"/>
      <c r="J69" s="296"/>
      <c r="K69" s="296"/>
      <c r="L69" s="296"/>
      <c r="M69" s="296"/>
      <c r="N69" s="296"/>
      <c r="O69" s="296"/>
      <c r="P69" s="296"/>
      <c r="Q69" s="296"/>
      <c r="R69" s="296"/>
      <c r="S69" s="296"/>
      <c r="T69" s="296"/>
      <c r="U69" s="221"/>
      <c r="V69" s="221"/>
      <c r="W69" s="221"/>
      <c r="X69" s="221"/>
      <c r="Y69" s="221"/>
      <c r="Z69" s="221"/>
    </row>
    <row r="70" ht="11.25" customHeight="1">
      <c r="A70" s="221"/>
      <c r="B70" s="221"/>
      <c r="C70" s="221"/>
      <c r="D70" s="221"/>
      <c r="E70" s="221"/>
      <c r="F70" s="221"/>
      <c r="G70" s="221"/>
      <c r="H70" s="221"/>
      <c r="I70" s="296"/>
      <c r="J70" s="296"/>
      <c r="K70" s="296"/>
      <c r="L70" s="296"/>
      <c r="M70" s="296"/>
      <c r="N70" s="296"/>
      <c r="O70" s="296"/>
      <c r="P70" s="296"/>
      <c r="Q70" s="296"/>
      <c r="R70" s="296"/>
      <c r="S70" s="296"/>
      <c r="T70" s="296"/>
      <c r="U70" s="221"/>
      <c r="V70" s="221"/>
      <c r="W70" s="221"/>
      <c r="X70" s="221"/>
      <c r="Y70" s="221"/>
      <c r="Z70" s="221"/>
    </row>
    <row r="71" ht="11.25" customHeight="1">
      <c r="A71" s="221"/>
      <c r="B71" s="221"/>
      <c r="C71" s="221"/>
      <c r="D71" s="221"/>
      <c r="E71" s="221"/>
      <c r="F71" s="221"/>
      <c r="G71" s="221"/>
      <c r="H71" s="221"/>
      <c r="I71" s="296"/>
      <c r="J71" s="296"/>
      <c r="K71" s="296"/>
      <c r="L71" s="296"/>
      <c r="M71" s="296"/>
      <c r="N71" s="296"/>
      <c r="O71" s="296"/>
      <c r="P71" s="296"/>
      <c r="Q71" s="296"/>
      <c r="R71" s="296"/>
      <c r="S71" s="296"/>
      <c r="T71" s="296"/>
      <c r="U71" s="221"/>
      <c r="V71" s="221"/>
      <c r="W71" s="221"/>
      <c r="X71" s="221"/>
      <c r="Y71" s="221"/>
      <c r="Z71" s="221"/>
    </row>
    <row r="72" ht="11.25" customHeight="1">
      <c r="A72" s="221"/>
      <c r="B72" s="221"/>
      <c r="C72" s="221"/>
      <c r="D72" s="221"/>
      <c r="E72" s="221"/>
      <c r="F72" s="221"/>
      <c r="G72" s="221"/>
      <c r="H72" s="221"/>
      <c r="I72" s="296"/>
      <c r="J72" s="296"/>
      <c r="K72" s="296"/>
      <c r="L72" s="296"/>
      <c r="M72" s="296"/>
      <c r="N72" s="296"/>
      <c r="O72" s="296"/>
      <c r="P72" s="296"/>
      <c r="Q72" s="296"/>
      <c r="R72" s="296"/>
      <c r="S72" s="296"/>
      <c r="T72" s="296"/>
      <c r="U72" s="221"/>
      <c r="V72" s="221"/>
      <c r="W72" s="221"/>
      <c r="X72" s="221"/>
      <c r="Y72" s="221"/>
      <c r="Z72" s="221"/>
    </row>
    <row r="73" ht="11.25" customHeight="1">
      <c r="A73" s="221"/>
      <c r="B73" s="221"/>
      <c r="C73" s="221"/>
      <c r="D73" s="221"/>
      <c r="E73" s="221"/>
      <c r="F73" s="221"/>
      <c r="G73" s="221"/>
      <c r="H73" s="221"/>
      <c r="I73" s="296"/>
      <c r="J73" s="296"/>
      <c r="K73" s="296"/>
      <c r="L73" s="296"/>
      <c r="M73" s="296"/>
      <c r="N73" s="296"/>
      <c r="O73" s="296"/>
      <c r="P73" s="296"/>
      <c r="Q73" s="296"/>
      <c r="R73" s="296"/>
      <c r="S73" s="296"/>
      <c r="T73" s="296"/>
      <c r="U73" s="221"/>
      <c r="V73" s="221"/>
      <c r="W73" s="221"/>
      <c r="X73" s="221"/>
      <c r="Y73" s="221"/>
      <c r="Z73" s="221"/>
    </row>
    <row r="74" ht="11.25" customHeight="1">
      <c r="A74" s="221"/>
      <c r="B74" s="221"/>
      <c r="C74" s="221"/>
      <c r="D74" s="221"/>
      <c r="E74" s="221"/>
      <c r="F74" s="221"/>
      <c r="G74" s="221"/>
      <c r="H74" s="221"/>
      <c r="I74" s="296"/>
      <c r="J74" s="296"/>
      <c r="K74" s="296"/>
      <c r="L74" s="296"/>
      <c r="M74" s="296"/>
      <c r="N74" s="296"/>
      <c r="O74" s="296"/>
      <c r="P74" s="296"/>
      <c r="Q74" s="296"/>
      <c r="R74" s="296"/>
      <c r="S74" s="296"/>
      <c r="T74" s="296"/>
      <c r="U74" s="221"/>
      <c r="V74" s="221"/>
      <c r="W74" s="221"/>
      <c r="X74" s="221"/>
      <c r="Y74" s="221"/>
      <c r="Z74" s="221"/>
    </row>
    <row r="75" ht="11.25" customHeight="1">
      <c r="A75" s="221"/>
      <c r="B75" s="221"/>
      <c r="C75" s="221"/>
      <c r="D75" s="221"/>
      <c r="E75" s="221"/>
      <c r="F75" s="221"/>
      <c r="G75" s="221"/>
      <c r="H75" s="221"/>
      <c r="I75" s="296"/>
      <c r="J75" s="296"/>
      <c r="K75" s="296"/>
      <c r="L75" s="296"/>
      <c r="M75" s="296"/>
      <c r="N75" s="296"/>
      <c r="O75" s="296"/>
      <c r="P75" s="296"/>
      <c r="Q75" s="296"/>
      <c r="R75" s="296"/>
      <c r="S75" s="296"/>
      <c r="T75" s="296"/>
      <c r="U75" s="221"/>
      <c r="V75" s="221"/>
      <c r="W75" s="221"/>
      <c r="X75" s="221"/>
      <c r="Y75" s="221"/>
      <c r="Z75" s="221"/>
    </row>
    <row r="76" ht="11.25" customHeight="1">
      <c r="A76" s="221"/>
      <c r="B76" s="221"/>
      <c r="C76" s="221"/>
      <c r="D76" s="221"/>
      <c r="E76" s="221"/>
      <c r="F76" s="221"/>
      <c r="G76" s="221"/>
      <c r="H76" s="221"/>
      <c r="I76" s="296"/>
      <c r="J76" s="296"/>
      <c r="K76" s="296"/>
      <c r="L76" s="296"/>
      <c r="M76" s="296"/>
      <c r="N76" s="296"/>
      <c r="O76" s="296"/>
      <c r="P76" s="296"/>
      <c r="Q76" s="296"/>
      <c r="R76" s="296"/>
      <c r="S76" s="296"/>
      <c r="T76" s="296"/>
      <c r="U76" s="221"/>
      <c r="V76" s="221"/>
      <c r="W76" s="221"/>
      <c r="X76" s="221"/>
      <c r="Y76" s="221"/>
      <c r="Z76" s="221"/>
    </row>
    <row r="77" ht="11.25" customHeight="1">
      <c r="A77" s="221"/>
      <c r="B77" s="221"/>
      <c r="C77" s="221"/>
      <c r="D77" s="221"/>
      <c r="E77" s="221"/>
      <c r="F77" s="221"/>
      <c r="G77" s="221"/>
      <c r="H77" s="221"/>
      <c r="I77" s="296"/>
      <c r="J77" s="296"/>
      <c r="K77" s="296"/>
      <c r="L77" s="296"/>
      <c r="M77" s="296"/>
      <c r="N77" s="296"/>
      <c r="O77" s="296"/>
      <c r="P77" s="296"/>
      <c r="Q77" s="296"/>
      <c r="R77" s="296"/>
      <c r="S77" s="296"/>
      <c r="T77" s="296"/>
      <c r="U77" s="221"/>
      <c r="V77" s="221"/>
      <c r="W77" s="221"/>
      <c r="X77" s="221"/>
      <c r="Y77" s="221"/>
      <c r="Z77" s="221"/>
    </row>
    <row r="78" ht="11.25" customHeight="1">
      <c r="A78" s="221"/>
      <c r="B78" s="221"/>
      <c r="C78" s="221"/>
      <c r="D78" s="221"/>
      <c r="E78" s="221"/>
      <c r="F78" s="221"/>
      <c r="G78" s="221"/>
      <c r="H78" s="221"/>
      <c r="I78" s="296"/>
      <c r="J78" s="296"/>
      <c r="K78" s="296"/>
      <c r="L78" s="296"/>
      <c r="M78" s="296"/>
      <c r="N78" s="296"/>
      <c r="O78" s="296"/>
      <c r="P78" s="296"/>
      <c r="Q78" s="296"/>
      <c r="R78" s="296"/>
      <c r="S78" s="296"/>
      <c r="T78" s="296"/>
      <c r="U78" s="221"/>
      <c r="V78" s="221"/>
      <c r="W78" s="221"/>
      <c r="X78" s="221"/>
      <c r="Y78" s="221"/>
      <c r="Z78" s="221"/>
    </row>
    <row r="79" ht="11.25" customHeight="1">
      <c r="A79" s="221"/>
      <c r="B79" s="221"/>
      <c r="C79" s="221"/>
      <c r="D79" s="221"/>
      <c r="E79" s="221"/>
      <c r="F79" s="221"/>
      <c r="G79" s="221"/>
      <c r="H79" s="221"/>
      <c r="I79" s="296"/>
      <c r="J79" s="296"/>
      <c r="K79" s="296"/>
      <c r="L79" s="296"/>
      <c r="M79" s="296"/>
      <c r="N79" s="296"/>
      <c r="O79" s="296"/>
      <c r="P79" s="296"/>
      <c r="Q79" s="296"/>
      <c r="R79" s="296"/>
      <c r="S79" s="296"/>
      <c r="T79" s="296"/>
      <c r="U79" s="221"/>
      <c r="V79" s="221"/>
      <c r="W79" s="221"/>
      <c r="X79" s="221"/>
      <c r="Y79" s="221"/>
      <c r="Z79" s="221"/>
    </row>
    <row r="80" ht="11.25" customHeight="1">
      <c r="A80" s="221"/>
      <c r="B80" s="221"/>
      <c r="C80" s="221"/>
      <c r="D80" s="221"/>
      <c r="E80" s="221"/>
      <c r="F80" s="221"/>
      <c r="G80" s="221"/>
      <c r="H80" s="221"/>
      <c r="I80" s="296"/>
      <c r="J80" s="296"/>
      <c r="K80" s="296"/>
      <c r="L80" s="296"/>
      <c r="M80" s="296"/>
      <c r="N80" s="296"/>
      <c r="O80" s="296"/>
      <c r="P80" s="296"/>
      <c r="Q80" s="296"/>
      <c r="R80" s="296"/>
      <c r="S80" s="296"/>
      <c r="T80" s="296"/>
      <c r="U80" s="221"/>
      <c r="V80" s="221"/>
      <c r="W80" s="221"/>
      <c r="X80" s="221"/>
      <c r="Y80" s="221"/>
      <c r="Z80" s="221"/>
    </row>
    <row r="81" ht="11.25" customHeight="1">
      <c r="A81" s="221"/>
      <c r="B81" s="221"/>
      <c r="C81" s="221"/>
      <c r="D81" s="221"/>
      <c r="E81" s="221"/>
      <c r="F81" s="221"/>
      <c r="G81" s="221"/>
      <c r="H81" s="221"/>
      <c r="I81" s="296"/>
      <c r="J81" s="296"/>
      <c r="K81" s="296"/>
      <c r="L81" s="296"/>
      <c r="M81" s="296"/>
      <c r="N81" s="296"/>
      <c r="O81" s="296"/>
      <c r="P81" s="296"/>
      <c r="Q81" s="296"/>
      <c r="R81" s="296"/>
      <c r="S81" s="296"/>
      <c r="T81" s="296"/>
      <c r="U81" s="221"/>
      <c r="V81" s="221"/>
      <c r="W81" s="221"/>
      <c r="X81" s="221"/>
      <c r="Y81" s="221"/>
      <c r="Z81" s="221"/>
    </row>
    <row r="82" ht="11.25" customHeight="1">
      <c r="A82" s="221"/>
      <c r="B82" s="221"/>
      <c r="C82" s="221"/>
      <c r="D82" s="221"/>
      <c r="E82" s="221"/>
      <c r="F82" s="221"/>
      <c r="G82" s="221"/>
      <c r="H82" s="221"/>
      <c r="I82" s="296"/>
      <c r="J82" s="296"/>
      <c r="K82" s="296"/>
      <c r="L82" s="296"/>
      <c r="M82" s="296"/>
      <c r="N82" s="296"/>
      <c r="O82" s="296"/>
      <c r="P82" s="296"/>
      <c r="Q82" s="296"/>
      <c r="R82" s="296"/>
      <c r="S82" s="296"/>
      <c r="T82" s="296"/>
      <c r="U82" s="221"/>
      <c r="V82" s="221"/>
      <c r="W82" s="221"/>
      <c r="X82" s="221"/>
      <c r="Y82" s="221"/>
      <c r="Z82" s="221"/>
    </row>
    <row r="83" ht="11.25" customHeight="1">
      <c r="A83" s="221"/>
      <c r="B83" s="221"/>
      <c r="C83" s="221"/>
      <c r="D83" s="221"/>
      <c r="E83" s="221"/>
      <c r="F83" s="221"/>
      <c r="G83" s="221"/>
      <c r="H83" s="221"/>
      <c r="I83" s="296"/>
      <c r="J83" s="296"/>
      <c r="K83" s="296"/>
      <c r="L83" s="296"/>
      <c r="M83" s="296"/>
      <c r="N83" s="296"/>
      <c r="O83" s="296"/>
      <c r="P83" s="296"/>
      <c r="Q83" s="296"/>
      <c r="R83" s="296"/>
      <c r="S83" s="296"/>
      <c r="T83" s="296"/>
      <c r="U83" s="221"/>
      <c r="V83" s="221"/>
      <c r="W83" s="221"/>
      <c r="X83" s="221"/>
      <c r="Y83" s="221"/>
      <c r="Z83" s="221"/>
    </row>
    <row r="84" ht="11.25" customHeight="1">
      <c r="A84" s="221"/>
      <c r="B84" s="221"/>
      <c r="C84" s="221"/>
      <c r="D84" s="221"/>
      <c r="E84" s="221"/>
      <c r="F84" s="221"/>
      <c r="G84" s="221"/>
      <c r="H84" s="221"/>
      <c r="I84" s="296"/>
      <c r="J84" s="296"/>
      <c r="K84" s="296"/>
      <c r="L84" s="296"/>
      <c r="M84" s="296"/>
      <c r="N84" s="296"/>
      <c r="O84" s="296"/>
      <c r="P84" s="296"/>
      <c r="Q84" s="296"/>
      <c r="R84" s="296"/>
      <c r="S84" s="296"/>
      <c r="T84" s="296"/>
      <c r="U84" s="221"/>
      <c r="V84" s="221"/>
      <c r="W84" s="221"/>
      <c r="X84" s="221"/>
      <c r="Y84" s="221"/>
      <c r="Z84" s="221"/>
    </row>
    <row r="85" ht="11.25" customHeight="1">
      <c r="A85" s="221"/>
      <c r="B85" s="221"/>
      <c r="C85" s="221"/>
      <c r="D85" s="221"/>
      <c r="E85" s="221"/>
      <c r="F85" s="221"/>
      <c r="G85" s="221"/>
      <c r="H85" s="221"/>
      <c r="I85" s="296"/>
      <c r="J85" s="296"/>
      <c r="K85" s="296"/>
      <c r="L85" s="296"/>
      <c r="M85" s="296"/>
      <c r="N85" s="296"/>
      <c r="O85" s="296"/>
      <c r="P85" s="296"/>
      <c r="Q85" s="296"/>
      <c r="R85" s="296"/>
      <c r="S85" s="296"/>
      <c r="T85" s="296"/>
      <c r="U85" s="221"/>
      <c r="V85" s="221"/>
      <c r="W85" s="221"/>
      <c r="X85" s="221"/>
      <c r="Y85" s="221"/>
      <c r="Z85" s="221"/>
    </row>
    <row r="86" ht="11.25" customHeight="1">
      <c r="A86" s="221"/>
      <c r="B86" s="221"/>
      <c r="C86" s="221"/>
      <c r="D86" s="221"/>
      <c r="E86" s="221"/>
      <c r="F86" s="221"/>
      <c r="G86" s="221"/>
      <c r="H86" s="221"/>
      <c r="I86" s="296"/>
      <c r="J86" s="296"/>
      <c r="K86" s="296"/>
      <c r="L86" s="296"/>
      <c r="M86" s="296"/>
      <c r="N86" s="296"/>
      <c r="O86" s="296"/>
      <c r="P86" s="296"/>
      <c r="Q86" s="296"/>
      <c r="R86" s="296"/>
      <c r="S86" s="296"/>
      <c r="T86" s="296"/>
      <c r="U86" s="221"/>
      <c r="V86" s="221"/>
      <c r="W86" s="221"/>
      <c r="X86" s="221"/>
      <c r="Y86" s="221"/>
      <c r="Z86" s="221"/>
    </row>
    <row r="87" ht="11.25" customHeight="1">
      <c r="A87" s="221"/>
      <c r="B87" s="221"/>
      <c r="C87" s="221"/>
      <c r="D87" s="221"/>
      <c r="E87" s="221"/>
      <c r="F87" s="221"/>
      <c r="G87" s="221"/>
      <c r="H87" s="221"/>
      <c r="I87" s="296"/>
      <c r="J87" s="296"/>
      <c r="K87" s="296"/>
      <c r="L87" s="296"/>
      <c r="M87" s="296"/>
      <c r="N87" s="296"/>
      <c r="O87" s="296"/>
      <c r="P87" s="296"/>
      <c r="Q87" s="296"/>
      <c r="R87" s="296"/>
      <c r="S87" s="296"/>
      <c r="T87" s="296"/>
      <c r="U87" s="221"/>
      <c r="V87" s="221"/>
      <c r="W87" s="221"/>
      <c r="X87" s="221"/>
      <c r="Y87" s="221"/>
      <c r="Z87" s="221"/>
    </row>
    <row r="88" ht="11.25" customHeight="1">
      <c r="A88" s="221"/>
      <c r="B88" s="221"/>
      <c r="C88" s="221"/>
      <c r="D88" s="221"/>
      <c r="E88" s="221"/>
      <c r="F88" s="221"/>
      <c r="G88" s="221"/>
      <c r="H88" s="221"/>
      <c r="I88" s="296"/>
      <c r="J88" s="296"/>
      <c r="K88" s="296"/>
      <c r="L88" s="296"/>
      <c r="M88" s="296"/>
      <c r="N88" s="296"/>
      <c r="O88" s="296"/>
      <c r="P88" s="296"/>
      <c r="Q88" s="296"/>
      <c r="R88" s="296"/>
      <c r="S88" s="296"/>
      <c r="T88" s="296"/>
      <c r="U88" s="221"/>
      <c r="V88" s="221"/>
      <c r="W88" s="221"/>
      <c r="X88" s="221"/>
      <c r="Y88" s="221"/>
      <c r="Z88" s="221"/>
    </row>
    <row r="89" ht="11.25" customHeight="1">
      <c r="A89" s="221"/>
      <c r="B89" s="221"/>
      <c r="C89" s="221"/>
      <c r="D89" s="221"/>
      <c r="E89" s="221"/>
      <c r="F89" s="221"/>
      <c r="G89" s="221"/>
      <c r="H89" s="221"/>
      <c r="I89" s="296"/>
      <c r="J89" s="296"/>
      <c r="K89" s="296"/>
      <c r="L89" s="296"/>
      <c r="M89" s="296"/>
      <c r="N89" s="296"/>
      <c r="O89" s="296"/>
      <c r="P89" s="296"/>
      <c r="Q89" s="296"/>
      <c r="R89" s="296"/>
      <c r="S89" s="296"/>
      <c r="T89" s="296"/>
      <c r="U89" s="221"/>
      <c r="V89" s="221"/>
      <c r="W89" s="221"/>
      <c r="X89" s="221"/>
      <c r="Y89" s="221"/>
      <c r="Z89" s="221"/>
    </row>
    <row r="90" ht="11.25" customHeight="1">
      <c r="A90" s="221"/>
      <c r="B90" s="221"/>
      <c r="C90" s="221"/>
      <c r="D90" s="221"/>
      <c r="E90" s="221"/>
      <c r="F90" s="221"/>
      <c r="G90" s="221"/>
      <c r="H90" s="221"/>
      <c r="I90" s="296"/>
      <c r="J90" s="296"/>
      <c r="K90" s="296"/>
      <c r="L90" s="296"/>
      <c r="M90" s="296"/>
      <c r="N90" s="296"/>
      <c r="O90" s="296"/>
      <c r="P90" s="296"/>
      <c r="Q90" s="296"/>
      <c r="R90" s="296"/>
      <c r="S90" s="296"/>
      <c r="T90" s="296"/>
      <c r="U90" s="221"/>
      <c r="V90" s="221"/>
      <c r="W90" s="221"/>
      <c r="X90" s="221"/>
      <c r="Y90" s="221"/>
      <c r="Z90" s="221"/>
    </row>
    <row r="91" ht="11.25" customHeight="1">
      <c r="A91" s="221"/>
      <c r="B91" s="221"/>
      <c r="C91" s="221"/>
      <c r="D91" s="221"/>
      <c r="E91" s="221"/>
      <c r="F91" s="221"/>
      <c r="G91" s="221"/>
      <c r="H91" s="221"/>
      <c r="I91" s="296"/>
      <c r="J91" s="296"/>
      <c r="K91" s="296"/>
      <c r="L91" s="296"/>
      <c r="M91" s="296"/>
      <c r="N91" s="296"/>
      <c r="O91" s="296"/>
      <c r="P91" s="296"/>
      <c r="Q91" s="296"/>
      <c r="R91" s="296"/>
      <c r="S91" s="296"/>
      <c r="T91" s="296"/>
      <c r="U91" s="221"/>
      <c r="V91" s="221"/>
      <c r="W91" s="221"/>
      <c r="X91" s="221"/>
      <c r="Y91" s="221"/>
      <c r="Z91" s="221"/>
    </row>
    <row r="92" ht="11.25" customHeight="1">
      <c r="A92" s="221"/>
      <c r="B92" s="221"/>
      <c r="C92" s="221"/>
      <c r="D92" s="221"/>
      <c r="E92" s="221"/>
      <c r="F92" s="221"/>
      <c r="G92" s="221"/>
      <c r="H92" s="221"/>
      <c r="I92" s="296"/>
      <c r="J92" s="296"/>
      <c r="K92" s="296"/>
      <c r="L92" s="296"/>
      <c r="M92" s="296"/>
      <c r="N92" s="296"/>
      <c r="O92" s="296"/>
      <c r="P92" s="296"/>
      <c r="Q92" s="296"/>
      <c r="R92" s="296"/>
      <c r="S92" s="296"/>
      <c r="T92" s="296"/>
      <c r="U92" s="221"/>
      <c r="V92" s="221"/>
      <c r="W92" s="221"/>
      <c r="X92" s="221"/>
      <c r="Y92" s="221"/>
      <c r="Z92" s="221"/>
    </row>
    <row r="93" ht="11.25" customHeight="1">
      <c r="A93" s="221"/>
      <c r="B93" s="221"/>
      <c r="C93" s="221"/>
      <c r="D93" s="221"/>
      <c r="E93" s="221"/>
      <c r="F93" s="221"/>
      <c r="G93" s="221"/>
      <c r="H93" s="221"/>
      <c r="I93" s="296"/>
      <c r="J93" s="296"/>
      <c r="K93" s="296"/>
      <c r="L93" s="296"/>
      <c r="M93" s="296"/>
      <c r="N93" s="296"/>
      <c r="O93" s="296"/>
      <c r="P93" s="296"/>
      <c r="Q93" s="296"/>
      <c r="R93" s="296"/>
      <c r="S93" s="296"/>
      <c r="T93" s="296"/>
      <c r="U93" s="221"/>
      <c r="V93" s="221"/>
      <c r="W93" s="221"/>
      <c r="X93" s="221"/>
      <c r="Y93" s="221"/>
      <c r="Z93" s="221"/>
    </row>
    <row r="94" ht="11.25" customHeight="1">
      <c r="A94" s="221"/>
      <c r="B94" s="221"/>
      <c r="C94" s="221"/>
      <c r="D94" s="221"/>
      <c r="E94" s="221"/>
      <c r="F94" s="221"/>
      <c r="G94" s="221"/>
      <c r="H94" s="221"/>
      <c r="I94" s="296"/>
      <c r="J94" s="296"/>
      <c r="K94" s="296"/>
      <c r="L94" s="296"/>
      <c r="M94" s="296"/>
      <c r="N94" s="296"/>
      <c r="O94" s="296"/>
      <c r="P94" s="296"/>
      <c r="Q94" s="296"/>
      <c r="R94" s="296"/>
      <c r="S94" s="296"/>
      <c r="T94" s="296"/>
      <c r="U94" s="221"/>
      <c r="V94" s="221"/>
      <c r="W94" s="221"/>
      <c r="X94" s="221"/>
      <c r="Y94" s="221"/>
      <c r="Z94" s="221"/>
    </row>
    <row r="95" ht="11.25" customHeight="1">
      <c r="A95" s="221"/>
      <c r="B95" s="221"/>
      <c r="C95" s="221"/>
      <c r="D95" s="221"/>
      <c r="E95" s="221"/>
      <c r="F95" s="221"/>
      <c r="G95" s="221"/>
      <c r="H95" s="221"/>
      <c r="I95" s="296"/>
      <c r="J95" s="296"/>
      <c r="K95" s="296"/>
      <c r="L95" s="296"/>
      <c r="M95" s="296"/>
      <c r="N95" s="296"/>
      <c r="O95" s="296"/>
      <c r="P95" s="296"/>
      <c r="Q95" s="296"/>
      <c r="R95" s="296"/>
      <c r="S95" s="296"/>
      <c r="T95" s="296"/>
      <c r="U95" s="221"/>
      <c r="V95" s="221"/>
      <c r="W95" s="221"/>
      <c r="X95" s="221"/>
      <c r="Y95" s="221"/>
      <c r="Z95" s="221"/>
    </row>
    <row r="96" ht="11.25" customHeight="1">
      <c r="A96" s="221"/>
      <c r="B96" s="221"/>
      <c r="C96" s="221"/>
      <c r="D96" s="221"/>
      <c r="E96" s="221"/>
      <c r="F96" s="221"/>
      <c r="G96" s="221"/>
      <c r="H96" s="221"/>
      <c r="I96" s="296"/>
      <c r="J96" s="296"/>
      <c r="K96" s="296"/>
      <c r="L96" s="296"/>
      <c r="M96" s="296"/>
      <c r="N96" s="296"/>
      <c r="O96" s="296"/>
      <c r="P96" s="296"/>
      <c r="Q96" s="296"/>
      <c r="R96" s="296"/>
      <c r="S96" s="296"/>
      <c r="T96" s="296"/>
      <c r="U96" s="221"/>
      <c r="V96" s="221"/>
      <c r="W96" s="221"/>
      <c r="X96" s="221"/>
      <c r="Y96" s="221"/>
      <c r="Z96" s="221"/>
    </row>
    <row r="97" ht="11.25" customHeight="1">
      <c r="A97" s="221"/>
      <c r="B97" s="221"/>
      <c r="C97" s="221"/>
      <c r="D97" s="221"/>
      <c r="E97" s="221"/>
      <c r="F97" s="221"/>
      <c r="G97" s="221"/>
      <c r="H97" s="221"/>
      <c r="I97" s="296"/>
      <c r="J97" s="296"/>
      <c r="K97" s="296"/>
      <c r="L97" s="296"/>
      <c r="M97" s="296"/>
      <c r="N97" s="296"/>
      <c r="O97" s="296"/>
      <c r="P97" s="296"/>
      <c r="Q97" s="296"/>
      <c r="R97" s="296"/>
      <c r="S97" s="296"/>
      <c r="T97" s="296"/>
      <c r="U97" s="221"/>
      <c r="V97" s="221"/>
      <c r="W97" s="221"/>
      <c r="X97" s="221"/>
      <c r="Y97" s="221"/>
      <c r="Z97" s="221"/>
    </row>
    <row r="98" ht="11.25" customHeight="1">
      <c r="A98" s="221"/>
      <c r="B98" s="221"/>
      <c r="C98" s="221"/>
      <c r="D98" s="221"/>
      <c r="E98" s="221"/>
      <c r="F98" s="221"/>
      <c r="G98" s="221"/>
      <c r="H98" s="221"/>
      <c r="I98" s="296"/>
      <c r="J98" s="296"/>
      <c r="K98" s="296"/>
      <c r="L98" s="296"/>
      <c r="M98" s="296"/>
      <c r="N98" s="296"/>
      <c r="O98" s="296"/>
      <c r="P98" s="296"/>
      <c r="Q98" s="296"/>
      <c r="R98" s="296"/>
      <c r="S98" s="296"/>
      <c r="T98" s="296"/>
      <c r="U98" s="221"/>
      <c r="V98" s="221"/>
      <c r="W98" s="221"/>
      <c r="X98" s="221"/>
      <c r="Y98" s="221"/>
      <c r="Z98" s="221"/>
    </row>
    <row r="99" ht="11.25" customHeight="1">
      <c r="A99" s="221"/>
      <c r="B99" s="221"/>
      <c r="C99" s="221"/>
      <c r="D99" s="221"/>
      <c r="E99" s="221"/>
      <c r="F99" s="221"/>
      <c r="G99" s="221"/>
      <c r="H99" s="221"/>
      <c r="I99" s="296"/>
      <c r="J99" s="296"/>
      <c r="K99" s="296"/>
      <c r="L99" s="296"/>
      <c r="M99" s="296"/>
      <c r="N99" s="296"/>
      <c r="O99" s="296"/>
      <c r="P99" s="296"/>
      <c r="Q99" s="296"/>
      <c r="R99" s="296"/>
      <c r="S99" s="296"/>
      <c r="T99" s="296"/>
      <c r="U99" s="221"/>
      <c r="V99" s="221"/>
      <c r="W99" s="221"/>
      <c r="X99" s="221"/>
      <c r="Y99" s="221"/>
      <c r="Z99" s="221"/>
    </row>
    <row r="100" ht="11.25" customHeight="1">
      <c r="A100" s="221"/>
      <c r="B100" s="221"/>
      <c r="C100" s="221"/>
      <c r="D100" s="221"/>
      <c r="E100" s="221"/>
      <c r="F100" s="221"/>
      <c r="G100" s="221"/>
      <c r="H100" s="221"/>
      <c r="I100" s="296"/>
      <c r="J100" s="296"/>
      <c r="K100" s="296"/>
      <c r="L100" s="296"/>
      <c r="M100" s="296"/>
      <c r="N100" s="296"/>
      <c r="O100" s="296"/>
      <c r="P100" s="296"/>
      <c r="Q100" s="296"/>
      <c r="R100" s="296"/>
      <c r="S100" s="296"/>
      <c r="T100" s="296"/>
      <c r="U100" s="221"/>
      <c r="V100" s="221"/>
      <c r="W100" s="221"/>
      <c r="X100" s="221"/>
      <c r="Y100" s="221"/>
      <c r="Z100" s="221"/>
    </row>
    <row r="101" ht="11.25" customHeight="1">
      <c r="A101" s="221"/>
      <c r="B101" s="221"/>
      <c r="C101" s="221"/>
      <c r="D101" s="221"/>
      <c r="E101" s="221"/>
      <c r="F101" s="221"/>
      <c r="G101" s="221"/>
      <c r="H101" s="221"/>
      <c r="I101" s="296"/>
      <c r="J101" s="296"/>
      <c r="K101" s="296"/>
      <c r="L101" s="296"/>
      <c r="M101" s="296"/>
      <c r="N101" s="296"/>
      <c r="O101" s="296"/>
      <c r="P101" s="296"/>
      <c r="Q101" s="296"/>
      <c r="R101" s="296"/>
      <c r="S101" s="296"/>
      <c r="T101" s="296"/>
      <c r="U101" s="221"/>
      <c r="V101" s="221"/>
      <c r="W101" s="221"/>
      <c r="X101" s="221"/>
      <c r="Y101" s="221"/>
      <c r="Z101" s="221"/>
    </row>
    <row r="102" ht="11.25" customHeight="1">
      <c r="A102" s="221"/>
      <c r="B102" s="221"/>
      <c r="C102" s="221"/>
      <c r="D102" s="221"/>
      <c r="E102" s="221"/>
      <c r="F102" s="221"/>
      <c r="G102" s="221"/>
      <c r="H102" s="221"/>
      <c r="I102" s="296"/>
      <c r="J102" s="296"/>
      <c r="K102" s="296"/>
      <c r="L102" s="296"/>
      <c r="M102" s="296"/>
      <c r="N102" s="296"/>
      <c r="O102" s="296"/>
      <c r="P102" s="296"/>
      <c r="Q102" s="296"/>
      <c r="R102" s="296"/>
      <c r="S102" s="296"/>
      <c r="T102" s="296"/>
      <c r="U102" s="221"/>
      <c r="V102" s="221"/>
      <c r="W102" s="221"/>
      <c r="X102" s="221"/>
      <c r="Y102" s="221"/>
      <c r="Z102" s="221"/>
    </row>
    <row r="103" ht="11.25" customHeight="1">
      <c r="A103" s="221"/>
      <c r="B103" s="221"/>
      <c r="C103" s="221"/>
      <c r="D103" s="221"/>
      <c r="E103" s="221"/>
      <c r="F103" s="221"/>
      <c r="G103" s="221"/>
      <c r="H103" s="221"/>
      <c r="I103" s="296"/>
      <c r="J103" s="296"/>
      <c r="K103" s="296"/>
      <c r="L103" s="296"/>
      <c r="M103" s="296"/>
      <c r="N103" s="296"/>
      <c r="O103" s="296"/>
      <c r="P103" s="296"/>
      <c r="Q103" s="296"/>
      <c r="R103" s="296"/>
      <c r="S103" s="296"/>
      <c r="T103" s="296"/>
      <c r="U103" s="221"/>
      <c r="V103" s="221"/>
      <c r="W103" s="221"/>
      <c r="X103" s="221"/>
      <c r="Y103" s="221"/>
      <c r="Z103" s="221"/>
    </row>
    <row r="104" ht="11.25" customHeight="1">
      <c r="A104" s="221"/>
      <c r="B104" s="221"/>
      <c r="C104" s="221"/>
      <c r="D104" s="221"/>
      <c r="E104" s="221"/>
      <c r="F104" s="221"/>
      <c r="G104" s="221"/>
      <c r="H104" s="221"/>
      <c r="I104" s="296"/>
      <c r="J104" s="296"/>
      <c r="K104" s="296"/>
      <c r="L104" s="296"/>
      <c r="M104" s="296"/>
      <c r="N104" s="296"/>
      <c r="O104" s="296"/>
      <c r="P104" s="296"/>
      <c r="Q104" s="296"/>
      <c r="R104" s="296"/>
      <c r="S104" s="296"/>
      <c r="T104" s="296"/>
      <c r="U104" s="221"/>
      <c r="V104" s="221"/>
      <c r="W104" s="221"/>
      <c r="X104" s="221"/>
      <c r="Y104" s="221"/>
      <c r="Z104" s="221"/>
    </row>
    <row r="105" ht="11.25" customHeight="1">
      <c r="A105" s="221"/>
      <c r="B105" s="221"/>
      <c r="C105" s="221"/>
      <c r="D105" s="221"/>
      <c r="E105" s="221"/>
      <c r="F105" s="221"/>
      <c r="G105" s="221"/>
      <c r="H105" s="221"/>
      <c r="I105" s="296"/>
      <c r="J105" s="296"/>
      <c r="K105" s="296"/>
      <c r="L105" s="296"/>
      <c r="M105" s="296"/>
      <c r="N105" s="296"/>
      <c r="O105" s="296"/>
      <c r="P105" s="296"/>
      <c r="Q105" s="296"/>
      <c r="R105" s="296"/>
      <c r="S105" s="296"/>
      <c r="T105" s="296"/>
      <c r="U105" s="221"/>
      <c r="V105" s="221"/>
      <c r="W105" s="221"/>
      <c r="X105" s="221"/>
      <c r="Y105" s="221"/>
      <c r="Z105" s="221"/>
    </row>
    <row r="106" ht="11.25" customHeight="1">
      <c r="A106" s="221"/>
      <c r="B106" s="221"/>
      <c r="C106" s="221"/>
      <c r="D106" s="221"/>
      <c r="E106" s="221"/>
      <c r="F106" s="221"/>
      <c r="G106" s="221"/>
      <c r="H106" s="221"/>
      <c r="I106" s="296"/>
      <c r="J106" s="296"/>
      <c r="K106" s="296"/>
      <c r="L106" s="296"/>
      <c r="M106" s="296"/>
      <c r="N106" s="296"/>
      <c r="O106" s="296"/>
      <c r="P106" s="296"/>
      <c r="Q106" s="296"/>
      <c r="R106" s="296"/>
      <c r="S106" s="296"/>
      <c r="T106" s="296"/>
      <c r="U106" s="221"/>
      <c r="V106" s="221"/>
      <c r="W106" s="221"/>
      <c r="X106" s="221"/>
      <c r="Y106" s="221"/>
      <c r="Z106" s="221"/>
    </row>
    <row r="107" ht="11.25" customHeight="1">
      <c r="A107" s="221"/>
      <c r="B107" s="221"/>
      <c r="C107" s="221"/>
      <c r="D107" s="221"/>
      <c r="E107" s="221"/>
      <c r="F107" s="221"/>
      <c r="G107" s="221"/>
      <c r="H107" s="221"/>
      <c r="I107" s="296"/>
      <c r="J107" s="296"/>
      <c r="K107" s="296"/>
      <c r="L107" s="296"/>
      <c r="M107" s="296"/>
      <c r="N107" s="296"/>
      <c r="O107" s="296"/>
      <c r="P107" s="296"/>
      <c r="Q107" s="296"/>
      <c r="R107" s="296"/>
      <c r="S107" s="296"/>
      <c r="T107" s="296"/>
      <c r="U107" s="221"/>
      <c r="V107" s="221"/>
      <c r="W107" s="221"/>
      <c r="X107" s="221"/>
      <c r="Y107" s="221"/>
      <c r="Z107" s="221"/>
    </row>
    <row r="108" ht="11.25" customHeight="1">
      <c r="A108" s="221"/>
      <c r="B108" s="221"/>
      <c r="C108" s="221"/>
      <c r="D108" s="221"/>
      <c r="E108" s="221"/>
      <c r="F108" s="221"/>
      <c r="G108" s="221"/>
      <c r="H108" s="221"/>
      <c r="I108" s="296"/>
      <c r="J108" s="296"/>
      <c r="K108" s="296"/>
      <c r="L108" s="296"/>
      <c r="M108" s="296"/>
      <c r="N108" s="296"/>
      <c r="O108" s="296"/>
      <c r="P108" s="296"/>
      <c r="Q108" s="296"/>
      <c r="R108" s="296"/>
      <c r="S108" s="296"/>
      <c r="T108" s="296"/>
      <c r="U108" s="221"/>
      <c r="V108" s="221"/>
      <c r="W108" s="221"/>
      <c r="X108" s="221"/>
      <c r="Y108" s="221"/>
      <c r="Z108" s="221"/>
    </row>
    <row r="109" ht="11.25" customHeight="1">
      <c r="A109" s="221"/>
      <c r="B109" s="221"/>
      <c r="C109" s="221"/>
      <c r="D109" s="221"/>
      <c r="E109" s="221"/>
      <c r="F109" s="221"/>
      <c r="G109" s="221"/>
      <c r="H109" s="221"/>
      <c r="I109" s="296"/>
      <c r="J109" s="296"/>
      <c r="K109" s="296"/>
      <c r="L109" s="296"/>
      <c r="M109" s="296"/>
      <c r="N109" s="296"/>
      <c r="O109" s="296"/>
      <c r="P109" s="296"/>
      <c r="Q109" s="296"/>
      <c r="R109" s="296"/>
      <c r="S109" s="296"/>
      <c r="T109" s="296"/>
      <c r="U109" s="221"/>
      <c r="V109" s="221"/>
      <c r="W109" s="221"/>
      <c r="X109" s="221"/>
      <c r="Y109" s="221"/>
      <c r="Z109" s="221"/>
    </row>
    <row r="110" ht="11.25" customHeight="1">
      <c r="A110" s="221"/>
      <c r="B110" s="221"/>
      <c r="C110" s="221"/>
      <c r="D110" s="221"/>
      <c r="E110" s="221"/>
      <c r="F110" s="221"/>
      <c r="G110" s="221"/>
      <c r="H110" s="221"/>
      <c r="I110" s="296"/>
      <c r="J110" s="296"/>
      <c r="K110" s="296"/>
      <c r="L110" s="296"/>
      <c r="M110" s="296"/>
      <c r="N110" s="296"/>
      <c r="O110" s="296"/>
      <c r="P110" s="296"/>
      <c r="Q110" s="296"/>
      <c r="R110" s="296"/>
      <c r="S110" s="296"/>
      <c r="T110" s="296"/>
      <c r="U110" s="221"/>
      <c r="V110" s="221"/>
      <c r="W110" s="221"/>
      <c r="X110" s="221"/>
      <c r="Y110" s="221"/>
      <c r="Z110" s="221"/>
    </row>
    <row r="111" ht="11.25" customHeight="1">
      <c r="A111" s="221"/>
      <c r="B111" s="221"/>
      <c r="C111" s="221"/>
      <c r="D111" s="221"/>
      <c r="E111" s="221"/>
      <c r="F111" s="221"/>
      <c r="G111" s="221"/>
      <c r="H111" s="221"/>
      <c r="I111" s="296"/>
      <c r="J111" s="296"/>
      <c r="K111" s="296"/>
      <c r="L111" s="296"/>
      <c r="M111" s="296"/>
      <c r="N111" s="296"/>
      <c r="O111" s="296"/>
      <c r="P111" s="296"/>
      <c r="Q111" s="296"/>
      <c r="R111" s="296"/>
      <c r="S111" s="296"/>
      <c r="T111" s="296"/>
      <c r="U111" s="221"/>
      <c r="V111" s="221"/>
      <c r="W111" s="221"/>
      <c r="X111" s="221"/>
      <c r="Y111" s="221"/>
      <c r="Z111" s="221"/>
    </row>
    <row r="112" ht="11.25" customHeight="1">
      <c r="A112" s="221"/>
      <c r="B112" s="221"/>
      <c r="C112" s="221"/>
      <c r="D112" s="221"/>
      <c r="E112" s="221"/>
      <c r="F112" s="221"/>
      <c r="G112" s="221"/>
      <c r="H112" s="221"/>
      <c r="I112" s="296"/>
      <c r="J112" s="296"/>
      <c r="K112" s="296"/>
      <c r="L112" s="296"/>
      <c r="M112" s="296"/>
      <c r="N112" s="296"/>
      <c r="O112" s="296"/>
      <c r="P112" s="296"/>
      <c r="Q112" s="296"/>
      <c r="R112" s="296"/>
      <c r="S112" s="296"/>
      <c r="T112" s="296"/>
      <c r="U112" s="221"/>
      <c r="V112" s="221"/>
      <c r="W112" s="221"/>
      <c r="X112" s="221"/>
      <c r="Y112" s="221"/>
      <c r="Z112" s="221"/>
    </row>
    <row r="113" ht="11.25" customHeight="1">
      <c r="A113" s="221"/>
      <c r="B113" s="221"/>
      <c r="C113" s="221"/>
      <c r="D113" s="221"/>
      <c r="E113" s="221"/>
      <c r="F113" s="221"/>
      <c r="G113" s="221"/>
      <c r="H113" s="221"/>
      <c r="I113" s="296"/>
      <c r="J113" s="296"/>
      <c r="K113" s="296"/>
      <c r="L113" s="296"/>
      <c r="M113" s="296"/>
      <c r="N113" s="296"/>
      <c r="O113" s="296"/>
      <c r="P113" s="296"/>
      <c r="Q113" s="296"/>
      <c r="R113" s="296"/>
      <c r="S113" s="296"/>
      <c r="T113" s="296"/>
      <c r="U113" s="221"/>
      <c r="V113" s="221"/>
      <c r="W113" s="221"/>
      <c r="X113" s="221"/>
      <c r="Y113" s="221"/>
      <c r="Z113" s="221"/>
    </row>
    <row r="114" ht="11.25" customHeight="1">
      <c r="A114" s="221"/>
      <c r="B114" s="221"/>
      <c r="C114" s="221"/>
      <c r="D114" s="221"/>
      <c r="E114" s="221"/>
      <c r="F114" s="221"/>
      <c r="G114" s="221"/>
      <c r="H114" s="221"/>
      <c r="I114" s="296"/>
      <c r="J114" s="296"/>
      <c r="K114" s="296"/>
      <c r="L114" s="296"/>
      <c r="M114" s="296"/>
      <c r="N114" s="296"/>
      <c r="O114" s="296"/>
      <c r="P114" s="296"/>
      <c r="Q114" s="296"/>
      <c r="R114" s="296"/>
      <c r="S114" s="296"/>
      <c r="T114" s="296"/>
      <c r="U114" s="221"/>
      <c r="V114" s="221"/>
      <c r="W114" s="221"/>
      <c r="X114" s="221"/>
      <c r="Y114" s="221"/>
      <c r="Z114" s="221"/>
    </row>
    <row r="115" ht="11.25" customHeight="1">
      <c r="A115" s="221"/>
      <c r="B115" s="221"/>
      <c r="C115" s="221"/>
      <c r="D115" s="221"/>
      <c r="E115" s="221"/>
      <c r="F115" s="221"/>
      <c r="G115" s="221"/>
      <c r="H115" s="221"/>
      <c r="I115" s="296"/>
      <c r="J115" s="296"/>
      <c r="K115" s="296"/>
      <c r="L115" s="296"/>
      <c r="M115" s="296"/>
      <c r="N115" s="296"/>
      <c r="O115" s="296"/>
      <c r="P115" s="296"/>
      <c r="Q115" s="296"/>
      <c r="R115" s="296"/>
      <c r="S115" s="296"/>
      <c r="T115" s="296"/>
      <c r="U115" s="221"/>
      <c r="V115" s="221"/>
      <c r="W115" s="221"/>
      <c r="X115" s="221"/>
      <c r="Y115" s="221"/>
      <c r="Z115" s="221"/>
    </row>
    <row r="116" ht="11.25" customHeight="1">
      <c r="A116" s="221"/>
      <c r="B116" s="221"/>
      <c r="C116" s="221"/>
      <c r="D116" s="221"/>
      <c r="E116" s="221"/>
      <c r="F116" s="221"/>
      <c r="G116" s="221"/>
      <c r="H116" s="221"/>
      <c r="I116" s="296"/>
      <c r="J116" s="296"/>
      <c r="K116" s="296"/>
      <c r="L116" s="296"/>
      <c r="M116" s="296"/>
      <c r="N116" s="296"/>
      <c r="O116" s="296"/>
      <c r="P116" s="296"/>
      <c r="Q116" s="296"/>
      <c r="R116" s="296"/>
      <c r="S116" s="296"/>
      <c r="T116" s="296"/>
      <c r="U116" s="221"/>
      <c r="V116" s="221"/>
      <c r="W116" s="221"/>
      <c r="X116" s="221"/>
      <c r="Y116" s="221"/>
      <c r="Z116" s="221"/>
    </row>
    <row r="117" ht="11.25" customHeight="1">
      <c r="A117" s="221"/>
      <c r="B117" s="221"/>
      <c r="C117" s="221"/>
      <c r="D117" s="221"/>
      <c r="E117" s="221"/>
      <c r="F117" s="221"/>
      <c r="G117" s="221"/>
      <c r="H117" s="221"/>
      <c r="I117" s="296"/>
      <c r="J117" s="296"/>
      <c r="K117" s="296"/>
      <c r="L117" s="296"/>
      <c r="M117" s="296"/>
      <c r="N117" s="296"/>
      <c r="O117" s="296"/>
      <c r="P117" s="296"/>
      <c r="Q117" s="296"/>
      <c r="R117" s="296"/>
      <c r="S117" s="296"/>
      <c r="T117" s="296"/>
      <c r="U117" s="221"/>
      <c r="V117" s="221"/>
      <c r="W117" s="221"/>
      <c r="X117" s="221"/>
      <c r="Y117" s="221"/>
      <c r="Z117" s="221"/>
    </row>
    <row r="118" ht="11.25" customHeight="1">
      <c r="A118" s="221"/>
      <c r="B118" s="221"/>
      <c r="C118" s="221"/>
      <c r="D118" s="221"/>
      <c r="E118" s="221"/>
      <c r="F118" s="221"/>
      <c r="G118" s="221"/>
      <c r="H118" s="221"/>
      <c r="I118" s="296"/>
      <c r="J118" s="296"/>
      <c r="K118" s="296"/>
      <c r="L118" s="296"/>
      <c r="M118" s="296"/>
      <c r="N118" s="296"/>
      <c r="O118" s="296"/>
      <c r="P118" s="296"/>
      <c r="Q118" s="296"/>
      <c r="R118" s="296"/>
      <c r="S118" s="296"/>
      <c r="T118" s="296"/>
      <c r="U118" s="221"/>
      <c r="V118" s="221"/>
      <c r="W118" s="221"/>
      <c r="X118" s="221"/>
      <c r="Y118" s="221"/>
      <c r="Z118" s="221"/>
    </row>
    <row r="119" ht="11.25" customHeight="1">
      <c r="A119" s="221"/>
      <c r="B119" s="221"/>
      <c r="C119" s="221"/>
      <c r="D119" s="221"/>
      <c r="E119" s="221"/>
      <c r="F119" s="221"/>
      <c r="G119" s="221"/>
      <c r="H119" s="221"/>
      <c r="I119" s="296"/>
      <c r="J119" s="296"/>
      <c r="K119" s="296"/>
      <c r="L119" s="296"/>
      <c r="M119" s="296"/>
      <c r="N119" s="296"/>
      <c r="O119" s="296"/>
      <c r="P119" s="296"/>
      <c r="Q119" s="296"/>
      <c r="R119" s="296"/>
      <c r="S119" s="296"/>
      <c r="T119" s="296"/>
      <c r="U119" s="221"/>
      <c r="V119" s="221"/>
      <c r="W119" s="221"/>
      <c r="X119" s="221"/>
      <c r="Y119" s="221"/>
      <c r="Z119" s="221"/>
    </row>
    <row r="120" ht="11.25" customHeight="1">
      <c r="A120" s="221"/>
      <c r="B120" s="221"/>
      <c r="C120" s="221"/>
      <c r="D120" s="221"/>
      <c r="E120" s="221"/>
      <c r="F120" s="221"/>
      <c r="G120" s="221"/>
      <c r="H120" s="221"/>
      <c r="I120" s="296"/>
      <c r="J120" s="296"/>
      <c r="K120" s="296"/>
      <c r="L120" s="296"/>
      <c r="M120" s="296"/>
      <c r="N120" s="296"/>
      <c r="O120" s="296"/>
      <c r="P120" s="296"/>
      <c r="Q120" s="296"/>
      <c r="R120" s="296"/>
      <c r="S120" s="296"/>
      <c r="T120" s="296"/>
      <c r="U120" s="221"/>
      <c r="V120" s="221"/>
      <c r="W120" s="221"/>
      <c r="X120" s="221"/>
      <c r="Y120" s="221"/>
      <c r="Z120" s="221"/>
    </row>
    <row r="121" ht="11.25" customHeight="1">
      <c r="A121" s="221"/>
      <c r="B121" s="221"/>
      <c r="C121" s="221"/>
      <c r="D121" s="221"/>
      <c r="E121" s="221"/>
      <c r="F121" s="221"/>
      <c r="G121" s="221"/>
      <c r="H121" s="221"/>
      <c r="I121" s="296"/>
      <c r="J121" s="296"/>
      <c r="K121" s="296"/>
      <c r="L121" s="296"/>
      <c r="M121" s="296"/>
      <c r="N121" s="296"/>
      <c r="O121" s="296"/>
      <c r="P121" s="296"/>
      <c r="Q121" s="296"/>
      <c r="R121" s="296"/>
      <c r="S121" s="296"/>
      <c r="T121" s="296"/>
      <c r="U121" s="221"/>
      <c r="V121" s="221"/>
      <c r="W121" s="221"/>
      <c r="X121" s="221"/>
      <c r="Y121" s="221"/>
      <c r="Z121" s="221"/>
    </row>
    <row r="122" ht="11.25" customHeight="1">
      <c r="A122" s="221"/>
      <c r="B122" s="221"/>
      <c r="C122" s="221"/>
      <c r="D122" s="221"/>
      <c r="E122" s="221"/>
      <c r="F122" s="221"/>
      <c r="G122" s="221"/>
      <c r="H122" s="221"/>
      <c r="I122" s="296"/>
      <c r="J122" s="296"/>
      <c r="K122" s="296"/>
      <c r="L122" s="296"/>
      <c r="M122" s="296"/>
      <c r="N122" s="296"/>
      <c r="O122" s="296"/>
      <c r="P122" s="296"/>
      <c r="Q122" s="296"/>
      <c r="R122" s="296"/>
      <c r="S122" s="296"/>
      <c r="T122" s="296"/>
      <c r="U122" s="221"/>
      <c r="V122" s="221"/>
      <c r="W122" s="221"/>
      <c r="X122" s="221"/>
      <c r="Y122" s="221"/>
      <c r="Z122" s="221"/>
    </row>
    <row r="123" ht="11.25" customHeight="1">
      <c r="A123" s="221"/>
      <c r="B123" s="221"/>
      <c r="C123" s="221"/>
      <c r="D123" s="221"/>
      <c r="E123" s="221"/>
      <c r="F123" s="221"/>
      <c r="G123" s="221"/>
      <c r="H123" s="221"/>
      <c r="I123" s="296"/>
      <c r="J123" s="296"/>
      <c r="K123" s="296"/>
      <c r="L123" s="296"/>
      <c r="M123" s="296"/>
      <c r="N123" s="296"/>
      <c r="O123" s="296"/>
      <c r="P123" s="296"/>
      <c r="Q123" s="296"/>
      <c r="R123" s="296"/>
      <c r="S123" s="296"/>
      <c r="T123" s="296"/>
      <c r="U123" s="221"/>
      <c r="V123" s="221"/>
      <c r="W123" s="221"/>
      <c r="X123" s="221"/>
      <c r="Y123" s="221"/>
      <c r="Z123" s="221"/>
    </row>
    <row r="124" ht="11.25" customHeight="1">
      <c r="A124" s="221"/>
      <c r="B124" s="221"/>
      <c r="C124" s="221"/>
      <c r="D124" s="221"/>
      <c r="E124" s="221"/>
      <c r="F124" s="221"/>
      <c r="G124" s="221"/>
      <c r="H124" s="221"/>
      <c r="I124" s="296"/>
      <c r="J124" s="296"/>
      <c r="K124" s="296"/>
      <c r="L124" s="296"/>
      <c r="M124" s="296"/>
      <c r="N124" s="296"/>
      <c r="O124" s="296"/>
      <c r="P124" s="296"/>
      <c r="Q124" s="296"/>
      <c r="R124" s="296"/>
      <c r="S124" s="296"/>
      <c r="T124" s="296"/>
      <c r="U124" s="221"/>
      <c r="V124" s="221"/>
      <c r="W124" s="221"/>
      <c r="X124" s="221"/>
      <c r="Y124" s="221"/>
      <c r="Z124" s="221"/>
    </row>
    <row r="125" ht="11.25" customHeight="1">
      <c r="A125" s="221"/>
      <c r="B125" s="221"/>
      <c r="C125" s="221"/>
      <c r="D125" s="221"/>
      <c r="E125" s="221"/>
      <c r="F125" s="221"/>
      <c r="G125" s="221"/>
      <c r="H125" s="221"/>
      <c r="I125" s="296"/>
      <c r="J125" s="296"/>
      <c r="K125" s="296"/>
      <c r="L125" s="296"/>
      <c r="M125" s="296"/>
      <c r="N125" s="296"/>
      <c r="O125" s="296"/>
      <c r="P125" s="296"/>
      <c r="Q125" s="296"/>
      <c r="R125" s="296"/>
      <c r="S125" s="296"/>
      <c r="T125" s="296"/>
      <c r="U125" s="221"/>
      <c r="V125" s="221"/>
      <c r="W125" s="221"/>
      <c r="X125" s="221"/>
      <c r="Y125" s="221"/>
      <c r="Z125" s="221"/>
    </row>
    <row r="126" ht="11.25" customHeight="1">
      <c r="A126" s="221"/>
      <c r="B126" s="221"/>
      <c r="C126" s="221"/>
      <c r="D126" s="221"/>
      <c r="E126" s="221"/>
      <c r="F126" s="221"/>
      <c r="G126" s="221"/>
      <c r="H126" s="221"/>
      <c r="I126" s="296"/>
      <c r="J126" s="296"/>
      <c r="K126" s="296"/>
      <c r="L126" s="296"/>
      <c r="M126" s="296"/>
      <c r="N126" s="296"/>
      <c r="O126" s="296"/>
      <c r="P126" s="296"/>
      <c r="Q126" s="296"/>
      <c r="R126" s="296"/>
      <c r="S126" s="296"/>
      <c r="T126" s="296"/>
      <c r="U126" s="221"/>
      <c r="V126" s="221"/>
      <c r="W126" s="221"/>
      <c r="X126" s="221"/>
      <c r="Y126" s="221"/>
      <c r="Z126" s="221"/>
    </row>
    <row r="127" ht="11.25" customHeight="1">
      <c r="A127" s="221"/>
      <c r="B127" s="221"/>
      <c r="C127" s="221"/>
      <c r="D127" s="221"/>
      <c r="E127" s="221"/>
      <c r="F127" s="221"/>
      <c r="G127" s="221"/>
      <c r="H127" s="221"/>
      <c r="I127" s="296"/>
      <c r="J127" s="296"/>
      <c r="K127" s="296"/>
      <c r="L127" s="296"/>
      <c r="M127" s="296"/>
      <c r="N127" s="296"/>
      <c r="O127" s="296"/>
      <c r="P127" s="296"/>
      <c r="Q127" s="296"/>
      <c r="R127" s="296"/>
      <c r="S127" s="296"/>
      <c r="T127" s="296"/>
      <c r="U127" s="221"/>
      <c r="V127" s="221"/>
      <c r="W127" s="221"/>
      <c r="X127" s="221"/>
      <c r="Y127" s="221"/>
      <c r="Z127" s="221"/>
    </row>
    <row r="128" ht="11.25" customHeight="1">
      <c r="A128" s="221"/>
      <c r="B128" s="221"/>
      <c r="C128" s="221"/>
      <c r="D128" s="221"/>
      <c r="E128" s="221"/>
      <c r="F128" s="221"/>
      <c r="G128" s="221"/>
      <c r="H128" s="221"/>
      <c r="I128" s="296"/>
      <c r="J128" s="296"/>
      <c r="K128" s="296"/>
      <c r="L128" s="296"/>
      <c r="M128" s="296"/>
      <c r="N128" s="296"/>
      <c r="O128" s="296"/>
      <c r="P128" s="296"/>
      <c r="Q128" s="296"/>
      <c r="R128" s="296"/>
      <c r="S128" s="296"/>
      <c r="T128" s="296"/>
      <c r="U128" s="221"/>
      <c r="V128" s="221"/>
      <c r="W128" s="221"/>
      <c r="X128" s="221"/>
      <c r="Y128" s="221"/>
      <c r="Z128" s="221"/>
    </row>
    <row r="129" ht="11.25" customHeight="1">
      <c r="A129" s="221"/>
      <c r="B129" s="221"/>
      <c r="C129" s="221"/>
      <c r="D129" s="221"/>
      <c r="E129" s="221"/>
      <c r="F129" s="221"/>
      <c r="G129" s="221"/>
      <c r="H129" s="221"/>
      <c r="I129" s="296"/>
      <c r="J129" s="296"/>
      <c r="K129" s="296"/>
      <c r="L129" s="296"/>
      <c r="M129" s="296"/>
      <c r="N129" s="296"/>
      <c r="O129" s="296"/>
      <c r="P129" s="296"/>
      <c r="Q129" s="296"/>
      <c r="R129" s="296"/>
      <c r="S129" s="296"/>
      <c r="T129" s="296"/>
      <c r="U129" s="221"/>
      <c r="V129" s="221"/>
      <c r="W129" s="221"/>
      <c r="X129" s="221"/>
      <c r="Y129" s="221"/>
      <c r="Z129" s="221"/>
    </row>
    <row r="130" ht="11.25" customHeight="1">
      <c r="A130" s="221"/>
      <c r="B130" s="221"/>
      <c r="C130" s="221"/>
      <c r="D130" s="221"/>
      <c r="E130" s="221"/>
      <c r="F130" s="221"/>
      <c r="G130" s="221"/>
      <c r="H130" s="221"/>
      <c r="I130" s="296"/>
      <c r="J130" s="296"/>
      <c r="K130" s="296"/>
      <c r="L130" s="296"/>
      <c r="M130" s="296"/>
      <c r="N130" s="296"/>
      <c r="O130" s="296"/>
      <c r="P130" s="296"/>
      <c r="Q130" s="296"/>
      <c r="R130" s="296"/>
      <c r="S130" s="296"/>
      <c r="T130" s="296"/>
      <c r="U130" s="221"/>
      <c r="V130" s="221"/>
      <c r="W130" s="221"/>
      <c r="X130" s="221"/>
      <c r="Y130" s="221"/>
      <c r="Z130" s="221"/>
    </row>
    <row r="131" ht="11.25" customHeight="1">
      <c r="A131" s="221"/>
      <c r="B131" s="221"/>
      <c r="C131" s="221"/>
      <c r="D131" s="221"/>
      <c r="E131" s="221"/>
      <c r="F131" s="221"/>
      <c r="G131" s="221"/>
      <c r="H131" s="221"/>
      <c r="I131" s="296"/>
      <c r="J131" s="296"/>
      <c r="K131" s="296"/>
      <c r="L131" s="296"/>
      <c r="M131" s="296"/>
      <c r="N131" s="296"/>
      <c r="O131" s="296"/>
      <c r="P131" s="296"/>
      <c r="Q131" s="296"/>
      <c r="R131" s="296"/>
      <c r="S131" s="296"/>
      <c r="T131" s="296"/>
      <c r="U131" s="221"/>
      <c r="V131" s="221"/>
      <c r="W131" s="221"/>
      <c r="X131" s="221"/>
      <c r="Y131" s="221"/>
      <c r="Z131" s="221"/>
    </row>
    <row r="132" ht="11.25" customHeight="1">
      <c r="A132" s="221"/>
      <c r="B132" s="221"/>
      <c r="C132" s="221"/>
      <c r="D132" s="221"/>
      <c r="E132" s="221"/>
      <c r="F132" s="221"/>
      <c r="G132" s="221"/>
      <c r="H132" s="221"/>
      <c r="I132" s="296"/>
      <c r="J132" s="296"/>
      <c r="K132" s="296"/>
      <c r="L132" s="296"/>
      <c r="M132" s="296"/>
      <c r="N132" s="296"/>
      <c r="O132" s="296"/>
      <c r="P132" s="296"/>
      <c r="Q132" s="296"/>
      <c r="R132" s="296"/>
      <c r="S132" s="296"/>
      <c r="T132" s="296"/>
      <c r="U132" s="221"/>
      <c r="V132" s="221"/>
      <c r="W132" s="221"/>
      <c r="X132" s="221"/>
      <c r="Y132" s="221"/>
      <c r="Z132" s="221"/>
    </row>
    <row r="133" ht="11.25" customHeight="1">
      <c r="A133" s="221"/>
      <c r="B133" s="221"/>
      <c r="C133" s="221"/>
      <c r="D133" s="221"/>
      <c r="E133" s="221"/>
      <c r="F133" s="221"/>
      <c r="G133" s="221"/>
      <c r="H133" s="221"/>
      <c r="I133" s="296"/>
      <c r="J133" s="296"/>
      <c r="K133" s="296"/>
      <c r="L133" s="296"/>
      <c r="M133" s="296"/>
      <c r="N133" s="296"/>
      <c r="O133" s="296"/>
      <c r="P133" s="296"/>
      <c r="Q133" s="296"/>
      <c r="R133" s="296"/>
      <c r="S133" s="296"/>
      <c r="T133" s="296"/>
      <c r="U133" s="221"/>
      <c r="V133" s="221"/>
      <c r="W133" s="221"/>
      <c r="X133" s="221"/>
      <c r="Y133" s="221"/>
      <c r="Z133" s="221"/>
    </row>
    <row r="134" ht="11.25" customHeight="1">
      <c r="A134" s="221"/>
      <c r="B134" s="221"/>
      <c r="C134" s="221"/>
      <c r="D134" s="221"/>
      <c r="E134" s="221"/>
      <c r="F134" s="221"/>
      <c r="G134" s="221"/>
      <c r="H134" s="221"/>
      <c r="I134" s="296"/>
      <c r="J134" s="296"/>
      <c r="K134" s="296"/>
      <c r="L134" s="296"/>
      <c r="M134" s="296"/>
      <c r="N134" s="296"/>
      <c r="O134" s="296"/>
      <c r="P134" s="296"/>
      <c r="Q134" s="296"/>
      <c r="R134" s="296"/>
      <c r="S134" s="296"/>
      <c r="T134" s="296"/>
      <c r="U134" s="221"/>
      <c r="V134" s="221"/>
      <c r="W134" s="221"/>
      <c r="X134" s="221"/>
      <c r="Y134" s="221"/>
      <c r="Z134" s="221"/>
    </row>
    <row r="135" ht="11.25" customHeight="1">
      <c r="A135" s="221"/>
      <c r="B135" s="221"/>
      <c r="C135" s="221"/>
      <c r="D135" s="221"/>
      <c r="E135" s="221"/>
      <c r="F135" s="221"/>
      <c r="G135" s="221"/>
      <c r="H135" s="221"/>
      <c r="I135" s="296"/>
      <c r="J135" s="296"/>
      <c r="K135" s="296"/>
      <c r="L135" s="296"/>
      <c r="M135" s="296"/>
      <c r="N135" s="296"/>
      <c r="O135" s="296"/>
      <c r="P135" s="296"/>
      <c r="Q135" s="296"/>
      <c r="R135" s="296"/>
      <c r="S135" s="296"/>
      <c r="T135" s="296"/>
      <c r="U135" s="221"/>
      <c r="V135" s="221"/>
      <c r="W135" s="221"/>
      <c r="X135" s="221"/>
      <c r="Y135" s="221"/>
      <c r="Z135" s="221"/>
    </row>
    <row r="136" ht="11.25" customHeight="1">
      <c r="A136" s="221"/>
      <c r="B136" s="221"/>
      <c r="C136" s="221"/>
      <c r="D136" s="221"/>
      <c r="E136" s="221"/>
      <c r="F136" s="221"/>
      <c r="G136" s="221"/>
      <c r="H136" s="221"/>
      <c r="I136" s="296"/>
      <c r="J136" s="296"/>
      <c r="K136" s="296"/>
      <c r="L136" s="296"/>
      <c r="M136" s="296"/>
      <c r="N136" s="296"/>
      <c r="O136" s="296"/>
      <c r="P136" s="296"/>
      <c r="Q136" s="296"/>
      <c r="R136" s="296"/>
      <c r="S136" s="296"/>
      <c r="T136" s="296"/>
      <c r="U136" s="221"/>
      <c r="V136" s="221"/>
      <c r="W136" s="221"/>
      <c r="X136" s="221"/>
      <c r="Y136" s="221"/>
      <c r="Z136" s="221"/>
    </row>
    <row r="137" ht="11.25" customHeight="1">
      <c r="A137" s="221"/>
      <c r="B137" s="221"/>
      <c r="C137" s="221"/>
      <c r="D137" s="221"/>
      <c r="E137" s="221"/>
      <c r="F137" s="221"/>
      <c r="G137" s="221"/>
      <c r="H137" s="221"/>
      <c r="I137" s="296"/>
      <c r="J137" s="296"/>
      <c r="K137" s="296"/>
      <c r="L137" s="296"/>
      <c r="M137" s="296"/>
      <c r="N137" s="296"/>
      <c r="O137" s="296"/>
      <c r="P137" s="296"/>
      <c r="Q137" s="296"/>
      <c r="R137" s="296"/>
      <c r="S137" s="296"/>
      <c r="T137" s="296"/>
      <c r="U137" s="221"/>
      <c r="V137" s="221"/>
      <c r="W137" s="221"/>
      <c r="X137" s="221"/>
      <c r="Y137" s="221"/>
      <c r="Z137" s="221"/>
    </row>
    <row r="138" ht="11.25" customHeight="1">
      <c r="A138" s="221"/>
      <c r="B138" s="221"/>
      <c r="C138" s="221"/>
      <c r="D138" s="221"/>
      <c r="E138" s="221"/>
      <c r="F138" s="221"/>
      <c r="G138" s="221"/>
      <c r="H138" s="221"/>
      <c r="I138" s="296"/>
      <c r="J138" s="296"/>
      <c r="K138" s="296"/>
      <c r="L138" s="296"/>
      <c r="M138" s="296"/>
      <c r="N138" s="296"/>
      <c r="O138" s="296"/>
      <c r="P138" s="296"/>
      <c r="Q138" s="296"/>
      <c r="R138" s="296"/>
      <c r="S138" s="296"/>
      <c r="T138" s="296"/>
      <c r="U138" s="221"/>
      <c r="V138" s="221"/>
      <c r="W138" s="221"/>
      <c r="X138" s="221"/>
      <c r="Y138" s="221"/>
      <c r="Z138" s="221"/>
    </row>
    <row r="139" ht="11.25" customHeight="1">
      <c r="A139" s="221"/>
      <c r="B139" s="221"/>
      <c r="C139" s="221"/>
      <c r="D139" s="221"/>
      <c r="E139" s="221"/>
      <c r="F139" s="221"/>
      <c r="G139" s="221"/>
      <c r="H139" s="221"/>
      <c r="I139" s="296"/>
      <c r="J139" s="296"/>
      <c r="K139" s="296"/>
      <c r="L139" s="296"/>
      <c r="M139" s="296"/>
      <c r="N139" s="296"/>
      <c r="O139" s="296"/>
      <c r="P139" s="296"/>
      <c r="Q139" s="296"/>
      <c r="R139" s="296"/>
      <c r="S139" s="296"/>
      <c r="T139" s="296"/>
      <c r="U139" s="221"/>
      <c r="V139" s="221"/>
      <c r="W139" s="221"/>
      <c r="X139" s="221"/>
      <c r="Y139" s="221"/>
      <c r="Z139" s="221"/>
    </row>
    <row r="140" ht="11.25" customHeight="1">
      <c r="A140" s="221"/>
      <c r="B140" s="221"/>
      <c r="C140" s="221"/>
      <c r="D140" s="221"/>
      <c r="E140" s="221"/>
      <c r="F140" s="221"/>
      <c r="G140" s="221"/>
      <c r="H140" s="221"/>
      <c r="I140" s="296"/>
      <c r="J140" s="296"/>
      <c r="K140" s="296"/>
      <c r="L140" s="296"/>
      <c r="M140" s="296"/>
      <c r="N140" s="296"/>
      <c r="O140" s="296"/>
      <c r="P140" s="296"/>
      <c r="Q140" s="296"/>
      <c r="R140" s="296"/>
      <c r="S140" s="296"/>
      <c r="T140" s="296"/>
      <c r="U140" s="221"/>
      <c r="V140" s="221"/>
      <c r="W140" s="221"/>
      <c r="X140" s="221"/>
      <c r="Y140" s="221"/>
      <c r="Z140" s="221"/>
    </row>
    <row r="141" ht="11.25" customHeight="1">
      <c r="A141" s="221"/>
      <c r="B141" s="221"/>
      <c r="C141" s="221"/>
      <c r="D141" s="221"/>
      <c r="E141" s="221"/>
      <c r="F141" s="221"/>
      <c r="G141" s="221"/>
      <c r="H141" s="221"/>
      <c r="I141" s="296"/>
      <c r="J141" s="296"/>
      <c r="K141" s="296"/>
      <c r="L141" s="296"/>
      <c r="M141" s="296"/>
      <c r="N141" s="296"/>
      <c r="O141" s="296"/>
      <c r="P141" s="296"/>
      <c r="Q141" s="296"/>
      <c r="R141" s="296"/>
      <c r="S141" s="296"/>
      <c r="T141" s="296"/>
      <c r="U141" s="221"/>
      <c r="V141" s="221"/>
      <c r="W141" s="221"/>
      <c r="X141" s="221"/>
      <c r="Y141" s="221"/>
      <c r="Z141" s="221"/>
    </row>
    <row r="142" ht="11.25" customHeight="1">
      <c r="A142" s="221"/>
      <c r="B142" s="221"/>
      <c r="C142" s="221"/>
      <c r="D142" s="221"/>
      <c r="E142" s="221"/>
      <c r="F142" s="221"/>
      <c r="G142" s="221"/>
      <c r="H142" s="221"/>
      <c r="I142" s="296"/>
      <c r="J142" s="296"/>
      <c r="K142" s="296"/>
      <c r="L142" s="296"/>
      <c r="M142" s="296"/>
      <c r="N142" s="296"/>
      <c r="O142" s="296"/>
      <c r="P142" s="296"/>
      <c r="Q142" s="296"/>
      <c r="R142" s="296"/>
      <c r="S142" s="296"/>
      <c r="T142" s="296"/>
      <c r="U142" s="221"/>
      <c r="V142" s="221"/>
      <c r="W142" s="221"/>
      <c r="X142" s="221"/>
      <c r="Y142" s="221"/>
      <c r="Z142" s="221"/>
    </row>
    <row r="143" ht="11.25" customHeight="1">
      <c r="A143" s="221"/>
      <c r="B143" s="221"/>
      <c r="C143" s="221"/>
      <c r="D143" s="221"/>
      <c r="E143" s="221"/>
      <c r="F143" s="221"/>
      <c r="G143" s="221"/>
      <c r="H143" s="221"/>
      <c r="I143" s="296"/>
      <c r="J143" s="296"/>
      <c r="K143" s="296"/>
      <c r="L143" s="296"/>
      <c r="M143" s="296"/>
      <c r="N143" s="296"/>
      <c r="O143" s="296"/>
      <c r="P143" s="296"/>
      <c r="Q143" s="296"/>
      <c r="R143" s="296"/>
      <c r="S143" s="296"/>
      <c r="T143" s="296"/>
      <c r="U143" s="221"/>
      <c r="V143" s="221"/>
      <c r="W143" s="221"/>
      <c r="X143" s="221"/>
      <c r="Y143" s="221"/>
      <c r="Z143" s="221"/>
    </row>
    <row r="144" ht="11.25" customHeight="1">
      <c r="A144" s="221"/>
      <c r="B144" s="221"/>
      <c r="C144" s="221"/>
      <c r="D144" s="221"/>
      <c r="E144" s="221"/>
      <c r="F144" s="221"/>
      <c r="G144" s="221"/>
      <c r="H144" s="221"/>
      <c r="I144" s="296"/>
      <c r="J144" s="296"/>
      <c r="K144" s="296"/>
      <c r="L144" s="296"/>
      <c r="M144" s="296"/>
      <c r="N144" s="296"/>
      <c r="O144" s="296"/>
      <c r="P144" s="296"/>
      <c r="Q144" s="296"/>
      <c r="R144" s="296"/>
      <c r="S144" s="296"/>
      <c r="T144" s="296"/>
      <c r="U144" s="221"/>
      <c r="V144" s="221"/>
      <c r="W144" s="221"/>
      <c r="X144" s="221"/>
      <c r="Y144" s="221"/>
      <c r="Z144" s="221"/>
    </row>
    <row r="145" ht="11.25" customHeight="1">
      <c r="A145" s="221"/>
      <c r="B145" s="221"/>
      <c r="C145" s="221"/>
      <c r="D145" s="221"/>
      <c r="E145" s="221"/>
      <c r="F145" s="221"/>
      <c r="G145" s="221"/>
      <c r="H145" s="221"/>
      <c r="I145" s="296"/>
      <c r="J145" s="296"/>
      <c r="K145" s="296"/>
      <c r="L145" s="296"/>
      <c r="M145" s="296"/>
      <c r="N145" s="296"/>
      <c r="O145" s="296"/>
      <c r="P145" s="296"/>
      <c r="Q145" s="296"/>
      <c r="R145" s="296"/>
      <c r="S145" s="296"/>
      <c r="T145" s="296"/>
      <c r="U145" s="221"/>
      <c r="V145" s="221"/>
      <c r="W145" s="221"/>
      <c r="X145" s="221"/>
      <c r="Y145" s="221"/>
      <c r="Z145" s="221"/>
    </row>
    <row r="146" ht="11.25" customHeight="1">
      <c r="A146" s="221"/>
      <c r="B146" s="221"/>
      <c r="C146" s="221"/>
      <c r="D146" s="221"/>
      <c r="E146" s="221"/>
      <c r="F146" s="221"/>
      <c r="G146" s="221"/>
      <c r="H146" s="221"/>
      <c r="I146" s="296"/>
      <c r="J146" s="296"/>
      <c r="K146" s="296"/>
      <c r="L146" s="296"/>
      <c r="M146" s="296"/>
      <c r="N146" s="296"/>
      <c r="O146" s="296"/>
      <c r="P146" s="296"/>
      <c r="Q146" s="296"/>
      <c r="R146" s="296"/>
      <c r="S146" s="296"/>
      <c r="T146" s="296"/>
      <c r="U146" s="221"/>
      <c r="V146" s="221"/>
      <c r="W146" s="221"/>
      <c r="X146" s="221"/>
      <c r="Y146" s="221"/>
      <c r="Z146" s="221"/>
    </row>
    <row r="147" ht="11.25" customHeight="1">
      <c r="A147" s="221"/>
      <c r="B147" s="221"/>
      <c r="C147" s="221"/>
      <c r="D147" s="221"/>
      <c r="E147" s="221"/>
      <c r="F147" s="221"/>
      <c r="G147" s="221"/>
      <c r="H147" s="221"/>
      <c r="I147" s="296"/>
      <c r="J147" s="296"/>
      <c r="K147" s="296"/>
      <c r="L147" s="296"/>
      <c r="M147" s="296"/>
      <c r="N147" s="296"/>
      <c r="O147" s="296"/>
      <c r="P147" s="296"/>
      <c r="Q147" s="296"/>
      <c r="R147" s="296"/>
      <c r="S147" s="296"/>
      <c r="T147" s="296"/>
      <c r="U147" s="221"/>
      <c r="V147" s="221"/>
      <c r="W147" s="221"/>
      <c r="X147" s="221"/>
      <c r="Y147" s="221"/>
      <c r="Z147" s="221"/>
    </row>
    <row r="148" ht="11.25" customHeight="1">
      <c r="A148" s="221"/>
      <c r="B148" s="221"/>
      <c r="C148" s="221"/>
      <c r="D148" s="221"/>
      <c r="E148" s="221"/>
      <c r="F148" s="221"/>
      <c r="G148" s="221"/>
      <c r="H148" s="221"/>
      <c r="I148" s="296"/>
      <c r="J148" s="296"/>
      <c r="K148" s="296"/>
      <c r="L148" s="296"/>
      <c r="M148" s="296"/>
      <c r="N148" s="296"/>
      <c r="O148" s="296"/>
      <c r="P148" s="296"/>
      <c r="Q148" s="296"/>
      <c r="R148" s="296"/>
      <c r="S148" s="296"/>
      <c r="T148" s="296"/>
      <c r="U148" s="221"/>
      <c r="V148" s="221"/>
      <c r="W148" s="221"/>
      <c r="X148" s="221"/>
      <c r="Y148" s="221"/>
      <c r="Z148" s="221"/>
    </row>
    <row r="149" ht="11.25" customHeight="1">
      <c r="A149" s="221"/>
      <c r="B149" s="221"/>
      <c r="C149" s="221"/>
      <c r="D149" s="221"/>
      <c r="E149" s="221"/>
      <c r="F149" s="221"/>
      <c r="G149" s="221"/>
      <c r="H149" s="221"/>
      <c r="I149" s="296"/>
      <c r="J149" s="296"/>
      <c r="K149" s="296"/>
      <c r="L149" s="296"/>
      <c r="M149" s="296"/>
      <c r="N149" s="296"/>
      <c r="O149" s="296"/>
      <c r="P149" s="296"/>
      <c r="Q149" s="296"/>
      <c r="R149" s="296"/>
      <c r="S149" s="296"/>
      <c r="T149" s="296"/>
      <c r="U149" s="221"/>
      <c r="V149" s="221"/>
      <c r="W149" s="221"/>
      <c r="X149" s="221"/>
      <c r="Y149" s="221"/>
      <c r="Z149" s="221"/>
    </row>
    <row r="150" ht="11.25" customHeight="1">
      <c r="A150" s="221"/>
      <c r="B150" s="221"/>
      <c r="C150" s="221"/>
      <c r="D150" s="221"/>
      <c r="E150" s="221"/>
      <c r="F150" s="221"/>
      <c r="G150" s="221"/>
      <c r="H150" s="221"/>
      <c r="I150" s="296"/>
      <c r="J150" s="296"/>
      <c r="K150" s="296"/>
      <c r="L150" s="296"/>
      <c r="M150" s="296"/>
      <c r="N150" s="296"/>
      <c r="O150" s="296"/>
      <c r="P150" s="296"/>
      <c r="Q150" s="296"/>
      <c r="R150" s="296"/>
      <c r="S150" s="296"/>
      <c r="T150" s="296"/>
      <c r="U150" s="221"/>
      <c r="V150" s="221"/>
      <c r="W150" s="221"/>
      <c r="X150" s="221"/>
      <c r="Y150" s="221"/>
      <c r="Z150" s="221"/>
    </row>
    <row r="151" ht="11.25" customHeight="1">
      <c r="A151" s="221"/>
      <c r="B151" s="221"/>
      <c r="C151" s="221"/>
      <c r="D151" s="221"/>
      <c r="E151" s="221"/>
      <c r="F151" s="221"/>
      <c r="G151" s="221"/>
      <c r="H151" s="221"/>
      <c r="I151" s="296"/>
      <c r="J151" s="296"/>
      <c r="K151" s="296"/>
      <c r="L151" s="296"/>
      <c r="M151" s="296"/>
      <c r="N151" s="296"/>
      <c r="O151" s="296"/>
      <c r="P151" s="296"/>
      <c r="Q151" s="296"/>
      <c r="R151" s="296"/>
      <c r="S151" s="296"/>
      <c r="T151" s="296"/>
      <c r="U151" s="221"/>
      <c r="V151" s="221"/>
      <c r="W151" s="221"/>
      <c r="X151" s="221"/>
      <c r="Y151" s="221"/>
      <c r="Z151" s="221"/>
    </row>
    <row r="152" ht="11.25" customHeight="1">
      <c r="A152" s="221"/>
      <c r="B152" s="221"/>
      <c r="C152" s="221"/>
      <c r="D152" s="221"/>
      <c r="E152" s="221"/>
      <c r="F152" s="221"/>
      <c r="G152" s="221"/>
      <c r="H152" s="221"/>
      <c r="I152" s="296"/>
      <c r="J152" s="296"/>
      <c r="K152" s="296"/>
      <c r="L152" s="296"/>
      <c r="M152" s="296"/>
      <c r="N152" s="296"/>
      <c r="O152" s="296"/>
      <c r="P152" s="296"/>
      <c r="Q152" s="296"/>
      <c r="R152" s="296"/>
      <c r="S152" s="296"/>
      <c r="T152" s="296"/>
      <c r="U152" s="221"/>
      <c r="V152" s="221"/>
      <c r="W152" s="221"/>
      <c r="X152" s="221"/>
      <c r="Y152" s="221"/>
      <c r="Z152" s="221"/>
    </row>
    <row r="153" ht="11.25" customHeight="1">
      <c r="A153" s="221"/>
      <c r="B153" s="221"/>
      <c r="C153" s="221"/>
      <c r="D153" s="221"/>
      <c r="E153" s="221"/>
      <c r="F153" s="221"/>
      <c r="G153" s="221"/>
      <c r="H153" s="221"/>
      <c r="I153" s="296"/>
      <c r="J153" s="296"/>
      <c r="K153" s="296"/>
      <c r="L153" s="296"/>
      <c r="M153" s="296"/>
      <c r="N153" s="296"/>
      <c r="O153" s="296"/>
      <c r="P153" s="296"/>
      <c r="Q153" s="296"/>
      <c r="R153" s="296"/>
      <c r="S153" s="296"/>
      <c r="T153" s="296"/>
      <c r="U153" s="221"/>
      <c r="V153" s="221"/>
      <c r="W153" s="221"/>
      <c r="X153" s="221"/>
      <c r="Y153" s="221"/>
      <c r="Z153" s="221"/>
    </row>
    <row r="154" ht="11.25" customHeight="1">
      <c r="A154" s="221"/>
      <c r="B154" s="221"/>
      <c r="C154" s="221"/>
      <c r="D154" s="221"/>
      <c r="E154" s="221"/>
      <c r="F154" s="221"/>
      <c r="G154" s="221"/>
      <c r="H154" s="221"/>
      <c r="I154" s="296"/>
      <c r="J154" s="296"/>
      <c r="K154" s="296"/>
      <c r="L154" s="296"/>
      <c r="M154" s="296"/>
      <c r="N154" s="296"/>
      <c r="O154" s="296"/>
      <c r="P154" s="296"/>
      <c r="Q154" s="296"/>
      <c r="R154" s="296"/>
      <c r="S154" s="296"/>
      <c r="T154" s="296"/>
      <c r="U154" s="221"/>
      <c r="V154" s="221"/>
      <c r="W154" s="221"/>
      <c r="X154" s="221"/>
      <c r="Y154" s="221"/>
      <c r="Z154" s="221"/>
    </row>
    <row r="155" ht="11.25" customHeight="1">
      <c r="A155" s="221"/>
      <c r="B155" s="221"/>
      <c r="C155" s="221"/>
      <c r="D155" s="221"/>
      <c r="E155" s="221"/>
      <c r="F155" s="221"/>
      <c r="G155" s="221"/>
      <c r="H155" s="221"/>
      <c r="I155" s="296"/>
      <c r="J155" s="296"/>
      <c r="K155" s="296"/>
      <c r="L155" s="296"/>
      <c r="M155" s="296"/>
      <c r="N155" s="296"/>
      <c r="O155" s="296"/>
      <c r="P155" s="296"/>
      <c r="Q155" s="296"/>
      <c r="R155" s="296"/>
      <c r="S155" s="296"/>
      <c r="T155" s="296"/>
      <c r="U155" s="221"/>
      <c r="V155" s="221"/>
      <c r="W155" s="221"/>
      <c r="X155" s="221"/>
      <c r="Y155" s="221"/>
      <c r="Z155" s="221"/>
    </row>
    <row r="156" ht="11.25" customHeight="1">
      <c r="A156" s="221"/>
      <c r="B156" s="221"/>
      <c r="C156" s="221"/>
      <c r="D156" s="221"/>
      <c r="E156" s="221"/>
      <c r="F156" s="221"/>
      <c r="G156" s="221"/>
      <c r="H156" s="221"/>
      <c r="I156" s="296"/>
      <c r="J156" s="296"/>
      <c r="K156" s="296"/>
      <c r="L156" s="296"/>
      <c r="M156" s="296"/>
      <c r="N156" s="296"/>
      <c r="O156" s="296"/>
      <c r="P156" s="296"/>
      <c r="Q156" s="296"/>
      <c r="R156" s="296"/>
      <c r="S156" s="296"/>
      <c r="T156" s="296"/>
      <c r="U156" s="221"/>
      <c r="V156" s="221"/>
      <c r="W156" s="221"/>
      <c r="X156" s="221"/>
      <c r="Y156" s="221"/>
      <c r="Z156" s="221"/>
    </row>
    <row r="157" ht="11.25" customHeight="1">
      <c r="A157" s="221"/>
      <c r="B157" s="221"/>
      <c r="C157" s="221"/>
      <c r="D157" s="221"/>
      <c r="E157" s="221"/>
      <c r="F157" s="221"/>
      <c r="G157" s="221"/>
      <c r="H157" s="221"/>
      <c r="I157" s="296"/>
      <c r="J157" s="296"/>
      <c r="K157" s="296"/>
      <c r="L157" s="296"/>
      <c r="M157" s="296"/>
      <c r="N157" s="296"/>
      <c r="O157" s="296"/>
      <c r="P157" s="296"/>
      <c r="Q157" s="296"/>
      <c r="R157" s="296"/>
      <c r="S157" s="296"/>
      <c r="T157" s="296"/>
      <c r="U157" s="221"/>
      <c r="V157" s="221"/>
      <c r="W157" s="221"/>
      <c r="X157" s="221"/>
      <c r="Y157" s="221"/>
      <c r="Z157" s="221"/>
    </row>
    <row r="158" ht="11.25" customHeight="1">
      <c r="A158" s="221"/>
      <c r="B158" s="221"/>
      <c r="C158" s="221"/>
      <c r="D158" s="221"/>
      <c r="E158" s="221"/>
      <c r="F158" s="221"/>
      <c r="G158" s="221"/>
      <c r="H158" s="221"/>
      <c r="I158" s="296"/>
      <c r="J158" s="296"/>
      <c r="K158" s="296"/>
      <c r="L158" s="296"/>
      <c r="M158" s="296"/>
      <c r="N158" s="296"/>
      <c r="O158" s="296"/>
      <c r="P158" s="296"/>
      <c r="Q158" s="296"/>
      <c r="R158" s="296"/>
      <c r="S158" s="296"/>
      <c r="T158" s="296"/>
      <c r="U158" s="221"/>
      <c r="V158" s="221"/>
      <c r="W158" s="221"/>
      <c r="X158" s="221"/>
      <c r="Y158" s="221"/>
      <c r="Z158" s="221"/>
    </row>
    <row r="159" ht="11.25" customHeight="1">
      <c r="A159" s="221"/>
      <c r="B159" s="221"/>
      <c r="C159" s="221"/>
      <c r="D159" s="221"/>
      <c r="E159" s="221"/>
      <c r="F159" s="221"/>
      <c r="G159" s="221"/>
      <c r="H159" s="221"/>
      <c r="I159" s="296"/>
      <c r="J159" s="296"/>
      <c r="K159" s="296"/>
      <c r="L159" s="296"/>
      <c r="M159" s="296"/>
      <c r="N159" s="296"/>
      <c r="O159" s="296"/>
      <c r="P159" s="296"/>
      <c r="Q159" s="296"/>
      <c r="R159" s="296"/>
      <c r="S159" s="296"/>
      <c r="T159" s="296"/>
      <c r="U159" s="221"/>
      <c r="V159" s="221"/>
      <c r="W159" s="221"/>
      <c r="X159" s="221"/>
      <c r="Y159" s="221"/>
      <c r="Z159" s="221"/>
    </row>
    <row r="160" ht="11.25" customHeight="1">
      <c r="A160" s="221"/>
      <c r="B160" s="221"/>
      <c r="C160" s="221"/>
      <c r="D160" s="221"/>
      <c r="E160" s="221"/>
      <c r="F160" s="221"/>
      <c r="G160" s="221"/>
      <c r="H160" s="221"/>
      <c r="I160" s="296"/>
      <c r="J160" s="296"/>
      <c r="K160" s="296"/>
      <c r="L160" s="296"/>
      <c r="M160" s="296"/>
      <c r="N160" s="296"/>
      <c r="O160" s="296"/>
      <c r="P160" s="296"/>
      <c r="Q160" s="296"/>
      <c r="R160" s="296"/>
      <c r="S160" s="296"/>
      <c r="T160" s="296"/>
      <c r="U160" s="221"/>
      <c r="V160" s="221"/>
      <c r="W160" s="221"/>
      <c r="X160" s="221"/>
      <c r="Y160" s="221"/>
      <c r="Z160" s="221"/>
    </row>
    <row r="161" ht="11.25" customHeight="1">
      <c r="A161" s="221"/>
      <c r="B161" s="221"/>
      <c r="C161" s="221"/>
      <c r="D161" s="221"/>
      <c r="E161" s="221"/>
      <c r="F161" s="221"/>
      <c r="G161" s="221"/>
      <c r="H161" s="221"/>
      <c r="I161" s="296"/>
      <c r="J161" s="296"/>
      <c r="K161" s="296"/>
      <c r="L161" s="296"/>
      <c r="M161" s="296"/>
      <c r="N161" s="296"/>
      <c r="O161" s="296"/>
      <c r="P161" s="296"/>
      <c r="Q161" s="296"/>
      <c r="R161" s="296"/>
      <c r="S161" s="296"/>
      <c r="T161" s="296"/>
      <c r="U161" s="221"/>
      <c r="V161" s="221"/>
      <c r="W161" s="221"/>
      <c r="X161" s="221"/>
      <c r="Y161" s="221"/>
      <c r="Z161" s="221"/>
    </row>
    <row r="162" ht="11.25" customHeight="1">
      <c r="A162" s="221"/>
      <c r="B162" s="221"/>
      <c r="C162" s="221"/>
      <c r="D162" s="221"/>
      <c r="E162" s="221"/>
      <c r="F162" s="221"/>
      <c r="G162" s="221"/>
      <c r="H162" s="221"/>
      <c r="I162" s="296"/>
      <c r="J162" s="296"/>
      <c r="K162" s="296"/>
      <c r="L162" s="296"/>
      <c r="M162" s="296"/>
      <c r="N162" s="296"/>
      <c r="O162" s="296"/>
      <c r="P162" s="296"/>
      <c r="Q162" s="296"/>
      <c r="R162" s="296"/>
      <c r="S162" s="296"/>
      <c r="T162" s="296"/>
      <c r="U162" s="221"/>
      <c r="V162" s="221"/>
      <c r="W162" s="221"/>
      <c r="X162" s="221"/>
      <c r="Y162" s="221"/>
      <c r="Z162" s="221"/>
    </row>
    <row r="163" ht="11.25" customHeight="1">
      <c r="A163" s="221"/>
      <c r="B163" s="221"/>
      <c r="C163" s="221"/>
      <c r="D163" s="221"/>
      <c r="E163" s="221"/>
      <c r="F163" s="221"/>
      <c r="G163" s="221"/>
      <c r="H163" s="221"/>
      <c r="I163" s="296"/>
      <c r="J163" s="296"/>
      <c r="K163" s="296"/>
      <c r="L163" s="296"/>
      <c r="M163" s="296"/>
      <c r="N163" s="296"/>
      <c r="O163" s="296"/>
      <c r="P163" s="296"/>
      <c r="Q163" s="296"/>
      <c r="R163" s="296"/>
      <c r="S163" s="296"/>
      <c r="T163" s="296"/>
      <c r="U163" s="221"/>
      <c r="V163" s="221"/>
      <c r="W163" s="221"/>
      <c r="X163" s="221"/>
      <c r="Y163" s="221"/>
      <c r="Z163" s="221"/>
    </row>
    <row r="164" ht="11.25" customHeight="1">
      <c r="A164" s="221"/>
      <c r="B164" s="221"/>
      <c r="C164" s="221"/>
      <c r="D164" s="221"/>
      <c r="E164" s="221"/>
      <c r="F164" s="221"/>
      <c r="G164" s="221"/>
      <c r="H164" s="221"/>
      <c r="I164" s="296"/>
      <c r="J164" s="296"/>
      <c r="K164" s="296"/>
      <c r="L164" s="296"/>
      <c r="M164" s="296"/>
      <c r="N164" s="296"/>
      <c r="O164" s="296"/>
      <c r="P164" s="296"/>
      <c r="Q164" s="296"/>
      <c r="R164" s="296"/>
      <c r="S164" s="296"/>
      <c r="T164" s="296"/>
      <c r="U164" s="221"/>
      <c r="V164" s="221"/>
      <c r="W164" s="221"/>
      <c r="X164" s="221"/>
      <c r="Y164" s="221"/>
      <c r="Z164" s="221"/>
    </row>
    <row r="165" ht="11.25" customHeight="1">
      <c r="A165" s="221"/>
      <c r="B165" s="221"/>
      <c r="C165" s="221"/>
      <c r="D165" s="221"/>
      <c r="E165" s="221"/>
      <c r="F165" s="221"/>
      <c r="G165" s="221"/>
      <c r="H165" s="221"/>
      <c r="I165" s="296"/>
      <c r="J165" s="296"/>
      <c r="K165" s="296"/>
      <c r="L165" s="296"/>
      <c r="M165" s="296"/>
      <c r="N165" s="296"/>
      <c r="O165" s="296"/>
      <c r="P165" s="296"/>
      <c r="Q165" s="296"/>
      <c r="R165" s="296"/>
      <c r="S165" s="296"/>
      <c r="T165" s="296"/>
      <c r="U165" s="221"/>
      <c r="V165" s="221"/>
      <c r="W165" s="221"/>
      <c r="X165" s="221"/>
      <c r="Y165" s="221"/>
      <c r="Z165" s="221"/>
    </row>
    <row r="166" ht="11.25" customHeight="1">
      <c r="A166" s="221"/>
      <c r="B166" s="221"/>
      <c r="C166" s="221"/>
      <c r="D166" s="221"/>
      <c r="E166" s="221"/>
      <c r="F166" s="221"/>
      <c r="G166" s="221"/>
      <c r="H166" s="221"/>
      <c r="I166" s="296"/>
      <c r="J166" s="296"/>
      <c r="K166" s="296"/>
      <c r="L166" s="296"/>
      <c r="M166" s="296"/>
      <c r="N166" s="296"/>
      <c r="O166" s="296"/>
      <c r="P166" s="296"/>
      <c r="Q166" s="296"/>
      <c r="R166" s="296"/>
      <c r="S166" s="296"/>
      <c r="T166" s="296"/>
      <c r="U166" s="221"/>
      <c r="V166" s="221"/>
      <c r="W166" s="221"/>
      <c r="X166" s="221"/>
      <c r="Y166" s="221"/>
      <c r="Z166" s="221"/>
    </row>
    <row r="167" ht="11.25" customHeight="1">
      <c r="A167" s="221"/>
      <c r="B167" s="221"/>
      <c r="C167" s="221"/>
      <c r="D167" s="221"/>
      <c r="E167" s="221"/>
      <c r="F167" s="221"/>
      <c r="G167" s="221"/>
      <c r="H167" s="221"/>
      <c r="I167" s="296"/>
      <c r="J167" s="296"/>
      <c r="K167" s="296"/>
      <c r="L167" s="296"/>
      <c r="M167" s="296"/>
      <c r="N167" s="296"/>
      <c r="O167" s="296"/>
      <c r="P167" s="296"/>
      <c r="Q167" s="296"/>
      <c r="R167" s="296"/>
      <c r="S167" s="296"/>
      <c r="T167" s="296"/>
      <c r="U167" s="221"/>
      <c r="V167" s="221"/>
      <c r="W167" s="221"/>
      <c r="X167" s="221"/>
      <c r="Y167" s="221"/>
      <c r="Z167" s="221"/>
    </row>
    <row r="168" ht="11.25" customHeight="1">
      <c r="A168" s="221"/>
      <c r="B168" s="221"/>
      <c r="C168" s="221"/>
      <c r="D168" s="221"/>
      <c r="E168" s="221"/>
      <c r="F168" s="221"/>
      <c r="G168" s="221"/>
      <c r="H168" s="221"/>
      <c r="I168" s="296"/>
      <c r="J168" s="296"/>
      <c r="K168" s="296"/>
      <c r="L168" s="296"/>
      <c r="M168" s="296"/>
      <c r="N168" s="296"/>
      <c r="O168" s="296"/>
      <c r="P168" s="296"/>
      <c r="Q168" s="296"/>
      <c r="R168" s="296"/>
      <c r="S168" s="296"/>
      <c r="T168" s="296"/>
      <c r="U168" s="221"/>
      <c r="V168" s="221"/>
      <c r="W168" s="221"/>
      <c r="X168" s="221"/>
      <c r="Y168" s="221"/>
      <c r="Z168" s="221"/>
    </row>
    <row r="169" ht="11.25" customHeight="1">
      <c r="A169" s="221"/>
      <c r="B169" s="221"/>
      <c r="C169" s="221"/>
      <c r="D169" s="221"/>
      <c r="E169" s="221"/>
      <c r="F169" s="221"/>
      <c r="G169" s="221"/>
      <c r="H169" s="221"/>
      <c r="I169" s="296"/>
      <c r="J169" s="296"/>
      <c r="K169" s="296"/>
      <c r="L169" s="296"/>
      <c r="M169" s="296"/>
      <c r="N169" s="296"/>
      <c r="O169" s="296"/>
      <c r="P169" s="296"/>
      <c r="Q169" s="296"/>
      <c r="R169" s="296"/>
      <c r="S169" s="296"/>
      <c r="T169" s="296"/>
      <c r="U169" s="221"/>
      <c r="V169" s="221"/>
      <c r="W169" s="221"/>
      <c r="X169" s="221"/>
      <c r="Y169" s="221"/>
      <c r="Z169" s="221"/>
    </row>
    <row r="170" ht="11.25" customHeight="1">
      <c r="A170" s="221"/>
      <c r="B170" s="221"/>
      <c r="C170" s="221"/>
      <c r="D170" s="221"/>
      <c r="E170" s="221"/>
      <c r="F170" s="221"/>
      <c r="G170" s="221"/>
      <c r="H170" s="221"/>
      <c r="I170" s="296"/>
      <c r="J170" s="296"/>
      <c r="K170" s="296"/>
      <c r="L170" s="296"/>
      <c r="M170" s="296"/>
      <c r="N170" s="296"/>
      <c r="O170" s="296"/>
      <c r="P170" s="296"/>
      <c r="Q170" s="296"/>
      <c r="R170" s="296"/>
      <c r="S170" s="296"/>
      <c r="T170" s="296"/>
      <c r="U170" s="221"/>
      <c r="V170" s="221"/>
      <c r="W170" s="221"/>
      <c r="X170" s="221"/>
      <c r="Y170" s="221"/>
      <c r="Z170" s="221"/>
    </row>
    <row r="171" ht="11.25" customHeight="1">
      <c r="A171" s="221"/>
      <c r="B171" s="221"/>
      <c r="C171" s="221"/>
      <c r="D171" s="221"/>
      <c r="E171" s="221"/>
      <c r="F171" s="221"/>
      <c r="G171" s="221"/>
      <c r="H171" s="221"/>
      <c r="I171" s="296"/>
      <c r="J171" s="296"/>
      <c r="K171" s="296"/>
      <c r="L171" s="296"/>
      <c r="M171" s="296"/>
      <c r="N171" s="296"/>
      <c r="O171" s="296"/>
      <c r="P171" s="296"/>
      <c r="Q171" s="296"/>
      <c r="R171" s="296"/>
      <c r="S171" s="296"/>
      <c r="T171" s="296"/>
      <c r="U171" s="221"/>
      <c r="V171" s="221"/>
      <c r="W171" s="221"/>
      <c r="X171" s="221"/>
      <c r="Y171" s="221"/>
      <c r="Z171" s="221"/>
    </row>
    <row r="172" ht="11.25" customHeight="1">
      <c r="A172" s="221"/>
      <c r="B172" s="221"/>
      <c r="C172" s="221"/>
      <c r="D172" s="221"/>
      <c r="E172" s="221"/>
      <c r="F172" s="221"/>
      <c r="G172" s="221"/>
      <c r="H172" s="221"/>
      <c r="I172" s="296"/>
      <c r="J172" s="296"/>
      <c r="K172" s="296"/>
      <c r="L172" s="296"/>
      <c r="M172" s="296"/>
      <c r="N172" s="296"/>
      <c r="O172" s="296"/>
      <c r="P172" s="296"/>
      <c r="Q172" s="296"/>
      <c r="R172" s="296"/>
      <c r="S172" s="296"/>
      <c r="T172" s="296"/>
      <c r="U172" s="221"/>
      <c r="V172" s="221"/>
      <c r="W172" s="221"/>
      <c r="X172" s="221"/>
      <c r="Y172" s="221"/>
      <c r="Z172" s="221"/>
    </row>
    <row r="173" ht="11.25" customHeight="1">
      <c r="A173" s="221"/>
      <c r="B173" s="221"/>
      <c r="C173" s="221"/>
      <c r="D173" s="221"/>
      <c r="E173" s="221"/>
      <c r="F173" s="221"/>
      <c r="G173" s="221"/>
      <c r="H173" s="221"/>
      <c r="I173" s="296"/>
      <c r="J173" s="296"/>
      <c r="K173" s="296"/>
      <c r="L173" s="296"/>
      <c r="M173" s="296"/>
      <c r="N173" s="296"/>
      <c r="O173" s="296"/>
      <c r="P173" s="296"/>
      <c r="Q173" s="296"/>
      <c r="R173" s="296"/>
      <c r="S173" s="296"/>
      <c r="T173" s="296"/>
      <c r="U173" s="221"/>
      <c r="V173" s="221"/>
      <c r="W173" s="221"/>
      <c r="X173" s="221"/>
      <c r="Y173" s="221"/>
      <c r="Z173" s="221"/>
    </row>
    <row r="174" ht="11.25" customHeight="1">
      <c r="A174" s="221"/>
      <c r="B174" s="221"/>
      <c r="C174" s="221"/>
      <c r="D174" s="221"/>
      <c r="E174" s="221"/>
      <c r="F174" s="221"/>
      <c r="G174" s="221"/>
      <c r="H174" s="221"/>
      <c r="I174" s="296"/>
      <c r="J174" s="296"/>
      <c r="K174" s="296"/>
      <c r="L174" s="296"/>
      <c r="M174" s="296"/>
      <c r="N174" s="296"/>
      <c r="O174" s="296"/>
      <c r="P174" s="296"/>
      <c r="Q174" s="296"/>
      <c r="R174" s="296"/>
      <c r="S174" s="296"/>
      <c r="T174" s="296"/>
      <c r="U174" s="221"/>
      <c r="V174" s="221"/>
      <c r="W174" s="221"/>
      <c r="X174" s="221"/>
      <c r="Y174" s="221"/>
      <c r="Z174" s="221"/>
    </row>
    <row r="175" ht="11.25" customHeight="1">
      <c r="A175" s="221"/>
      <c r="B175" s="221"/>
      <c r="C175" s="221"/>
      <c r="D175" s="221"/>
      <c r="E175" s="221"/>
      <c r="F175" s="221"/>
      <c r="G175" s="221"/>
      <c r="H175" s="221"/>
      <c r="I175" s="296"/>
      <c r="J175" s="296"/>
      <c r="K175" s="296"/>
      <c r="L175" s="296"/>
      <c r="M175" s="296"/>
      <c r="N175" s="296"/>
      <c r="O175" s="296"/>
      <c r="P175" s="296"/>
      <c r="Q175" s="296"/>
      <c r="R175" s="296"/>
      <c r="S175" s="296"/>
      <c r="T175" s="296"/>
      <c r="U175" s="221"/>
      <c r="V175" s="221"/>
      <c r="W175" s="221"/>
      <c r="X175" s="221"/>
      <c r="Y175" s="221"/>
      <c r="Z175" s="221"/>
    </row>
    <row r="176" ht="11.25" customHeight="1">
      <c r="A176" s="221"/>
      <c r="B176" s="221"/>
      <c r="C176" s="221"/>
      <c r="D176" s="221"/>
      <c r="E176" s="221"/>
      <c r="F176" s="221"/>
      <c r="G176" s="221"/>
      <c r="H176" s="221"/>
      <c r="I176" s="296"/>
      <c r="J176" s="296"/>
      <c r="K176" s="296"/>
      <c r="L176" s="296"/>
      <c r="M176" s="296"/>
      <c r="N176" s="296"/>
      <c r="O176" s="296"/>
      <c r="P176" s="296"/>
      <c r="Q176" s="296"/>
      <c r="R176" s="296"/>
      <c r="S176" s="296"/>
      <c r="T176" s="296"/>
      <c r="U176" s="221"/>
      <c r="V176" s="221"/>
      <c r="W176" s="221"/>
      <c r="X176" s="221"/>
      <c r="Y176" s="221"/>
      <c r="Z176" s="221"/>
    </row>
    <row r="177" ht="11.25" customHeight="1">
      <c r="A177" s="221"/>
      <c r="B177" s="221"/>
      <c r="C177" s="221"/>
      <c r="D177" s="221"/>
      <c r="E177" s="221"/>
      <c r="F177" s="221"/>
      <c r="G177" s="221"/>
      <c r="H177" s="221"/>
      <c r="I177" s="296"/>
      <c r="J177" s="296"/>
      <c r="K177" s="296"/>
      <c r="L177" s="296"/>
      <c r="M177" s="296"/>
      <c r="N177" s="296"/>
      <c r="O177" s="296"/>
      <c r="P177" s="296"/>
      <c r="Q177" s="296"/>
      <c r="R177" s="296"/>
      <c r="S177" s="296"/>
      <c r="T177" s="296"/>
      <c r="U177" s="221"/>
      <c r="V177" s="221"/>
      <c r="W177" s="221"/>
      <c r="X177" s="221"/>
      <c r="Y177" s="221"/>
      <c r="Z177" s="221"/>
    </row>
    <row r="178" ht="11.25" customHeight="1">
      <c r="A178" s="221"/>
      <c r="B178" s="221"/>
      <c r="C178" s="221"/>
      <c r="D178" s="221"/>
      <c r="E178" s="221"/>
      <c r="F178" s="221"/>
      <c r="G178" s="221"/>
      <c r="H178" s="221"/>
      <c r="I178" s="296"/>
      <c r="J178" s="296"/>
      <c r="K178" s="296"/>
      <c r="L178" s="296"/>
      <c r="M178" s="296"/>
      <c r="N178" s="296"/>
      <c r="O178" s="296"/>
      <c r="P178" s="296"/>
      <c r="Q178" s="296"/>
      <c r="R178" s="296"/>
      <c r="S178" s="296"/>
      <c r="T178" s="296"/>
      <c r="U178" s="221"/>
      <c r="V178" s="221"/>
      <c r="W178" s="221"/>
      <c r="X178" s="221"/>
      <c r="Y178" s="221"/>
      <c r="Z178" s="221"/>
    </row>
    <row r="179" ht="11.25" customHeight="1">
      <c r="A179" s="221"/>
      <c r="B179" s="221"/>
      <c r="C179" s="221"/>
      <c r="D179" s="221"/>
      <c r="E179" s="221"/>
      <c r="F179" s="221"/>
      <c r="G179" s="221"/>
      <c r="H179" s="221"/>
      <c r="I179" s="296"/>
      <c r="J179" s="296"/>
      <c r="K179" s="296"/>
      <c r="L179" s="296"/>
      <c r="M179" s="296"/>
      <c r="N179" s="296"/>
      <c r="O179" s="296"/>
      <c r="P179" s="296"/>
      <c r="Q179" s="296"/>
      <c r="R179" s="296"/>
      <c r="S179" s="296"/>
      <c r="T179" s="296"/>
      <c r="U179" s="221"/>
      <c r="V179" s="221"/>
      <c r="W179" s="221"/>
      <c r="X179" s="221"/>
      <c r="Y179" s="221"/>
      <c r="Z179" s="221"/>
    </row>
    <row r="180" ht="11.25" customHeight="1">
      <c r="A180" s="221"/>
      <c r="B180" s="221"/>
      <c r="C180" s="221"/>
      <c r="D180" s="221"/>
      <c r="E180" s="221"/>
      <c r="F180" s="221"/>
      <c r="G180" s="221"/>
      <c r="H180" s="221"/>
      <c r="I180" s="296"/>
      <c r="J180" s="296"/>
      <c r="K180" s="296"/>
      <c r="L180" s="296"/>
      <c r="M180" s="296"/>
      <c r="N180" s="296"/>
      <c r="O180" s="296"/>
      <c r="P180" s="296"/>
      <c r="Q180" s="296"/>
      <c r="R180" s="296"/>
      <c r="S180" s="296"/>
      <c r="T180" s="296"/>
      <c r="U180" s="221"/>
      <c r="V180" s="221"/>
      <c r="W180" s="221"/>
      <c r="X180" s="221"/>
      <c r="Y180" s="221"/>
      <c r="Z180" s="221"/>
    </row>
    <row r="181" ht="11.25" customHeight="1">
      <c r="A181" s="221"/>
      <c r="B181" s="221"/>
      <c r="C181" s="221"/>
      <c r="D181" s="221"/>
      <c r="E181" s="221"/>
      <c r="F181" s="221"/>
      <c r="G181" s="221"/>
      <c r="H181" s="221"/>
      <c r="I181" s="296"/>
      <c r="J181" s="296"/>
      <c r="K181" s="296"/>
      <c r="L181" s="296"/>
      <c r="M181" s="296"/>
      <c r="N181" s="296"/>
      <c r="O181" s="296"/>
      <c r="P181" s="296"/>
      <c r="Q181" s="296"/>
      <c r="R181" s="296"/>
      <c r="S181" s="296"/>
      <c r="T181" s="296"/>
      <c r="U181" s="221"/>
      <c r="V181" s="221"/>
      <c r="W181" s="221"/>
      <c r="X181" s="221"/>
      <c r="Y181" s="221"/>
      <c r="Z181" s="221"/>
    </row>
    <row r="182" ht="11.25" customHeight="1">
      <c r="A182" s="221"/>
      <c r="B182" s="221"/>
      <c r="C182" s="221"/>
      <c r="D182" s="221"/>
      <c r="E182" s="221"/>
      <c r="F182" s="221"/>
      <c r="G182" s="221"/>
      <c r="H182" s="221"/>
      <c r="I182" s="296"/>
      <c r="J182" s="296"/>
      <c r="K182" s="296"/>
      <c r="L182" s="296"/>
      <c r="M182" s="296"/>
      <c r="N182" s="296"/>
      <c r="O182" s="296"/>
      <c r="P182" s="296"/>
      <c r="Q182" s="296"/>
      <c r="R182" s="296"/>
      <c r="S182" s="296"/>
      <c r="T182" s="296"/>
      <c r="U182" s="221"/>
      <c r="V182" s="221"/>
      <c r="W182" s="221"/>
      <c r="X182" s="221"/>
      <c r="Y182" s="221"/>
      <c r="Z182" s="221"/>
    </row>
    <row r="183" ht="11.25" customHeight="1">
      <c r="A183" s="221"/>
      <c r="B183" s="221"/>
      <c r="C183" s="221"/>
      <c r="D183" s="221"/>
      <c r="E183" s="221"/>
      <c r="F183" s="221"/>
      <c r="G183" s="221"/>
      <c r="H183" s="221"/>
      <c r="I183" s="296"/>
      <c r="J183" s="296"/>
      <c r="K183" s="296"/>
      <c r="L183" s="296"/>
      <c r="M183" s="296"/>
      <c r="N183" s="296"/>
      <c r="O183" s="296"/>
      <c r="P183" s="296"/>
      <c r="Q183" s="296"/>
      <c r="R183" s="296"/>
      <c r="S183" s="296"/>
      <c r="T183" s="296"/>
      <c r="U183" s="221"/>
      <c r="V183" s="221"/>
      <c r="W183" s="221"/>
      <c r="X183" s="221"/>
      <c r="Y183" s="221"/>
      <c r="Z183" s="221"/>
    </row>
    <row r="184" ht="11.25" customHeight="1">
      <c r="A184" s="221"/>
      <c r="B184" s="221"/>
      <c r="C184" s="221"/>
      <c r="D184" s="221"/>
      <c r="E184" s="221"/>
      <c r="F184" s="221"/>
      <c r="G184" s="221"/>
      <c r="H184" s="221"/>
      <c r="I184" s="296"/>
      <c r="J184" s="296"/>
      <c r="K184" s="296"/>
      <c r="L184" s="296"/>
      <c r="M184" s="296"/>
      <c r="N184" s="296"/>
      <c r="O184" s="296"/>
      <c r="P184" s="296"/>
      <c r="Q184" s="296"/>
      <c r="R184" s="296"/>
      <c r="S184" s="296"/>
      <c r="T184" s="296"/>
      <c r="U184" s="221"/>
      <c r="V184" s="221"/>
      <c r="W184" s="221"/>
      <c r="X184" s="221"/>
      <c r="Y184" s="221"/>
      <c r="Z184" s="221"/>
    </row>
    <row r="185" ht="11.25" customHeight="1">
      <c r="A185" s="221"/>
      <c r="B185" s="221"/>
      <c r="C185" s="221"/>
      <c r="D185" s="221"/>
      <c r="E185" s="221"/>
      <c r="F185" s="221"/>
      <c r="G185" s="221"/>
      <c r="H185" s="221"/>
      <c r="I185" s="296"/>
      <c r="J185" s="296"/>
      <c r="K185" s="296"/>
      <c r="L185" s="296"/>
      <c r="M185" s="296"/>
      <c r="N185" s="296"/>
      <c r="O185" s="296"/>
      <c r="P185" s="296"/>
      <c r="Q185" s="296"/>
      <c r="R185" s="296"/>
      <c r="S185" s="296"/>
      <c r="T185" s="296"/>
      <c r="U185" s="221"/>
      <c r="V185" s="221"/>
      <c r="W185" s="221"/>
      <c r="X185" s="221"/>
      <c r="Y185" s="221"/>
      <c r="Z185" s="221"/>
    </row>
    <row r="186" ht="11.25" customHeight="1">
      <c r="A186" s="221"/>
      <c r="B186" s="221"/>
      <c r="C186" s="221"/>
      <c r="D186" s="221"/>
      <c r="E186" s="221"/>
      <c r="F186" s="221"/>
      <c r="G186" s="221"/>
      <c r="H186" s="221"/>
      <c r="I186" s="296"/>
      <c r="J186" s="296"/>
      <c r="K186" s="296"/>
      <c r="L186" s="296"/>
      <c r="M186" s="296"/>
      <c r="N186" s="296"/>
      <c r="O186" s="296"/>
      <c r="P186" s="296"/>
      <c r="Q186" s="296"/>
      <c r="R186" s="296"/>
      <c r="S186" s="296"/>
      <c r="T186" s="296"/>
      <c r="U186" s="221"/>
      <c r="V186" s="221"/>
      <c r="W186" s="221"/>
      <c r="X186" s="221"/>
      <c r="Y186" s="221"/>
      <c r="Z186" s="221"/>
    </row>
    <row r="187" ht="11.25" customHeight="1">
      <c r="A187" s="221"/>
      <c r="B187" s="221"/>
      <c r="C187" s="221"/>
      <c r="D187" s="221"/>
      <c r="E187" s="221"/>
      <c r="F187" s="221"/>
      <c r="G187" s="221"/>
      <c r="H187" s="221"/>
      <c r="I187" s="296"/>
      <c r="J187" s="296"/>
      <c r="K187" s="296"/>
      <c r="L187" s="296"/>
      <c r="M187" s="296"/>
      <c r="N187" s="296"/>
      <c r="O187" s="296"/>
      <c r="P187" s="296"/>
      <c r="Q187" s="296"/>
      <c r="R187" s="296"/>
      <c r="S187" s="296"/>
      <c r="T187" s="296"/>
      <c r="U187" s="221"/>
      <c r="V187" s="221"/>
      <c r="W187" s="221"/>
      <c r="X187" s="221"/>
      <c r="Y187" s="221"/>
      <c r="Z187" s="221"/>
    </row>
    <row r="188" ht="11.25" customHeight="1">
      <c r="A188" s="221"/>
      <c r="B188" s="221"/>
      <c r="C188" s="221"/>
      <c r="D188" s="221"/>
      <c r="E188" s="221"/>
      <c r="F188" s="221"/>
      <c r="G188" s="221"/>
      <c r="H188" s="221"/>
      <c r="I188" s="296"/>
      <c r="J188" s="296"/>
      <c r="K188" s="296"/>
      <c r="L188" s="296"/>
      <c r="M188" s="296"/>
      <c r="N188" s="296"/>
      <c r="O188" s="296"/>
      <c r="P188" s="296"/>
      <c r="Q188" s="296"/>
      <c r="R188" s="296"/>
      <c r="S188" s="296"/>
      <c r="T188" s="296"/>
      <c r="U188" s="221"/>
      <c r="V188" s="221"/>
      <c r="W188" s="221"/>
      <c r="X188" s="221"/>
      <c r="Y188" s="221"/>
      <c r="Z188" s="221"/>
    </row>
    <row r="189" ht="11.25" customHeight="1">
      <c r="A189" s="221"/>
      <c r="B189" s="221"/>
      <c r="C189" s="221"/>
      <c r="D189" s="221"/>
      <c r="E189" s="221"/>
      <c r="F189" s="221"/>
      <c r="G189" s="221"/>
      <c r="H189" s="221"/>
      <c r="I189" s="296"/>
      <c r="J189" s="296"/>
      <c r="K189" s="296"/>
      <c r="L189" s="296"/>
      <c r="M189" s="296"/>
      <c r="N189" s="296"/>
      <c r="O189" s="296"/>
      <c r="P189" s="296"/>
      <c r="Q189" s="296"/>
      <c r="R189" s="296"/>
      <c r="S189" s="296"/>
      <c r="T189" s="296"/>
      <c r="U189" s="221"/>
      <c r="V189" s="221"/>
      <c r="W189" s="221"/>
      <c r="X189" s="221"/>
      <c r="Y189" s="221"/>
      <c r="Z189" s="221"/>
    </row>
    <row r="190" ht="11.25" customHeight="1">
      <c r="A190" s="221"/>
      <c r="B190" s="221"/>
      <c r="C190" s="221"/>
      <c r="D190" s="221"/>
      <c r="E190" s="221"/>
      <c r="F190" s="221"/>
      <c r="G190" s="221"/>
      <c r="H190" s="221"/>
      <c r="I190" s="296"/>
      <c r="J190" s="296"/>
      <c r="K190" s="296"/>
      <c r="L190" s="296"/>
      <c r="M190" s="296"/>
      <c r="N190" s="296"/>
      <c r="O190" s="296"/>
      <c r="P190" s="296"/>
      <c r="Q190" s="296"/>
      <c r="R190" s="296"/>
      <c r="S190" s="296"/>
      <c r="T190" s="296"/>
      <c r="U190" s="221"/>
      <c r="V190" s="221"/>
      <c r="W190" s="221"/>
      <c r="X190" s="221"/>
      <c r="Y190" s="221"/>
      <c r="Z190" s="221"/>
    </row>
    <row r="191" ht="11.25" customHeight="1">
      <c r="A191" s="221"/>
      <c r="B191" s="221"/>
      <c r="C191" s="221"/>
      <c r="D191" s="221"/>
      <c r="E191" s="221"/>
      <c r="F191" s="221"/>
      <c r="G191" s="221"/>
      <c r="H191" s="221"/>
      <c r="I191" s="296"/>
      <c r="J191" s="296"/>
      <c r="K191" s="296"/>
      <c r="L191" s="296"/>
      <c r="M191" s="296"/>
      <c r="N191" s="296"/>
      <c r="O191" s="296"/>
      <c r="P191" s="296"/>
      <c r="Q191" s="296"/>
      <c r="R191" s="296"/>
      <c r="S191" s="296"/>
      <c r="T191" s="296"/>
      <c r="U191" s="221"/>
      <c r="V191" s="221"/>
      <c r="W191" s="221"/>
      <c r="X191" s="221"/>
      <c r="Y191" s="221"/>
      <c r="Z191" s="221"/>
    </row>
    <row r="192" ht="11.25" customHeight="1">
      <c r="A192" s="221"/>
      <c r="B192" s="221"/>
      <c r="C192" s="221"/>
      <c r="D192" s="221"/>
      <c r="E192" s="221"/>
      <c r="F192" s="221"/>
      <c r="G192" s="221"/>
      <c r="H192" s="221"/>
      <c r="I192" s="296"/>
      <c r="J192" s="296"/>
      <c r="K192" s="296"/>
      <c r="L192" s="296"/>
      <c r="M192" s="296"/>
      <c r="N192" s="296"/>
      <c r="O192" s="296"/>
      <c r="P192" s="296"/>
      <c r="Q192" s="296"/>
      <c r="R192" s="296"/>
      <c r="S192" s="296"/>
      <c r="T192" s="296"/>
      <c r="U192" s="221"/>
      <c r="V192" s="221"/>
      <c r="W192" s="221"/>
      <c r="X192" s="221"/>
      <c r="Y192" s="221"/>
      <c r="Z192" s="221"/>
    </row>
    <row r="193" ht="11.25" customHeight="1">
      <c r="A193" s="221"/>
      <c r="B193" s="221"/>
      <c r="C193" s="221"/>
      <c r="D193" s="221"/>
      <c r="E193" s="221"/>
      <c r="F193" s="221"/>
      <c r="G193" s="221"/>
      <c r="H193" s="221"/>
      <c r="I193" s="296"/>
      <c r="J193" s="296"/>
      <c r="K193" s="296"/>
      <c r="L193" s="296"/>
      <c r="M193" s="296"/>
      <c r="N193" s="296"/>
      <c r="O193" s="296"/>
      <c r="P193" s="296"/>
      <c r="Q193" s="296"/>
      <c r="R193" s="296"/>
      <c r="S193" s="296"/>
      <c r="T193" s="296"/>
      <c r="U193" s="221"/>
      <c r="V193" s="221"/>
      <c r="W193" s="221"/>
      <c r="X193" s="221"/>
      <c r="Y193" s="221"/>
      <c r="Z193" s="221"/>
    </row>
    <row r="194" ht="11.25" customHeight="1">
      <c r="A194" s="221"/>
      <c r="B194" s="221"/>
      <c r="C194" s="221"/>
      <c r="D194" s="221"/>
      <c r="E194" s="221"/>
      <c r="F194" s="221"/>
      <c r="G194" s="221"/>
      <c r="H194" s="221"/>
      <c r="I194" s="296"/>
      <c r="J194" s="296"/>
      <c r="K194" s="296"/>
      <c r="L194" s="296"/>
      <c r="M194" s="296"/>
      <c r="N194" s="296"/>
      <c r="O194" s="296"/>
      <c r="P194" s="296"/>
      <c r="Q194" s="296"/>
      <c r="R194" s="296"/>
      <c r="S194" s="296"/>
      <c r="T194" s="296"/>
      <c r="U194" s="221"/>
      <c r="V194" s="221"/>
      <c r="W194" s="221"/>
      <c r="X194" s="221"/>
      <c r="Y194" s="221"/>
      <c r="Z194" s="221"/>
    </row>
    <row r="195" ht="11.25" customHeight="1">
      <c r="A195" s="221"/>
      <c r="B195" s="221"/>
      <c r="C195" s="221"/>
      <c r="D195" s="221"/>
      <c r="E195" s="221"/>
      <c r="F195" s="221"/>
      <c r="G195" s="221"/>
      <c r="H195" s="221"/>
      <c r="I195" s="296"/>
      <c r="J195" s="296"/>
      <c r="K195" s="296"/>
      <c r="L195" s="296"/>
      <c r="M195" s="296"/>
      <c r="N195" s="296"/>
      <c r="O195" s="296"/>
      <c r="P195" s="296"/>
      <c r="Q195" s="296"/>
      <c r="R195" s="296"/>
      <c r="S195" s="296"/>
      <c r="T195" s="296"/>
      <c r="U195" s="221"/>
      <c r="V195" s="221"/>
      <c r="W195" s="221"/>
      <c r="X195" s="221"/>
      <c r="Y195" s="221"/>
      <c r="Z195" s="221"/>
    </row>
    <row r="196" ht="11.25" customHeight="1">
      <c r="A196" s="221"/>
      <c r="B196" s="221"/>
      <c r="C196" s="221"/>
      <c r="D196" s="221"/>
      <c r="E196" s="221"/>
      <c r="F196" s="221"/>
      <c r="G196" s="221"/>
      <c r="H196" s="221"/>
      <c r="I196" s="296"/>
      <c r="J196" s="296"/>
      <c r="K196" s="296"/>
      <c r="L196" s="296"/>
      <c r="M196" s="296"/>
      <c r="N196" s="296"/>
      <c r="O196" s="296"/>
      <c r="P196" s="296"/>
      <c r="Q196" s="296"/>
      <c r="R196" s="296"/>
      <c r="S196" s="296"/>
      <c r="T196" s="296"/>
      <c r="U196" s="221"/>
      <c r="V196" s="221"/>
      <c r="W196" s="221"/>
      <c r="X196" s="221"/>
      <c r="Y196" s="221"/>
      <c r="Z196" s="221"/>
    </row>
    <row r="197" ht="11.25" customHeight="1">
      <c r="A197" s="221"/>
      <c r="B197" s="221"/>
      <c r="C197" s="221"/>
      <c r="D197" s="221"/>
      <c r="E197" s="221"/>
      <c r="F197" s="221"/>
      <c r="G197" s="221"/>
      <c r="H197" s="221"/>
      <c r="I197" s="296"/>
      <c r="J197" s="296"/>
      <c r="K197" s="296"/>
      <c r="L197" s="296"/>
      <c r="M197" s="296"/>
      <c r="N197" s="296"/>
      <c r="O197" s="296"/>
      <c r="P197" s="296"/>
      <c r="Q197" s="296"/>
      <c r="R197" s="296"/>
      <c r="S197" s="296"/>
      <c r="T197" s="296"/>
      <c r="U197" s="221"/>
      <c r="V197" s="221"/>
      <c r="W197" s="221"/>
      <c r="X197" s="221"/>
      <c r="Y197" s="221"/>
      <c r="Z197" s="221"/>
    </row>
    <row r="198" ht="11.25" customHeight="1">
      <c r="A198" s="221"/>
      <c r="B198" s="221"/>
      <c r="C198" s="221"/>
      <c r="D198" s="221"/>
      <c r="E198" s="221"/>
      <c r="F198" s="221"/>
      <c r="G198" s="221"/>
      <c r="H198" s="221"/>
      <c r="I198" s="296"/>
      <c r="J198" s="296"/>
      <c r="K198" s="296"/>
      <c r="L198" s="296"/>
      <c r="M198" s="296"/>
      <c r="N198" s="296"/>
      <c r="O198" s="296"/>
      <c r="P198" s="296"/>
      <c r="Q198" s="296"/>
      <c r="R198" s="296"/>
      <c r="S198" s="296"/>
      <c r="T198" s="296"/>
      <c r="U198" s="221"/>
      <c r="V198" s="221"/>
      <c r="W198" s="221"/>
      <c r="X198" s="221"/>
      <c r="Y198" s="221"/>
      <c r="Z198" s="221"/>
    </row>
    <row r="199" ht="11.25" customHeight="1">
      <c r="A199" s="221"/>
      <c r="B199" s="221"/>
      <c r="C199" s="221"/>
      <c r="D199" s="221"/>
      <c r="E199" s="221"/>
      <c r="F199" s="221"/>
      <c r="G199" s="221"/>
      <c r="H199" s="221"/>
      <c r="I199" s="296"/>
      <c r="J199" s="296"/>
      <c r="K199" s="296"/>
      <c r="L199" s="296"/>
      <c r="M199" s="296"/>
      <c r="N199" s="296"/>
      <c r="O199" s="296"/>
      <c r="P199" s="296"/>
      <c r="Q199" s="296"/>
      <c r="R199" s="296"/>
      <c r="S199" s="296"/>
      <c r="T199" s="296"/>
      <c r="U199" s="221"/>
      <c r="V199" s="221"/>
      <c r="W199" s="221"/>
      <c r="X199" s="221"/>
      <c r="Y199" s="221"/>
      <c r="Z199" s="221"/>
    </row>
    <row r="200" ht="11.25" customHeight="1">
      <c r="A200" s="221"/>
      <c r="B200" s="221"/>
      <c r="C200" s="221"/>
      <c r="D200" s="221"/>
      <c r="E200" s="221"/>
      <c r="F200" s="221"/>
      <c r="G200" s="221"/>
      <c r="H200" s="221"/>
      <c r="I200" s="296"/>
      <c r="J200" s="296"/>
      <c r="K200" s="296"/>
      <c r="L200" s="296"/>
      <c r="M200" s="296"/>
      <c r="N200" s="296"/>
      <c r="O200" s="296"/>
      <c r="P200" s="296"/>
      <c r="Q200" s="296"/>
      <c r="R200" s="296"/>
      <c r="S200" s="296"/>
      <c r="T200" s="296"/>
      <c r="U200" s="221"/>
      <c r="V200" s="221"/>
      <c r="W200" s="221"/>
      <c r="X200" s="221"/>
      <c r="Y200" s="221"/>
      <c r="Z200" s="221"/>
    </row>
    <row r="201" ht="11.25" customHeight="1">
      <c r="A201" s="221"/>
      <c r="B201" s="221"/>
      <c r="C201" s="221"/>
      <c r="D201" s="221"/>
      <c r="E201" s="221"/>
      <c r="F201" s="221"/>
      <c r="G201" s="221"/>
      <c r="H201" s="221"/>
      <c r="I201" s="296"/>
      <c r="J201" s="296"/>
      <c r="K201" s="296"/>
      <c r="L201" s="296"/>
      <c r="M201" s="296"/>
      <c r="N201" s="296"/>
      <c r="O201" s="296"/>
      <c r="P201" s="296"/>
      <c r="Q201" s="296"/>
      <c r="R201" s="296"/>
      <c r="S201" s="296"/>
      <c r="T201" s="296"/>
      <c r="U201" s="221"/>
      <c r="V201" s="221"/>
      <c r="W201" s="221"/>
      <c r="X201" s="221"/>
      <c r="Y201" s="221"/>
      <c r="Z201" s="221"/>
    </row>
    <row r="202" ht="11.25" customHeight="1">
      <c r="A202" s="221"/>
      <c r="B202" s="221"/>
      <c r="C202" s="221"/>
      <c r="D202" s="221"/>
      <c r="E202" s="221"/>
      <c r="F202" s="221"/>
      <c r="G202" s="221"/>
      <c r="H202" s="221"/>
      <c r="I202" s="296"/>
      <c r="J202" s="296"/>
      <c r="K202" s="296"/>
      <c r="L202" s="296"/>
      <c r="M202" s="296"/>
      <c r="N202" s="296"/>
      <c r="O202" s="296"/>
      <c r="P202" s="296"/>
      <c r="Q202" s="296"/>
      <c r="R202" s="296"/>
      <c r="S202" s="296"/>
      <c r="T202" s="296"/>
      <c r="U202" s="221"/>
      <c r="V202" s="221"/>
      <c r="W202" s="221"/>
      <c r="X202" s="221"/>
      <c r="Y202" s="221"/>
      <c r="Z202" s="221"/>
    </row>
    <row r="203" ht="11.25" customHeight="1">
      <c r="A203" s="221"/>
      <c r="B203" s="221"/>
      <c r="C203" s="221"/>
      <c r="D203" s="221"/>
      <c r="E203" s="221"/>
      <c r="F203" s="221"/>
      <c r="G203" s="221"/>
      <c r="H203" s="221"/>
      <c r="I203" s="296"/>
      <c r="J203" s="296"/>
      <c r="K203" s="296"/>
      <c r="L203" s="296"/>
      <c r="M203" s="296"/>
      <c r="N203" s="296"/>
      <c r="O203" s="296"/>
      <c r="P203" s="296"/>
      <c r="Q203" s="296"/>
      <c r="R203" s="296"/>
      <c r="S203" s="296"/>
      <c r="T203" s="296"/>
      <c r="U203" s="221"/>
      <c r="V203" s="221"/>
      <c r="W203" s="221"/>
      <c r="X203" s="221"/>
      <c r="Y203" s="221"/>
      <c r="Z203" s="221"/>
    </row>
    <row r="204" ht="11.25" customHeight="1">
      <c r="A204" s="221"/>
      <c r="B204" s="221"/>
      <c r="C204" s="221"/>
      <c r="D204" s="221"/>
      <c r="E204" s="221"/>
      <c r="F204" s="221"/>
      <c r="G204" s="221"/>
      <c r="H204" s="221"/>
      <c r="I204" s="296"/>
      <c r="J204" s="296"/>
      <c r="K204" s="296"/>
      <c r="L204" s="296"/>
      <c r="M204" s="296"/>
      <c r="N204" s="296"/>
      <c r="O204" s="296"/>
      <c r="P204" s="296"/>
      <c r="Q204" s="296"/>
      <c r="R204" s="296"/>
      <c r="S204" s="296"/>
      <c r="T204" s="296"/>
      <c r="U204" s="221"/>
      <c r="V204" s="221"/>
      <c r="W204" s="221"/>
      <c r="X204" s="221"/>
      <c r="Y204" s="221"/>
      <c r="Z204" s="221"/>
    </row>
    <row r="205" ht="11.25" customHeight="1">
      <c r="A205" s="221"/>
      <c r="B205" s="221"/>
      <c r="C205" s="221"/>
      <c r="D205" s="221"/>
      <c r="E205" s="221"/>
      <c r="F205" s="221"/>
      <c r="G205" s="221"/>
      <c r="H205" s="221"/>
      <c r="I205" s="296"/>
      <c r="J205" s="296"/>
      <c r="K205" s="296"/>
      <c r="L205" s="296"/>
      <c r="M205" s="296"/>
      <c r="N205" s="296"/>
      <c r="O205" s="296"/>
      <c r="P205" s="296"/>
      <c r="Q205" s="296"/>
      <c r="R205" s="296"/>
      <c r="S205" s="296"/>
      <c r="T205" s="296"/>
      <c r="U205" s="221"/>
      <c r="V205" s="221"/>
      <c r="W205" s="221"/>
      <c r="X205" s="221"/>
      <c r="Y205" s="221"/>
      <c r="Z205" s="221"/>
    </row>
    <row r="206" ht="11.25" customHeight="1">
      <c r="A206" s="221"/>
      <c r="B206" s="221"/>
      <c r="C206" s="221"/>
      <c r="D206" s="221"/>
      <c r="E206" s="221"/>
      <c r="F206" s="221"/>
      <c r="G206" s="221"/>
      <c r="H206" s="221"/>
      <c r="I206" s="296"/>
      <c r="J206" s="296"/>
      <c r="K206" s="296"/>
      <c r="L206" s="296"/>
      <c r="M206" s="296"/>
      <c r="N206" s="296"/>
      <c r="O206" s="296"/>
      <c r="P206" s="296"/>
      <c r="Q206" s="296"/>
      <c r="R206" s="296"/>
      <c r="S206" s="296"/>
      <c r="T206" s="296"/>
      <c r="U206" s="221"/>
      <c r="V206" s="221"/>
      <c r="W206" s="221"/>
      <c r="X206" s="221"/>
      <c r="Y206" s="221"/>
      <c r="Z206" s="221"/>
    </row>
    <row r="207" ht="11.25" customHeight="1">
      <c r="A207" s="221"/>
      <c r="B207" s="221"/>
      <c r="C207" s="221"/>
      <c r="D207" s="221"/>
      <c r="E207" s="221"/>
      <c r="F207" s="221"/>
      <c r="G207" s="221"/>
      <c r="H207" s="221"/>
      <c r="I207" s="296"/>
      <c r="J207" s="296"/>
      <c r="K207" s="296"/>
      <c r="L207" s="296"/>
      <c r="M207" s="296"/>
      <c r="N207" s="296"/>
      <c r="O207" s="296"/>
      <c r="P207" s="296"/>
      <c r="Q207" s="296"/>
      <c r="R207" s="296"/>
      <c r="S207" s="296"/>
      <c r="T207" s="296"/>
      <c r="U207" s="221"/>
      <c r="V207" s="221"/>
      <c r="W207" s="221"/>
      <c r="X207" s="221"/>
      <c r="Y207" s="221"/>
      <c r="Z207" s="221"/>
    </row>
    <row r="208" ht="11.25" customHeight="1">
      <c r="A208" s="221"/>
      <c r="B208" s="221"/>
      <c r="C208" s="221"/>
      <c r="D208" s="221"/>
      <c r="E208" s="221"/>
      <c r="F208" s="221"/>
      <c r="G208" s="221"/>
      <c r="H208" s="221"/>
      <c r="I208" s="296"/>
      <c r="J208" s="296"/>
      <c r="K208" s="296"/>
      <c r="L208" s="296"/>
      <c r="M208" s="296"/>
      <c r="N208" s="296"/>
      <c r="O208" s="296"/>
      <c r="P208" s="296"/>
      <c r="Q208" s="296"/>
      <c r="R208" s="296"/>
      <c r="S208" s="296"/>
      <c r="T208" s="296"/>
      <c r="U208" s="221"/>
      <c r="V208" s="221"/>
      <c r="W208" s="221"/>
      <c r="X208" s="221"/>
      <c r="Y208" s="221"/>
      <c r="Z208" s="221"/>
    </row>
    <row r="209" ht="11.25" customHeight="1">
      <c r="A209" s="221"/>
      <c r="B209" s="221"/>
      <c r="C209" s="221"/>
      <c r="D209" s="221"/>
      <c r="E209" s="221"/>
      <c r="F209" s="221"/>
      <c r="G209" s="221"/>
      <c r="H209" s="221"/>
      <c r="I209" s="296"/>
      <c r="J209" s="296"/>
      <c r="K209" s="296"/>
      <c r="L209" s="296"/>
      <c r="M209" s="296"/>
      <c r="N209" s="296"/>
      <c r="O209" s="296"/>
      <c r="P209" s="296"/>
      <c r="Q209" s="296"/>
      <c r="R209" s="296"/>
      <c r="S209" s="296"/>
      <c r="T209" s="296"/>
      <c r="U209" s="221"/>
      <c r="V209" s="221"/>
      <c r="W209" s="221"/>
      <c r="X209" s="221"/>
      <c r="Y209" s="221"/>
      <c r="Z209" s="221"/>
    </row>
    <row r="210" ht="11.25" customHeight="1">
      <c r="A210" s="221"/>
      <c r="B210" s="221"/>
      <c r="C210" s="221"/>
      <c r="D210" s="221"/>
      <c r="E210" s="221"/>
      <c r="F210" s="221"/>
      <c r="G210" s="221"/>
      <c r="H210" s="221"/>
      <c r="I210" s="296"/>
      <c r="J210" s="296"/>
      <c r="K210" s="296"/>
      <c r="L210" s="296"/>
      <c r="M210" s="296"/>
      <c r="N210" s="296"/>
      <c r="O210" s="296"/>
      <c r="P210" s="296"/>
      <c r="Q210" s="296"/>
      <c r="R210" s="296"/>
      <c r="S210" s="296"/>
      <c r="T210" s="296"/>
      <c r="U210" s="221"/>
      <c r="V210" s="221"/>
      <c r="W210" s="221"/>
      <c r="X210" s="221"/>
      <c r="Y210" s="221"/>
      <c r="Z210" s="221"/>
    </row>
    <row r="211" ht="11.25" customHeight="1">
      <c r="A211" s="221"/>
      <c r="B211" s="221"/>
      <c r="C211" s="221"/>
      <c r="D211" s="221"/>
      <c r="E211" s="221"/>
      <c r="F211" s="221"/>
      <c r="G211" s="221"/>
      <c r="H211" s="221"/>
      <c r="I211" s="296"/>
      <c r="J211" s="296"/>
      <c r="K211" s="296"/>
      <c r="L211" s="296"/>
      <c r="M211" s="296"/>
      <c r="N211" s="296"/>
      <c r="O211" s="296"/>
      <c r="P211" s="296"/>
      <c r="Q211" s="296"/>
      <c r="R211" s="296"/>
      <c r="S211" s="296"/>
      <c r="T211" s="296"/>
      <c r="U211" s="221"/>
      <c r="V211" s="221"/>
      <c r="W211" s="221"/>
      <c r="X211" s="221"/>
      <c r="Y211" s="221"/>
      <c r="Z211" s="221"/>
    </row>
    <row r="212" ht="11.25" customHeight="1">
      <c r="A212" s="221"/>
      <c r="B212" s="221"/>
      <c r="C212" s="221"/>
      <c r="D212" s="221"/>
      <c r="E212" s="221"/>
      <c r="F212" s="221"/>
      <c r="G212" s="221"/>
      <c r="H212" s="221"/>
      <c r="I212" s="296"/>
      <c r="J212" s="296"/>
      <c r="K212" s="296"/>
      <c r="L212" s="296"/>
      <c r="M212" s="296"/>
      <c r="N212" s="296"/>
      <c r="O212" s="296"/>
      <c r="P212" s="296"/>
      <c r="Q212" s="296"/>
      <c r="R212" s="296"/>
      <c r="S212" s="296"/>
      <c r="T212" s="296"/>
      <c r="U212" s="221"/>
      <c r="V212" s="221"/>
      <c r="W212" s="221"/>
      <c r="X212" s="221"/>
      <c r="Y212" s="221"/>
      <c r="Z212" s="221"/>
    </row>
    <row r="213" ht="11.25" customHeight="1">
      <c r="A213" s="221"/>
      <c r="B213" s="221"/>
      <c r="C213" s="221"/>
      <c r="D213" s="221"/>
      <c r="E213" s="221"/>
      <c r="F213" s="221"/>
      <c r="G213" s="221"/>
      <c r="H213" s="221"/>
      <c r="I213" s="296"/>
      <c r="J213" s="296"/>
      <c r="K213" s="296"/>
      <c r="L213" s="296"/>
      <c r="M213" s="296"/>
      <c r="N213" s="296"/>
      <c r="O213" s="296"/>
      <c r="P213" s="296"/>
      <c r="Q213" s="296"/>
      <c r="R213" s="296"/>
      <c r="S213" s="296"/>
      <c r="T213" s="296"/>
      <c r="U213" s="221"/>
      <c r="V213" s="221"/>
      <c r="W213" s="221"/>
      <c r="X213" s="221"/>
      <c r="Y213" s="221"/>
      <c r="Z213" s="221"/>
    </row>
    <row r="214" ht="11.25" customHeight="1">
      <c r="A214" s="221"/>
      <c r="B214" s="221"/>
      <c r="C214" s="221"/>
      <c r="D214" s="221"/>
      <c r="E214" s="221"/>
      <c r="F214" s="221"/>
      <c r="G214" s="221"/>
      <c r="H214" s="221"/>
      <c r="I214" s="296"/>
      <c r="J214" s="296"/>
      <c r="K214" s="296"/>
      <c r="L214" s="296"/>
      <c r="M214" s="296"/>
      <c r="N214" s="296"/>
      <c r="O214" s="296"/>
      <c r="P214" s="296"/>
      <c r="Q214" s="296"/>
      <c r="R214" s="296"/>
      <c r="S214" s="296"/>
      <c r="T214" s="296"/>
      <c r="U214" s="221"/>
      <c r="V214" s="221"/>
      <c r="W214" s="221"/>
      <c r="X214" s="221"/>
      <c r="Y214" s="221"/>
      <c r="Z214" s="221"/>
    </row>
    <row r="215" ht="11.25" customHeight="1">
      <c r="A215" s="221"/>
      <c r="B215" s="221"/>
      <c r="C215" s="221"/>
      <c r="D215" s="221"/>
      <c r="E215" s="221"/>
      <c r="F215" s="221"/>
      <c r="G215" s="221"/>
      <c r="H215" s="221"/>
      <c r="I215" s="296"/>
      <c r="J215" s="296"/>
      <c r="K215" s="296"/>
      <c r="L215" s="296"/>
      <c r="M215" s="296"/>
      <c r="N215" s="296"/>
      <c r="O215" s="296"/>
      <c r="P215" s="296"/>
      <c r="Q215" s="296"/>
      <c r="R215" s="296"/>
      <c r="S215" s="296"/>
      <c r="T215" s="296"/>
      <c r="U215" s="221"/>
      <c r="V215" s="221"/>
      <c r="W215" s="221"/>
      <c r="X215" s="221"/>
      <c r="Y215" s="221"/>
      <c r="Z215" s="221"/>
    </row>
    <row r="216" ht="11.25" customHeight="1">
      <c r="A216" s="221"/>
      <c r="B216" s="221"/>
      <c r="C216" s="221"/>
      <c r="D216" s="221"/>
      <c r="E216" s="221"/>
      <c r="F216" s="221"/>
      <c r="G216" s="221"/>
      <c r="H216" s="221"/>
      <c r="I216" s="296"/>
      <c r="J216" s="296"/>
      <c r="K216" s="296"/>
      <c r="L216" s="296"/>
      <c r="M216" s="296"/>
      <c r="N216" s="296"/>
      <c r="O216" s="296"/>
      <c r="P216" s="296"/>
      <c r="Q216" s="296"/>
      <c r="R216" s="296"/>
      <c r="S216" s="296"/>
      <c r="T216" s="296"/>
      <c r="U216" s="221"/>
      <c r="V216" s="221"/>
      <c r="W216" s="221"/>
      <c r="X216" s="221"/>
      <c r="Y216" s="221"/>
      <c r="Z216" s="221"/>
    </row>
    <row r="217" ht="11.25" customHeight="1">
      <c r="A217" s="221"/>
      <c r="B217" s="221"/>
      <c r="C217" s="221"/>
      <c r="D217" s="221"/>
      <c r="E217" s="221"/>
      <c r="F217" s="221"/>
      <c r="G217" s="221"/>
      <c r="H217" s="221"/>
      <c r="I217" s="296"/>
      <c r="J217" s="296"/>
      <c r="K217" s="296"/>
      <c r="L217" s="296"/>
      <c r="M217" s="296"/>
      <c r="N217" s="296"/>
      <c r="O217" s="296"/>
      <c r="P217" s="296"/>
      <c r="Q217" s="296"/>
      <c r="R217" s="296"/>
      <c r="S217" s="296"/>
      <c r="T217" s="296"/>
      <c r="U217" s="221"/>
      <c r="V217" s="221"/>
      <c r="W217" s="221"/>
      <c r="X217" s="221"/>
      <c r="Y217" s="221"/>
      <c r="Z217" s="221"/>
    </row>
    <row r="218" ht="11.25" customHeight="1">
      <c r="A218" s="221"/>
      <c r="B218" s="221"/>
      <c r="C218" s="221"/>
      <c r="D218" s="221"/>
      <c r="E218" s="221"/>
      <c r="F218" s="221"/>
      <c r="G218" s="221"/>
      <c r="H218" s="221"/>
      <c r="I218" s="296"/>
      <c r="J218" s="296"/>
      <c r="K218" s="296"/>
      <c r="L218" s="296"/>
      <c r="M218" s="296"/>
      <c r="N218" s="296"/>
      <c r="O218" s="296"/>
      <c r="P218" s="296"/>
      <c r="Q218" s="296"/>
      <c r="R218" s="296"/>
      <c r="S218" s="296"/>
      <c r="T218" s="296"/>
      <c r="U218" s="221"/>
      <c r="V218" s="221"/>
      <c r="W218" s="221"/>
      <c r="X218" s="221"/>
      <c r="Y218" s="221"/>
      <c r="Z218" s="221"/>
    </row>
    <row r="219" ht="11.25" customHeight="1">
      <c r="A219" s="221"/>
      <c r="B219" s="221"/>
      <c r="C219" s="221"/>
      <c r="D219" s="221"/>
      <c r="E219" s="221"/>
      <c r="F219" s="221"/>
      <c r="G219" s="221"/>
      <c r="H219" s="221"/>
      <c r="I219" s="296"/>
      <c r="J219" s="296"/>
      <c r="K219" s="296"/>
      <c r="L219" s="296"/>
      <c r="M219" s="296"/>
      <c r="N219" s="296"/>
      <c r="O219" s="296"/>
      <c r="P219" s="296"/>
      <c r="Q219" s="296"/>
      <c r="R219" s="296"/>
      <c r="S219" s="296"/>
      <c r="T219" s="296"/>
      <c r="U219" s="221"/>
      <c r="V219" s="221"/>
      <c r="W219" s="221"/>
      <c r="X219" s="221"/>
      <c r="Y219" s="221"/>
      <c r="Z219" s="221"/>
    </row>
    <row r="220" ht="11.25" customHeight="1">
      <c r="A220" s="221"/>
      <c r="B220" s="221"/>
      <c r="C220" s="221"/>
      <c r="D220" s="221"/>
      <c r="E220" s="221"/>
      <c r="F220" s="221"/>
      <c r="G220" s="221"/>
      <c r="H220" s="221"/>
      <c r="I220" s="296"/>
      <c r="J220" s="296"/>
      <c r="K220" s="296"/>
      <c r="L220" s="296"/>
      <c r="M220" s="296"/>
      <c r="N220" s="296"/>
      <c r="O220" s="296"/>
      <c r="P220" s="296"/>
      <c r="Q220" s="296"/>
      <c r="R220" s="296"/>
      <c r="S220" s="296"/>
      <c r="T220" s="296"/>
      <c r="U220" s="221"/>
      <c r="V220" s="221"/>
      <c r="W220" s="221"/>
      <c r="X220" s="221"/>
      <c r="Y220" s="221"/>
      <c r="Z220" s="221"/>
    </row>
    <row r="221" ht="11.25" customHeight="1">
      <c r="A221" s="221"/>
      <c r="B221" s="221"/>
      <c r="C221" s="221"/>
      <c r="D221" s="221"/>
      <c r="E221" s="221"/>
      <c r="F221" s="221"/>
      <c r="G221" s="221"/>
      <c r="H221" s="221"/>
      <c r="I221" s="296"/>
      <c r="J221" s="296"/>
      <c r="K221" s="296"/>
      <c r="L221" s="296"/>
      <c r="M221" s="296"/>
      <c r="N221" s="296"/>
      <c r="O221" s="296"/>
      <c r="P221" s="296"/>
      <c r="Q221" s="296"/>
      <c r="R221" s="296"/>
      <c r="S221" s="296"/>
      <c r="T221" s="296"/>
      <c r="U221" s="221"/>
      <c r="V221" s="221"/>
      <c r="W221" s="221"/>
      <c r="X221" s="221"/>
      <c r="Y221" s="221"/>
      <c r="Z221" s="22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D4"/>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0.43"/>
    <col customWidth="1" min="3" max="3" width="8.14"/>
    <col customWidth="1" min="4" max="4" width="9.14"/>
    <col customWidth="1" min="5" max="5" width="20.57"/>
    <col customWidth="1" min="6" max="8" width="9.14"/>
    <col customWidth="1" min="9" max="9" width="20.57"/>
    <col customWidth="1" min="10" max="11" width="9.14"/>
    <col customWidth="1" min="12" max="12" width="20.57"/>
    <col customWidth="1" min="13" max="15" width="9.14"/>
    <col customWidth="1" min="16" max="16" width="20.57"/>
    <col customWidth="1" min="17" max="18" width="9.14"/>
    <col customWidth="1" min="19" max="19" width="21.29"/>
    <col customWidth="1" min="20" max="26" width="10.0"/>
  </cols>
  <sheetData>
    <row r="1" ht="12.75" customHeight="1">
      <c r="A1" s="381" t="s">
        <v>17</v>
      </c>
      <c r="B1" s="382"/>
      <c r="C1" s="382"/>
      <c r="D1" s="382"/>
      <c r="E1" s="384"/>
      <c r="F1" s="385"/>
      <c r="G1" s="385"/>
      <c r="H1" s="385"/>
      <c r="I1" s="385"/>
      <c r="J1" s="385"/>
      <c r="K1" s="385"/>
      <c r="L1" s="385"/>
      <c r="M1" s="385"/>
      <c r="N1" s="385"/>
      <c r="O1" s="385"/>
      <c r="P1" s="385"/>
      <c r="Q1" s="385"/>
      <c r="R1" s="385"/>
      <c r="S1" s="385"/>
      <c r="T1" s="385"/>
      <c r="U1" s="385"/>
      <c r="V1" s="385"/>
      <c r="W1" s="385"/>
      <c r="X1" s="385"/>
      <c r="Y1" s="385"/>
      <c r="Z1" s="385"/>
    </row>
    <row r="2" ht="12.75" customHeight="1">
      <c r="A2" s="387" t="s">
        <v>96</v>
      </c>
      <c r="B2" s="388"/>
      <c r="C2" s="388"/>
      <c r="D2" s="388"/>
      <c r="E2" s="389"/>
      <c r="F2" s="385"/>
      <c r="G2" s="385"/>
      <c r="H2" s="385"/>
      <c r="I2" s="385"/>
      <c r="J2" s="385"/>
      <c r="K2" s="385"/>
      <c r="L2" s="385"/>
      <c r="M2" s="385"/>
      <c r="N2" s="385"/>
      <c r="O2" s="385"/>
      <c r="P2" s="385"/>
      <c r="Q2" s="385"/>
      <c r="R2" s="385"/>
      <c r="S2" s="385"/>
      <c r="T2" s="385"/>
      <c r="U2" s="385"/>
      <c r="V2" s="385"/>
      <c r="W2" s="385"/>
      <c r="X2" s="385"/>
      <c r="Y2" s="385"/>
      <c r="Z2" s="385"/>
    </row>
    <row r="3" ht="12.75" customHeight="1">
      <c r="A3" s="387"/>
      <c r="B3" s="388"/>
      <c r="C3" s="388"/>
      <c r="D3" s="388"/>
      <c r="E3" s="389"/>
      <c r="F3" s="385"/>
      <c r="G3" s="385"/>
      <c r="H3" s="385"/>
      <c r="I3" s="385"/>
      <c r="J3" s="385"/>
      <c r="K3" s="385"/>
      <c r="L3" s="385"/>
      <c r="M3" s="385"/>
      <c r="N3" s="385"/>
      <c r="O3" s="385"/>
      <c r="P3" s="385"/>
      <c r="Q3" s="385"/>
      <c r="R3" s="385"/>
      <c r="S3" s="385"/>
      <c r="T3" s="385"/>
      <c r="U3" s="385"/>
      <c r="V3" s="385"/>
      <c r="W3" s="385"/>
      <c r="X3" s="385"/>
      <c r="Y3" s="385"/>
      <c r="Z3" s="385"/>
    </row>
    <row r="4" ht="12.75" customHeight="1">
      <c r="A4" s="391" t="s">
        <v>97</v>
      </c>
      <c r="B4" s="388"/>
      <c r="C4" s="388"/>
      <c r="D4" s="388" t="s">
        <v>98</v>
      </c>
      <c r="E4" s="389"/>
      <c r="F4" s="385"/>
      <c r="G4" s="385"/>
      <c r="H4" s="385"/>
      <c r="I4" s="385"/>
      <c r="J4" s="385"/>
      <c r="K4" s="385"/>
      <c r="L4" s="385"/>
      <c r="M4" s="385"/>
      <c r="N4" s="385"/>
      <c r="O4" s="385"/>
      <c r="P4" s="385"/>
      <c r="Q4" s="385"/>
      <c r="R4" s="385"/>
      <c r="S4" s="385"/>
      <c r="T4" s="385"/>
      <c r="U4" s="385"/>
      <c r="V4" s="385"/>
      <c r="W4" s="385"/>
      <c r="X4" s="385"/>
      <c r="Y4" s="385"/>
      <c r="Z4" s="385"/>
    </row>
    <row r="5" ht="13.5" customHeight="1">
      <c r="A5" s="391"/>
      <c r="B5" s="392" t="s">
        <v>77</v>
      </c>
      <c r="C5" s="392"/>
      <c r="D5" s="388"/>
      <c r="E5" s="394" t="s">
        <v>99</v>
      </c>
      <c r="F5" s="385"/>
      <c r="G5" s="385"/>
      <c r="H5" s="385"/>
      <c r="I5" s="99" t="s">
        <v>100</v>
      </c>
      <c r="J5" s="385"/>
      <c r="K5" s="385"/>
      <c r="L5" s="385"/>
      <c r="M5" s="385"/>
      <c r="N5" s="385"/>
      <c r="O5" s="385"/>
      <c r="P5" s="385"/>
      <c r="Q5" s="385"/>
      <c r="R5" s="385"/>
      <c r="S5" s="385"/>
      <c r="T5" s="385"/>
      <c r="U5" s="385"/>
      <c r="V5" s="385"/>
      <c r="W5" s="385"/>
      <c r="X5" s="385"/>
      <c r="Y5" s="385"/>
      <c r="Z5" s="385"/>
    </row>
    <row r="6" ht="14.25" customHeight="1">
      <c r="A6" s="391"/>
      <c r="B6" s="395" t="s">
        <v>101</v>
      </c>
      <c r="C6" s="396"/>
      <c r="D6" s="397"/>
      <c r="E6" s="398" t="s">
        <v>102</v>
      </c>
      <c r="F6" s="385"/>
      <c r="G6" s="385"/>
      <c r="H6" s="385"/>
      <c r="I6" s="385" t="s">
        <v>103</v>
      </c>
      <c r="J6" s="385"/>
      <c r="K6" s="385"/>
      <c r="L6" s="385"/>
      <c r="M6" s="385"/>
      <c r="N6" s="385"/>
      <c r="O6" s="385"/>
      <c r="P6" s="385"/>
      <c r="Q6" s="385"/>
      <c r="R6" s="385"/>
      <c r="S6" s="385"/>
      <c r="T6" s="385"/>
      <c r="U6" s="385"/>
      <c r="V6" s="385"/>
      <c r="W6" s="385"/>
      <c r="X6" s="385"/>
      <c r="Y6" s="385"/>
      <c r="Z6" s="385"/>
    </row>
    <row r="7" ht="12.75" customHeight="1">
      <c r="A7" s="391"/>
      <c r="B7" s="399" t="s">
        <v>104</v>
      </c>
      <c r="C7" s="392"/>
      <c r="D7" s="388"/>
      <c r="E7" s="400" t="s">
        <v>104</v>
      </c>
      <c r="F7" s="385"/>
      <c r="G7" s="385"/>
      <c r="H7" s="385"/>
      <c r="I7" s="385" t="s">
        <v>105</v>
      </c>
      <c r="J7" s="385"/>
      <c r="K7" s="385"/>
      <c r="L7" s="385"/>
      <c r="M7" s="385"/>
      <c r="N7" s="385"/>
      <c r="O7" s="385"/>
      <c r="P7" s="385"/>
      <c r="Q7" s="385"/>
      <c r="R7" s="385"/>
      <c r="S7" s="385"/>
      <c r="T7" s="385"/>
      <c r="U7" s="385"/>
      <c r="V7" s="385"/>
      <c r="W7" s="385"/>
      <c r="X7" s="385"/>
      <c r="Y7" s="385"/>
      <c r="Z7" s="385"/>
    </row>
    <row r="8" ht="13.5" customHeight="1">
      <c r="A8" s="391"/>
      <c r="B8" s="401" t="s">
        <v>106</v>
      </c>
      <c r="C8" s="392"/>
      <c r="D8" s="388"/>
      <c r="E8" s="402" t="s">
        <v>106</v>
      </c>
      <c r="F8" s="385"/>
      <c r="G8" s="385"/>
      <c r="H8" s="385"/>
      <c r="I8" s="385" t="s">
        <v>107</v>
      </c>
      <c r="J8" s="385"/>
      <c r="K8" s="385"/>
      <c r="L8" s="385"/>
      <c r="M8" s="385"/>
      <c r="N8" s="385"/>
      <c r="O8" s="385"/>
      <c r="P8" s="385"/>
      <c r="Q8" s="385"/>
      <c r="R8" s="385"/>
      <c r="S8" s="385"/>
      <c r="T8" s="385"/>
      <c r="U8" s="385"/>
      <c r="V8" s="385"/>
      <c r="W8" s="385"/>
      <c r="X8" s="385"/>
      <c r="Y8" s="385"/>
      <c r="Z8" s="385"/>
    </row>
    <row r="9" ht="13.5" customHeight="1">
      <c r="A9" s="391"/>
      <c r="B9" s="403" t="s">
        <v>108</v>
      </c>
      <c r="C9" s="404"/>
      <c r="D9" s="388"/>
      <c r="E9" s="398" t="s">
        <v>109</v>
      </c>
      <c r="F9" s="385"/>
      <c r="G9" s="385"/>
      <c r="H9" s="385"/>
      <c r="I9" s="385" t="s">
        <v>110</v>
      </c>
      <c r="J9" s="385"/>
      <c r="K9" s="385"/>
      <c r="L9" s="385"/>
      <c r="M9" s="385"/>
      <c r="N9" s="385"/>
      <c r="O9" s="385"/>
      <c r="P9" s="385"/>
      <c r="Q9" s="385"/>
      <c r="R9" s="385"/>
      <c r="S9" s="385"/>
      <c r="T9" s="385"/>
      <c r="U9" s="385"/>
      <c r="V9" s="385"/>
      <c r="W9" s="385"/>
      <c r="X9" s="385"/>
      <c r="Y9" s="385"/>
      <c r="Z9" s="385"/>
    </row>
    <row r="10" ht="12.75" customHeight="1">
      <c r="A10" s="391"/>
      <c r="B10" s="399" t="s">
        <v>111</v>
      </c>
      <c r="C10" s="392"/>
      <c r="D10" s="388"/>
      <c r="E10" s="400" t="s">
        <v>111</v>
      </c>
      <c r="F10" s="385"/>
      <c r="G10" s="385"/>
      <c r="H10" s="385"/>
      <c r="I10" s="385" t="s">
        <v>112</v>
      </c>
      <c r="J10" s="385"/>
      <c r="K10" s="385"/>
      <c r="L10" s="385"/>
      <c r="M10" s="385"/>
      <c r="N10" s="385"/>
      <c r="O10" s="385"/>
      <c r="P10" s="385"/>
      <c r="Q10" s="385"/>
      <c r="R10" s="385"/>
      <c r="S10" s="385"/>
      <c r="T10" s="385"/>
      <c r="U10" s="385"/>
      <c r="V10" s="385"/>
      <c r="W10" s="385"/>
      <c r="X10" s="385"/>
      <c r="Y10" s="385"/>
      <c r="Z10" s="385"/>
    </row>
    <row r="11" ht="13.5" customHeight="1">
      <c r="A11" s="391"/>
      <c r="B11" s="399" t="s">
        <v>113</v>
      </c>
      <c r="C11" s="392"/>
      <c r="D11" s="388"/>
      <c r="E11" s="402" t="s">
        <v>113</v>
      </c>
      <c r="F11" s="385"/>
      <c r="G11" s="385"/>
      <c r="H11" s="385"/>
      <c r="I11" s="385" t="s">
        <v>114</v>
      </c>
      <c r="J11" s="385"/>
      <c r="K11" s="385"/>
      <c r="L11" s="385"/>
      <c r="M11" s="385"/>
      <c r="N11" s="385"/>
      <c r="O11" s="385"/>
      <c r="P11" s="385"/>
      <c r="Q11" s="385"/>
      <c r="R11" s="385"/>
      <c r="S11" s="385"/>
      <c r="T11" s="385"/>
      <c r="U11" s="385"/>
      <c r="V11" s="385"/>
      <c r="W11" s="385"/>
      <c r="X11" s="385"/>
      <c r="Y11" s="385"/>
      <c r="Z11" s="385"/>
    </row>
    <row r="12" ht="13.5" customHeight="1">
      <c r="A12" s="391"/>
      <c r="B12" s="403" t="s">
        <v>115</v>
      </c>
      <c r="C12" s="404"/>
      <c r="D12" s="388"/>
      <c r="E12" s="398" t="s">
        <v>116</v>
      </c>
      <c r="F12" s="385"/>
      <c r="G12" s="385"/>
      <c r="H12" s="385"/>
      <c r="I12" s="385"/>
      <c r="J12" s="385"/>
      <c r="K12" s="385"/>
      <c r="L12" s="385"/>
      <c r="M12" s="385"/>
      <c r="N12" s="385"/>
      <c r="O12" s="385"/>
      <c r="P12" s="385"/>
      <c r="Q12" s="385"/>
      <c r="R12" s="385"/>
      <c r="S12" s="385"/>
      <c r="T12" s="385"/>
      <c r="U12" s="385"/>
      <c r="V12" s="385"/>
      <c r="W12" s="385"/>
      <c r="X12" s="385"/>
      <c r="Y12" s="385"/>
      <c r="Z12" s="385"/>
    </row>
    <row r="13" ht="12.75" customHeight="1">
      <c r="A13" s="391"/>
      <c r="B13" s="399" t="s">
        <v>111</v>
      </c>
      <c r="C13" s="392"/>
      <c r="D13" s="388"/>
      <c r="E13" s="400" t="s">
        <v>104</v>
      </c>
      <c r="F13" s="385"/>
      <c r="G13" s="385"/>
      <c r="H13" s="385"/>
      <c r="I13" s="385"/>
      <c r="J13" s="385"/>
      <c r="K13" s="385"/>
      <c r="L13" s="385"/>
      <c r="M13" s="385"/>
      <c r="N13" s="385"/>
      <c r="O13" s="385"/>
      <c r="P13" s="385"/>
      <c r="Q13" s="385"/>
      <c r="R13" s="385"/>
      <c r="S13" s="385"/>
      <c r="T13" s="385"/>
      <c r="U13" s="385"/>
      <c r="V13" s="385"/>
      <c r="W13" s="385"/>
      <c r="X13" s="385"/>
      <c r="Y13" s="385"/>
      <c r="Z13" s="385"/>
    </row>
    <row r="14" ht="13.5" customHeight="1">
      <c r="A14" s="391">
        <f>4+2+2</f>
        <v>8</v>
      </c>
      <c r="B14" s="401" t="s">
        <v>117</v>
      </c>
      <c r="C14" s="392"/>
      <c r="D14" s="388">
        <f>4+2+4</f>
        <v>10</v>
      </c>
      <c r="E14" s="402" t="s">
        <v>117</v>
      </c>
      <c r="F14" s="385"/>
      <c r="G14" s="385"/>
      <c r="H14" s="385"/>
      <c r="I14" s="385"/>
      <c r="J14" s="385"/>
      <c r="K14" s="385"/>
      <c r="L14" s="385"/>
      <c r="M14" s="385"/>
      <c r="N14" s="385"/>
      <c r="O14" s="385"/>
      <c r="P14" s="385"/>
      <c r="Q14" s="385"/>
      <c r="R14" s="385"/>
      <c r="S14" s="385"/>
      <c r="T14" s="385"/>
      <c r="U14" s="385"/>
      <c r="V14" s="385"/>
      <c r="W14" s="385"/>
      <c r="X14" s="385"/>
      <c r="Y14" s="385"/>
      <c r="Z14" s="385"/>
    </row>
    <row r="15" ht="13.5" customHeight="1">
      <c r="A15" s="391">
        <f>14+12+4</f>
        <v>30</v>
      </c>
      <c r="B15" s="392"/>
      <c r="C15" s="392"/>
      <c r="D15" s="388">
        <f>14+12+4</f>
        <v>30</v>
      </c>
      <c r="E15" s="394"/>
      <c r="F15" s="385"/>
      <c r="G15" s="385"/>
      <c r="H15" s="385"/>
      <c r="I15" s="385"/>
      <c r="J15" s="385"/>
      <c r="K15" s="385"/>
      <c r="L15" s="385"/>
      <c r="M15" s="385"/>
      <c r="N15" s="385"/>
      <c r="O15" s="385"/>
      <c r="P15" s="385"/>
      <c r="Q15" s="385"/>
      <c r="R15" s="385"/>
      <c r="S15" s="385"/>
      <c r="T15" s="385"/>
      <c r="U15" s="385"/>
      <c r="V15" s="385"/>
      <c r="W15" s="385"/>
      <c r="X15" s="385"/>
      <c r="Y15" s="385"/>
      <c r="Z15" s="385"/>
    </row>
    <row r="16" ht="12.75" customHeight="1">
      <c r="A16" s="391"/>
      <c r="B16" s="405" t="s">
        <v>118</v>
      </c>
      <c r="C16" s="406"/>
      <c r="D16" s="406"/>
      <c r="E16" s="407"/>
      <c r="F16" s="385"/>
      <c r="G16" s="385"/>
      <c r="H16" s="385"/>
      <c r="I16" s="405" t="s">
        <v>119</v>
      </c>
      <c r="J16" s="406"/>
      <c r="K16" s="406"/>
      <c r="L16" s="408"/>
      <c r="M16" s="385"/>
      <c r="N16" s="385"/>
      <c r="O16" s="385"/>
      <c r="P16" s="385"/>
      <c r="Q16" s="385"/>
      <c r="R16" s="385"/>
      <c r="S16" s="385"/>
      <c r="T16" s="385"/>
      <c r="U16" s="385"/>
      <c r="V16" s="385"/>
      <c r="W16" s="385"/>
      <c r="X16" s="385"/>
      <c r="Y16" s="385"/>
      <c r="Z16" s="385"/>
    </row>
    <row r="17" ht="12.75" customHeight="1">
      <c r="A17" s="391"/>
      <c r="B17" s="409" t="s">
        <v>120</v>
      </c>
      <c r="C17" s="300"/>
      <c r="D17" s="300"/>
      <c r="E17" s="410"/>
      <c r="F17" s="385"/>
      <c r="G17" s="385"/>
      <c r="H17" s="385"/>
      <c r="I17" s="409" t="s">
        <v>121</v>
      </c>
      <c r="J17" s="300"/>
      <c r="K17" s="300"/>
      <c r="L17" s="411"/>
      <c r="M17" s="385"/>
      <c r="N17" s="385"/>
      <c r="O17" s="385"/>
      <c r="P17" s="385"/>
      <c r="Q17" s="385"/>
      <c r="R17" s="385"/>
      <c r="S17" s="385"/>
      <c r="T17" s="385"/>
      <c r="U17" s="385"/>
      <c r="V17" s="385"/>
      <c r="W17" s="385"/>
      <c r="X17" s="385"/>
      <c r="Y17" s="385"/>
      <c r="Z17" s="385"/>
    </row>
    <row r="18" ht="13.5" customHeight="1">
      <c r="A18" s="412"/>
      <c r="B18" s="413" t="s">
        <v>122</v>
      </c>
      <c r="C18" s="414"/>
      <c r="D18" s="414"/>
      <c r="E18" s="415"/>
      <c r="F18" s="385"/>
      <c r="G18" s="385"/>
      <c r="H18" s="388"/>
      <c r="I18" s="409" t="s">
        <v>123</v>
      </c>
      <c r="J18" s="300"/>
      <c r="K18" s="300"/>
      <c r="L18" s="411"/>
      <c r="M18" s="385"/>
      <c r="N18" s="385"/>
      <c r="O18" s="385"/>
      <c r="P18" s="385"/>
      <c r="Q18" s="385"/>
      <c r="R18" s="385"/>
      <c r="S18" s="385"/>
      <c r="T18" s="385"/>
      <c r="U18" s="385"/>
      <c r="V18" s="385"/>
      <c r="W18" s="385"/>
      <c r="X18" s="385"/>
      <c r="Y18" s="385"/>
      <c r="Z18" s="385"/>
    </row>
    <row r="19" ht="12.75" customHeight="1">
      <c r="A19" s="388"/>
      <c r="B19" s="385"/>
      <c r="C19" s="385"/>
      <c r="D19" s="385"/>
      <c r="E19" s="385"/>
      <c r="F19" s="385"/>
      <c r="G19" s="385"/>
      <c r="H19" s="388"/>
      <c r="I19" s="416" t="s">
        <v>124</v>
      </c>
      <c r="J19" s="417"/>
      <c r="K19" s="417"/>
      <c r="L19" s="418"/>
      <c r="M19" s="385"/>
      <c r="N19" s="385"/>
      <c r="O19" s="385"/>
      <c r="P19" s="385"/>
      <c r="Q19" s="385"/>
      <c r="R19" s="385"/>
      <c r="S19" s="385"/>
      <c r="T19" s="385"/>
      <c r="U19" s="385"/>
      <c r="V19" s="385"/>
      <c r="W19" s="385"/>
      <c r="X19" s="385"/>
      <c r="Y19" s="385"/>
      <c r="Z19" s="385"/>
    </row>
    <row r="20" ht="12.75" customHeight="1">
      <c r="A20" s="419"/>
      <c r="B20" s="374"/>
      <c r="C20" s="388"/>
      <c r="D20" s="419"/>
      <c r="E20" s="419"/>
      <c r="F20" s="385"/>
      <c r="G20" s="385"/>
      <c r="H20" s="385"/>
      <c r="I20" s="385"/>
      <c r="J20" s="385"/>
      <c r="K20" s="385"/>
      <c r="L20" s="385"/>
      <c r="M20" s="385"/>
      <c r="N20" s="385"/>
      <c r="O20" s="385"/>
      <c r="P20" s="385"/>
      <c r="Q20" s="385"/>
      <c r="R20" s="385"/>
      <c r="S20" s="385"/>
      <c r="T20" s="385"/>
      <c r="U20" s="385"/>
      <c r="V20" s="385"/>
      <c r="W20" s="385"/>
      <c r="X20" s="385"/>
      <c r="Y20" s="385"/>
      <c r="Z20" s="385"/>
    </row>
    <row r="21" ht="13.5" customHeight="1">
      <c r="A21" s="419"/>
      <c r="B21" s="374"/>
      <c r="C21" s="388"/>
      <c r="D21" s="419"/>
      <c r="E21" s="419"/>
      <c r="F21" s="385"/>
      <c r="G21" s="385"/>
      <c r="H21" s="385"/>
      <c r="I21" s="385"/>
      <c r="J21" s="385"/>
      <c r="K21" s="385"/>
      <c r="L21" s="385"/>
      <c r="M21" s="385"/>
      <c r="N21" s="385"/>
      <c r="O21" s="385"/>
      <c r="P21" s="385"/>
      <c r="Q21" s="385"/>
      <c r="R21" s="385"/>
      <c r="S21" s="385"/>
      <c r="T21" s="385"/>
      <c r="U21" s="385"/>
      <c r="V21" s="385"/>
      <c r="W21" s="385"/>
      <c r="X21" s="385"/>
      <c r="Y21" s="385"/>
      <c r="Z21" s="385"/>
    </row>
    <row r="22" ht="12.75" customHeight="1">
      <c r="A22" s="420" t="s">
        <v>125</v>
      </c>
      <c r="B22" s="385"/>
      <c r="C22" s="385"/>
      <c r="D22" s="385"/>
      <c r="E22" s="385"/>
      <c r="F22" s="385"/>
      <c r="G22" s="385"/>
      <c r="H22" s="421" t="s">
        <v>126</v>
      </c>
      <c r="I22" s="422"/>
      <c r="J22" s="422"/>
      <c r="K22" s="422"/>
      <c r="L22" s="422"/>
      <c r="M22" s="423"/>
      <c r="N22" s="385"/>
      <c r="O22" s="420" t="s">
        <v>127</v>
      </c>
      <c r="P22" s="419"/>
      <c r="Q22" s="388"/>
      <c r="R22" s="419"/>
      <c r="S22" s="419"/>
      <c r="T22" s="385"/>
      <c r="U22" s="385"/>
      <c r="V22" s="385"/>
      <c r="W22" s="385"/>
      <c r="X22" s="385"/>
      <c r="Y22" s="385"/>
      <c r="Z22" s="385"/>
    </row>
    <row r="23" ht="12.75" customHeight="1">
      <c r="A23" s="385"/>
      <c r="B23" s="385"/>
      <c r="C23" s="385"/>
      <c r="D23" s="385"/>
      <c r="E23" s="385"/>
      <c r="F23" s="385"/>
      <c r="G23" s="385"/>
      <c r="H23" s="424"/>
      <c r="I23" s="425"/>
      <c r="J23" s="425"/>
      <c r="K23" s="425"/>
      <c r="L23" s="425"/>
      <c r="M23" s="426"/>
      <c r="N23" s="385"/>
      <c r="O23" s="420"/>
      <c r="P23" s="419"/>
      <c r="Q23" s="388"/>
      <c r="R23" s="419"/>
      <c r="S23" s="419"/>
      <c r="T23" s="385"/>
      <c r="U23" s="385"/>
      <c r="V23" s="385"/>
      <c r="W23" s="385"/>
      <c r="X23" s="385"/>
      <c r="Y23" s="385"/>
      <c r="Z23" s="385"/>
    </row>
    <row r="24" ht="12.75" customHeight="1">
      <c r="A24" s="388" t="s">
        <v>97</v>
      </c>
      <c r="B24" s="419"/>
      <c r="C24" s="388"/>
      <c r="D24" s="388" t="s">
        <v>98</v>
      </c>
      <c r="E24" s="419"/>
      <c r="F24" s="385"/>
      <c r="G24" s="385"/>
      <c r="H24" s="427" t="s">
        <v>97</v>
      </c>
      <c r="I24" s="425"/>
      <c r="J24" s="425"/>
      <c r="K24" s="425" t="s">
        <v>98</v>
      </c>
      <c r="L24" s="425"/>
      <c r="M24" s="426"/>
      <c r="N24" s="385"/>
      <c r="O24" s="388" t="s">
        <v>97</v>
      </c>
      <c r="P24" s="419"/>
      <c r="Q24" s="388"/>
      <c r="R24" s="388" t="s">
        <v>98</v>
      </c>
      <c r="S24" s="419"/>
      <c r="T24" s="385"/>
      <c r="U24" s="385"/>
      <c r="V24" s="385"/>
      <c r="W24" s="385"/>
      <c r="X24" s="385"/>
      <c r="Y24" s="385"/>
      <c r="Z24" s="385"/>
    </row>
    <row r="25" ht="13.5" customHeight="1">
      <c r="A25" s="419"/>
      <c r="B25" s="392" t="s">
        <v>77</v>
      </c>
      <c r="C25" s="392"/>
      <c r="D25" s="419"/>
      <c r="E25" s="392" t="s">
        <v>77</v>
      </c>
      <c r="F25" s="385"/>
      <c r="G25" s="385"/>
      <c r="H25" s="427"/>
      <c r="I25" s="428" t="s">
        <v>128</v>
      </c>
      <c r="J25" s="428"/>
      <c r="K25" s="425"/>
      <c r="L25" s="428" t="s">
        <v>128</v>
      </c>
      <c r="M25" s="426"/>
      <c r="N25" s="385"/>
      <c r="O25" s="419"/>
      <c r="P25" s="392" t="s">
        <v>129</v>
      </c>
      <c r="Q25" s="392"/>
      <c r="R25" s="419"/>
      <c r="S25" s="392" t="s">
        <v>129</v>
      </c>
      <c r="T25" s="385"/>
      <c r="U25" s="385"/>
      <c r="V25" s="385"/>
      <c r="W25" s="385"/>
      <c r="X25" s="385"/>
      <c r="Y25" s="385"/>
      <c r="Z25" s="385"/>
    </row>
    <row r="26" ht="14.25" customHeight="1">
      <c r="A26" s="419"/>
      <c r="B26" s="429" t="s">
        <v>130</v>
      </c>
      <c r="C26" s="396"/>
      <c r="D26" s="397"/>
      <c r="E26" s="429" t="s">
        <v>102</v>
      </c>
      <c r="F26" s="385"/>
      <c r="G26" s="385"/>
      <c r="H26" s="427"/>
      <c r="I26" s="429" t="s">
        <v>130</v>
      </c>
      <c r="J26" s="396"/>
      <c r="K26" s="430"/>
      <c r="L26" s="429" t="s">
        <v>130</v>
      </c>
      <c r="M26" s="426"/>
      <c r="N26" s="385"/>
      <c r="O26" s="419"/>
      <c r="P26" s="429" t="s">
        <v>130</v>
      </c>
      <c r="Q26" s="396"/>
      <c r="R26" s="397"/>
      <c r="S26" s="429" t="s">
        <v>102</v>
      </c>
      <c r="T26" s="385"/>
      <c r="U26" s="385"/>
      <c r="V26" s="385"/>
      <c r="W26" s="385"/>
      <c r="X26" s="385"/>
      <c r="Y26" s="385"/>
      <c r="Z26" s="385"/>
    </row>
    <row r="27" ht="12.75" customHeight="1">
      <c r="A27" s="419"/>
      <c r="B27" s="399" t="s">
        <v>131</v>
      </c>
      <c r="C27" s="392"/>
      <c r="D27" s="419"/>
      <c r="E27" s="399" t="s">
        <v>131</v>
      </c>
      <c r="F27" s="385"/>
      <c r="G27" s="385"/>
      <c r="H27" s="427"/>
      <c r="I27" s="431" t="s">
        <v>131</v>
      </c>
      <c r="J27" s="428"/>
      <c r="K27" s="425"/>
      <c r="L27" s="431" t="s">
        <v>131</v>
      </c>
      <c r="M27" s="426"/>
      <c r="N27" s="385"/>
      <c r="O27" s="419"/>
      <c r="P27" s="399" t="s">
        <v>131</v>
      </c>
      <c r="Q27" s="392"/>
      <c r="R27" s="419"/>
      <c r="S27" s="399" t="s">
        <v>131</v>
      </c>
      <c r="T27" s="385"/>
      <c r="U27" s="385"/>
      <c r="V27" s="385"/>
      <c r="W27" s="385"/>
      <c r="X27" s="385"/>
      <c r="Y27" s="385"/>
      <c r="Z27" s="385"/>
    </row>
    <row r="28" ht="13.5" customHeight="1">
      <c r="A28" s="419"/>
      <c r="B28" s="401" t="s">
        <v>132</v>
      </c>
      <c r="C28" s="392"/>
      <c r="D28" s="419"/>
      <c r="E28" s="401" t="s">
        <v>132</v>
      </c>
      <c r="F28" s="385"/>
      <c r="G28" s="385"/>
      <c r="H28" s="427"/>
      <c r="I28" s="432" t="s">
        <v>132</v>
      </c>
      <c r="J28" s="428"/>
      <c r="K28" s="425"/>
      <c r="L28" s="432" t="s">
        <v>132</v>
      </c>
      <c r="M28" s="426"/>
      <c r="N28" s="385"/>
      <c r="O28" s="419"/>
      <c r="P28" s="401" t="s">
        <v>132</v>
      </c>
      <c r="Q28" s="392"/>
      <c r="R28" s="419"/>
      <c r="S28" s="401" t="s">
        <v>132</v>
      </c>
      <c r="T28" s="385"/>
      <c r="U28" s="385"/>
      <c r="V28" s="385"/>
      <c r="W28" s="385"/>
      <c r="X28" s="385"/>
      <c r="Y28" s="385"/>
      <c r="Z28" s="385"/>
    </row>
    <row r="29" ht="13.5" customHeight="1">
      <c r="A29" s="419"/>
      <c r="B29" s="429" t="s">
        <v>133</v>
      </c>
      <c r="C29" s="388"/>
      <c r="D29" s="419"/>
      <c r="E29" s="433" t="s">
        <v>109</v>
      </c>
      <c r="F29" s="385"/>
      <c r="G29" s="385"/>
      <c r="H29" s="427"/>
      <c r="I29" s="434"/>
      <c r="J29" s="434"/>
      <c r="K29" s="434"/>
      <c r="L29" s="434"/>
      <c r="M29" s="426"/>
      <c r="N29" s="385"/>
      <c r="O29" s="419"/>
      <c r="P29" s="429" t="s">
        <v>133</v>
      </c>
      <c r="Q29" s="388"/>
      <c r="R29" s="419"/>
      <c r="S29" s="433" t="s">
        <v>109</v>
      </c>
      <c r="T29" s="385"/>
      <c r="U29" s="385"/>
      <c r="V29" s="385"/>
      <c r="W29" s="385"/>
      <c r="X29" s="385"/>
      <c r="Y29" s="385"/>
      <c r="Z29" s="385"/>
    </row>
    <row r="30" ht="13.5" customHeight="1">
      <c r="A30" s="419"/>
      <c r="B30" s="399" t="s">
        <v>104</v>
      </c>
      <c r="C30" s="392"/>
      <c r="D30" s="419"/>
      <c r="E30" s="399" t="s">
        <v>104</v>
      </c>
      <c r="F30" s="385"/>
      <c r="G30" s="385"/>
      <c r="H30" s="427"/>
      <c r="I30" s="428" t="s">
        <v>77</v>
      </c>
      <c r="J30" s="428"/>
      <c r="K30" s="425"/>
      <c r="L30" s="428" t="s">
        <v>77</v>
      </c>
      <c r="M30" s="426"/>
      <c r="N30" s="385"/>
      <c r="O30" s="419"/>
      <c r="P30" s="399" t="s">
        <v>104</v>
      </c>
      <c r="Q30" s="392"/>
      <c r="R30" s="419"/>
      <c r="S30" s="399" t="s">
        <v>104</v>
      </c>
      <c r="T30" s="385"/>
      <c r="U30" s="385"/>
      <c r="V30" s="385"/>
      <c r="W30" s="385"/>
      <c r="X30" s="385"/>
      <c r="Y30" s="385"/>
      <c r="Z30" s="385"/>
    </row>
    <row r="31" ht="14.25" customHeight="1">
      <c r="A31" s="419"/>
      <c r="B31" s="401" t="s">
        <v>134</v>
      </c>
      <c r="C31" s="392"/>
      <c r="D31" s="419"/>
      <c r="E31" s="401" t="s">
        <v>134</v>
      </c>
      <c r="F31" s="385"/>
      <c r="G31" s="385"/>
      <c r="H31" s="427"/>
      <c r="I31" s="429" t="s">
        <v>133</v>
      </c>
      <c r="J31" s="404"/>
      <c r="K31" s="435"/>
      <c r="L31" s="429" t="s">
        <v>109</v>
      </c>
      <c r="M31" s="426"/>
      <c r="N31" s="385"/>
      <c r="O31" s="419"/>
      <c r="P31" s="401" t="s">
        <v>134</v>
      </c>
      <c r="Q31" s="392"/>
      <c r="R31" s="419"/>
      <c r="S31" s="401" t="s">
        <v>134</v>
      </c>
      <c r="T31" s="385"/>
      <c r="U31" s="385"/>
      <c r="V31" s="385"/>
      <c r="W31" s="385"/>
      <c r="X31" s="385"/>
      <c r="Y31" s="385"/>
      <c r="Z31" s="385"/>
    </row>
    <row r="32" ht="13.5" customHeight="1">
      <c r="A32" s="419"/>
      <c r="B32" s="403" t="s">
        <v>115</v>
      </c>
      <c r="C32" s="404"/>
      <c r="D32" s="419"/>
      <c r="E32" s="395" t="s">
        <v>116</v>
      </c>
      <c r="F32" s="385"/>
      <c r="G32" s="385"/>
      <c r="H32" s="427"/>
      <c r="I32" s="431" t="s">
        <v>104</v>
      </c>
      <c r="J32" s="428"/>
      <c r="K32" s="425"/>
      <c r="L32" s="431" t="s">
        <v>104</v>
      </c>
      <c r="M32" s="426"/>
      <c r="N32" s="385"/>
      <c r="O32" s="419"/>
      <c r="P32" s="403" t="s">
        <v>115</v>
      </c>
      <c r="Q32" s="404"/>
      <c r="R32" s="419"/>
      <c r="S32" s="395" t="s">
        <v>116</v>
      </c>
      <c r="T32" s="385"/>
      <c r="U32" s="385"/>
      <c r="V32" s="385"/>
      <c r="W32" s="385"/>
      <c r="X32" s="385"/>
      <c r="Y32" s="385"/>
      <c r="Z32" s="385"/>
    </row>
    <row r="33" ht="13.5" customHeight="1">
      <c r="A33" s="419"/>
      <c r="B33" s="399" t="s">
        <v>111</v>
      </c>
      <c r="C33" s="392"/>
      <c r="D33" s="419"/>
      <c r="E33" s="399" t="s">
        <v>104</v>
      </c>
      <c r="F33" s="385"/>
      <c r="G33" s="385"/>
      <c r="H33" s="427"/>
      <c r="I33" s="432" t="s">
        <v>134</v>
      </c>
      <c r="J33" s="428"/>
      <c r="K33" s="425"/>
      <c r="L33" s="432" t="s">
        <v>134</v>
      </c>
      <c r="M33" s="426"/>
      <c r="N33" s="385"/>
      <c r="O33" s="419"/>
      <c r="P33" s="399" t="s">
        <v>111</v>
      </c>
      <c r="Q33" s="392"/>
      <c r="R33" s="419"/>
      <c r="S33" s="399" t="s">
        <v>104</v>
      </c>
      <c r="T33" s="385"/>
      <c r="U33" s="385"/>
      <c r="V33" s="385"/>
      <c r="W33" s="385"/>
      <c r="X33" s="385"/>
      <c r="Y33" s="385"/>
      <c r="Z33" s="385"/>
    </row>
    <row r="34" ht="14.25" customHeight="1">
      <c r="A34" s="419"/>
      <c r="B34" s="401" t="s">
        <v>117</v>
      </c>
      <c r="C34" s="392"/>
      <c r="D34" s="419"/>
      <c r="E34" s="401" t="s">
        <v>117</v>
      </c>
      <c r="F34" s="385"/>
      <c r="G34" s="385"/>
      <c r="H34" s="427"/>
      <c r="I34" s="429" t="s">
        <v>135</v>
      </c>
      <c r="J34" s="436"/>
      <c r="K34" s="425"/>
      <c r="L34" s="429" t="s">
        <v>136</v>
      </c>
      <c r="M34" s="426"/>
      <c r="N34" s="385"/>
      <c r="O34" s="419"/>
      <c r="P34" s="401" t="s">
        <v>117</v>
      </c>
      <c r="Q34" s="392"/>
      <c r="R34" s="419"/>
      <c r="S34" s="401" t="s">
        <v>117</v>
      </c>
      <c r="T34" s="385"/>
      <c r="U34" s="385"/>
      <c r="V34" s="385"/>
      <c r="W34" s="385"/>
      <c r="X34" s="385"/>
      <c r="Y34" s="385"/>
      <c r="Z34" s="385"/>
    </row>
    <row r="35" ht="13.5" customHeight="1">
      <c r="A35" s="388"/>
      <c r="B35" s="433" t="s">
        <v>137</v>
      </c>
      <c r="C35" s="404"/>
      <c r="D35" s="419"/>
      <c r="E35" s="429" t="s">
        <v>136</v>
      </c>
      <c r="F35" s="385"/>
      <c r="G35" s="385"/>
      <c r="H35" s="427"/>
      <c r="I35" s="431" t="s">
        <v>138</v>
      </c>
      <c r="J35" s="428"/>
      <c r="K35" s="425"/>
      <c r="L35" s="431" t="s">
        <v>138</v>
      </c>
      <c r="M35" s="426"/>
      <c r="N35" s="385"/>
      <c r="O35" s="419"/>
      <c r="P35" s="433" t="s">
        <v>137</v>
      </c>
      <c r="Q35" s="404"/>
      <c r="R35" s="419"/>
      <c r="S35" s="429" t="s">
        <v>136</v>
      </c>
      <c r="T35" s="385"/>
      <c r="U35" s="385"/>
      <c r="V35" s="385"/>
      <c r="W35" s="385"/>
      <c r="X35" s="385"/>
      <c r="Y35" s="385"/>
      <c r="Z35" s="385"/>
    </row>
    <row r="36" ht="13.5" customHeight="1">
      <c r="A36" s="388"/>
      <c r="B36" s="399" t="s">
        <v>138</v>
      </c>
      <c r="C36" s="392"/>
      <c r="D36" s="419"/>
      <c r="E36" s="399" t="s">
        <v>138</v>
      </c>
      <c r="F36" s="385"/>
      <c r="G36" s="385"/>
      <c r="H36" s="427"/>
      <c r="I36" s="432" t="s">
        <v>139</v>
      </c>
      <c r="J36" s="428"/>
      <c r="K36" s="425"/>
      <c r="L36" s="432" t="s">
        <v>139</v>
      </c>
      <c r="M36" s="426"/>
      <c r="N36" s="385"/>
      <c r="O36" s="419"/>
      <c r="P36" s="399" t="s">
        <v>138</v>
      </c>
      <c r="Q36" s="392"/>
      <c r="R36" s="419"/>
      <c r="S36" s="399" t="s">
        <v>138</v>
      </c>
      <c r="T36" s="385"/>
      <c r="U36" s="385"/>
      <c r="V36" s="385"/>
      <c r="W36" s="385"/>
      <c r="X36" s="385"/>
      <c r="Y36" s="385"/>
      <c r="Z36" s="385"/>
    </row>
    <row r="37" ht="14.25" customHeight="1">
      <c r="A37" s="388"/>
      <c r="B37" s="401" t="s">
        <v>140</v>
      </c>
      <c r="C37" s="392"/>
      <c r="D37" s="419"/>
      <c r="E37" s="401" t="s">
        <v>140</v>
      </c>
      <c r="F37" s="385"/>
      <c r="G37" s="385"/>
      <c r="H37" s="427"/>
      <c r="I37" s="403" t="s">
        <v>115</v>
      </c>
      <c r="J37" s="437"/>
      <c r="K37" s="438"/>
      <c r="L37" s="395" t="s">
        <v>116</v>
      </c>
      <c r="M37" s="426"/>
      <c r="N37" s="385"/>
      <c r="O37" s="419"/>
      <c r="P37" s="401" t="s">
        <v>140</v>
      </c>
      <c r="Q37" s="392"/>
      <c r="R37" s="419"/>
      <c r="S37" s="401" t="s">
        <v>140</v>
      </c>
      <c r="T37" s="385"/>
      <c r="U37" s="385"/>
      <c r="V37" s="385"/>
      <c r="W37" s="385"/>
      <c r="X37" s="385"/>
      <c r="Y37" s="385"/>
      <c r="Z37" s="385"/>
    </row>
    <row r="38" ht="13.5" customHeight="1">
      <c r="A38" s="385"/>
      <c r="B38" s="385"/>
      <c r="C38" s="385"/>
      <c r="D38" s="385"/>
      <c r="E38" s="385"/>
      <c r="F38" s="385"/>
      <c r="G38" s="385"/>
      <c r="H38" s="427"/>
      <c r="I38" s="431" t="s">
        <v>111</v>
      </c>
      <c r="J38" s="428"/>
      <c r="K38" s="425"/>
      <c r="L38" s="431" t="s">
        <v>104</v>
      </c>
      <c r="M38" s="426"/>
      <c r="N38" s="385"/>
      <c r="O38" s="419"/>
      <c r="P38" s="392"/>
      <c r="Q38" s="392"/>
      <c r="R38" s="419"/>
      <c r="S38" s="419"/>
      <c r="T38" s="385"/>
      <c r="U38" s="385"/>
      <c r="V38" s="385"/>
      <c r="W38" s="385"/>
      <c r="X38" s="385"/>
      <c r="Y38" s="385"/>
      <c r="Z38" s="385"/>
    </row>
    <row r="39" ht="13.5" customHeight="1">
      <c r="A39" s="385"/>
      <c r="B39" s="385"/>
      <c r="C39" s="385"/>
      <c r="D39" s="385"/>
      <c r="E39" s="385"/>
      <c r="F39" s="385"/>
      <c r="G39" s="385"/>
      <c r="H39" s="427"/>
      <c r="I39" s="432" t="s">
        <v>117</v>
      </c>
      <c r="J39" s="428"/>
      <c r="K39" s="425"/>
      <c r="L39" s="432" t="s">
        <v>117</v>
      </c>
      <c r="M39" s="426"/>
      <c r="N39" s="385"/>
      <c r="O39" s="419"/>
      <c r="P39" s="392"/>
      <c r="Q39" s="392"/>
      <c r="R39" s="419"/>
      <c r="S39" s="419"/>
      <c r="T39" s="385"/>
      <c r="U39" s="385"/>
      <c r="V39" s="385"/>
      <c r="W39" s="385"/>
      <c r="X39" s="385"/>
      <c r="Y39" s="385"/>
      <c r="Z39" s="385"/>
    </row>
    <row r="40" ht="13.5" customHeight="1">
      <c r="A40" s="385"/>
      <c r="B40" s="385"/>
      <c r="C40" s="385"/>
      <c r="D40" s="385"/>
      <c r="E40" s="385"/>
      <c r="F40" s="385"/>
      <c r="G40" s="385"/>
      <c r="H40" s="427"/>
      <c r="I40" s="428"/>
      <c r="J40" s="428"/>
      <c r="K40" s="425"/>
      <c r="L40" s="428"/>
      <c r="M40" s="426"/>
      <c r="N40" s="385"/>
      <c r="O40" s="419"/>
      <c r="P40" s="392"/>
      <c r="Q40" s="392"/>
      <c r="R40" s="419"/>
      <c r="S40" s="419"/>
      <c r="T40" s="385"/>
      <c r="U40" s="385"/>
      <c r="V40" s="385"/>
      <c r="W40" s="385"/>
      <c r="X40" s="385"/>
      <c r="Y40" s="385"/>
      <c r="Z40" s="385"/>
    </row>
    <row r="41" ht="12.75" customHeight="1">
      <c r="A41" s="385"/>
      <c r="B41" s="385"/>
      <c r="C41" s="385"/>
      <c r="D41" s="385"/>
      <c r="E41" s="385"/>
      <c r="F41" s="385"/>
      <c r="G41" s="385"/>
      <c r="H41" s="439"/>
      <c r="I41" s="434"/>
      <c r="J41" s="434"/>
      <c r="K41" s="434"/>
      <c r="L41" s="434"/>
      <c r="M41" s="426"/>
      <c r="N41" s="385"/>
      <c r="O41" s="385"/>
      <c r="P41" s="404"/>
      <c r="Q41" s="404"/>
      <c r="R41" s="388"/>
      <c r="S41" s="404"/>
      <c r="T41" s="385"/>
      <c r="U41" s="385"/>
      <c r="V41" s="385"/>
      <c r="W41" s="385"/>
      <c r="X41" s="385"/>
      <c r="Y41" s="385"/>
      <c r="Z41" s="385"/>
    </row>
    <row r="42" ht="12.75" customHeight="1">
      <c r="A42" s="385"/>
      <c r="B42" s="405" t="s">
        <v>141</v>
      </c>
      <c r="C42" s="406"/>
      <c r="D42" s="406"/>
      <c r="E42" s="408"/>
      <c r="F42" s="385"/>
      <c r="G42" s="385"/>
      <c r="H42" s="439"/>
      <c r="I42" s="440" t="s">
        <v>141</v>
      </c>
      <c r="J42" s="441"/>
      <c r="K42" s="441"/>
      <c r="L42" s="442"/>
      <c r="M42" s="426"/>
      <c r="N42" s="385"/>
      <c r="O42" s="385"/>
      <c r="P42" s="405" t="s">
        <v>141</v>
      </c>
      <c r="Q42" s="406"/>
      <c r="R42" s="406"/>
      <c r="S42" s="408"/>
      <c r="T42" s="385"/>
      <c r="U42" s="385"/>
      <c r="V42" s="385"/>
      <c r="W42" s="385"/>
      <c r="X42" s="385"/>
      <c r="Y42" s="385"/>
      <c r="Z42" s="385"/>
    </row>
    <row r="43" ht="12.75" customHeight="1">
      <c r="A43" s="385"/>
      <c r="B43" s="409" t="s">
        <v>121</v>
      </c>
      <c r="C43" s="300"/>
      <c r="D43" s="300"/>
      <c r="E43" s="411"/>
      <c r="F43" s="385"/>
      <c r="G43" s="385"/>
      <c r="H43" s="439"/>
      <c r="I43" s="443" t="s">
        <v>121</v>
      </c>
      <c r="J43" s="444"/>
      <c r="K43" s="444"/>
      <c r="L43" s="445"/>
      <c r="M43" s="426"/>
      <c r="N43" s="385"/>
      <c r="O43" s="385"/>
      <c r="P43" s="409" t="s">
        <v>121</v>
      </c>
      <c r="Q43" s="300"/>
      <c r="R43" s="300"/>
      <c r="S43" s="411"/>
      <c r="T43" s="385"/>
      <c r="U43" s="385"/>
      <c r="V43" s="385"/>
      <c r="W43" s="385"/>
      <c r="X43" s="385"/>
      <c r="Y43" s="385"/>
      <c r="Z43" s="385"/>
    </row>
    <row r="44" ht="12.75" customHeight="1">
      <c r="A44" s="385"/>
      <c r="B44" s="409" t="s">
        <v>123</v>
      </c>
      <c r="C44" s="300"/>
      <c r="D44" s="300"/>
      <c r="E44" s="411"/>
      <c r="F44" s="385"/>
      <c r="G44" s="385"/>
      <c r="H44" s="439"/>
      <c r="I44" s="443" t="s">
        <v>123</v>
      </c>
      <c r="J44" s="444"/>
      <c r="K44" s="444"/>
      <c r="L44" s="445"/>
      <c r="M44" s="426"/>
      <c r="N44" s="385"/>
      <c r="O44" s="385"/>
      <c r="P44" s="409" t="s">
        <v>123</v>
      </c>
      <c r="Q44" s="300"/>
      <c r="R44" s="300"/>
      <c r="S44" s="411"/>
      <c r="T44" s="385"/>
      <c r="U44" s="385"/>
      <c r="V44" s="385"/>
      <c r="W44" s="385"/>
      <c r="X44" s="385"/>
      <c r="Y44" s="385"/>
      <c r="Z44" s="385"/>
    </row>
    <row r="45" ht="12.75" customHeight="1">
      <c r="A45" s="385"/>
      <c r="B45" s="416" t="s">
        <v>124</v>
      </c>
      <c r="C45" s="417"/>
      <c r="D45" s="417"/>
      <c r="E45" s="418"/>
      <c r="F45" s="385"/>
      <c r="G45" s="385"/>
      <c r="H45" s="439"/>
      <c r="I45" s="446" t="s">
        <v>142</v>
      </c>
      <c r="J45" s="447"/>
      <c r="K45" s="447"/>
      <c r="L45" s="448"/>
      <c r="M45" s="426"/>
      <c r="N45" s="385"/>
      <c r="O45" s="385"/>
      <c r="P45" s="416" t="s">
        <v>124</v>
      </c>
      <c r="Q45" s="417"/>
      <c r="R45" s="417"/>
      <c r="S45" s="418"/>
      <c r="T45" s="385"/>
      <c r="U45" s="385"/>
      <c r="V45" s="385"/>
      <c r="W45" s="385"/>
      <c r="X45" s="385"/>
      <c r="Y45" s="385"/>
      <c r="Z45" s="385"/>
    </row>
    <row r="46" ht="12.75" customHeight="1">
      <c r="A46" s="385"/>
      <c r="B46" s="449"/>
      <c r="F46" s="385"/>
      <c r="G46" s="385"/>
      <c r="H46" s="439"/>
      <c r="I46" s="450"/>
      <c r="J46" s="450"/>
      <c r="K46" s="450"/>
      <c r="L46" s="450"/>
      <c r="M46" s="426"/>
      <c r="N46" s="385"/>
      <c r="O46" s="385"/>
      <c r="P46" s="374"/>
      <c r="Q46" s="388"/>
      <c r="R46" s="388"/>
      <c r="S46" s="374"/>
      <c r="T46" s="385"/>
      <c r="U46" s="385"/>
      <c r="V46" s="385"/>
      <c r="W46" s="385"/>
      <c r="X46" s="385"/>
      <c r="Y46" s="385"/>
      <c r="Z46" s="385"/>
    </row>
    <row r="47" ht="12.75" customHeight="1">
      <c r="A47" s="385"/>
      <c r="B47" s="451" t="s">
        <v>143</v>
      </c>
      <c r="C47" s="385"/>
      <c r="D47" s="385"/>
      <c r="E47" s="451" t="s">
        <v>144</v>
      </c>
      <c r="F47" s="385"/>
      <c r="G47" s="385"/>
      <c r="H47" s="439"/>
      <c r="I47" s="452" t="s">
        <v>143</v>
      </c>
      <c r="J47" s="434"/>
      <c r="K47" s="434"/>
      <c r="L47" s="452" t="s">
        <v>144</v>
      </c>
      <c r="M47" s="426"/>
      <c r="N47" s="385"/>
      <c r="O47" s="385"/>
      <c r="P47" s="451" t="s">
        <v>143</v>
      </c>
      <c r="Q47" s="385"/>
      <c r="R47" s="385"/>
      <c r="S47" s="451" t="s">
        <v>144</v>
      </c>
      <c r="T47" s="385"/>
      <c r="U47" s="385"/>
      <c r="V47" s="385"/>
      <c r="W47" s="385"/>
      <c r="X47" s="385"/>
      <c r="Y47" s="385"/>
      <c r="Z47" s="385"/>
    </row>
    <row r="48" ht="12.75" customHeight="1">
      <c r="A48" s="385"/>
      <c r="B48" s="453" t="s">
        <v>145</v>
      </c>
      <c r="C48" s="385"/>
      <c r="D48" s="385"/>
      <c r="E48" s="453" t="s">
        <v>145</v>
      </c>
      <c r="F48" s="385"/>
      <c r="G48" s="385"/>
      <c r="H48" s="439"/>
      <c r="I48" s="454" t="s">
        <v>145</v>
      </c>
      <c r="J48" s="434"/>
      <c r="K48" s="434"/>
      <c r="L48" s="454" t="s">
        <v>145</v>
      </c>
      <c r="M48" s="426"/>
      <c r="N48" s="385"/>
      <c r="O48" s="385"/>
      <c r="P48" s="453" t="s">
        <v>145</v>
      </c>
      <c r="Q48" s="385"/>
      <c r="R48" s="385"/>
      <c r="S48" s="453" t="s">
        <v>145</v>
      </c>
      <c r="T48" s="385"/>
      <c r="U48" s="385"/>
      <c r="V48" s="385"/>
      <c r="W48" s="385"/>
      <c r="X48" s="385"/>
      <c r="Y48" s="385"/>
      <c r="Z48" s="385"/>
    </row>
    <row r="49" ht="12.75" customHeight="1">
      <c r="A49" s="385"/>
      <c r="B49" s="453" t="s">
        <v>146</v>
      </c>
      <c r="C49" s="385"/>
      <c r="D49" s="385"/>
      <c r="E49" s="453" t="s">
        <v>146</v>
      </c>
      <c r="F49" s="385"/>
      <c r="G49" s="385"/>
      <c r="H49" s="439"/>
      <c r="I49" s="454" t="s">
        <v>146</v>
      </c>
      <c r="J49" s="434"/>
      <c r="K49" s="434"/>
      <c r="L49" s="454" t="s">
        <v>146</v>
      </c>
      <c r="M49" s="426"/>
      <c r="N49" s="385"/>
      <c r="O49" s="385"/>
      <c r="P49" s="453" t="s">
        <v>146</v>
      </c>
      <c r="Q49" s="385"/>
      <c r="R49" s="385"/>
      <c r="S49" s="453" t="s">
        <v>146</v>
      </c>
      <c r="T49" s="385"/>
      <c r="U49" s="385"/>
      <c r="V49" s="385"/>
      <c r="W49" s="385"/>
      <c r="X49" s="385"/>
      <c r="Y49" s="385"/>
      <c r="Z49" s="385"/>
    </row>
    <row r="50" ht="12.75" customHeight="1">
      <c r="A50" s="385"/>
      <c r="B50" s="455" t="s">
        <v>147</v>
      </c>
      <c r="C50" s="385"/>
      <c r="D50" s="385"/>
      <c r="E50" s="455" t="s">
        <v>147</v>
      </c>
      <c r="F50" s="385"/>
      <c r="G50" s="385"/>
      <c r="H50" s="439"/>
      <c r="I50" s="456" t="s">
        <v>148</v>
      </c>
      <c r="J50" s="434"/>
      <c r="K50" s="434"/>
      <c r="L50" s="456" t="s">
        <v>148</v>
      </c>
      <c r="M50" s="426"/>
      <c r="N50" s="385"/>
      <c r="O50" s="385"/>
      <c r="P50" s="455" t="s">
        <v>147</v>
      </c>
      <c r="Q50" s="385"/>
      <c r="R50" s="385"/>
      <c r="S50" s="455" t="s">
        <v>147</v>
      </c>
      <c r="T50" s="385"/>
      <c r="U50" s="385"/>
      <c r="V50" s="385"/>
      <c r="W50" s="385"/>
      <c r="X50" s="385"/>
      <c r="Y50" s="385"/>
      <c r="Z50" s="385"/>
    </row>
    <row r="51" ht="13.5" customHeight="1">
      <c r="A51" s="385"/>
      <c r="B51" s="385"/>
      <c r="C51" s="385"/>
      <c r="D51" s="385"/>
      <c r="E51" s="385"/>
      <c r="F51" s="385"/>
      <c r="G51" s="385"/>
      <c r="H51" s="457"/>
      <c r="I51" s="458"/>
      <c r="J51" s="458"/>
      <c r="K51" s="458"/>
      <c r="L51" s="458"/>
      <c r="M51" s="459"/>
      <c r="N51" s="385"/>
      <c r="O51" s="385"/>
      <c r="P51" s="385"/>
      <c r="Q51" s="385"/>
      <c r="R51" s="385"/>
      <c r="S51" s="385"/>
      <c r="T51" s="385"/>
      <c r="U51" s="385"/>
      <c r="V51" s="385"/>
      <c r="W51" s="385"/>
      <c r="X51" s="385"/>
      <c r="Y51" s="385"/>
      <c r="Z51" s="385"/>
    </row>
    <row r="52" ht="12.75" customHeight="1">
      <c r="A52" s="385"/>
      <c r="B52" s="385"/>
      <c r="C52" s="385"/>
      <c r="D52" s="385"/>
      <c r="E52" s="385"/>
      <c r="F52" s="385"/>
      <c r="G52" s="385"/>
      <c r="H52" s="385"/>
      <c r="I52" s="385"/>
      <c r="J52" s="385"/>
      <c r="K52" s="385"/>
      <c r="L52" s="385"/>
      <c r="M52" s="385"/>
      <c r="N52" s="385"/>
      <c r="O52" s="385"/>
      <c r="P52" s="385"/>
      <c r="Q52" s="385"/>
      <c r="R52" s="385"/>
      <c r="S52" s="385"/>
      <c r="T52" s="385"/>
      <c r="U52" s="385"/>
      <c r="V52" s="385"/>
      <c r="W52" s="385"/>
      <c r="X52" s="385"/>
      <c r="Y52" s="385"/>
      <c r="Z52" s="385"/>
    </row>
    <row r="53" ht="12.75" customHeight="1">
      <c r="A53" s="385"/>
      <c r="B53" s="385"/>
      <c r="C53" s="385"/>
      <c r="D53" s="385"/>
      <c r="E53" s="385"/>
      <c r="F53" s="385"/>
      <c r="G53" s="385"/>
      <c r="H53" s="385"/>
      <c r="I53" s="385"/>
      <c r="J53" s="385"/>
      <c r="K53" s="385"/>
      <c r="L53" s="385"/>
      <c r="M53" s="385"/>
      <c r="N53" s="385"/>
      <c r="O53" s="385"/>
      <c r="P53" s="385"/>
      <c r="Q53" s="385"/>
      <c r="R53" s="385"/>
      <c r="S53" s="385"/>
      <c r="T53" s="385"/>
      <c r="U53" s="385"/>
      <c r="V53" s="385"/>
      <c r="W53" s="385"/>
      <c r="X53" s="385"/>
      <c r="Y53" s="385"/>
      <c r="Z53" s="385"/>
    </row>
    <row r="54" ht="12.75" customHeight="1">
      <c r="A54" s="385"/>
      <c r="B54" s="385"/>
      <c r="C54" s="385"/>
      <c r="D54" s="385"/>
      <c r="E54" s="385"/>
      <c r="F54" s="385"/>
      <c r="G54" s="385"/>
      <c r="H54" s="385"/>
      <c r="I54" s="385"/>
      <c r="J54" s="385"/>
      <c r="K54" s="385"/>
      <c r="L54" s="385"/>
      <c r="M54" s="385"/>
      <c r="N54" s="385"/>
      <c r="O54" s="385"/>
      <c r="P54" s="385"/>
      <c r="Q54" s="385"/>
      <c r="R54" s="385"/>
      <c r="S54" s="385"/>
      <c r="T54" s="385"/>
      <c r="U54" s="385"/>
      <c r="V54" s="385"/>
      <c r="W54" s="385"/>
      <c r="X54" s="385"/>
      <c r="Y54" s="385"/>
      <c r="Z54" s="385"/>
    </row>
    <row r="55" ht="12.75" customHeight="1">
      <c r="A55" s="385"/>
      <c r="B55" s="385"/>
      <c r="C55" s="385"/>
      <c r="D55" s="385"/>
      <c r="E55" s="385"/>
      <c r="F55" s="385"/>
      <c r="G55" s="385"/>
      <c r="H55" s="385"/>
      <c r="I55" s="385"/>
      <c r="J55" s="385"/>
      <c r="K55" s="385"/>
      <c r="L55" s="385"/>
      <c r="M55" s="385"/>
      <c r="N55" s="385"/>
      <c r="O55" s="385"/>
      <c r="P55" s="385"/>
      <c r="Q55" s="385"/>
      <c r="R55" s="385"/>
      <c r="S55" s="385"/>
      <c r="T55" s="385"/>
      <c r="U55" s="385"/>
      <c r="V55" s="385"/>
      <c r="W55" s="385"/>
      <c r="X55" s="385"/>
      <c r="Y55" s="385"/>
      <c r="Z55" s="385"/>
    </row>
    <row r="56" ht="12.75" customHeight="1">
      <c r="A56" s="385"/>
      <c r="B56" s="385"/>
      <c r="C56" s="385"/>
      <c r="D56" s="385"/>
      <c r="E56" s="385"/>
      <c r="F56" s="385"/>
      <c r="G56" s="385"/>
      <c r="H56" s="385"/>
      <c r="I56" s="385"/>
      <c r="J56" s="385"/>
      <c r="K56" s="385"/>
      <c r="L56" s="385"/>
      <c r="M56" s="385"/>
      <c r="N56" s="385"/>
      <c r="O56" s="385"/>
      <c r="P56" s="385"/>
      <c r="Q56" s="385"/>
      <c r="R56" s="385"/>
      <c r="S56" s="385"/>
      <c r="T56" s="385"/>
      <c r="U56" s="385"/>
      <c r="V56" s="385"/>
      <c r="W56" s="385"/>
      <c r="X56" s="385"/>
      <c r="Y56" s="385"/>
      <c r="Z56" s="385"/>
    </row>
    <row r="57" ht="12.75" customHeight="1">
      <c r="A57" s="385"/>
      <c r="B57" s="385"/>
      <c r="C57" s="385"/>
      <c r="D57" s="385"/>
      <c r="E57" s="385"/>
      <c r="F57" s="385"/>
      <c r="G57" s="385"/>
      <c r="H57" s="385"/>
      <c r="I57" s="385"/>
      <c r="J57" s="385"/>
      <c r="K57" s="385"/>
      <c r="L57" s="385"/>
      <c r="M57" s="385"/>
      <c r="N57" s="385"/>
      <c r="O57" s="385"/>
      <c r="P57" s="385"/>
      <c r="Q57" s="385"/>
      <c r="R57" s="385"/>
      <c r="S57" s="385"/>
      <c r="T57" s="385"/>
      <c r="U57" s="385"/>
      <c r="V57" s="385"/>
      <c r="W57" s="385"/>
      <c r="X57" s="385"/>
      <c r="Y57" s="385"/>
      <c r="Z57" s="385"/>
    </row>
    <row r="58" ht="12.75" customHeight="1">
      <c r="A58" s="385"/>
      <c r="B58" s="385"/>
      <c r="C58" s="385"/>
      <c r="D58" s="385"/>
      <c r="E58" s="385"/>
      <c r="F58" s="385"/>
      <c r="G58" s="385"/>
      <c r="H58" s="385"/>
      <c r="I58" s="385"/>
      <c r="J58" s="385"/>
      <c r="K58" s="385"/>
      <c r="L58" s="385"/>
      <c r="M58" s="385"/>
      <c r="N58" s="385"/>
      <c r="O58" s="385"/>
      <c r="P58" s="385"/>
      <c r="Q58" s="385"/>
      <c r="R58" s="385"/>
      <c r="S58" s="385"/>
      <c r="T58" s="385"/>
      <c r="U58" s="385"/>
      <c r="V58" s="385"/>
      <c r="W58" s="385"/>
      <c r="X58" s="385"/>
      <c r="Y58" s="385"/>
      <c r="Z58" s="385"/>
    </row>
    <row r="59" ht="12.75" customHeight="1">
      <c r="A59" s="385"/>
      <c r="B59" s="385"/>
      <c r="C59" s="385"/>
      <c r="D59" s="385"/>
      <c r="E59" s="385"/>
      <c r="F59" s="385"/>
      <c r="G59" s="385"/>
      <c r="H59" s="385"/>
      <c r="I59" s="385"/>
      <c r="J59" s="385"/>
      <c r="K59" s="385"/>
      <c r="L59" s="385"/>
      <c r="M59" s="385"/>
      <c r="N59" s="385"/>
      <c r="O59" s="385"/>
      <c r="P59" s="385"/>
      <c r="Q59" s="385"/>
      <c r="R59" s="385"/>
      <c r="S59" s="385"/>
      <c r="T59" s="385"/>
      <c r="U59" s="385"/>
      <c r="V59" s="385"/>
      <c r="W59" s="385"/>
      <c r="X59" s="385"/>
      <c r="Y59" s="385"/>
      <c r="Z59" s="385"/>
    </row>
    <row r="60" ht="12.75" customHeight="1">
      <c r="A60" s="385"/>
      <c r="B60" s="385"/>
      <c r="C60" s="385"/>
      <c r="D60" s="385"/>
      <c r="E60" s="385"/>
      <c r="F60" s="385"/>
      <c r="G60" s="385"/>
      <c r="H60" s="385"/>
      <c r="I60" s="385"/>
      <c r="J60" s="385"/>
      <c r="K60" s="385"/>
      <c r="L60" s="385"/>
      <c r="M60" s="385"/>
      <c r="N60" s="385"/>
      <c r="O60" s="385"/>
      <c r="P60" s="385"/>
      <c r="Q60" s="385"/>
      <c r="R60" s="385"/>
      <c r="S60" s="385"/>
      <c r="T60" s="385"/>
      <c r="U60" s="385"/>
      <c r="V60" s="385"/>
      <c r="W60" s="385"/>
      <c r="X60" s="385"/>
      <c r="Y60" s="385"/>
      <c r="Z60" s="385"/>
    </row>
    <row r="61" ht="12.75" customHeight="1">
      <c r="A61" s="385"/>
      <c r="B61" s="385"/>
      <c r="C61" s="385"/>
      <c r="D61" s="385"/>
      <c r="E61" s="385"/>
      <c r="F61" s="385"/>
      <c r="G61" s="385"/>
      <c r="H61" s="385"/>
      <c r="I61" s="385"/>
      <c r="J61" s="385"/>
      <c r="K61" s="385"/>
      <c r="L61" s="385"/>
      <c r="M61" s="385"/>
      <c r="N61" s="385"/>
      <c r="O61" s="385"/>
      <c r="P61" s="385"/>
      <c r="Q61" s="385"/>
      <c r="R61" s="385"/>
      <c r="S61" s="385"/>
      <c r="T61" s="385"/>
      <c r="U61" s="385"/>
      <c r="V61" s="385"/>
      <c r="W61" s="385"/>
      <c r="X61" s="385"/>
      <c r="Y61" s="385"/>
      <c r="Z61" s="385"/>
    </row>
    <row r="62" ht="12.75" customHeight="1">
      <c r="A62" s="385"/>
      <c r="B62" s="385"/>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row>
    <row r="63" ht="12.75" customHeight="1">
      <c r="A63" s="385"/>
      <c r="B63" s="385"/>
      <c r="C63" s="385"/>
      <c r="D63" s="385"/>
      <c r="E63" s="385"/>
      <c r="F63" s="385"/>
      <c r="G63" s="385"/>
      <c r="H63" s="385"/>
      <c r="I63" s="385"/>
      <c r="J63" s="385"/>
      <c r="K63" s="385"/>
      <c r="L63" s="385"/>
      <c r="M63" s="385"/>
      <c r="N63" s="385"/>
      <c r="O63" s="385"/>
      <c r="P63" s="385"/>
      <c r="Q63" s="385"/>
      <c r="R63" s="385"/>
      <c r="S63" s="385"/>
      <c r="T63" s="385"/>
      <c r="U63" s="385"/>
      <c r="V63" s="385"/>
      <c r="W63" s="385"/>
      <c r="X63" s="385"/>
      <c r="Y63" s="385"/>
      <c r="Z63" s="385"/>
    </row>
    <row r="64" ht="12.75" customHeight="1">
      <c r="A64" s="385"/>
      <c r="B64" s="385"/>
      <c r="C64" s="385"/>
      <c r="D64" s="385"/>
      <c r="E64" s="385"/>
      <c r="F64" s="385"/>
      <c r="G64" s="385"/>
      <c r="H64" s="385"/>
      <c r="I64" s="385"/>
      <c r="J64" s="385"/>
      <c r="K64" s="385"/>
      <c r="L64" s="385"/>
      <c r="M64" s="385"/>
      <c r="N64" s="385"/>
      <c r="O64" s="385"/>
      <c r="P64" s="385"/>
      <c r="Q64" s="385"/>
      <c r="R64" s="385"/>
      <c r="S64" s="385"/>
      <c r="T64" s="385"/>
      <c r="U64" s="385"/>
      <c r="V64" s="385"/>
      <c r="W64" s="385"/>
      <c r="X64" s="385"/>
      <c r="Y64" s="385"/>
      <c r="Z64" s="385"/>
    </row>
    <row r="65" ht="12.75" customHeight="1">
      <c r="A65" s="385"/>
      <c r="B65" s="385"/>
      <c r="C65" s="385"/>
      <c r="D65" s="385"/>
      <c r="E65" s="385"/>
      <c r="F65" s="385"/>
      <c r="G65" s="385"/>
      <c r="H65" s="385"/>
      <c r="I65" s="385"/>
      <c r="J65" s="385"/>
      <c r="K65" s="385"/>
      <c r="L65" s="385"/>
      <c r="M65" s="385"/>
      <c r="N65" s="385"/>
      <c r="O65" s="385"/>
      <c r="P65" s="385"/>
      <c r="Q65" s="385"/>
      <c r="R65" s="385"/>
      <c r="S65" s="385"/>
      <c r="T65" s="385"/>
      <c r="U65" s="385"/>
      <c r="V65" s="385"/>
      <c r="W65" s="385"/>
      <c r="X65" s="385"/>
      <c r="Y65" s="385"/>
      <c r="Z65" s="385"/>
    </row>
    <row r="66" ht="12.75" customHeight="1">
      <c r="A66" s="385"/>
      <c r="B66" s="385"/>
      <c r="C66" s="385"/>
      <c r="D66" s="385"/>
      <c r="E66" s="385"/>
      <c r="F66" s="385"/>
      <c r="G66" s="385"/>
      <c r="H66" s="385"/>
      <c r="I66" s="385"/>
      <c r="J66" s="385"/>
      <c r="K66" s="385"/>
      <c r="L66" s="385"/>
      <c r="M66" s="385"/>
      <c r="N66" s="385"/>
      <c r="O66" s="385"/>
      <c r="P66" s="385"/>
      <c r="Q66" s="385"/>
      <c r="R66" s="385"/>
      <c r="S66" s="385"/>
      <c r="T66" s="385"/>
      <c r="U66" s="385"/>
      <c r="V66" s="385"/>
      <c r="W66" s="385"/>
      <c r="X66" s="385"/>
      <c r="Y66" s="385"/>
      <c r="Z66" s="385"/>
    </row>
    <row r="67" ht="12.75" customHeight="1">
      <c r="A67" s="385"/>
      <c r="B67" s="385"/>
      <c r="C67" s="385"/>
      <c r="D67" s="385"/>
      <c r="E67" s="385"/>
      <c r="F67" s="385"/>
      <c r="G67" s="385"/>
      <c r="H67" s="385"/>
      <c r="I67" s="385"/>
      <c r="J67" s="385"/>
      <c r="K67" s="385"/>
      <c r="L67" s="385"/>
      <c r="M67" s="385"/>
      <c r="N67" s="385"/>
      <c r="O67" s="385"/>
      <c r="P67" s="385"/>
      <c r="Q67" s="385"/>
      <c r="R67" s="385"/>
      <c r="S67" s="385"/>
      <c r="T67" s="385"/>
      <c r="U67" s="385"/>
      <c r="V67" s="385"/>
      <c r="W67" s="385"/>
      <c r="X67" s="385"/>
      <c r="Y67" s="385"/>
      <c r="Z67" s="385"/>
    </row>
    <row r="68" ht="12.75" customHeight="1">
      <c r="A68" s="385"/>
      <c r="B68" s="385"/>
      <c r="C68" s="385"/>
      <c r="D68" s="385"/>
      <c r="E68" s="385"/>
      <c r="F68" s="385"/>
      <c r="G68" s="385"/>
      <c r="H68" s="385"/>
      <c r="I68" s="385"/>
      <c r="J68" s="385"/>
      <c r="K68" s="385"/>
      <c r="L68" s="385"/>
      <c r="M68" s="385"/>
      <c r="N68" s="385"/>
      <c r="O68" s="385"/>
      <c r="P68" s="385"/>
      <c r="Q68" s="385"/>
      <c r="R68" s="385"/>
      <c r="S68" s="385"/>
      <c r="T68" s="385"/>
      <c r="U68" s="385"/>
      <c r="V68" s="385"/>
      <c r="W68" s="385"/>
      <c r="X68" s="385"/>
      <c r="Y68" s="385"/>
      <c r="Z68" s="385"/>
    </row>
    <row r="69" ht="12.75" customHeight="1">
      <c r="A69" s="385"/>
      <c r="B69" s="385"/>
      <c r="C69" s="385"/>
      <c r="D69" s="385"/>
      <c r="E69" s="385"/>
      <c r="F69" s="385"/>
      <c r="G69" s="385"/>
      <c r="H69" s="385"/>
      <c r="I69" s="385"/>
      <c r="J69" s="385"/>
      <c r="K69" s="385"/>
      <c r="L69" s="385"/>
      <c r="M69" s="385"/>
      <c r="N69" s="385"/>
      <c r="O69" s="385"/>
      <c r="P69" s="385"/>
      <c r="Q69" s="385"/>
      <c r="R69" s="385"/>
      <c r="S69" s="385"/>
      <c r="T69" s="385"/>
      <c r="U69" s="385"/>
      <c r="V69" s="385"/>
      <c r="W69" s="385"/>
      <c r="X69" s="385"/>
      <c r="Y69" s="385"/>
      <c r="Z69" s="385"/>
    </row>
    <row r="70" ht="12.75" customHeight="1">
      <c r="A70" s="385"/>
      <c r="B70" s="385"/>
      <c r="C70" s="385"/>
      <c r="D70" s="385"/>
      <c r="E70" s="385"/>
      <c r="F70" s="385"/>
      <c r="G70" s="385"/>
      <c r="H70" s="385"/>
      <c r="I70" s="385"/>
      <c r="J70" s="385"/>
      <c r="K70" s="385"/>
      <c r="L70" s="385"/>
      <c r="M70" s="385"/>
      <c r="N70" s="385"/>
      <c r="O70" s="385"/>
      <c r="P70" s="385"/>
      <c r="Q70" s="385"/>
      <c r="R70" s="385"/>
      <c r="S70" s="385"/>
      <c r="T70" s="385"/>
      <c r="U70" s="385"/>
      <c r="V70" s="385"/>
      <c r="W70" s="385"/>
      <c r="X70" s="385"/>
      <c r="Y70" s="385"/>
      <c r="Z70" s="385"/>
    </row>
    <row r="71" ht="12.75" customHeight="1">
      <c r="A71" s="385"/>
      <c r="B71" s="385"/>
      <c r="C71" s="385"/>
      <c r="D71" s="385"/>
      <c r="E71" s="385"/>
      <c r="F71" s="385"/>
      <c r="G71" s="385"/>
      <c r="H71" s="385"/>
      <c r="I71" s="385"/>
      <c r="J71" s="385"/>
      <c r="K71" s="385"/>
      <c r="L71" s="385"/>
      <c r="M71" s="385"/>
      <c r="N71" s="385"/>
      <c r="O71" s="385"/>
      <c r="P71" s="385"/>
      <c r="Q71" s="385"/>
      <c r="R71" s="385"/>
      <c r="S71" s="385"/>
      <c r="T71" s="385"/>
      <c r="U71" s="385"/>
      <c r="V71" s="385"/>
      <c r="W71" s="385"/>
      <c r="X71" s="385"/>
      <c r="Y71" s="385"/>
      <c r="Z71" s="385"/>
    </row>
    <row r="72" ht="12.75" customHeight="1">
      <c r="A72" s="385"/>
      <c r="B72" s="385"/>
      <c r="C72" s="385"/>
      <c r="D72" s="385"/>
      <c r="E72" s="385"/>
      <c r="F72" s="385"/>
      <c r="G72" s="385"/>
      <c r="H72" s="385"/>
      <c r="I72" s="385"/>
      <c r="J72" s="385"/>
      <c r="K72" s="385"/>
      <c r="L72" s="385"/>
      <c r="M72" s="385"/>
      <c r="N72" s="385"/>
      <c r="O72" s="385"/>
      <c r="P72" s="385"/>
      <c r="Q72" s="385"/>
      <c r="R72" s="385"/>
      <c r="S72" s="385"/>
      <c r="T72" s="385"/>
      <c r="U72" s="385"/>
      <c r="V72" s="385"/>
      <c r="W72" s="385"/>
      <c r="X72" s="385"/>
      <c r="Y72" s="385"/>
      <c r="Z72" s="385"/>
    </row>
    <row r="73" ht="12.75" customHeight="1">
      <c r="A73" s="385"/>
      <c r="B73" s="385"/>
      <c r="C73" s="385"/>
      <c r="D73" s="385"/>
      <c r="E73" s="385"/>
      <c r="F73" s="385"/>
      <c r="G73" s="385"/>
      <c r="H73" s="385"/>
      <c r="I73" s="385"/>
      <c r="J73" s="385"/>
      <c r="K73" s="385"/>
      <c r="L73" s="385"/>
      <c r="M73" s="385"/>
      <c r="N73" s="385"/>
      <c r="O73" s="385"/>
      <c r="P73" s="385"/>
      <c r="Q73" s="385"/>
      <c r="R73" s="385"/>
      <c r="S73" s="385"/>
      <c r="T73" s="385"/>
      <c r="U73" s="385"/>
      <c r="V73" s="385"/>
      <c r="W73" s="385"/>
      <c r="X73" s="385"/>
      <c r="Y73" s="385"/>
      <c r="Z73" s="385"/>
    </row>
    <row r="74" ht="12.75" customHeight="1">
      <c r="A74" s="385"/>
      <c r="B74" s="385"/>
      <c r="C74" s="385"/>
      <c r="D74" s="385"/>
      <c r="E74" s="385"/>
      <c r="F74" s="385"/>
      <c r="G74" s="385"/>
      <c r="H74" s="385"/>
      <c r="I74" s="385"/>
      <c r="J74" s="385"/>
      <c r="K74" s="385"/>
      <c r="L74" s="385"/>
      <c r="M74" s="385"/>
      <c r="N74" s="385"/>
      <c r="O74" s="385"/>
      <c r="P74" s="385"/>
      <c r="Q74" s="385"/>
      <c r="R74" s="385"/>
      <c r="S74" s="385"/>
      <c r="T74" s="385"/>
      <c r="U74" s="385"/>
      <c r="V74" s="385"/>
      <c r="W74" s="385"/>
      <c r="X74" s="385"/>
      <c r="Y74" s="385"/>
      <c r="Z74" s="385"/>
    </row>
    <row r="75" ht="12.75" customHeight="1">
      <c r="A75" s="385"/>
      <c r="B75" s="385"/>
      <c r="C75" s="385"/>
      <c r="D75" s="385"/>
      <c r="E75" s="385"/>
      <c r="F75" s="385"/>
      <c r="G75" s="385"/>
      <c r="H75" s="385"/>
      <c r="I75" s="385"/>
      <c r="J75" s="385"/>
      <c r="K75" s="385"/>
      <c r="L75" s="385"/>
      <c r="M75" s="385"/>
      <c r="N75" s="385"/>
      <c r="O75" s="385"/>
      <c r="P75" s="385"/>
      <c r="Q75" s="385"/>
      <c r="R75" s="385"/>
      <c r="S75" s="385"/>
      <c r="T75" s="385"/>
      <c r="U75" s="385"/>
      <c r="V75" s="385"/>
      <c r="W75" s="385"/>
      <c r="X75" s="385"/>
      <c r="Y75" s="385"/>
      <c r="Z75" s="385"/>
    </row>
    <row r="76" ht="12.75" customHeight="1">
      <c r="A76" s="385"/>
      <c r="B76" s="385"/>
      <c r="C76" s="385"/>
      <c r="D76" s="385"/>
      <c r="E76" s="385"/>
      <c r="F76" s="385"/>
      <c r="G76" s="385"/>
      <c r="H76" s="385"/>
      <c r="I76" s="385"/>
      <c r="J76" s="385"/>
      <c r="K76" s="385"/>
      <c r="L76" s="385"/>
      <c r="M76" s="385"/>
      <c r="N76" s="385"/>
      <c r="O76" s="385"/>
      <c r="P76" s="385"/>
      <c r="Q76" s="385"/>
      <c r="R76" s="385"/>
      <c r="S76" s="385"/>
      <c r="T76" s="385"/>
      <c r="U76" s="385"/>
      <c r="V76" s="385"/>
      <c r="W76" s="385"/>
      <c r="X76" s="385"/>
      <c r="Y76" s="385"/>
      <c r="Z76" s="385"/>
    </row>
    <row r="77" ht="12.75" customHeight="1">
      <c r="A77" s="385"/>
      <c r="B77" s="385"/>
      <c r="C77" s="385"/>
      <c r="D77" s="385"/>
      <c r="E77" s="385"/>
      <c r="F77" s="385"/>
      <c r="G77" s="385"/>
      <c r="H77" s="385"/>
      <c r="I77" s="385"/>
      <c r="J77" s="385"/>
      <c r="K77" s="385"/>
      <c r="L77" s="385"/>
      <c r="M77" s="385"/>
      <c r="N77" s="385"/>
      <c r="O77" s="385"/>
      <c r="P77" s="385"/>
      <c r="Q77" s="385"/>
      <c r="R77" s="385"/>
      <c r="S77" s="385"/>
      <c r="T77" s="385"/>
      <c r="U77" s="385"/>
      <c r="V77" s="385"/>
      <c r="W77" s="385"/>
      <c r="X77" s="385"/>
      <c r="Y77" s="385"/>
      <c r="Z77" s="385"/>
    </row>
    <row r="78" ht="12.75" customHeight="1">
      <c r="A78" s="385"/>
      <c r="B78" s="385"/>
      <c r="C78" s="385"/>
      <c r="D78" s="385"/>
      <c r="E78" s="385"/>
      <c r="F78" s="385"/>
      <c r="G78" s="385"/>
      <c r="H78" s="385"/>
      <c r="I78" s="385"/>
      <c r="J78" s="385"/>
      <c r="K78" s="385"/>
      <c r="L78" s="385"/>
      <c r="M78" s="385"/>
      <c r="N78" s="385"/>
      <c r="O78" s="385"/>
      <c r="P78" s="385"/>
      <c r="Q78" s="385"/>
      <c r="R78" s="385"/>
      <c r="S78" s="385"/>
      <c r="T78" s="385"/>
      <c r="U78" s="385"/>
      <c r="V78" s="385"/>
      <c r="W78" s="385"/>
      <c r="X78" s="385"/>
      <c r="Y78" s="385"/>
      <c r="Z78" s="385"/>
    </row>
    <row r="79" ht="12.75" customHeight="1">
      <c r="A79" s="385"/>
      <c r="B79" s="385"/>
      <c r="C79" s="385"/>
      <c r="D79" s="385"/>
      <c r="E79" s="385"/>
      <c r="F79" s="385"/>
      <c r="G79" s="385"/>
      <c r="H79" s="385"/>
      <c r="I79" s="385"/>
      <c r="J79" s="385"/>
      <c r="K79" s="385"/>
      <c r="L79" s="385"/>
      <c r="M79" s="385"/>
      <c r="N79" s="385"/>
      <c r="O79" s="385"/>
      <c r="P79" s="385"/>
      <c r="Q79" s="385"/>
      <c r="R79" s="385"/>
      <c r="S79" s="385"/>
      <c r="T79" s="385"/>
      <c r="U79" s="385"/>
      <c r="V79" s="385"/>
      <c r="W79" s="385"/>
      <c r="X79" s="385"/>
      <c r="Y79" s="385"/>
      <c r="Z79" s="385"/>
    </row>
    <row r="80" ht="12.75" customHeight="1">
      <c r="A80" s="385"/>
      <c r="B80" s="385"/>
      <c r="C80" s="385"/>
      <c r="D80" s="385"/>
      <c r="E80" s="385"/>
      <c r="F80" s="385"/>
      <c r="G80" s="385"/>
      <c r="H80" s="385"/>
      <c r="I80" s="385"/>
      <c r="J80" s="385"/>
      <c r="K80" s="385"/>
      <c r="L80" s="385"/>
      <c r="M80" s="385"/>
      <c r="N80" s="385"/>
      <c r="O80" s="385"/>
      <c r="P80" s="385"/>
      <c r="Q80" s="385"/>
      <c r="R80" s="385"/>
      <c r="S80" s="385"/>
      <c r="T80" s="385"/>
      <c r="U80" s="385"/>
      <c r="V80" s="385"/>
      <c r="W80" s="385"/>
      <c r="X80" s="385"/>
      <c r="Y80" s="385"/>
      <c r="Z80" s="385"/>
    </row>
    <row r="81" ht="12.75" customHeight="1">
      <c r="A81" s="385"/>
      <c r="B81" s="385"/>
      <c r="C81" s="385"/>
      <c r="D81" s="385"/>
      <c r="E81" s="385"/>
      <c r="F81" s="385"/>
      <c r="G81" s="385"/>
      <c r="H81" s="385"/>
      <c r="I81" s="385"/>
      <c r="J81" s="385"/>
      <c r="K81" s="385"/>
      <c r="L81" s="385"/>
      <c r="M81" s="385"/>
      <c r="N81" s="385"/>
      <c r="O81" s="385"/>
      <c r="P81" s="385"/>
      <c r="Q81" s="385"/>
      <c r="R81" s="385"/>
      <c r="S81" s="385"/>
      <c r="T81" s="385"/>
      <c r="U81" s="385"/>
      <c r="V81" s="385"/>
      <c r="W81" s="385"/>
      <c r="X81" s="385"/>
      <c r="Y81" s="385"/>
      <c r="Z81" s="385"/>
    </row>
    <row r="82" ht="12.75" customHeight="1">
      <c r="A82" s="385"/>
      <c r="B82" s="385"/>
      <c r="C82" s="385"/>
      <c r="D82" s="385"/>
      <c r="E82" s="385"/>
      <c r="F82" s="385"/>
      <c r="G82" s="385"/>
      <c r="H82" s="385"/>
      <c r="I82" s="385"/>
      <c r="J82" s="385"/>
      <c r="K82" s="385"/>
      <c r="L82" s="385"/>
      <c r="M82" s="385"/>
      <c r="N82" s="385"/>
      <c r="O82" s="385"/>
      <c r="P82" s="385"/>
      <c r="Q82" s="385"/>
      <c r="R82" s="385"/>
      <c r="S82" s="385"/>
      <c r="T82" s="385"/>
      <c r="U82" s="385"/>
      <c r="V82" s="385"/>
      <c r="W82" s="385"/>
      <c r="X82" s="385"/>
      <c r="Y82" s="385"/>
      <c r="Z82" s="385"/>
    </row>
    <row r="83" ht="12.75" customHeight="1">
      <c r="A83" s="385"/>
      <c r="B83" s="385"/>
      <c r="C83" s="385"/>
      <c r="D83" s="385"/>
      <c r="E83" s="385"/>
      <c r="F83" s="385"/>
      <c r="G83" s="385"/>
      <c r="H83" s="385"/>
      <c r="I83" s="385"/>
      <c r="J83" s="385"/>
      <c r="K83" s="385"/>
      <c r="L83" s="385"/>
      <c r="M83" s="385"/>
      <c r="N83" s="385"/>
      <c r="O83" s="385"/>
      <c r="P83" s="385"/>
      <c r="Q83" s="385"/>
      <c r="R83" s="385"/>
      <c r="S83" s="385"/>
      <c r="T83" s="385"/>
      <c r="U83" s="385"/>
      <c r="V83" s="385"/>
      <c r="W83" s="385"/>
      <c r="X83" s="385"/>
      <c r="Y83" s="385"/>
      <c r="Z83" s="385"/>
    </row>
    <row r="84" ht="12.75" customHeight="1">
      <c r="A84" s="385"/>
      <c r="B84" s="385"/>
      <c r="C84" s="385"/>
      <c r="D84" s="385"/>
      <c r="E84" s="385"/>
      <c r="F84" s="385"/>
      <c r="G84" s="385"/>
      <c r="H84" s="385"/>
      <c r="I84" s="385"/>
      <c r="J84" s="385"/>
      <c r="K84" s="385"/>
      <c r="L84" s="385"/>
      <c r="M84" s="385"/>
      <c r="N84" s="385"/>
      <c r="O84" s="385"/>
      <c r="P84" s="385"/>
      <c r="Q84" s="385"/>
      <c r="R84" s="385"/>
      <c r="S84" s="385"/>
      <c r="T84" s="385"/>
      <c r="U84" s="385"/>
      <c r="V84" s="385"/>
      <c r="W84" s="385"/>
      <c r="X84" s="385"/>
      <c r="Y84" s="385"/>
      <c r="Z84" s="385"/>
    </row>
    <row r="85" ht="12.75" customHeight="1">
      <c r="A85" s="385"/>
      <c r="B85" s="385"/>
      <c r="C85" s="385"/>
      <c r="D85" s="385"/>
      <c r="E85" s="385"/>
      <c r="F85" s="385"/>
      <c r="G85" s="385"/>
      <c r="H85" s="385"/>
      <c r="I85" s="385"/>
      <c r="J85" s="385"/>
      <c r="K85" s="385"/>
      <c r="L85" s="385"/>
      <c r="M85" s="385"/>
      <c r="N85" s="385"/>
      <c r="O85" s="385"/>
      <c r="P85" s="385"/>
      <c r="Q85" s="385"/>
      <c r="R85" s="385"/>
      <c r="S85" s="385"/>
      <c r="T85" s="385"/>
      <c r="U85" s="385"/>
      <c r="V85" s="385"/>
      <c r="W85" s="385"/>
      <c r="X85" s="385"/>
      <c r="Y85" s="385"/>
      <c r="Z85" s="385"/>
    </row>
    <row r="86" ht="12.75" customHeight="1">
      <c r="A86" s="385"/>
      <c r="B86" s="385"/>
      <c r="C86" s="385"/>
      <c r="D86" s="385"/>
      <c r="E86" s="385"/>
      <c r="F86" s="385"/>
      <c r="G86" s="385"/>
      <c r="H86" s="385"/>
      <c r="I86" s="385"/>
      <c r="J86" s="385"/>
      <c r="K86" s="385"/>
      <c r="L86" s="385"/>
      <c r="M86" s="385"/>
      <c r="N86" s="385"/>
      <c r="O86" s="385"/>
      <c r="P86" s="385"/>
      <c r="Q86" s="385"/>
      <c r="R86" s="385"/>
      <c r="S86" s="385"/>
      <c r="T86" s="385"/>
      <c r="U86" s="385"/>
      <c r="V86" s="385"/>
      <c r="W86" s="385"/>
      <c r="X86" s="385"/>
      <c r="Y86" s="385"/>
      <c r="Z86" s="385"/>
    </row>
    <row r="87" ht="12.75" customHeight="1">
      <c r="A87" s="385"/>
      <c r="B87" s="385"/>
      <c r="C87" s="385"/>
      <c r="D87" s="385"/>
      <c r="E87" s="385"/>
      <c r="F87" s="385"/>
      <c r="G87" s="385"/>
      <c r="H87" s="385"/>
      <c r="I87" s="385"/>
      <c r="J87" s="385"/>
      <c r="K87" s="385"/>
      <c r="L87" s="385"/>
      <c r="M87" s="385"/>
      <c r="N87" s="385"/>
      <c r="O87" s="385"/>
      <c r="P87" s="385"/>
      <c r="Q87" s="385"/>
      <c r="R87" s="385"/>
      <c r="S87" s="385"/>
      <c r="T87" s="385"/>
      <c r="U87" s="385"/>
      <c r="V87" s="385"/>
      <c r="W87" s="385"/>
      <c r="X87" s="385"/>
      <c r="Y87" s="385"/>
      <c r="Z87" s="385"/>
    </row>
    <row r="88" ht="12.75" customHeight="1">
      <c r="A88" s="385"/>
      <c r="B88" s="385"/>
      <c r="C88" s="385"/>
      <c r="D88" s="385"/>
      <c r="E88" s="385"/>
      <c r="F88" s="385"/>
      <c r="G88" s="385"/>
      <c r="H88" s="385"/>
      <c r="I88" s="385"/>
      <c r="J88" s="385"/>
      <c r="K88" s="385"/>
      <c r="L88" s="385"/>
      <c r="M88" s="385"/>
      <c r="N88" s="385"/>
      <c r="O88" s="385"/>
      <c r="P88" s="385"/>
      <c r="Q88" s="385"/>
      <c r="R88" s="385"/>
      <c r="S88" s="385"/>
      <c r="T88" s="385"/>
      <c r="U88" s="385"/>
      <c r="V88" s="385"/>
      <c r="W88" s="385"/>
      <c r="X88" s="385"/>
      <c r="Y88" s="385"/>
      <c r="Z88" s="385"/>
    </row>
    <row r="89" ht="12.75" customHeight="1">
      <c r="A89" s="385"/>
      <c r="B89" s="385"/>
      <c r="C89" s="385"/>
      <c r="D89" s="385"/>
      <c r="E89" s="385"/>
      <c r="F89" s="385"/>
      <c r="G89" s="385"/>
      <c r="H89" s="385"/>
      <c r="I89" s="385"/>
      <c r="J89" s="385"/>
      <c r="K89" s="385"/>
      <c r="L89" s="385"/>
      <c r="M89" s="385"/>
      <c r="N89" s="385"/>
      <c r="O89" s="385"/>
      <c r="P89" s="385"/>
      <c r="Q89" s="385"/>
      <c r="R89" s="385"/>
      <c r="S89" s="385"/>
      <c r="T89" s="385"/>
      <c r="U89" s="385"/>
      <c r="V89" s="385"/>
      <c r="W89" s="385"/>
      <c r="X89" s="385"/>
      <c r="Y89" s="385"/>
      <c r="Z89" s="385"/>
    </row>
    <row r="90" ht="12.75" customHeight="1">
      <c r="A90" s="385"/>
      <c r="B90" s="385"/>
      <c r="C90" s="385"/>
      <c r="D90" s="385"/>
      <c r="E90" s="385"/>
      <c r="F90" s="385"/>
      <c r="G90" s="385"/>
      <c r="H90" s="385"/>
      <c r="I90" s="385"/>
      <c r="J90" s="385"/>
      <c r="K90" s="385"/>
      <c r="L90" s="385"/>
      <c r="M90" s="385"/>
      <c r="N90" s="385"/>
      <c r="O90" s="385"/>
      <c r="P90" s="385"/>
      <c r="Q90" s="385"/>
      <c r="R90" s="385"/>
      <c r="S90" s="385"/>
      <c r="T90" s="385"/>
      <c r="U90" s="385"/>
      <c r="V90" s="385"/>
      <c r="W90" s="385"/>
      <c r="X90" s="385"/>
      <c r="Y90" s="385"/>
      <c r="Z90" s="385"/>
    </row>
    <row r="91" ht="12.75" customHeight="1">
      <c r="A91" s="385"/>
      <c r="B91" s="385"/>
      <c r="C91" s="385"/>
      <c r="D91" s="385"/>
      <c r="E91" s="385"/>
      <c r="F91" s="385"/>
      <c r="G91" s="385"/>
      <c r="H91" s="385"/>
      <c r="I91" s="385"/>
      <c r="J91" s="385"/>
      <c r="K91" s="385"/>
      <c r="L91" s="385"/>
      <c r="M91" s="385"/>
      <c r="N91" s="385"/>
      <c r="O91" s="385"/>
      <c r="P91" s="385"/>
      <c r="Q91" s="385"/>
      <c r="R91" s="385"/>
      <c r="S91" s="385"/>
      <c r="T91" s="385"/>
      <c r="U91" s="385"/>
      <c r="V91" s="385"/>
      <c r="W91" s="385"/>
      <c r="X91" s="385"/>
      <c r="Y91" s="385"/>
      <c r="Z91" s="385"/>
    </row>
    <row r="92" ht="12.75" customHeight="1">
      <c r="A92" s="385"/>
      <c r="B92" s="385"/>
      <c r="C92" s="385"/>
      <c r="D92" s="385"/>
      <c r="E92" s="385"/>
      <c r="F92" s="385"/>
      <c r="G92" s="385"/>
      <c r="H92" s="385"/>
      <c r="I92" s="385"/>
      <c r="J92" s="385"/>
      <c r="K92" s="385"/>
      <c r="L92" s="385"/>
      <c r="M92" s="385"/>
      <c r="N92" s="385"/>
      <c r="O92" s="385"/>
      <c r="P92" s="385"/>
      <c r="Q92" s="385"/>
      <c r="R92" s="385"/>
      <c r="S92" s="385"/>
      <c r="T92" s="385"/>
      <c r="U92" s="385"/>
      <c r="V92" s="385"/>
      <c r="W92" s="385"/>
      <c r="X92" s="385"/>
      <c r="Y92" s="385"/>
      <c r="Z92" s="385"/>
    </row>
    <row r="93" ht="12.75" customHeight="1">
      <c r="A93" s="385"/>
      <c r="B93" s="385"/>
      <c r="C93" s="385"/>
      <c r="D93" s="385"/>
      <c r="E93" s="385"/>
      <c r="F93" s="385"/>
      <c r="G93" s="385"/>
      <c r="H93" s="385"/>
      <c r="I93" s="385"/>
      <c r="J93" s="385"/>
      <c r="K93" s="385"/>
      <c r="L93" s="385"/>
      <c r="M93" s="385"/>
      <c r="N93" s="385"/>
      <c r="O93" s="385"/>
      <c r="P93" s="385"/>
      <c r="Q93" s="385"/>
      <c r="R93" s="385"/>
      <c r="S93" s="385"/>
      <c r="T93" s="385"/>
      <c r="U93" s="385"/>
      <c r="V93" s="385"/>
      <c r="W93" s="385"/>
      <c r="X93" s="385"/>
      <c r="Y93" s="385"/>
      <c r="Z93" s="385"/>
    </row>
    <row r="94" ht="12.75" customHeight="1">
      <c r="A94" s="385"/>
      <c r="B94" s="385"/>
      <c r="C94" s="385"/>
      <c r="D94" s="385"/>
      <c r="E94" s="385"/>
      <c r="F94" s="385"/>
      <c r="G94" s="385"/>
      <c r="H94" s="385"/>
      <c r="I94" s="385"/>
      <c r="J94" s="385"/>
      <c r="K94" s="385"/>
      <c r="L94" s="385"/>
      <c r="M94" s="385"/>
      <c r="N94" s="385"/>
      <c r="O94" s="385"/>
      <c r="P94" s="385"/>
      <c r="Q94" s="385"/>
      <c r="R94" s="385"/>
      <c r="S94" s="385"/>
      <c r="T94" s="385"/>
      <c r="U94" s="385"/>
      <c r="V94" s="385"/>
      <c r="W94" s="385"/>
      <c r="X94" s="385"/>
      <c r="Y94" s="385"/>
      <c r="Z94" s="385"/>
    </row>
    <row r="95" ht="12.75" customHeight="1">
      <c r="A95" s="385"/>
      <c r="B95" s="385"/>
      <c r="C95" s="385"/>
      <c r="D95" s="385"/>
      <c r="E95" s="385"/>
      <c r="F95" s="385"/>
      <c r="G95" s="385"/>
      <c r="H95" s="385"/>
      <c r="I95" s="385"/>
      <c r="J95" s="385"/>
      <c r="K95" s="385"/>
      <c r="L95" s="385"/>
      <c r="M95" s="385"/>
      <c r="N95" s="385"/>
      <c r="O95" s="385"/>
      <c r="P95" s="385"/>
      <c r="Q95" s="385"/>
      <c r="R95" s="385"/>
      <c r="S95" s="385"/>
      <c r="T95" s="385"/>
      <c r="U95" s="385"/>
      <c r="V95" s="385"/>
      <c r="W95" s="385"/>
      <c r="X95" s="385"/>
      <c r="Y95" s="385"/>
      <c r="Z95" s="385"/>
    </row>
    <row r="96" ht="12.75" customHeight="1">
      <c r="A96" s="385"/>
      <c r="B96" s="385"/>
      <c r="C96" s="385"/>
      <c r="D96" s="385"/>
      <c r="E96" s="385"/>
      <c r="F96" s="385"/>
      <c r="G96" s="385"/>
      <c r="H96" s="385"/>
      <c r="I96" s="385"/>
      <c r="J96" s="385"/>
      <c r="K96" s="385"/>
      <c r="L96" s="385"/>
      <c r="M96" s="385"/>
      <c r="N96" s="385"/>
      <c r="O96" s="385"/>
      <c r="P96" s="385"/>
      <c r="Q96" s="385"/>
      <c r="R96" s="385"/>
      <c r="S96" s="385"/>
      <c r="T96" s="385"/>
      <c r="U96" s="385"/>
      <c r="V96" s="385"/>
      <c r="W96" s="385"/>
      <c r="X96" s="385"/>
      <c r="Y96" s="385"/>
      <c r="Z96" s="385"/>
    </row>
    <row r="97" ht="12.75" customHeight="1">
      <c r="A97" s="385"/>
      <c r="B97" s="385"/>
      <c r="C97" s="385"/>
      <c r="D97" s="385"/>
      <c r="E97" s="385"/>
      <c r="F97" s="385"/>
      <c r="G97" s="385"/>
      <c r="H97" s="385"/>
      <c r="I97" s="385"/>
      <c r="J97" s="385"/>
      <c r="K97" s="385"/>
      <c r="L97" s="385"/>
      <c r="M97" s="385"/>
      <c r="N97" s="385"/>
      <c r="O97" s="385"/>
      <c r="P97" s="385"/>
      <c r="Q97" s="385"/>
      <c r="R97" s="385"/>
      <c r="S97" s="385"/>
      <c r="T97" s="385"/>
      <c r="U97" s="385"/>
      <c r="V97" s="385"/>
      <c r="W97" s="385"/>
      <c r="X97" s="385"/>
      <c r="Y97" s="385"/>
      <c r="Z97" s="385"/>
    </row>
    <row r="98" ht="12.75" customHeight="1">
      <c r="A98" s="385"/>
      <c r="B98" s="385"/>
      <c r="C98" s="385"/>
      <c r="D98" s="385"/>
      <c r="E98" s="385"/>
      <c r="F98" s="385"/>
      <c r="G98" s="385"/>
      <c r="H98" s="385"/>
      <c r="I98" s="385"/>
      <c r="J98" s="385"/>
      <c r="K98" s="385"/>
      <c r="L98" s="385"/>
      <c r="M98" s="385"/>
      <c r="N98" s="385"/>
      <c r="O98" s="385"/>
      <c r="P98" s="385"/>
      <c r="Q98" s="385"/>
      <c r="R98" s="385"/>
      <c r="S98" s="385"/>
      <c r="T98" s="385"/>
      <c r="U98" s="385"/>
      <c r="V98" s="385"/>
      <c r="W98" s="385"/>
      <c r="X98" s="385"/>
      <c r="Y98" s="385"/>
      <c r="Z98" s="385"/>
    </row>
    <row r="99" ht="12.75" customHeight="1">
      <c r="A99" s="385"/>
      <c r="B99" s="385"/>
      <c r="C99" s="385"/>
      <c r="D99" s="385"/>
      <c r="E99" s="385"/>
      <c r="F99" s="385"/>
      <c r="G99" s="385"/>
      <c r="H99" s="385"/>
      <c r="I99" s="385"/>
      <c r="J99" s="385"/>
      <c r="K99" s="385"/>
      <c r="L99" s="385"/>
      <c r="M99" s="385"/>
      <c r="N99" s="385"/>
      <c r="O99" s="385"/>
      <c r="P99" s="385"/>
      <c r="Q99" s="385"/>
      <c r="R99" s="385"/>
      <c r="S99" s="385"/>
      <c r="T99" s="385"/>
      <c r="U99" s="385"/>
      <c r="V99" s="385"/>
      <c r="W99" s="385"/>
      <c r="X99" s="385"/>
      <c r="Y99" s="385"/>
      <c r="Z99" s="385"/>
    </row>
    <row r="100" ht="12.75" customHeight="1">
      <c r="A100" s="385"/>
      <c r="B100" s="385"/>
      <c r="C100" s="385"/>
      <c r="D100" s="385"/>
      <c r="E100" s="385"/>
      <c r="F100" s="385"/>
      <c r="G100" s="385"/>
      <c r="H100" s="385"/>
      <c r="I100" s="385"/>
      <c r="J100" s="385"/>
      <c r="K100" s="385"/>
      <c r="L100" s="385"/>
      <c r="M100" s="385"/>
      <c r="N100" s="385"/>
      <c r="O100" s="385"/>
      <c r="P100" s="385"/>
      <c r="Q100" s="385"/>
      <c r="R100" s="385"/>
      <c r="S100" s="385"/>
      <c r="T100" s="385"/>
      <c r="U100" s="385"/>
      <c r="V100" s="385"/>
      <c r="W100" s="385"/>
      <c r="X100" s="385"/>
      <c r="Y100" s="385"/>
      <c r="Z100" s="385"/>
    </row>
    <row r="101" ht="12.75" customHeight="1">
      <c r="A101" s="385"/>
      <c r="B101" s="385"/>
      <c r="C101" s="385"/>
      <c r="D101" s="385"/>
      <c r="E101" s="385"/>
      <c r="F101" s="385"/>
      <c r="G101" s="385"/>
      <c r="H101" s="385"/>
      <c r="I101" s="385"/>
      <c r="J101" s="385"/>
      <c r="K101" s="385"/>
      <c r="L101" s="385"/>
      <c r="M101" s="385"/>
      <c r="N101" s="385"/>
      <c r="O101" s="385"/>
      <c r="P101" s="385"/>
      <c r="Q101" s="385"/>
      <c r="R101" s="385"/>
      <c r="S101" s="385"/>
      <c r="T101" s="385"/>
      <c r="U101" s="385"/>
      <c r="V101" s="385"/>
      <c r="W101" s="385"/>
      <c r="X101" s="385"/>
      <c r="Y101" s="385"/>
      <c r="Z101" s="385"/>
    </row>
    <row r="102" ht="12.75" customHeight="1">
      <c r="A102" s="385"/>
      <c r="B102" s="385"/>
      <c r="C102" s="385"/>
      <c r="D102" s="385"/>
      <c r="E102" s="385"/>
      <c r="F102" s="385"/>
      <c r="G102" s="385"/>
      <c r="H102" s="385"/>
      <c r="I102" s="385"/>
      <c r="J102" s="385"/>
      <c r="K102" s="385"/>
      <c r="L102" s="385"/>
      <c r="M102" s="385"/>
      <c r="N102" s="385"/>
      <c r="O102" s="385"/>
      <c r="P102" s="385"/>
      <c r="Q102" s="385"/>
      <c r="R102" s="385"/>
      <c r="S102" s="385"/>
      <c r="T102" s="385"/>
      <c r="U102" s="385"/>
      <c r="V102" s="385"/>
      <c r="W102" s="385"/>
      <c r="X102" s="385"/>
      <c r="Y102" s="385"/>
      <c r="Z102" s="385"/>
    </row>
    <row r="103" ht="12.75" customHeight="1">
      <c r="A103" s="385"/>
      <c r="B103" s="385"/>
      <c r="C103" s="385"/>
      <c r="D103" s="385"/>
      <c r="E103" s="385"/>
      <c r="F103" s="385"/>
      <c r="G103" s="385"/>
      <c r="H103" s="385"/>
      <c r="I103" s="385"/>
      <c r="J103" s="385"/>
      <c r="K103" s="385"/>
      <c r="L103" s="385"/>
      <c r="M103" s="385"/>
      <c r="N103" s="385"/>
      <c r="O103" s="385"/>
      <c r="P103" s="385"/>
      <c r="Q103" s="385"/>
      <c r="R103" s="385"/>
      <c r="S103" s="385"/>
      <c r="T103" s="385"/>
      <c r="U103" s="385"/>
      <c r="V103" s="385"/>
      <c r="W103" s="385"/>
      <c r="X103" s="385"/>
      <c r="Y103" s="385"/>
      <c r="Z103" s="385"/>
    </row>
    <row r="104" ht="12.75" customHeight="1">
      <c r="A104" s="385"/>
      <c r="B104" s="385"/>
      <c r="C104" s="385"/>
      <c r="D104" s="385"/>
      <c r="E104" s="385"/>
      <c r="F104" s="385"/>
      <c r="G104" s="385"/>
      <c r="H104" s="385"/>
      <c r="I104" s="385"/>
      <c r="J104" s="385"/>
      <c r="K104" s="385"/>
      <c r="L104" s="385"/>
      <c r="M104" s="385"/>
      <c r="N104" s="385"/>
      <c r="O104" s="385"/>
      <c r="P104" s="385"/>
      <c r="Q104" s="385"/>
      <c r="R104" s="385"/>
      <c r="S104" s="385"/>
      <c r="T104" s="385"/>
      <c r="U104" s="385"/>
      <c r="V104" s="385"/>
      <c r="W104" s="385"/>
      <c r="X104" s="385"/>
      <c r="Y104" s="385"/>
      <c r="Z104" s="385"/>
    </row>
    <row r="105" ht="12.75" customHeight="1">
      <c r="A105" s="385"/>
      <c r="B105" s="385"/>
      <c r="C105" s="385"/>
      <c r="D105" s="385"/>
      <c r="E105" s="385"/>
      <c r="F105" s="385"/>
      <c r="G105" s="385"/>
      <c r="H105" s="385"/>
      <c r="I105" s="385"/>
      <c r="J105" s="385"/>
      <c r="K105" s="385"/>
      <c r="L105" s="385"/>
      <c r="M105" s="385"/>
      <c r="N105" s="385"/>
      <c r="O105" s="385"/>
      <c r="P105" s="385"/>
      <c r="Q105" s="385"/>
      <c r="R105" s="385"/>
      <c r="S105" s="385"/>
      <c r="T105" s="385"/>
      <c r="U105" s="385"/>
      <c r="V105" s="385"/>
      <c r="W105" s="385"/>
      <c r="X105" s="385"/>
      <c r="Y105" s="385"/>
      <c r="Z105" s="385"/>
    </row>
    <row r="106" ht="12.75" customHeight="1">
      <c r="A106" s="385"/>
      <c r="B106" s="385"/>
      <c r="C106" s="385"/>
      <c r="D106" s="385"/>
      <c r="E106" s="385"/>
      <c r="F106" s="385"/>
      <c r="G106" s="385"/>
      <c r="H106" s="385"/>
      <c r="I106" s="385"/>
      <c r="J106" s="385"/>
      <c r="K106" s="385"/>
      <c r="L106" s="385"/>
      <c r="M106" s="385"/>
      <c r="N106" s="385"/>
      <c r="O106" s="385"/>
      <c r="P106" s="385"/>
      <c r="Q106" s="385"/>
      <c r="R106" s="385"/>
      <c r="S106" s="385"/>
      <c r="T106" s="385"/>
      <c r="U106" s="385"/>
      <c r="V106" s="385"/>
      <c r="W106" s="385"/>
      <c r="X106" s="385"/>
      <c r="Y106" s="385"/>
      <c r="Z106" s="385"/>
    </row>
    <row r="107" ht="12.75" customHeight="1">
      <c r="A107" s="385"/>
      <c r="B107" s="385"/>
      <c r="C107" s="385"/>
      <c r="D107" s="385"/>
      <c r="E107" s="385"/>
      <c r="F107" s="385"/>
      <c r="G107" s="385"/>
      <c r="H107" s="385"/>
      <c r="I107" s="385"/>
      <c r="J107" s="385"/>
      <c r="K107" s="385"/>
      <c r="L107" s="385"/>
      <c r="M107" s="385"/>
      <c r="N107" s="385"/>
      <c r="O107" s="385"/>
      <c r="P107" s="385"/>
      <c r="Q107" s="385"/>
      <c r="R107" s="385"/>
      <c r="S107" s="385"/>
      <c r="T107" s="385"/>
      <c r="U107" s="385"/>
      <c r="V107" s="385"/>
      <c r="W107" s="385"/>
      <c r="X107" s="385"/>
      <c r="Y107" s="385"/>
      <c r="Z107" s="385"/>
    </row>
    <row r="108" ht="12.75" customHeight="1">
      <c r="A108" s="385"/>
      <c r="B108" s="385"/>
      <c r="C108" s="385"/>
      <c r="D108" s="385"/>
      <c r="E108" s="385"/>
      <c r="F108" s="385"/>
      <c r="G108" s="385"/>
      <c r="H108" s="385"/>
      <c r="I108" s="385"/>
      <c r="J108" s="385"/>
      <c r="K108" s="385"/>
      <c r="L108" s="385"/>
      <c r="M108" s="385"/>
      <c r="N108" s="385"/>
      <c r="O108" s="385"/>
      <c r="P108" s="385"/>
      <c r="Q108" s="385"/>
      <c r="R108" s="385"/>
      <c r="S108" s="385"/>
      <c r="T108" s="385"/>
      <c r="U108" s="385"/>
      <c r="V108" s="385"/>
      <c r="W108" s="385"/>
      <c r="X108" s="385"/>
      <c r="Y108" s="385"/>
      <c r="Z108" s="385"/>
    </row>
    <row r="109" ht="12.75" customHeight="1">
      <c r="A109" s="385"/>
      <c r="B109" s="385"/>
      <c r="C109" s="385"/>
      <c r="D109" s="385"/>
      <c r="E109" s="385"/>
      <c r="F109" s="385"/>
      <c r="G109" s="385"/>
      <c r="H109" s="385"/>
      <c r="I109" s="385"/>
      <c r="J109" s="385"/>
      <c r="K109" s="385"/>
      <c r="L109" s="385"/>
      <c r="M109" s="385"/>
      <c r="N109" s="385"/>
      <c r="O109" s="385"/>
      <c r="P109" s="385"/>
      <c r="Q109" s="385"/>
      <c r="R109" s="385"/>
      <c r="S109" s="385"/>
      <c r="T109" s="385"/>
      <c r="U109" s="385"/>
      <c r="V109" s="385"/>
      <c r="W109" s="385"/>
      <c r="X109" s="385"/>
      <c r="Y109" s="385"/>
      <c r="Z109" s="385"/>
    </row>
    <row r="110" ht="12.75" customHeight="1">
      <c r="A110" s="385"/>
      <c r="B110" s="385"/>
      <c r="C110" s="385"/>
      <c r="D110" s="385"/>
      <c r="E110" s="385"/>
      <c r="F110" s="385"/>
      <c r="G110" s="385"/>
      <c r="H110" s="385"/>
      <c r="I110" s="385"/>
      <c r="J110" s="385"/>
      <c r="K110" s="385"/>
      <c r="L110" s="385"/>
      <c r="M110" s="385"/>
      <c r="N110" s="385"/>
      <c r="O110" s="385"/>
      <c r="P110" s="385"/>
      <c r="Q110" s="385"/>
      <c r="R110" s="385"/>
      <c r="S110" s="385"/>
      <c r="T110" s="385"/>
      <c r="U110" s="385"/>
      <c r="V110" s="385"/>
      <c r="W110" s="385"/>
      <c r="X110" s="385"/>
      <c r="Y110" s="385"/>
      <c r="Z110" s="385"/>
    </row>
    <row r="111" ht="12.75" customHeight="1">
      <c r="A111" s="385"/>
      <c r="B111" s="385"/>
      <c r="C111" s="385"/>
      <c r="D111" s="385"/>
      <c r="E111" s="385"/>
      <c r="F111" s="385"/>
      <c r="G111" s="385"/>
      <c r="H111" s="385"/>
      <c r="I111" s="385"/>
      <c r="J111" s="385"/>
      <c r="K111" s="385"/>
      <c r="L111" s="385"/>
      <c r="M111" s="385"/>
      <c r="N111" s="385"/>
      <c r="O111" s="385"/>
      <c r="P111" s="385"/>
      <c r="Q111" s="385"/>
      <c r="R111" s="385"/>
      <c r="S111" s="385"/>
      <c r="T111" s="385"/>
      <c r="U111" s="385"/>
      <c r="V111" s="385"/>
      <c r="W111" s="385"/>
      <c r="X111" s="385"/>
      <c r="Y111" s="385"/>
      <c r="Z111" s="385"/>
    </row>
    <row r="112" ht="12.75" customHeight="1">
      <c r="A112" s="385"/>
      <c r="B112" s="385"/>
      <c r="C112" s="385"/>
      <c r="D112" s="385"/>
      <c r="E112" s="385"/>
      <c r="F112" s="385"/>
      <c r="G112" s="385"/>
      <c r="H112" s="385"/>
      <c r="I112" s="385"/>
      <c r="J112" s="385"/>
      <c r="K112" s="385"/>
      <c r="L112" s="385"/>
      <c r="M112" s="385"/>
      <c r="N112" s="385"/>
      <c r="O112" s="385"/>
      <c r="P112" s="385"/>
      <c r="Q112" s="385"/>
      <c r="R112" s="385"/>
      <c r="S112" s="385"/>
      <c r="T112" s="385"/>
      <c r="U112" s="385"/>
      <c r="V112" s="385"/>
      <c r="W112" s="385"/>
      <c r="X112" s="385"/>
      <c r="Y112" s="385"/>
      <c r="Z112" s="385"/>
    </row>
    <row r="113" ht="12.75" customHeight="1">
      <c r="A113" s="385"/>
      <c r="B113" s="385"/>
      <c r="C113" s="385"/>
      <c r="D113" s="385"/>
      <c r="E113" s="385"/>
      <c r="F113" s="385"/>
      <c r="G113" s="385"/>
      <c r="H113" s="385"/>
      <c r="I113" s="385"/>
      <c r="J113" s="385"/>
      <c r="K113" s="385"/>
      <c r="L113" s="385"/>
      <c r="M113" s="385"/>
      <c r="N113" s="385"/>
      <c r="O113" s="385"/>
      <c r="P113" s="385"/>
      <c r="Q113" s="385"/>
      <c r="R113" s="385"/>
      <c r="S113" s="385"/>
      <c r="T113" s="385"/>
      <c r="U113" s="385"/>
      <c r="V113" s="385"/>
      <c r="W113" s="385"/>
      <c r="X113" s="385"/>
      <c r="Y113" s="385"/>
      <c r="Z113" s="385"/>
    </row>
    <row r="114" ht="12.75" customHeight="1">
      <c r="A114" s="385"/>
      <c r="B114" s="385"/>
      <c r="C114" s="385"/>
      <c r="D114" s="385"/>
      <c r="E114" s="385"/>
      <c r="F114" s="385"/>
      <c r="G114" s="385"/>
      <c r="H114" s="385"/>
      <c r="I114" s="385"/>
      <c r="J114" s="385"/>
      <c r="K114" s="385"/>
      <c r="L114" s="385"/>
      <c r="M114" s="385"/>
      <c r="N114" s="385"/>
      <c r="O114" s="385"/>
      <c r="P114" s="385"/>
      <c r="Q114" s="385"/>
      <c r="R114" s="385"/>
      <c r="S114" s="385"/>
      <c r="T114" s="385"/>
      <c r="U114" s="385"/>
      <c r="V114" s="385"/>
      <c r="W114" s="385"/>
      <c r="X114" s="385"/>
      <c r="Y114" s="385"/>
      <c r="Z114" s="385"/>
    </row>
    <row r="115" ht="12.75" customHeight="1">
      <c r="A115" s="385"/>
      <c r="B115" s="385"/>
      <c r="C115" s="385"/>
      <c r="D115" s="385"/>
      <c r="E115" s="385"/>
      <c r="F115" s="385"/>
      <c r="G115" s="385"/>
      <c r="H115" s="385"/>
      <c r="I115" s="385"/>
      <c r="J115" s="385"/>
      <c r="K115" s="385"/>
      <c r="L115" s="385"/>
      <c r="M115" s="385"/>
      <c r="N115" s="385"/>
      <c r="O115" s="385"/>
      <c r="P115" s="385"/>
      <c r="Q115" s="385"/>
      <c r="R115" s="385"/>
      <c r="S115" s="385"/>
      <c r="T115" s="385"/>
      <c r="U115" s="385"/>
      <c r="V115" s="385"/>
      <c r="W115" s="385"/>
      <c r="X115" s="385"/>
      <c r="Y115" s="385"/>
      <c r="Z115" s="385"/>
    </row>
    <row r="116" ht="12.75" customHeight="1">
      <c r="A116" s="385"/>
      <c r="B116" s="385"/>
      <c r="C116" s="385"/>
      <c r="D116" s="385"/>
      <c r="E116" s="385"/>
      <c r="F116" s="385"/>
      <c r="G116" s="385"/>
      <c r="H116" s="385"/>
      <c r="I116" s="385"/>
      <c r="J116" s="385"/>
      <c r="K116" s="385"/>
      <c r="L116" s="385"/>
      <c r="M116" s="385"/>
      <c r="N116" s="385"/>
      <c r="O116" s="385"/>
      <c r="P116" s="385"/>
      <c r="Q116" s="385"/>
      <c r="R116" s="385"/>
      <c r="S116" s="385"/>
      <c r="T116" s="385"/>
      <c r="U116" s="385"/>
      <c r="V116" s="385"/>
      <c r="W116" s="385"/>
      <c r="X116" s="385"/>
      <c r="Y116" s="385"/>
      <c r="Z116" s="385"/>
    </row>
    <row r="117" ht="12.75" customHeight="1">
      <c r="A117" s="385"/>
      <c r="B117" s="385"/>
      <c r="C117" s="385"/>
      <c r="D117" s="385"/>
      <c r="E117" s="385"/>
      <c r="F117" s="385"/>
      <c r="G117" s="385"/>
      <c r="H117" s="385"/>
      <c r="I117" s="385"/>
      <c r="J117" s="385"/>
      <c r="K117" s="385"/>
      <c r="L117" s="385"/>
      <c r="M117" s="385"/>
      <c r="N117" s="385"/>
      <c r="O117" s="385"/>
      <c r="P117" s="385"/>
      <c r="Q117" s="385"/>
      <c r="R117" s="385"/>
      <c r="S117" s="385"/>
      <c r="T117" s="385"/>
      <c r="U117" s="385"/>
      <c r="V117" s="385"/>
      <c r="W117" s="385"/>
      <c r="X117" s="385"/>
      <c r="Y117" s="385"/>
      <c r="Z117" s="385"/>
    </row>
    <row r="118" ht="12.75" customHeight="1">
      <c r="A118" s="385"/>
      <c r="B118" s="385"/>
      <c r="C118" s="385"/>
      <c r="D118" s="385"/>
      <c r="E118" s="385"/>
      <c r="F118" s="385"/>
      <c r="G118" s="385"/>
      <c r="H118" s="385"/>
      <c r="I118" s="385"/>
      <c r="J118" s="385"/>
      <c r="K118" s="385"/>
      <c r="L118" s="385"/>
      <c r="M118" s="385"/>
      <c r="N118" s="385"/>
      <c r="O118" s="385"/>
      <c r="P118" s="385"/>
      <c r="Q118" s="385"/>
      <c r="R118" s="385"/>
      <c r="S118" s="385"/>
      <c r="T118" s="385"/>
      <c r="U118" s="385"/>
      <c r="V118" s="385"/>
      <c r="W118" s="385"/>
      <c r="X118" s="385"/>
      <c r="Y118" s="385"/>
      <c r="Z118" s="385"/>
    </row>
    <row r="119" ht="12.75" customHeight="1">
      <c r="A119" s="385"/>
      <c r="B119" s="385"/>
      <c r="C119" s="385"/>
      <c r="D119" s="385"/>
      <c r="E119" s="385"/>
      <c r="F119" s="385"/>
      <c r="G119" s="385"/>
      <c r="H119" s="385"/>
      <c r="I119" s="385"/>
      <c r="J119" s="385"/>
      <c r="K119" s="385"/>
      <c r="L119" s="385"/>
      <c r="M119" s="385"/>
      <c r="N119" s="385"/>
      <c r="O119" s="385"/>
      <c r="P119" s="385"/>
      <c r="Q119" s="385"/>
      <c r="R119" s="385"/>
      <c r="S119" s="385"/>
      <c r="T119" s="385"/>
      <c r="U119" s="385"/>
      <c r="V119" s="385"/>
      <c r="W119" s="385"/>
      <c r="X119" s="385"/>
      <c r="Y119" s="385"/>
      <c r="Z119" s="385"/>
    </row>
    <row r="120" ht="12.75" customHeight="1">
      <c r="A120" s="385"/>
      <c r="B120" s="385"/>
      <c r="C120" s="385"/>
      <c r="D120" s="385"/>
      <c r="E120" s="385"/>
      <c r="F120" s="385"/>
      <c r="G120" s="385"/>
      <c r="H120" s="385"/>
      <c r="I120" s="385"/>
      <c r="J120" s="385"/>
      <c r="K120" s="385"/>
      <c r="L120" s="385"/>
      <c r="M120" s="385"/>
      <c r="N120" s="385"/>
      <c r="O120" s="385"/>
      <c r="P120" s="385"/>
      <c r="Q120" s="385"/>
      <c r="R120" s="385"/>
      <c r="S120" s="385"/>
      <c r="T120" s="385"/>
      <c r="U120" s="385"/>
      <c r="V120" s="385"/>
      <c r="W120" s="385"/>
      <c r="X120" s="385"/>
      <c r="Y120" s="385"/>
      <c r="Z120" s="385"/>
    </row>
    <row r="121" ht="12.75" customHeight="1">
      <c r="A121" s="385"/>
      <c r="B121" s="385"/>
      <c r="C121" s="385"/>
      <c r="D121" s="385"/>
      <c r="E121" s="385"/>
      <c r="F121" s="385"/>
      <c r="G121" s="385"/>
      <c r="H121" s="385"/>
      <c r="I121" s="385"/>
      <c r="J121" s="385"/>
      <c r="K121" s="385"/>
      <c r="L121" s="385"/>
      <c r="M121" s="385"/>
      <c r="N121" s="385"/>
      <c r="O121" s="385"/>
      <c r="P121" s="385"/>
      <c r="Q121" s="385"/>
      <c r="R121" s="385"/>
      <c r="S121" s="385"/>
      <c r="T121" s="385"/>
      <c r="U121" s="385"/>
      <c r="V121" s="385"/>
      <c r="W121" s="385"/>
      <c r="X121" s="385"/>
      <c r="Y121" s="385"/>
      <c r="Z121" s="385"/>
    </row>
    <row r="122" ht="12.75" customHeight="1">
      <c r="A122" s="385"/>
      <c r="B122" s="385"/>
      <c r="C122" s="385"/>
      <c r="D122" s="385"/>
      <c r="E122" s="385"/>
      <c r="F122" s="385"/>
      <c r="G122" s="385"/>
      <c r="H122" s="385"/>
      <c r="I122" s="385"/>
      <c r="J122" s="385"/>
      <c r="K122" s="385"/>
      <c r="L122" s="385"/>
      <c r="M122" s="385"/>
      <c r="N122" s="385"/>
      <c r="O122" s="385"/>
      <c r="P122" s="385"/>
      <c r="Q122" s="385"/>
      <c r="R122" s="385"/>
      <c r="S122" s="385"/>
      <c r="T122" s="385"/>
      <c r="U122" s="385"/>
      <c r="V122" s="385"/>
      <c r="W122" s="385"/>
      <c r="X122" s="385"/>
      <c r="Y122" s="385"/>
      <c r="Z122" s="385"/>
    </row>
    <row r="123" ht="12.75" customHeight="1">
      <c r="A123" s="385"/>
      <c r="B123" s="385"/>
      <c r="C123" s="385"/>
      <c r="D123" s="385"/>
      <c r="E123" s="385"/>
      <c r="F123" s="385"/>
      <c r="G123" s="385"/>
      <c r="H123" s="385"/>
      <c r="I123" s="385"/>
      <c r="J123" s="385"/>
      <c r="K123" s="385"/>
      <c r="L123" s="385"/>
      <c r="M123" s="385"/>
      <c r="N123" s="385"/>
      <c r="O123" s="385"/>
      <c r="P123" s="385"/>
      <c r="Q123" s="385"/>
      <c r="R123" s="385"/>
      <c r="S123" s="385"/>
      <c r="T123" s="385"/>
      <c r="U123" s="385"/>
      <c r="V123" s="385"/>
      <c r="W123" s="385"/>
      <c r="X123" s="385"/>
      <c r="Y123" s="385"/>
      <c r="Z123" s="385"/>
    </row>
    <row r="124" ht="12.75" customHeight="1">
      <c r="A124" s="385"/>
      <c r="B124" s="385"/>
      <c r="C124" s="385"/>
      <c r="D124" s="385"/>
      <c r="E124" s="385"/>
      <c r="F124" s="385"/>
      <c r="G124" s="385"/>
      <c r="H124" s="385"/>
      <c r="I124" s="385"/>
      <c r="J124" s="385"/>
      <c r="K124" s="385"/>
      <c r="L124" s="385"/>
      <c r="M124" s="385"/>
      <c r="N124" s="385"/>
      <c r="O124" s="385"/>
      <c r="P124" s="385"/>
      <c r="Q124" s="385"/>
      <c r="R124" s="385"/>
      <c r="S124" s="385"/>
      <c r="T124" s="385"/>
      <c r="U124" s="385"/>
      <c r="V124" s="385"/>
      <c r="W124" s="385"/>
      <c r="X124" s="385"/>
      <c r="Y124" s="385"/>
      <c r="Z124" s="385"/>
    </row>
    <row r="125" ht="12.75" customHeight="1">
      <c r="A125" s="385"/>
      <c r="B125" s="385"/>
      <c r="C125" s="385"/>
      <c r="D125" s="385"/>
      <c r="E125" s="385"/>
      <c r="F125" s="385"/>
      <c r="G125" s="385"/>
      <c r="H125" s="385"/>
      <c r="I125" s="385"/>
      <c r="J125" s="385"/>
      <c r="K125" s="385"/>
      <c r="L125" s="385"/>
      <c r="M125" s="385"/>
      <c r="N125" s="385"/>
      <c r="O125" s="385"/>
      <c r="P125" s="385"/>
      <c r="Q125" s="385"/>
      <c r="R125" s="385"/>
      <c r="S125" s="385"/>
      <c r="T125" s="385"/>
      <c r="U125" s="385"/>
      <c r="V125" s="385"/>
      <c r="W125" s="385"/>
      <c r="X125" s="385"/>
      <c r="Y125" s="385"/>
      <c r="Z125" s="385"/>
    </row>
    <row r="126" ht="12.75" customHeight="1">
      <c r="A126" s="385"/>
      <c r="B126" s="385"/>
      <c r="C126" s="385"/>
      <c r="D126" s="385"/>
      <c r="E126" s="385"/>
      <c r="F126" s="385"/>
      <c r="G126" s="385"/>
      <c r="H126" s="385"/>
      <c r="I126" s="385"/>
      <c r="J126" s="385"/>
      <c r="K126" s="385"/>
      <c r="L126" s="385"/>
      <c r="M126" s="385"/>
      <c r="N126" s="385"/>
      <c r="O126" s="385"/>
      <c r="P126" s="385"/>
      <c r="Q126" s="385"/>
      <c r="R126" s="385"/>
      <c r="S126" s="385"/>
      <c r="T126" s="385"/>
      <c r="U126" s="385"/>
      <c r="V126" s="385"/>
      <c r="W126" s="385"/>
      <c r="X126" s="385"/>
      <c r="Y126" s="385"/>
      <c r="Z126" s="385"/>
    </row>
    <row r="127" ht="12.75" customHeight="1">
      <c r="A127" s="385"/>
      <c r="B127" s="385"/>
      <c r="C127" s="385"/>
      <c r="D127" s="385"/>
      <c r="E127" s="385"/>
      <c r="F127" s="385"/>
      <c r="G127" s="385"/>
      <c r="H127" s="385"/>
      <c r="I127" s="385"/>
      <c r="J127" s="385"/>
      <c r="K127" s="385"/>
      <c r="L127" s="385"/>
      <c r="M127" s="385"/>
      <c r="N127" s="385"/>
      <c r="O127" s="385"/>
      <c r="P127" s="385"/>
      <c r="Q127" s="385"/>
      <c r="R127" s="385"/>
      <c r="S127" s="385"/>
      <c r="T127" s="385"/>
      <c r="U127" s="385"/>
      <c r="V127" s="385"/>
      <c r="W127" s="385"/>
      <c r="X127" s="385"/>
      <c r="Y127" s="385"/>
      <c r="Z127" s="385"/>
    </row>
    <row r="128" ht="12.75" customHeight="1">
      <c r="A128" s="385"/>
      <c r="B128" s="385"/>
      <c r="C128" s="385"/>
      <c r="D128" s="385"/>
      <c r="E128" s="385"/>
      <c r="F128" s="385"/>
      <c r="G128" s="385"/>
      <c r="H128" s="385"/>
      <c r="I128" s="385"/>
      <c r="J128" s="385"/>
      <c r="K128" s="385"/>
      <c r="L128" s="385"/>
      <c r="M128" s="385"/>
      <c r="N128" s="385"/>
      <c r="O128" s="385"/>
      <c r="P128" s="385"/>
      <c r="Q128" s="385"/>
      <c r="R128" s="385"/>
      <c r="S128" s="385"/>
      <c r="T128" s="385"/>
      <c r="U128" s="385"/>
      <c r="V128" s="385"/>
      <c r="W128" s="385"/>
      <c r="X128" s="385"/>
      <c r="Y128" s="385"/>
      <c r="Z128" s="385"/>
    </row>
    <row r="129" ht="12.75" customHeight="1">
      <c r="A129" s="385"/>
      <c r="B129" s="385"/>
      <c r="C129" s="385"/>
      <c r="D129" s="385"/>
      <c r="E129" s="385"/>
      <c r="F129" s="385"/>
      <c r="G129" s="385"/>
      <c r="H129" s="385"/>
      <c r="I129" s="385"/>
      <c r="J129" s="385"/>
      <c r="K129" s="385"/>
      <c r="L129" s="385"/>
      <c r="M129" s="385"/>
      <c r="N129" s="385"/>
      <c r="O129" s="385"/>
      <c r="P129" s="385"/>
      <c r="Q129" s="385"/>
      <c r="R129" s="385"/>
      <c r="S129" s="385"/>
      <c r="T129" s="385"/>
      <c r="U129" s="385"/>
      <c r="V129" s="385"/>
      <c r="W129" s="385"/>
      <c r="X129" s="385"/>
      <c r="Y129" s="385"/>
      <c r="Z129" s="385"/>
    </row>
    <row r="130" ht="12.75" customHeight="1">
      <c r="A130" s="385"/>
      <c r="B130" s="385"/>
      <c r="C130" s="385"/>
      <c r="D130" s="385"/>
      <c r="E130" s="385"/>
      <c r="F130" s="385"/>
      <c r="G130" s="385"/>
      <c r="H130" s="385"/>
      <c r="I130" s="385"/>
      <c r="J130" s="385"/>
      <c r="K130" s="385"/>
      <c r="L130" s="385"/>
      <c r="M130" s="385"/>
      <c r="N130" s="385"/>
      <c r="O130" s="385"/>
      <c r="P130" s="385"/>
      <c r="Q130" s="385"/>
      <c r="R130" s="385"/>
      <c r="S130" s="385"/>
      <c r="T130" s="385"/>
      <c r="U130" s="385"/>
      <c r="V130" s="385"/>
      <c r="W130" s="385"/>
      <c r="X130" s="385"/>
      <c r="Y130" s="385"/>
      <c r="Z130" s="385"/>
    </row>
    <row r="131" ht="12.75" customHeight="1">
      <c r="A131" s="385"/>
      <c r="B131" s="385"/>
      <c r="C131" s="385"/>
      <c r="D131" s="385"/>
      <c r="E131" s="385"/>
      <c r="F131" s="385"/>
      <c r="G131" s="385"/>
      <c r="H131" s="385"/>
      <c r="I131" s="385"/>
      <c r="J131" s="385"/>
      <c r="K131" s="385"/>
      <c r="L131" s="385"/>
      <c r="M131" s="385"/>
      <c r="N131" s="385"/>
      <c r="O131" s="385"/>
      <c r="P131" s="385"/>
      <c r="Q131" s="385"/>
      <c r="R131" s="385"/>
      <c r="S131" s="385"/>
      <c r="T131" s="385"/>
      <c r="U131" s="385"/>
      <c r="V131" s="385"/>
      <c r="W131" s="385"/>
      <c r="X131" s="385"/>
      <c r="Y131" s="385"/>
      <c r="Z131" s="385"/>
    </row>
    <row r="132" ht="12.75" customHeight="1">
      <c r="A132" s="385"/>
      <c r="B132" s="385"/>
      <c r="C132" s="385"/>
      <c r="D132" s="385"/>
      <c r="E132" s="385"/>
      <c r="F132" s="385"/>
      <c r="G132" s="385"/>
      <c r="H132" s="385"/>
      <c r="I132" s="385"/>
      <c r="J132" s="385"/>
      <c r="K132" s="385"/>
      <c r="L132" s="385"/>
      <c r="M132" s="385"/>
      <c r="N132" s="385"/>
      <c r="O132" s="385"/>
      <c r="P132" s="385"/>
      <c r="Q132" s="385"/>
      <c r="R132" s="385"/>
      <c r="S132" s="385"/>
      <c r="T132" s="385"/>
      <c r="U132" s="385"/>
      <c r="V132" s="385"/>
      <c r="W132" s="385"/>
      <c r="X132" s="385"/>
      <c r="Y132" s="385"/>
      <c r="Z132" s="385"/>
    </row>
    <row r="133" ht="12.75" customHeight="1">
      <c r="A133" s="385"/>
      <c r="B133" s="385"/>
      <c r="C133" s="385"/>
      <c r="D133" s="385"/>
      <c r="E133" s="385"/>
      <c r="F133" s="385"/>
      <c r="G133" s="385"/>
      <c r="H133" s="385"/>
      <c r="I133" s="385"/>
      <c r="J133" s="385"/>
      <c r="K133" s="385"/>
      <c r="L133" s="385"/>
      <c r="M133" s="385"/>
      <c r="N133" s="385"/>
      <c r="O133" s="385"/>
      <c r="P133" s="385"/>
      <c r="Q133" s="385"/>
      <c r="R133" s="385"/>
      <c r="S133" s="385"/>
      <c r="T133" s="385"/>
      <c r="U133" s="385"/>
      <c r="V133" s="385"/>
      <c r="W133" s="385"/>
      <c r="X133" s="385"/>
      <c r="Y133" s="385"/>
      <c r="Z133" s="385"/>
    </row>
    <row r="134" ht="12.75" customHeight="1">
      <c r="A134" s="385"/>
      <c r="B134" s="385"/>
      <c r="C134" s="385"/>
      <c r="D134" s="385"/>
      <c r="E134" s="385"/>
      <c r="F134" s="385"/>
      <c r="G134" s="385"/>
      <c r="H134" s="385"/>
      <c r="I134" s="385"/>
      <c r="J134" s="385"/>
      <c r="K134" s="385"/>
      <c r="L134" s="385"/>
      <c r="M134" s="385"/>
      <c r="N134" s="385"/>
      <c r="O134" s="385"/>
      <c r="P134" s="385"/>
      <c r="Q134" s="385"/>
      <c r="R134" s="385"/>
      <c r="S134" s="385"/>
      <c r="T134" s="385"/>
      <c r="U134" s="385"/>
      <c r="V134" s="385"/>
      <c r="W134" s="385"/>
      <c r="X134" s="385"/>
      <c r="Y134" s="385"/>
      <c r="Z134" s="385"/>
    </row>
    <row r="135" ht="12.75" customHeight="1">
      <c r="A135" s="385"/>
      <c r="B135" s="385"/>
      <c r="C135" s="385"/>
      <c r="D135" s="385"/>
      <c r="E135" s="385"/>
      <c r="F135" s="385"/>
      <c r="G135" s="385"/>
      <c r="H135" s="385"/>
      <c r="I135" s="385"/>
      <c r="J135" s="385"/>
      <c r="K135" s="385"/>
      <c r="L135" s="385"/>
      <c r="M135" s="385"/>
      <c r="N135" s="385"/>
      <c r="O135" s="385"/>
      <c r="P135" s="385"/>
      <c r="Q135" s="385"/>
      <c r="R135" s="385"/>
      <c r="S135" s="385"/>
      <c r="T135" s="385"/>
      <c r="U135" s="385"/>
      <c r="V135" s="385"/>
      <c r="W135" s="385"/>
      <c r="X135" s="385"/>
      <c r="Y135" s="385"/>
      <c r="Z135" s="385"/>
    </row>
    <row r="136" ht="12.75" customHeight="1">
      <c r="A136" s="385"/>
      <c r="B136" s="385"/>
      <c r="C136" s="385"/>
      <c r="D136" s="385"/>
      <c r="E136" s="385"/>
      <c r="F136" s="385"/>
      <c r="G136" s="385"/>
      <c r="H136" s="385"/>
      <c r="I136" s="385"/>
      <c r="J136" s="385"/>
      <c r="K136" s="385"/>
      <c r="L136" s="385"/>
      <c r="M136" s="385"/>
      <c r="N136" s="385"/>
      <c r="O136" s="385"/>
      <c r="P136" s="385"/>
      <c r="Q136" s="385"/>
      <c r="R136" s="385"/>
      <c r="S136" s="385"/>
      <c r="T136" s="385"/>
      <c r="U136" s="385"/>
      <c r="V136" s="385"/>
      <c r="W136" s="385"/>
      <c r="X136" s="385"/>
      <c r="Y136" s="385"/>
      <c r="Z136" s="385"/>
    </row>
    <row r="137" ht="12.75" customHeight="1">
      <c r="A137" s="385"/>
      <c r="B137" s="385"/>
      <c r="C137" s="385"/>
      <c r="D137" s="385"/>
      <c r="E137" s="385"/>
      <c r="F137" s="385"/>
      <c r="G137" s="385"/>
      <c r="H137" s="385"/>
      <c r="I137" s="385"/>
      <c r="J137" s="385"/>
      <c r="K137" s="385"/>
      <c r="L137" s="385"/>
      <c r="M137" s="385"/>
      <c r="N137" s="385"/>
      <c r="O137" s="385"/>
      <c r="P137" s="385"/>
      <c r="Q137" s="385"/>
      <c r="R137" s="385"/>
      <c r="S137" s="385"/>
      <c r="T137" s="385"/>
      <c r="U137" s="385"/>
      <c r="V137" s="385"/>
      <c r="W137" s="385"/>
      <c r="X137" s="385"/>
      <c r="Y137" s="385"/>
      <c r="Z137" s="385"/>
    </row>
    <row r="138" ht="12.75" customHeight="1">
      <c r="A138" s="385"/>
      <c r="B138" s="385"/>
      <c r="C138" s="385"/>
      <c r="D138" s="385"/>
      <c r="E138" s="385"/>
      <c r="F138" s="385"/>
      <c r="G138" s="385"/>
      <c r="H138" s="385"/>
      <c r="I138" s="385"/>
      <c r="J138" s="385"/>
      <c r="K138" s="385"/>
      <c r="L138" s="385"/>
      <c r="M138" s="385"/>
      <c r="N138" s="385"/>
      <c r="O138" s="385"/>
      <c r="P138" s="385"/>
      <c r="Q138" s="385"/>
      <c r="R138" s="385"/>
      <c r="S138" s="385"/>
      <c r="T138" s="385"/>
      <c r="U138" s="385"/>
      <c r="V138" s="385"/>
      <c r="W138" s="385"/>
      <c r="X138" s="385"/>
      <c r="Y138" s="385"/>
      <c r="Z138" s="385"/>
    </row>
    <row r="139" ht="12.75" customHeight="1">
      <c r="A139" s="385"/>
      <c r="B139" s="385"/>
      <c r="C139" s="385"/>
      <c r="D139" s="385"/>
      <c r="E139" s="385"/>
      <c r="F139" s="385"/>
      <c r="G139" s="385"/>
      <c r="H139" s="385"/>
      <c r="I139" s="385"/>
      <c r="J139" s="385"/>
      <c r="K139" s="385"/>
      <c r="L139" s="385"/>
      <c r="M139" s="385"/>
      <c r="N139" s="385"/>
      <c r="O139" s="385"/>
      <c r="P139" s="385"/>
      <c r="Q139" s="385"/>
      <c r="R139" s="385"/>
      <c r="S139" s="385"/>
      <c r="T139" s="385"/>
      <c r="U139" s="385"/>
      <c r="V139" s="385"/>
      <c r="W139" s="385"/>
      <c r="X139" s="385"/>
      <c r="Y139" s="385"/>
      <c r="Z139" s="385"/>
    </row>
    <row r="140" ht="12.75" customHeight="1">
      <c r="A140" s="385"/>
      <c r="B140" s="385"/>
      <c r="C140" s="385"/>
      <c r="D140" s="385"/>
      <c r="E140" s="385"/>
      <c r="F140" s="385"/>
      <c r="G140" s="385"/>
      <c r="H140" s="385"/>
      <c r="I140" s="385"/>
      <c r="J140" s="385"/>
      <c r="K140" s="385"/>
      <c r="L140" s="385"/>
      <c r="M140" s="385"/>
      <c r="N140" s="385"/>
      <c r="O140" s="385"/>
      <c r="P140" s="385"/>
      <c r="Q140" s="385"/>
      <c r="R140" s="385"/>
      <c r="S140" s="385"/>
      <c r="T140" s="385"/>
      <c r="U140" s="385"/>
      <c r="V140" s="385"/>
      <c r="W140" s="385"/>
      <c r="X140" s="385"/>
      <c r="Y140" s="385"/>
      <c r="Z140" s="385"/>
    </row>
    <row r="141" ht="12.75" customHeight="1">
      <c r="A141" s="385"/>
      <c r="B141" s="385"/>
      <c r="C141" s="385"/>
      <c r="D141" s="385"/>
      <c r="E141" s="385"/>
      <c r="F141" s="385"/>
      <c r="G141" s="385"/>
      <c r="H141" s="385"/>
      <c r="I141" s="385"/>
      <c r="J141" s="385"/>
      <c r="K141" s="385"/>
      <c r="L141" s="385"/>
      <c r="M141" s="385"/>
      <c r="N141" s="385"/>
      <c r="O141" s="385"/>
      <c r="P141" s="385"/>
      <c r="Q141" s="385"/>
      <c r="R141" s="385"/>
      <c r="S141" s="385"/>
      <c r="T141" s="385"/>
      <c r="U141" s="385"/>
      <c r="V141" s="385"/>
      <c r="W141" s="385"/>
      <c r="X141" s="385"/>
      <c r="Y141" s="385"/>
      <c r="Z141" s="385"/>
    </row>
    <row r="142" ht="12.75" customHeight="1">
      <c r="A142" s="385"/>
      <c r="B142" s="385"/>
      <c r="C142" s="385"/>
      <c r="D142" s="385"/>
      <c r="E142" s="385"/>
      <c r="F142" s="385"/>
      <c r="G142" s="385"/>
      <c r="H142" s="385"/>
      <c r="I142" s="385"/>
      <c r="J142" s="385"/>
      <c r="K142" s="385"/>
      <c r="L142" s="385"/>
      <c r="M142" s="385"/>
      <c r="N142" s="385"/>
      <c r="O142" s="385"/>
      <c r="P142" s="385"/>
      <c r="Q142" s="385"/>
      <c r="R142" s="385"/>
      <c r="S142" s="385"/>
      <c r="T142" s="385"/>
      <c r="U142" s="385"/>
      <c r="V142" s="385"/>
      <c r="W142" s="385"/>
      <c r="X142" s="385"/>
      <c r="Y142" s="385"/>
      <c r="Z142" s="385"/>
    </row>
    <row r="143" ht="12.75" customHeight="1">
      <c r="A143" s="385"/>
      <c r="B143" s="385"/>
      <c r="C143" s="385"/>
      <c r="D143" s="385"/>
      <c r="E143" s="385"/>
      <c r="F143" s="385"/>
      <c r="G143" s="385"/>
      <c r="H143" s="385"/>
      <c r="I143" s="385"/>
      <c r="J143" s="385"/>
      <c r="K143" s="385"/>
      <c r="L143" s="385"/>
      <c r="M143" s="385"/>
      <c r="N143" s="385"/>
      <c r="O143" s="385"/>
      <c r="P143" s="385"/>
      <c r="Q143" s="385"/>
      <c r="R143" s="385"/>
      <c r="S143" s="385"/>
      <c r="T143" s="385"/>
      <c r="U143" s="385"/>
      <c r="V143" s="385"/>
      <c r="W143" s="385"/>
      <c r="X143" s="385"/>
      <c r="Y143" s="385"/>
      <c r="Z143" s="385"/>
    </row>
    <row r="144" ht="12.75" customHeight="1">
      <c r="A144" s="385"/>
      <c r="B144" s="385"/>
      <c r="C144" s="385"/>
      <c r="D144" s="385"/>
      <c r="E144" s="385"/>
      <c r="F144" s="385"/>
      <c r="G144" s="385"/>
      <c r="H144" s="385"/>
      <c r="I144" s="385"/>
      <c r="J144" s="385"/>
      <c r="K144" s="385"/>
      <c r="L144" s="385"/>
      <c r="M144" s="385"/>
      <c r="N144" s="385"/>
      <c r="O144" s="385"/>
      <c r="P144" s="385"/>
      <c r="Q144" s="385"/>
      <c r="R144" s="385"/>
      <c r="S144" s="385"/>
      <c r="T144" s="385"/>
      <c r="U144" s="385"/>
      <c r="V144" s="385"/>
      <c r="W144" s="385"/>
      <c r="X144" s="385"/>
      <c r="Y144" s="385"/>
      <c r="Z144" s="385"/>
    </row>
    <row r="145" ht="12.75" customHeight="1">
      <c r="A145" s="385"/>
      <c r="B145" s="385"/>
      <c r="C145" s="385"/>
      <c r="D145" s="385"/>
      <c r="E145" s="385"/>
      <c r="F145" s="385"/>
      <c r="G145" s="385"/>
      <c r="H145" s="385"/>
      <c r="I145" s="385"/>
      <c r="J145" s="385"/>
      <c r="K145" s="385"/>
      <c r="L145" s="385"/>
      <c r="M145" s="385"/>
      <c r="N145" s="385"/>
      <c r="O145" s="385"/>
      <c r="P145" s="385"/>
      <c r="Q145" s="385"/>
      <c r="R145" s="385"/>
      <c r="S145" s="385"/>
      <c r="T145" s="385"/>
      <c r="U145" s="385"/>
      <c r="V145" s="385"/>
      <c r="W145" s="385"/>
      <c r="X145" s="385"/>
      <c r="Y145" s="385"/>
      <c r="Z145" s="385"/>
    </row>
    <row r="146" ht="12.75" customHeight="1">
      <c r="A146" s="385"/>
      <c r="B146" s="385"/>
      <c r="C146" s="385"/>
      <c r="D146" s="385"/>
      <c r="E146" s="385"/>
      <c r="F146" s="385"/>
      <c r="G146" s="385"/>
      <c r="H146" s="385"/>
      <c r="I146" s="385"/>
      <c r="J146" s="385"/>
      <c r="K146" s="385"/>
      <c r="L146" s="385"/>
      <c r="M146" s="385"/>
      <c r="N146" s="385"/>
      <c r="O146" s="385"/>
      <c r="P146" s="385"/>
      <c r="Q146" s="385"/>
      <c r="R146" s="385"/>
      <c r="S146" s="385"/>
      <c r="T146" s="385"/>
      <c r="U146" s="385"/>
      <c r="V146" s="385"/>
      <c r="W146" s="385"/>
      <c r="X146" s="385"/>
      <c r="Y146" s="385"/>
      <c r="Z146" s="385"/>
    </row>
    <row r="147" ht="12.75" customHeight="1">
      <c r="A147" s="385"/>
      <c r="B147" s="385"/>
      <c r="C147" s="385"/>
      <c r="D147" s="385"/>
      <c r="E147" s="385"/>
      <c r="F147" s="385"/>
      <c r="G147" s="385"/>
      <c r="H147" s="385"/>
      <c r="I147" s="385"/>
      <c r="J147" s="385"/>
      <c r="K147" s="385"/>
      <c r="L147" s="385"/>
      <c r="M147" s="385"/>
      <c r="N147" s="385"/>
      <c r="O147" s="385"/>
      <c r="P147" s="385"/>
      <c r="Q147" s="385"/>
      <c r="R147" s="385"/>
      <c r="S147" s="385"/>
      <c r="T147" s="385"/>
      <c r="U147" s="385"/>
      <c r="V147" s="385"/>
      <c r="W147" s="385"/>
      <c r="X147" s="385"/>
      <c r="Y147" s="385"/>
      <c r="Z147" s="385"/>
    </row>
    <row r="148" ht="12.75" customHeight="1">
      <c r="A148" s="385"/>
      <c r="B148" s="385"/>
      <c r="C148" s="385"/>
      <c r="D148" s="385"/>
      <c r="E148" s="385"/>
      <c r="F148" s="385"/>
      <c r="G148" s="385"/>
      <c r="H148" s="385"/>
      <c r="I148" s="385"/>
      <c r="J148" s="385"/>
      <c r="K148" s="385"/>
      <c r="L148" s="385"/>
      <c r="M148" s="385"/>
      <c r="N148" s="385"/>
      <c r="O148" s="385"/>
      <c r="P148" s="385"/>
      <c r="Q148" s="385"/>
      <c r="R148" s="385"/>
      <c r="S148" s="385"/>
      <c r="T148" s="385"/>
      <c r="U148" s="385"/>
      <c r="V148" s="385"/>
      <c r="W148" s="385"/>
      <c r="X148" s="385"/>
      <c r="Y148" s="385"/>
      <c r="Z148" s="385"/>
    </row>
    <row r="149" ht="12.75" customHeight="1">
      <c r="A149" s="385"/>
      <c r="B149" s="385"/>
      <c r="C149" s="385"/>
      <c r="D149" s="385"/>
      <c r="E149" s="385"/>
      <c r="F149" s="385"/>
      <c r="G149" s="385"/>
      <c r="H149" s="385"/>
      <c r="I149" s="385"/>
      <c r="J149" s="385"/>
      <c r="K149" s="385"/>
      <c r="L149" s="385"/>
      <c r="M149" s="385"/>
      <c r="N149" s="385"/>
      <c r="O149" s="385"/>
      <c r="P149" s="385"/>
      <c r="Q149" s="385"/>
      <c r="R149" s="385"/>
      <c r="S149" s="385"/>
      <c r="T149" s="385"/>
      <c r="U149" s="385"/>
      <c r="V149" s="385"/>
      <c r="W149" s="385"/>
      <c r="X149" s="385"/>
      <c r="Y149" s="385"/>
      <c r="Z149" s="385"/>
    </row>
    <row r="150" ht="12.75" customHeight="1">
      <c r="A150" s="385"/>
      <c r="B150" s="385"/>
      <c r="C150" s="385"/>
      <c r="D150" s="385"/>
      <c r="E150" s="385"/>
      <c r="F150" s="385"/>
      <c r="G150" s="385"/>
      <c r="H150" s="385"/>
      <c r="I150" s="385"/>
      <c r="J150" s="385"/>
      <c r="K150" s="385"/>
      <c r="L150" s="385"/>
      <c r="M150" s="385"/>
      <c r="N150" s="385"/>
      <c r="O150" s="385"/>
      <c r="P150" s="385"/>
      <c r="Q150" s="385"/>
      <c r="R150" s="385"/>
      <c r="S150" s="385"/>
      <c r="T150" s="385"/>
      <c r="U150" s="385"/>
      <c r="V150" s="385"/>
      <c r="W150" s="385"/>
      <c r="X150" s="385"/>
      <c r="Y150" s="385"/>
      <c r="Z150" s="385"/>
    </row>
    <row r="151" ht="12.75" customHeight="1">
      <c r="A151" s="385"/>
      <c r="B151" s="385"/>
      <c r="C151" s="385"/>
      <c r="D151" s="385"/>
      <c r="E151" s="385"/>
      <c r="F151" s="385"/>
      <c r="G151" s="385"/>
      <c r="H151" s="385"/>
      <c r="I151" s="385"/>
      <c r="J151" s="385"/>
      <c r="K151" s="385"/>
      <c r="L151" s="385"/>
      <c r="M151" s="385"/>
      <c r="N151" s="385"/>
      <c r="O151" s="385"/>
      <c r="P151" s="385"/>
      <c r="Q151" s="385"/>
      <c r="R151" s="385"/>
      <c r="S151" s="385"/>
      <c r="T151" s="385"/>
      <c r="U151" s="385"/>
      <c r="V151" s="385"/>
      <c r="W151" s="385"/>
      <c r="X151" s="385"/>
      <c r="Y151" s="385"/>
      <c r="Z151" s="385"/>
    </row>
    <row r="152" ht="12.75" customHeight="1">
      <c r="A152" s="385"/>
      <c r="B152" s="385"/>
      <c r="C152" s="385"/>
      <c r="D152" s="385"/>
      <c r="E152" s="385"/>
      <c r="F152" s="385"/>
      <c r="G152" s="385"/>
      <c r="H152" s="385"/>
      <c r="I152" s="385"/>
      <c r="J152" s="385"/>
      <c r="K152" s="385"/>
      <c r="L152" s="385"/>
      <c r="M152" s="385"/>
      <c r="N152" s="385"/>
      <c r="O152" s="385"/>
      <c r="P152" s="385"/>
      <c r="Q152" s="385"/>
      <c r="R152" s="385"/>
      <c r="S152" s="385"/>
      <c r="T152" s="385"/>
      <c r="U152" s="385"/>
      <c r="V152" s="385"/>
      <c r="W152" s="385"/>
      <c r="X152" s="385"/>
      <c r="Y152" s="385"/>
      <c r="Z152" s="385"/>
    </row>
    <row r="153" ht="12.75" customHeight="1">
      <c r="A153" s="385"/>
      <c r="B153" s="385"/>
      <c r="C153" s="385"/>
      <c r="D153" s="385"/>
      <c r="E153" s="385"/>
      <c r="F153" s="385"/>
      <c r="G153" s="385"/>
      <c r="H153" s="385"/>
      <c r="I153" s="385"/>
      <c r="J153" s="385"/>
      <c r="K153" s="385"/>
      <c r="L153" s="385"/>
      <c r="M153" s="385"/>
      <c r="N153" s="385"/>
      <c r="O153" s="385"/>
      <c r="P153" s="385"/>
      <c r="Q153" s="385"/>
      <c r="R153" s="385"/>
      <c r="S153" s="385"/>
      <c r="T153" s="385"/>
      <c r="U153" s="385"/>
      <c r="V153" s="385"/>
      <c r="W153" s="385"/>
      <c r="X153" s="385"/>
      <c r="Y153" s="385"/>
      <c r="Z153" s="385"/>
    </row>
    <row r="154" ht="12.75" customHeight="1">
      <c r="A154" s="385"/>
      <c r="B154" s="385"/>
      <c r="C154" s="385"/>
      <c r="D154" s="385"/>
      <c r="E154" s="385"/>
      <c r="F154" s="385"/>
      <c r="G154" s="385"/>
      <c r="H154" s="385"/>
      <c r="I154" s="385"/>
      <c r="J154" s="385"/>
      <c r="K154" s="385"/>
      <c r="L154" s="385"/>
      <c r="M154" s="385"/>
      <c r="N154" s="385"/>
      <c r="O154" s="385"/>
      <c r="P154" s="385"/>
      <c r="Q154" s="385"/>
      <c r="R154" s="385"/>
      <c r="S154" s="385"/>
      <c r="T154" s="385"/>
      <c r="U154" s="385"/>
      <c r="V154" s="385"/>
      <c r="W154" s="385"/>
      <c r="X154" s="385"/>
      <c r="Y154" s="385"/>
      <c r="Z154" s="385"/>
    </row>
    <row r="155" ht="12.75" customHeight="1">
      <c r="A155" s="385"/>
      <c r="B155" s="385"/>
      <c r="C155" s="385"/>
      <c r="D155" s="385"/>
      <c r="E155" s="385"/>
      <c r="F155" s="385"/>
      <c r="G155" s="385"/>
      <c r="H155" s="385"/>
      <c r="I155" s="385"/>
      <c r="J155" s="385"/>
      <c r="K155" s="385"/>
      <c r="L155" s="385"/>
      <c r="M155" s="385"/>
      <c r="N155" s="385"/>
      <c r="O155" s="385"/>
      <c r="P155" s="385"/>
      <c r="Q155" s="385"/>
      <c r="R155" s="385"/>
      <c r="S155" s="385"/>
      <c r="T155" s="385"/>
      <c r="U155" s="385"/>
      <c r="V155" s="385"/>
      <c r="W155" s="385"/>
      <c r="X155" s="385"/>
      <c r="Y155" s="385"/>
      <c r="Z155" s="385"/>
    </row>
    <row r="156" ht="12.75" customHeight="1">
      <c r="A156" s="385"/>
      <c r="B156" s="385"/>
      <c r="C156" s="385"/>
      <c r="D156" s="385"/>
      <c r="E156" s="385"/>
      <c r="F156" s="385"/>
      <c r="G156" s="385"/>
      <c r="H156" s="385"/>
      <c r="I156" s="385"/>
      <c r="J156" s="385"/>
      <c r="K156" s="385"/>
      <c r="L156" s="385"/>
      <c r="M156" s="385"/>
      <c r="N156" s="385"/>
      <c r="O156" s="385"/>
      <c r="P156" s="385"/>
      <c r="Q156" s="385"/>
      <c r="R156" s="385"/>
      <c r="S156" s="385"/>
      <c r="T156" s="385"/>
      <c r="U156" s="385"/>
      <c r="V156" s="385"/>
      <c r="W156" s="385"/>
      <c r="X156" s="385"/>
      <c r="Y156" s="385"/>
      <c r="Z156" s="385"/>
    </row>
    <row r="157" ht="12.75" customHeight="1">
      <c r="A157" s="385"/>
      <c r="B157" s="385"/>
      <c r="C157" s="385"/>
      <c r="D157" s="385"/>
      <c r="E157" s="385"/>
      <c r="F157" s="385"/>
      <c r="G157" s="385"/>
      <c r="H157" s="385"/>
      <c r="I157" s="385"/>
      <c r="J157" s="385"/>
      <c r="K157" s="385"/>
      <c r="L157" s="385"/>
      <c r="M157" s="385"/>
      <c r="N157" s="385"/>
      <c r="O157" s="385"/>
      <c r="P157" s="385"/>
      <c r="Q157" s="385"/>
      <c r="R157" s="385"/>
      <c r="S157" s="385"/>
      <c r="T157" s="385"/>
      <c r="U157" s="385"/>
      <c r="V157" s="385"/>
      <c r="W157" s="385"/>
      <c r="X157" s="385"/>
      <c r="Y157" s="385"/>
      <c r="Z157" s="385"/>
    </row>
    <row r="158" ht="12.75" customHeight="1">
      <c r="A158" s="385"/>
      <c r="B158" s="385"/>
      <c r="C158" s="385"/>
      <c r="D158" s="385"/>
      <c r="E158" s="385"/>
      <c r="F158" s="385"/>
      <c r="G158" s="385"/>
      <c r="H158" s="385"/>
      <c r="I158" s="385"/>
      <c r="J158" s="385"/>
      <c r="K158" s="385"/>
      <c r="L158" s="385"/>
      <c r="M158" s="385"/>
      <c r="N158" s="385"/>
      <c r="O158" s="385"/>
      <c r="P158" s="385"/>
      <c r="Q158" s="385"/>
      <c r="R158" s="385"/>
      <c r="S158" s="385"/>
      <c r="T158" s="385"/>
      <c r="U158" s="385"/>
      <c r="V158" s="385"/>
      <c r="W158" s="385"/>
      <c r="X158" s="385"/>
      <c r="Y158" s="385"/>
      <c r="Z158" s="385"/>
    </row>
    <row r="159" ht="12.75" customHeight="1">
      <c r="A159" s="385"/>
      <c r="B159" s="385"/>
      <c r="C159" s="385"/>
      <c r="D159" s="385"/>
      <c r="E159" s="385"/>
      <c r="F159" s="385"/>
      <c r="G159" s="385"/>
      <c r="H159" s="385"/>
      <c r="I159" s="385"/>
      <c r="J159" s="385"/>
      <c r="K159" s="385"/>
      <c r="L159" s="385"/>
      <c r="M159" s="385"/>
      <c r="N159" s="385"/>
      <c r="O159" s="385"/>
      <c r="P159" s="385"/>
      <c r="Q159" s="385"/>
      <c r="R159" s="385"/>
      <c r="S159" s="385"/>
      <c r="T159" s="385"/>
      <c r="U159" s="385"/>
      <c r="V159" s="385"/>
      <c r="W159" s="385"/>
      <c r="X159" s="385"/>
      <c r="Y159" s="385"/>
      <c r="Z159" s="385"/>
    </row>
    <row r="160" ht="12.75" customHeight="1">
      <c r="A160" s="385"/>
      <c r="B160" s="385"/>
      <c r="C160" s="385"/>
      <c r="D160" s="385"/>
      <c r="E160" s="385"/>
      <c r="F160" s="385"/>
      <c r="G160" s="385"/>
      <c r="H160" s="385"/>
      <c r="I160" s="385"/>
      <c r="J160" s="385"/>
      <c r="K160" s="385"/>
      <c r="L160" s="385"/>
      <c r="M160" s="385"/>
      <c r="N160" s="385"/>
      <c r="O160" s="385"/>
      <c r="P160" s="385"/>
      <c r="Q160" s="385"/>
      <c r="R160" s="385"/>
      <c r="S160" s="385"/>
      <c r="T160" s="385"/>
      <c r="U160" s="385"/>
      <c r="V160" s="385"/>
      <c r="W160" s="385"/>
      <c r="X160" s="385"/>
      <c r="Y160" s="385"/>
      <c r="Z160" s="385"/>
    </row>
    <row r="161" ht="12.75" customHeight="1">
      <c r="A161" s="385"/>
      <c r="B161" s="385"/>
      <c r="C161" s="385"/>
      <c r="D161" s="385"/>
      <c r="E161" s="385"/>
      <c r="F161" s="385"/>
      <c r="G161" s="385"/>
      <c r="H161" s="385"/>
      <c r="I161" s="385"/>
      <c r="J161" s="385"/>
      <c r="K161" s="385"/>
      <c r="L161" s="385"/>
      <c r="M161" s="385"/>
      <c r="N161" s="385"/>
      <c r="O161" s="385"/>
      <c r="P161" s="385"/>
      <c r="Q161" s="385"/>
      <c r="R161" s="385"/>
      <c r="S161" s="385"/>
      <c r="T161" s="385"/>
      <c r="U161" s="385"/>
      <c r="V161" s="385"/>
      <c r="W161" s="385"/>
      <c r="X161" s="385"/>
      <c r="Y161" s="385"/>
      <c r="Z161" s="385"/>
    </row>
    <row r="162" ht="12.75" customHeight="1">
      <c r="A162" s="385"/>
      <c r="B162" s="385"/>
      <c r="C162" s="385"/>
      <c r="D162" s="385"/>
      <c r="E162" s="385"/>
      <c r="F162" s="385"/>
      <c r="G162" s="385"/>
      <c r="H162" s="385"/>
      <c r="I162" s="385"/>
      <c r="J162" s="385"/>
      <c r="K162" s="385"/>
      <c r="L162" s="385"/>
      <c r="M162" s="385"/>
      <c r="N162" s="385"/>
      <c r="O162" s="385"/>
      <c r="P162" s="385"/>
      <c r="Q162" s="385"/>
      <c r="R162" s="385"/>
      <c r="S162" s="385"/>
      <c r="T162" s="385"/>
      <c r="U162" s="385"/>
      <c r="V162" s="385"/>
      <c r="W162" s="385"/>
      <c r="X162" s="385"/>
      <c r="Y162" s="385"/>
      <c r="Z162" s="385"/>
    </row>
    <row r="163" ht="12.75" customHeight="1">
      <c r="A163" s="385"/>
      <c r="B163" s="385"/>
      <c r="C163" s="385"/>
      <c r="D163" s="385"/>
      <c r="E163" s="385"/>
      <c r="F163" s="385"/>
      <c r="G163" s="385"/>
      <c r="H163" s="385"/>
      <c r="I163" s="385"/>
      <c r="J163" s="385"/>
      <c r="K163" s="385"/>
      <c r="L163" s="385"/>
      <c r="M163" s="385"/>
      <c r="N163" s="385"/>
      <c r="O163" s="385"/>
      <c r="P163" s="385"/>
      <c r="Q163" s="385"/>
      <c r="R163" s="385"/>
      <c r="S163" s="385"/>
      <c r="T163" s="385"/>
      <c r="U163" s="385"/>
      <c r="V163" s="385"/>
      <c r="W163" s="385"/>
      <c r="X163" s="385"/>
      <c r="Y163" s="385"/>
      <c r="Z163" s="385"/>
    </row>
    <row r="164" ht="12.75" customHeight="1">
      <c r="A164" s="385"/>
      <c r="B164" s="385"/>
      <c r="C164" s="385"/>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row>
    <row r="165" ht="12.75" customHeight="1">
      <c r="A165" s="385"/>
      <c r="B165" s="385"/>
      <c r="C165" s="385"/>
      <c r="D165" s="385"/>
      <c r="E165" s="385"/>
      <c r="F165" s="385"/>
      <c r="G165" s="385"/>
      <c r="H165" s="385"/>
      <c r="I165" s="385"/>
      <c r="J165" s="385"/>
      <c r="K165" s="385"/>
      <c r="L165" s="385"/>
      <c r="M165" s="385"/>
      <c r="N165" s="385"/>
      <c r="O165" s="385"/>
      <c r="P165" s="385"/>
      <c r="Q165" s="385"/>
      <c r="R165" s="385"/>
      <c r="S165" s="385"/>
      <c r="T165" s="385"/>
      <c r="U165" s="385"/>
      <c r="V165" s="385"/>
      <c r="W165" s="385"/>
      <c r="X165" s="385"/>
      <c r="Y165" s="385"/>
      <c r="Z165" s="385"/>
    </row>
    <row r="166" ht="12.75" customHeight="1">
      <c r="A166" s="385"/>
      <c r="B166" s="385"/>
      <c r="C166" s="385"/>
      <c r="D166" s="385"/>
      <c r="E166" s="385"/>
      <c r="F166" s="385"/>
      <c r="G166" s="385"/>
      <c r="H166" s="385"/>
      <c r="I166" s="385"/>
      <c r="J166" s="385"/>
      <c r="K166" s="385"/>
      <c r="L166" s="385"/>
      <c r="M166" s="385"/>
      <c r="N166" s="385"/>
      <c r="O166" s="385"/>
      <c r="P166" s="385"/>
      <c r="Q166" s="385"/>
      <c r="R166" s="385"/>
      <c r="S166" s="385"/>
      <c r="T166" s="385"/>
      <c r="U166" s="385"/>
      <c r="V166" s="385"/>
      <c r="W166" s="385"/>
      <c r="X166" s="385"/>
      <c r="Y166" s="385"/>
      <c r="Z166" s="385"/>
    </row>
    <row r="167" ht="12.75" customHeight="1">
      <c r="A167" s="385"/>
      <c r="B167" s="385"/>
      <c r="C167" s="385"/>
      <c r="D167" s="385"/>
      <c r="E167" s="385"/>
      <c r="F167" s="385"/>
      <c r="G167" s="385"/>
      <c r="H167" s="385"/>
      <c r="I167" s="385"/>
      <c r="J167" s="385"/>
      <c r="K167" s="385"/>
      <c r="L167" s="385"/>
      <c r="M167" s="385"/>
      <c r="N167" s="385"/>
      <c r="O167" s="385"/>
      <c r="P167" s="385"/>
      <c r="Q167" s="385"/>
      <c r="R167" s="385"/>
      <c r="S167" s="385"/>
      <c r="T167" s="385"/>
      <c r="U167" s="385"/>
      <c r="V167" s="385"/>
      <c r="W167" s="385"/>
      <c r="X167" s="385"/>
      <c r="Y167" s="385"/>
      <c r="Z167" s="385"/>
    </row>
    <row r="168" ht="12.75" customHeight="1">
      <c r="A168" s="385"/>
      <c r="B168" s="385"/>
      <c r="C168" s="385"/>
      <c r="D168" s="385"/>
      <c r="E168" s="385"/>
      <c r="F168" s="385"/>
      <c r="G168" s="385"/>
      <c r="H168" s="385"/>
      <c r="I168" s="385"/>
      <c r="J168" s="385"/>
      <c r="K168" s="385"/>
      <c r="L168" s="385"/>
      <c r="M168" s="385"/>
      <c r="N168" s="385"/>
      <c r="O168" s="385"/>
      <c r="P168" s="385"/>
      <c r="Q168" s="385"/>
      <c r="R168" s="385"/>
      <c r="S168" s="385"/>
      <c r="T168" s="385"/>
      <c r="U168" s="385"/>
      <c r="V168" s="385"/>
      <c r="W168" s="385"/>
      <c r="X168" s="385"/>
      <c r="Y168" s="385"/>
      <c r="Z168" s="385"/>
    </row>
    <row r="169" ht="12.75" customHeight="1">
      <c r="A169" s="385"/>
      <c r="B169" s="385"/>
      <c r="C169" s="385"/>
      <c r="D169" s="385"/>
      <c r="E169" s="385"/>
      <c r="F169" s="385"/>
      <c r="G169" s="385"/>
      <c r="H169" s="385"/>
      <c r="I169" s="385"/>
      <c r="J169" s="385"/>
      <c r="K169" s="385"/>
      <c r="L169" s="385"/>
      <c r="M169" s="385"/>
      <c r="N169" s="385"/>
      <c r="O169" s="385"/>
      <c r="P169" s="385"/>
      <c r="Q169" s="385"/>
      <c r="R169" s="385"/>
      <c r="S169" s="385"/>
      <c r="T169" s="385"/>
      <c r="U169" s="385"/>
      <c r="V169" s="385"/>
      <c r="W169" s="385"/>
      <c r="X169" s="385"/>
      <c r="Y169" s="385"/>
      <c r="Z169" s="385"/>
    </row>
    <row r="170" ht="12.75" customHeight="1">
      <c r="A170" s="385"/>
      <c r="B170" s="385"/>
      <c r="C170" s="385"/>
      <c r="D170" s="385"/>
      <c r="E170" s="385"/>
      <c r="F170" s="385"/>
      <c r="G170" s="385"/>
      <c r="H170" s="385"/>
      <c r="I170" s="385"/>
      <c r="J170" s="385"/>
      <c r="K170" s="385"/>
      <c r="L170" s="385"/>
      <c r="M170" s="385"/>
      <c r="N170" s="385"/>
      <c r="O170" s="385"/>
      <c r="P170" s="385"/>
      <c r="Q170" s="385"/>
      <c r="R170" s="385"/>
      <c r="S170" s="385"/>
      <c r="T170" s="385"/>
      <c r="U170" s="385"/>
      <c r="V170" s="385"/>
      <c r="W170" s="385"/>
      <c r="X170" s="385"/>
      <c r="Y170" s="385"/>
      <c r="Z170" s="385"/>
    </row>
    <row r="171" ht="12.75" customHeight="1">
      <c r="A171" s="385"/>
      <c r="B171" s="385"/>
      <c r="C171" s="385"/>
      <c r="D171" s="385"/>
      <c r="E171" s="385"/>
      <c r="F171" s="385"/>
      <c r="G171" s="385"/>
      <c r="H171" s="385"/>
      <c r="I171" s="385"/>
      <c r="J171" s="385"/>
      <c r="K171" s="385"/>
      <c r="L171" s="385"/>
      <c r="M171" s="385"/>
      <c r="N171" s="385"/>
      <c r="O171" s="385"/>
      <c r="P171" s="385"/>
      <c r="Q171" s="385"/>
      <c r="R171" s="385"/>
      <c r="S171" s="385"/>
      <c r="T171" s="385"/>
      <c r="U171" s="385"/>
      <c r="V171" s="385"/>
      <c r="W171" s="385"/>
      <c r="X171" s="385"/>
      <c r="Y171" s="385"/>
      <c r="Z171" s="385"/>
    </row>
    <row r="172" ht="12.75" customHeight="1">
      <c r="A172" s="385"/>
      <c r="B172" s="385"/>
      <c r="C172" s="385"/>
      <c r="D172" s="385"/>
      <c r="E172" s="385"/>
      <c r="F172" s="385"/>
      <c r="G172" s="385"/>
      <c r="H172" s="385"/>
      <c r="I172" s="385"/>
      <c r="J172" s="385"/>
      <c r="K172" s="385"/>
      <c r="L172" s="385"/>
      <c r="M172" s="385"/>
      <c r="N172" s="385"/>
      <c r="O172" s="385"/>
      <c r="P172" s="385"/>
      <c r="Q172" s="385"/>
      <c r="R172" s="385"/>
      <c r="S172" s="385"/>
      <c r="T172" s="385"/>
      <c r="U172" s="385"/>
      <c r="V172" s="385"/>
      <c r="W172" s="385"/>
      <c r="X172" s="385"/>
      <c r="Y172" s="385"/>
      <c r="Z172" s="385"/>
    </row>
    <row r="173" ht="12.75" customHeight="1">
      <c r="A173" s="385"/>
      <c r="B173" s="385"/>
      <c r="C173" s="385"/>
      <c r="D173" s="385"/>
      <c r="E173" s="385"/>
      <c r="F173" s="385"/>
      <c r="G173" s="385"/>
      <c r="H173" s="385"/>
      <c r="I173" s="385"/>
      <c r="J173" s="385"/>
      <c r="K173" s="385"/>
      <c r="L173" s="385"/>
      <c r="M173" s="385"/>
      <c r="N173" s="385"/>
      <c r="O173" s="385"/>
      <c r="P173" s="385"/>
      <c r="Q173" s="385"/>
      <c r="R173" s="385"/>
      <c r="S173" s="385"/>
      <c r="T173" s="385"/>
      <c r="U173" s="385"/>
      <c r="V173" s="385"/>
      <c r="W173" s="385"/>
      <c r="X173" s="385"/>
      <c r="Y173" s="385"/>
      <c r="Z173" s="385"/>
    </row>
    <row r="174" ht="12.75" customHeight="1">
      <c r="A174" s="385"/>
      <c r="B174" s="385"/>
      <c r="C174" s="385"/>
      <c r="D174" s="385"/>
      <c r="E174" s="385"/>
      <c r="F174" s="385"/>
      <c r="G174" s="385"/>
      <c r="H174" s="385"/>
      <c r="I174" s="385"/>
      <c r="J174" s="385"/>
      <c r="K174" s="385"/>
      <c r="L174" s="385"/>
      <c r="M174" s="385"/>
      <c r="N174" s="385"/>
      <c r="O174" s="385"/>
      <c r="P174" s="385"/>
      <c r="Q174" s="385"/>
      <c r="R174" s="385"/>
      <c r="S174" s="385"/>
      <c r="T174" s="385"/>
      <c r="U174" s="385"/>
      <c r="V174" s="385"/>
      <c r="W174" s="385"/>
      <c r="X174" s="385"/>
      <c r="Y174" s="385"/>
      <c r="Z174" s="385"/>
    </row>
    <row r="175" ht="12.75" customHeight="1">
      <c r="A175" s="385"/>
      <c r="B175" s="385"/>
      <c r="C175" s="385"/>
      <c r="D175" s="385"/>
      <c r="E175" s="385"/>
      <c r="F175" s="385"/>
      <c r="G175" s="385"/>
      <c r="H175" s="385"/>
      <c r="I175" s="385"/>
      <c r="J175" s="385"/>
      <c r="K175" s="385"/>
      <c r="L175" s="385"/>
      <c r="M175" s="385"/>
      <c r="N175" s="385"/>
      <c r="O175" s="385"/>
      <c r="P175" s="385"/>
      <c r="Q175" s="385"/>
      <c r="R175" s="385"/>
      <c r="S175" s="385"/>
      <c r="T175" s="385"/>
      <c r="U175" s="385"/>
      <c r="V175" s="385"/>
      <c r="W175" s="385"/>
      <c r="X175" s="385"/>
      <c r="Y175" s="385"/>
      <c r="Z175" s="385"/>
    </row>
    <row r="176" ht="12.75" customHeight="1">
      <c r="A176" s="385"/>
      <c r="B176" s="385"/>
      <c r="C176" s="385"/>
      <c r="D176" s="385"/>
      <c r="E176" s="385"/>
      <c r="F176" s="385"/>
      <c r="G176" s="385"/>
      <c r="H176" s="385"/>
      <c r="I176" s="385"/>
      <c r="J176" s="385"/>
      <c r="K176" s="385"/>
      <c r="L176" s="385"/>
      <c r="M176" s="385"/>
      <c r="N176" s="385"/>
      <c r="O176" s="385"/>
      <c r="P176" s="385"/>
      <c r="Q176" s="385"/>
      <c r="R176" s="385"/>
      <c r="S176" s="385"/>
      <c r="T176" s="385"/>
      <c r="U176" s="385"/>
      <c r="V176" s="385"/>
      <c r="W176" s="385"/>
      <c r="X176" s="385"/>
      <c r="Y176" s="385"/>
      <c r="Z176" s="385"/>
    </row>
    <row r="177" ht="12.75" customHeight="1">
      <c r="A177" s="385"/>
      <c r="B177" s="385"/>
      <c r="C177" s="385"/>
      <c r="D177" s="385"/>
      <c r="E177" s="385"/>
      <c r="F177" s="385"/>
      <c r="G177" s="385"/>
      <c r="H177" s="385"/>
      <c r="I177" s="385"/>
      <c r="J177" s="385"/>
      <c r="K177" s="385"/>
      <c r="L177" s="385"/>
      <c r="M177" s="385"/>
      <c r="N177" s="385"/>
      <c r="O177" s="385"/>
      <c r="P177" s="385"/>
      <c r="Q177" s="385"/>
      <c r="R177" s="385"/>
      <c r="S177" s="385"/>
      <c r="T177" s="385"/>
      <c r="U177" s="385"/>
      <c r="V177" s="385"/>
      <c r="W177" s="385"/>
      <c r="X177" s="385"/>
      <c r="Y177" s="385"/>
      <c r="Z177" s="385"/>
    </row>
    <row r="178" ht="12.75" customHeight="1">
      <c r="A178" s="385"/>
      <c r="B178" s="385"/>
      <c r="C178" s="385"/>
      <c r="D178" s="385"/>
      <c r="E178" s="385"/>
      <c r="F178" s="385"/>
      <c r="G178" s="385"/>
      <c r="H178" s="385"/>
      <c r="I178" s="385"/>
      <c r="J178" s="385"/>
      <c r="K178" s="385"/>
      <c r="L178" s="385"/>
      <c r="M178" s="385"/>
      <c r="N178" s="385"/>
      <c r="O178" s="385"/>
      <c r="P178" s="385"/>
      <c r="Q178" s="385"/>
      <c r="R178" s="385"/>
      <c r="S178" s="385"/>
      <c r="T178" s="385"/>
      <c r="U178" s="385"/>
      <c r="V178" s="385"/>
      <c r="W178" s="385"/>
      <c r="X178" s="385"/>
      <c r="Y178" s="385"/>
      <c r="Z178" s="385"/>
    </row>
    <row r="179" ht="12.75" customHeight="1">
      <c r="A179" s="385"/>
      <c r="B179" s="385"/>
      <c r="C179" s="385"/>
      <c r="D179" s="385"/>
      <c r="E179" s="385"/>
      <c r="F179" s="385"/>
      <c r="G179" s="385"/>
      <c r="H179" s="385"/>
      <c r="I179" s="385"/>
      <c r="J179" s="385"/>
      <c r="K179" s="385"/>
      <c r="L179" s="385"/>
      <c r="M179" s="385"/>
      <c r="N179" s="385"/>
      <c r="O179" s="385"/>
      <c r="P179" s="385"/>
      <c r="Q179" s="385"/>
      <c r="R179" s="385"/>
      <c r="S179" s="385"/>
      <c r="T179" s="385"/>
      <c r="U179" s="385"/>
      <c r="V179" s="385"/>
      <c r="W179" s="385"/>
      <c r="X179" s="385"/>
      <c r="Y179" s="385"/>
      <c r="Z179" s="385"/>
    </row>
    <row r="180" ht="12.75" customHeight="1">
      <c r="A180" s="385"/>
      <c r="B180" s="385"/>
      <c r="C180" s="385"/>
      <c r="D180" s="385"/>
      <c r="E180" s="385"/>
      <c r="F180" s="385"/>
      <c r="G180" s="385"/>
      <c r="H180" s="385"/>
      <c r="I180" s="385"/>
      <c r="J180" s="385"/>
      <c r="K180" s="385"/>
      <c r="L180" s="385"/>
      <c r="M180" s="385"/>
      <c r="N180" s="385"/>
      <c r="O180" s="385"/>
      <c r="P180" s="385"/>
      <c r="Q180" s="385"/>
      <c r="R180" s="385"/>
      <c r="S180" s="385"/>
      <c r="T180" s="385"/>
      <c r="U180" s="385"/>
      <c r="V180" s="385"/>
      <c r="W180" s="385"/>
      <c r="X180" s="385"/>
      <c r="Y180" s="385"/>
      <c r="Z180" s="385"/>
    </row>
    <row r="181" ht="12.75" customHeight="1">
      <c r="A181" s="385"/>
      <c r="B181" s="385"/>
      <c r="C181" s="385"/>
      <c r="D181" s="385"/>
      <c r="E181" s="385"/>
      <c r="F181" s="385"/>
      <c r="G181" s="385"/>
      <c r="H181" s="385"/>
      <c r="I181" s="385"/>
      <c r="J181" s="385"/>
      <c r="K181" s="385"/>
      <c r="L181" s="385"/>
      <c r="M181" s="385"/>
      <c r="N181" s="385"/>
      <c r="O181" s="385"/>
      <c r="P181" s="385"/>
      <c r="Q181" s="385"/>
      <c r="R181" s="385"/>
      <c r="S181" s="385"/>
      <c r="T181" s="385"/>
      <c r="U181" s="385"/>
      <c r="V181" s="385"/>
      <c r="W181" s="385"/>
      <c r="X181" s="385"/>
      <c r="Y181" s="385"/>
      <c r="Z181" s="385"/>
    </row>
    <row r="182" ht="12.75" customHeight="1">
      <c r="A182" s="385"/>
      <c r="B182" s="385"/>
      <c r="C182" s="385"/>
      <c r="D182" s="385"/>
      <c r="E182" s="385"/>
      <c r="F182" s="385"/>
      <c r="G182" s="385"/>
      <c r="H182" s="385"/>
      <c r="I182" s="385"/>
      <c r="J182" s="385"/>
      <c r="K182" s="385"/>
      <c r="L182" s="385"/>
      <c r="M182" s="385"/>
      <c r="N182" s="385"/>
      <c r="O182" s="385"/>
      <c r="P182" s="385"/>
      <c r="Q182" s="385"/>
      <c r="R182" s="385"/>
      <c r="S182" s="385"/>
      <c r="T182" s="385"/>
      <c r="U182" s="385"/>
      <c r="V182" s="385"/>
      <c r="W182" s="385"/>
      <c r="X182" s="385"/>
      <c r="Y182" s="385"/>
      <c r="Z182" s="385"/>
    </row>
    <row r="183" ht="12.75" customHeight="1">
      <c r="A183" s="385"/>
      <c r="B183" s="385"/>
      <c r="C183" s="385"/>
      <c r="D183" s="385"/>
      <c r="E183" s="385"/>
      <c r="F183" s="385"/>
      <c r="G183" s="385"/>
      <c r="H183" s="385"/>
      <c r="I183" s="385"/>
      <c r="J183" s="385"/>
      <c r="K183" s="385"/>
      <c r="L183" s="385"/>
      <c r="M183" s="385"/>
      <c r="N183" s="385"/>
      <c r="O183" s="385"/>
      <c r="P183" s="385"/>
      <c r="Q183" s="385"/>
      <c r="R183" s="385"/>
      <c r="S183" s="385"/>
      <c r="T183" s="385"/>
      <c r="U183" s="385"/>
      <c r="V183" s="385"/>
      <c r="W183" s="385"/>
      <c r="X183" s="385"/>
      <c r="Y183" s="385"/>
      <c r="Z183" s="385"/>
    </row>
    <row r="184" ht="12.75" customHeight="1">
      <c r="A184" s="385"/>
      <c r="B184" s="385"/>
      <c r="C184" s="385"/>
      <c r="D184" s="385"/>
      <c r="E184" s="385"/>
      <c r="F184" s="385"/>
      <c r="G184" s="385"/>
      <c r="H184" s="385"/>
      <c r="I184" s="385"/>
      <c r="J184" s="385"/>
      <c r="K184" s="385"/>
      <c r="L184" s="385"/>
      <c r="M184" s="385"/>
      <c r="N184" s="385"/>
      <c r="O184" s="385"/>
      <c r="P184" s="385"/>
      <c r="Q184" s="385"/>
      <c r="R184" s="385"/>
      <c r="S184" s="385"/>
      <c r="T184" s="385"/>
      <c r="U184" s="385"/>
      <c r="V184" s="385"/>
      <c r="W184" s="385"/>
      <c r="X184" s="385"/>
      <c r="Y184" s="385"/>
      <c r="Z184" s="385"/>
    </row>
    <row r="185" ht="12.75" customHeight="1">
      <c r="A185" s="385"/>
      <c r="B185" s="385"/>
      <c r="C185" s="385"/>
      <c r="D185" s="385"/>
      <c r="E185" s="385"/>
      <c r="F185" s="385"/>
      <c r="G185" s="385"/>
      <c r="H185" s="385"/>
      <c r="I185" s="385"/>
      <c r="J185" s="385"/>
      <c r="K185" s="385"/>
      <c r="L185" s="385"/>
      <c r="M185" s="385"/>
      <c r="N185" s="385"/>
      <c r="O185" s="385"/>
      <c r="P185" s="385"/>
      <c r="Q185" s="385"/>
      <c r="R185" s="385"/>
      <c r="S185" s="385"/>
      <c r="T185" s="385"/>
      <c r="U185" s="385"/>
      <c r="V185" s="385"/>
      <c r="W185" s="385"/>
      <c r="X185" s="385"/>
      <c r="Y185" s="385"/>
      <c r="Z185" s="385"/>
    </row>
    <row r="186" ht="12.75" customHeight="1">
      <c r="A186" s="385"/>
      <c r="B186" s="385"/>
      <c r="C186" s="385"/>
      <c r="D186" s="385"/>
      <c r="E186" s="385"/>
      <c r="F186" s="385"/>
      <c r="G186" s="385"/>
      <c r="H186" s="385"/>
      <c r="I186" s="385"/>
      <c r="J186" s="385"/>
      <c r="K186" s="385"/>
      <c r="L186" s="385"/>
      <c r="M186" s="385"/>
      <c r="N186" s="385"/>
      <c r="O186" s="385"/>
      <c r="P186" s="385"/>
      <c r="Q186" s="385"/>
      <c r="R186" s="385"/>
      <c r="S186" s="385"/>
      <c r="T186" s="385"/>
      <c r="U186" s="385"/>
      <c r="V186" s="385"/>
      <c r="W186" s="385"/>
      <c r="X186" s="385"/>
      <c r="Y186" s="385"/>
      <c r="Z186" s="385"/>
    </row>
    <row r="187" ht="12.75" customHeight="1">
      <c r="A187" s="385"/>
      <c r="B187" s="385"/>
      <c r="C187" s="385"/>
      <c r="D187" s="385"/>
      <c r="E187" s="385"/>
      <c r="F187" s="385"/>
      <c r="G187" s="385"/>
      <c r="H187" s="385"/>
      <c r="I187" s="385"/>
      <c r="J187" s="385"/>
      <c r="K187" s="385"/>
      <c r="L187" s="385"/>
      <c r="M187" s="385"/>
      <c r="N187" s="385"/>
      <c r="O187" s="385"/>
      <c r="P187" s="385"/>
      <c r="Q187" s="385"/>
      <c r="R187" s="385"/>
      <c r="S187" s="385"/>
      <c r="T187" s="385"/>
      <c r="U187" s="385"/>
      <c r="V187" s="385"/>
      <c r="W187" s="385"/>
      <c r="X187" s="385"/>
      <c r="Y187" s="385"/>
      <c r="Z187" s="385"/>
    </row>
    <row r="188" ht="12.75" customHeight="1">
      <c r="A188" s="385"/>
      <c r="B188" s="385"/>
      <c r="C188" s="385"/>
      <c r="D188" s="385"/>
      <c r="E188" s="385"/>
      <c r="F188" s="385"/>
      <c r="G188" s="385"/>
      <c r="H188" s="385"/>
      <c r="I188" s="385"/>
      <c r="J188" s="385"/>
      <c r="K188" s="385"/>
      <c r="L188" s="385"/>
      <c r="M188" s="385"/>
      <c r="N188" s="385"/>
      <c r="O188" s="385"/>
      <c r="P188" s="385"/>
      <c r="Q188" s="385"/>
      <c r="R188" s="385"/>
      <c r="S188" s="385"/>
      <c r="T188" s="385"/>
      <c r="U188" s="385"/>
      <c r="V188" s="385"/>
      <c r="W188" s="385"/>
      <c r="X188" s="385"/>
      <c r="Y188" s="385"/>
      <c r="Z188" s="385"/>
    </row>
    <row r="189" ht="12.75" customHeight="1">
      <c r="A189" s="385"/>
      <c r="B189" s="385"/>
      <c r="C189" s="385"/>
      <c r="D189" s="385"/>
      <c r="E189" s="385"/>
      <c r="F189" s="385"/>
      <c r="G189" s="385"/>
      <c r="H189" s="385"/>
      <c r="I189" s="385"/>
      <c r="J189" s="385"/>
      <c r="K189" s="385"/>
      <c r="L189" s="385"/>
      <c r="M189" s="385"/>
      <c r="N189" s="385"/>
      <c r="O189" s="385"/>
      <c r="P189" s="385"/>
      <c r="Q189" s="385"/>
      <c r="R189" s="385"/>
      <c r="S189" s="385"/>
      <c r="T189" s="385"/>
      <c r="U189" s="385"/>
      <c r="V189" s="385"/>
      <c r="W189" s="385"/>
      <c r="X189" s="385"/>
      <c r="Y189" s="385"/>
      <c r="Z189" s="385"/>
    </row>
    <row r="190" ht="12.75" customHeight="1">
      <c r="A190" s="385"/>
      <c r="B190" s="385"/>
      <c r="C190" s="385"/>
      <c r="D190" s="385"/>
      <c r="E190" s="385"/>
      <c r="F190" s="385"/>
      <c r="G190" s="385"/>
      <c r="H190" s="385"/>
      <c r="I190" s="385"/>
      <c r="J190" s="385"/>
      <c r="K190" s="385"/>
      <c r="L190" s="385"/>
      <c r="M190" s="385"/>
      <c r="N190" s="385"/>
      <c r="O190" s="385"/>
      <c r="P190" s="385"/>
      <c r="Q190" s="385"/>
      <c r="R190" s="385"/>
      <c r="S190" s="385"/>
      <c r="T190" s="385"/>
      <c r="U190" s="385"/>
      <c r="V190" s="385"/>
      <c r="W190" s="385"/>
      <c r="X190" s="385"/>
      <c r="Y190" s="385"/>
      <c r="Z190" s="385"/>
    </row>
    <row r="191" ht="12.75" customHeight="1">
      <c r="A191" s="385"/>
      <c r="B191" s="385"/>
      <c r="C191" s="385"/>
      <c r="D191" s="385"/>
      <c r="E191" s="385"/>
      <c r="F191" s="385"/>
      <c r="G191" s="385"/>
      <c r="H191" s="385"/>
      <c r="I191" s="385"/>
      <c r="J191" s="385"/>
      <c r="K191" s="385"/>
      <c r="L191" s="385"/>
      <c r="M191" s="385"/>
      <c r="N191" s="385"/>
      <c r="O191" s="385"/>
      <c r="P191" s="385"/>
      <c r="Q191" s="385"/>
      <c r="R191" s="385"/>
      <c r="S191" s="385"/>
      <c r="T191" s="385"/>
      <c r="U191" s="385"/>
      <c r="V191" s="385"/>
      <c r="W191" s="385"/>
      <c r="X191" s="385"/>
      <c r="Y191" s="385"/>
      <c r="Z191" s="385"/>
    </row>
    <row r="192" ht="12.75" customHeight="1">
      <c r="A192" s="385"/>
      <c r="B192" s="385"/>
      <c r="C192" s="385"/>
      <c r="D192" s="385"/>
      <c r="E192" s="385"/>
      <c r="F192" s="385"/>
      <c r="G192" s="385"/>
      <c r="H192" s="385"/>
      <c r="I192" s="385"/>
      <c r="J192" s="385"/>
      <c r="K192" s="385"/>
      <c r="L192" s="385"/>
      <c r="M192" s="385"/>
      <c r="N192" s="385"/>
      <c r="O192" s="385"/>
      <c r="P192" s="385"/>
      <c r="Q192" s="385"/>
      <c r="R192" s="385"/>
      <c r="S192" s="385"/>
      <c r="T192" s="385"/>
      <c r="U192" s="385"/>
      <c r="V192" s="385"/>
      <c r="W192" s="385"/>
      <c r="X192" s="385"/>
      <c r="Y192" s="385"/>
      <c r="Z192" s="385"/>
    </row>
    <row r="193" ht="12.75" customHeight="1">
      <c r="A193" s="385"/>
      <c r="B193" s="385"/>
      <c r="C193" s="385"/>
      <c r="D193" s="385"/>
      <c r="E193" s="385"/>
      <c r="F193" s="385"/>
      <c r="G193" s="385"/>
      <c r="H193" s="385"/>
      <c r="I193" s="385"/>
      <c r="J193" s="385"/>
      <c r="K193" s="385"/>
      <c r="L193" s="385"/>
      <c r="M193" s="385"/>
      <c r="N193" s="385"/>
      <c r="O193" s="385"/>
      <c r="P193" s="385"/>
      <c r="Q193" s="385"/>
      <c r="R193" s="385"/>
      <c r="S193" s="385"/>
      <c r="T193" s="385"/>
      <c r="U193" s="385"/>
      <c r="V193" s="385"/>
      <c r="W193" s="385"/>
      <c r="X193" s="385"/>
      <c r="Y193" s="385"/>
      <c r="Z193" s="385"/>
    </row>
    <row r="194" ht="12.75" customHeight="1">
      <c r="A194" s="385"/>
      <c r="B194" s="385"/>
      <c r="C194" s="385"/>
      <c r="D194" s="385"/>
      <c r="E194" s="385"/>
      <c r="F194" s="385"/>
      <c r="G194" s="385"/>
      <c r="H194" s="385"/>
      <c r="I194" s="385"/>
      <c r="J194" s="385"/>
      <c r="K194" s="385"/>
      <c r="L194" s="385"/>
      <c r="M194" s="385"/>
      <c r="N194" s="385"/>
      <c r="O194" s="385"/>
      <c r="P194" s="385"/>
      <c r="Q194" s="385"/>
      <c r="R194" s="385"/>
      <c r="S194" s="385"/>
      <c r="T194" s="385"/>
      <c r="U194" s="385"/>
      <c r="V194" s="385"/>
      <c r="W194" s="385"/>
      <c r="X194" s="385"/>
      <c r="Y194" s="385"/>
      <c r="Z194" s="385"/>
    </row>
    <row r="195" ht="12.75" customHeight="1">
      <c r="A195" s="385"/>
      <c r="B195" s="385"/>
      <c r="C195" s="385"/>
      <c r="D195" s="385"/>
      <c r="E195" s="385"/>
      <c r="F195" s="385"/>
      <c r="G195" s="385"/>
      <c r="H195" s="385"/>
      <c r="I195" s="385"/>
      <c r="J195" s="385"/>
      <c r="K195" s="385"/>
      <c r="L195" s="385"/>
      <c r="M195" s="385"/>
      <c r="N195" s="385"/>
      <c r="O195" s="385"/>
      <c r="P195" s="385"/>
      <c r="Q195" s="385"/>
      <c r="R195" s="385"/>
      <c r="S195" s="385"/>
      <c r="T195" s="385"/>
      <c r="U195" s="385"/>
      <c r="V195" s="385"/>
      <c r="W195" s="385"/>
      <c r="X195" s="385"/>
      <c r="Y195" s="385"/>
      <c r="Z195" s="385"/>
    </row>
    <row r="196" ht="12.75" customHeight="1">
      <c r="A196" s="385"/>
      <c r="B196" s="385"/>
      <c r="C196" s="385"/>
      <c r="D196" s="385"/>
      <c r="E196" s="385"/>
      <c r="F196" s="385"/>
      <c r="G196" s="385"/>
      <c r="H196" s="385"/>
      <c r="I196" s="385"/>
      <c r="J196" s="385"/>
      <c r="K196" s="385"/>
      <c r="L196" s="385"/>
      <c r="M196" s="385"/>
      <c r="N196" s="385"/>
      <c r="O196" s="385"/>
      <c r="P196" s="385"/>
      <c r="Q196" s="385"/>
      <c r="R196" s="385"/>
      <c r="S196" s="385"/>
      <c r="T196" s="385"/>
      <c r="U196" s="385"/>
      <c r="V196" s="385"/>
      <c r="W196" s="385"/>
      <c r="X196" s="385"/>
      <c r="Y196" s="385"/>
      <c r="Z196" s="385"/>
    </row>
    <row r="197" ht="12.75" customHeight="1">
      <c r="A197" s="385"/>
      <c r="B197" s="385"/>
      <c r="C197" s="385"/>
      <c r="D197" s="385"/>
      <c r="E197" s="385"/>
      <c r="F197" s="385"/>
      <c r="G197" s="385"/>
      <c r="H197" s="385"/>
      <c r="I197" s="385"/>
      <c r="J197" s="385"/>
      <c r="K197" s="385"/>
      <c r="L197" s="385"/>
      <c r="M197" s="385"/>
      <c r="N197" s="385"/>
      <c r="O197" s="385"/>
      <c r="P197" s="385"/>
      <c r="Q197" s="385"/>
      <c r="R197" s="385"/>
      <c r="S197" s="385"/>
      <c r="T197" s="385"/>
      <c r="U197" s="385"/>
      <c r="V197" s="385"/>
      <c r="W197" s="385"/>
      <c r="X197" s="385"/>
      <c r="Y197" s="385"/>
      <c r="Z197" s="385"/>
    </row>
    <row r="198" ht="12.75" customHeight="1">
      <c r="A198" s="385"/>
      <c r="B198" s="385"/>
      <c r="C198" s="385"/>
      <c r="D198" s="385"/>
      <c r="E198" s="385"/>
      <c r="F198" s="385"/>
      <c r="G198" s="385"/>
      <c r="H198" s="385"/>
      <c r="I198" s="385"/>
      <c r="J198" s="385"/>
      <c r="K198" s="385"/>
      <c r="L198" s="385"/>
      <c r="M198" s="385"/>
      <c r="N198" s="385"/>
      <c r="O198" s="385"/>
      <c r="P198" s="385"/>
      <c r="Q198" s="385"/>
      <c r="R198" s="385"/>
      <c r="S198" s="385"/>
      <c r="T198" s="385"/>
      <c r="U198" s="385"/>
      <c r="V198" s="385"/>
      <c r="W198" s="385"/>
      <c r="X198" s="385"/>
      <c r="Y198" s="385"/>
      <c r="Z198" s="385"/>
    </row>
    <row r="199" ht="12.75" customHeight="1">
      <c r="A199" s="385"/>
      <c r="B199" s="385"/>
      <c r="C199" s="385"/>
      <c r="D199" s="385"/>
      <c r="E199" s="385"/>
      <c r="F199" s="385"/>
      <c r="G199" s="385"/>
      <c r="H199" s="385"/>
      <c r="I199" s="385"/>
      <c r="J199" s="385"/>
      <c r="K199" s="385"/>
      <c r="L199" s="385"/>
      <c r="M199" s="385"/>
      <c r="N199" s="385"/>
      <c r="O199" s="385"/>
      <c r="P199" s="385"/>
      <c r="Q199" s="385"/>
      <c r="R199" s="385"/>
      <c r="S199" s="385"/>
      <c r="T199" s="385"/>
      <c r="U199" s="385"/>
      <c r="V199" s="385"/>
      <c r="W199" s="385"/>
      <c r="X199" s="385"/>
      <c r="Y199" s="385"/>
      <c r="Z199" s="385"/>
    </row>
    <row r="200" ht="12.75" customHeight="1">
      <c r="A200" s="385"/>
      <c r="B200" s="385"/>
      <c r="C200" s="385"/>
      <c r="D200" s="385"/>
      <c r="E200" s="385"/>
      <c r="F200" s="385"/>
      <c r="G200" s="385"/>
      <c r="H200" s="385"/>
      <c r="I200" s="385"/>
      <c r="J200" s="385"/>
      <c r="K200" s="385"/>
      <c r="L200" s="385"/>
      <c r="M200" s="385"/>
      <c r="N200" s="385"/>
      <c r="O200" s="385"/>
      <c r="P200" s="385"/>
      <c r="Q200" s="385"/>
      <c r="R200" s="385"/>
      <c r="S200" s="385"/>
      <c r="T200" s="385"/>
      <c r="U200" s="385"/>
      <c r="V200" s="385"/>
      <c r="W200" s="385"/>
      <c r="X200" s="385"/>
      <c r="Y200" s="385"/>
      <c r="Z200" s="385"/>
    </row>
    <row r="201" ht="12.75" customHeight="1">
      <c r="A201" s="385"/>
      <c r="B201" s="385"/>
      <c r="C201" s="385"/>
      <c r="D201" s="385"/>
      <c r="E201" s="385"/>
      <c r="F201" s="385"/>
      <c r="G201" s="385"/>
      <c r="H201" s="385"/>
      <c r="I201" s="385"/>
      <c r="J201" s="385"/>
      <c r="K201" s="385"/>
      <c r="L201" s="385"/>
      <c r="M201" s="385"/>
      <c r="N201" s="385"/>
      <c r="O201" s="385"/>
      <c r="P201" s="385"/>
      <c r="Q201" s="385"/>
      <c r="R201" s="385"/>
      <c r="S201" s="385"/>
      <c r="T201" s="385"/>
      <c r="U201" s="385"/>
      <c r="V201" s="385"/>
      <c r="W201" s="385"/>
      <c r="X201" s="385"/>
      <c r="Y201" s="385"/>
      <c r="Z201" s="385"/>
    </row>
    <row r="202" ht="12.75" customHeight="1">
      <c r="A202" s="385"/>
      <c r="B202" s="385"/>
      <c r="C202" s="385"/>
      <c r="D202" s="385"/>
      <c r="E202" s="385"/>
      <c r="F202" s="385"/>
      <c r="G202" s="385"/>
      <c r="H202" s="385"/>
      <c r="I202" s="385"/>
      <c r="J202" s="385"/>
      <c r="K202" s="385"/>
      <c r="L202" s="385"/>
      <c r="M202" s="385"/>
      <c r="N202" s="385"/>
      <c r="O202" s="385"/>
      <c r="P202" s="385"/>
      <c r="Q202" s="385"/>
      <c r="R202" s="385"/>
      <c r="S202" s="385"/>
      <c r="T202" s="385"/>
      <c r="U202" s="385"/>
      <c r="V202" s="385"/>
      <c r="W202" s="385"/>
      <c r="X202" s="385"/>
      <c r="Y202" s="385"/>
      <c r="Z202" s="385"/>
    </row>
    <row r="203" ht="12.75" customHeight="1">
      <c r="A203" s="385"/>
      <c r="B203" s="385"/>
      <c r="C203" s="385"/>
      <c r="D203" s="385"/>
      <c r="E203" s="385"/>
      <c r="F203" s="385"/>
      <c r="G203" s="385"/>
      <c r="H203" s="385"/>
      <c r="I203" s="385"/>
      <c r="J203" s="385"/>
      <c r="K203" s="385"/>
      <c r="L203" s="385"/>
      <c r="M203" s="385"/>
      <c r="N203" s="385"/>
      <c r="O203" s="385"/>
      <c r="P203" s="385"/>
      <c r="Q203" s="385"/>
      <c r="R203" s="385"/>
      <c r="S203" s="385"/>
      <c r="T203" s="385"/>
      <c r="U203" s="385"/>
      <c r="V203" s="385"/>
      <c r="W203" s="385"/>
      <c r="X203" s="385"/>
      <c r="Y203" s="385"/>
      <c r="Z203" s="385"/>
    </row>
    <row r="204" ht="12.75" customHeight="1">
      <c r="A204" s="385"/>
      <c r="B204" s="385"/>
      <c r="C204" s="385"/>
      <c r="D204" s="385"/>
      <c r="E204" s="385"/>
      <c r="F204" s="385"/>
      <c r="G204" s="385"/>
      <c r="H204" s="385"/>
      <c r="I204" s="385"/>
      <c r="J204" s="385"/>
      <c r="K204" s="385"/>
      <c r="L204" s="385"/>
      <c r="M204" s="385"/>
      <c r="N204" s="385"/>
      <c r="O204" s="385"/>
      <c r="P204" s="385"/>
      <c r="Q204" s="385"/>
      <c r="R204" s="385"/>
      <c r="S204" s="385"/>
      <c r="T204" s="385"/>
      <c r="U204" s="385"/>
      <c r="V204" s="385"/>
      <c r="W204" s="385"/>
      <c r="X204" s="385"/>
      <c r="Y204" s="385"/>
      <c r="Z204" s="385"/>
    </row>
    <row r="205" ht="12.75" customHeight="1">
      <c r="A205" s="385"/>
      <c r="B205" s="385"/>
      <c r="C205" s="385"/>
      <c r="D205" s="385"/>
      <c r="E205" s="385"/>
      <c r="F205" s="385"/>
      <c r="G205" s="385"/>
      <c r="H205" s="385"/>
      <c r="I205" s="385"/>
      <c r="J205" s="385"/>
      <c r="K205" s="385"/>
      <c r="L205" s="385"/>
      <c r="M205" s="385"/>
      <c r="N205" s="385"/>
      <c r="O205" s="385"/>
      <c r="P205" s="385"/>
      <c r="Q205" s="385"/>
      <c r="R205" s="385"/>
      <c r="S205" s="385"/>
      <c r="T205" s="385"/>
      <c r="U205" s="385"/>
      <c r="V205" s="385"/>
      <c r="W205" s="385"/>
      <c r="X205" s="385"/>
      <c r="Y205" s="385"/>
      <c r="Z205" s="385"/>
    </row>
    <row r="206" ht="12.75" customHeight="1">
      <c r="A206" s="385"/>
      <c r="B206" s="385"/>
      <c r="C206" s="385"/>
      <c r="D206" s="385"/>
      <c r="E206" s="385"/>
      <c r="F206" s="385"/>
      <c r="G206" s="385"/>
      <c r="H206" s="385"/>
      <c r="I206" s="385"/>
      <c r="J206" s="385"/>
      <c r="K206" s="385"/>
      <c r="L206" s="385"/>
      <c r="M206" s="385"/>
      <c r="N206" s="385"/>
      <c r="O206" s="385"/>
      <c r="P206" s="385"/>
      <c r="Q206" s="385"/>
      <c r="R206" s="385"/>
      <c r="S206" s="385"/>
      <c r="T206" s="385"/>
      <c r="U206" s="385"/>
      <c r="V206" s="385"/>
      <c r="W206" s="385"/>
      <c r="X206" s="385"/>
      <c r="Y206" s="385"/>
      <c r="Z206" s="385"/>
    </row>
    <row r="207" ht="12.75" customHeight="1">
      <c r="A207" s="385"/>
      <c r="B207" s="385"/>
      <c r="C207" s="385"/>
      <c r="D207" s="385"/>
      <c r="E207" s="385"/>
      <c r="F207" s="385"/>
      <c r="G207" s="385"/>
      <c r="H207" s="385"/>
      <c r="I207" s="385"/>
      <c r="J207" s="385"/>
      <c r="K207" s="385"/>
      <c r="L207" s="385"/>
      <c r="M207" s="385"/>
      <c r="N207" s="385"/>
      <c r="O207" s="385"/>
      <c r="P207" s="385"/>
      <c r="Q207" s="385"/>
      <c r="R207" s="385"/>
      <c r="S207" s="385"/>
      <c r="T207" s="385"/>
      <c r="U207" s="385"/>
      <c r="V207" s="385"/>
      <c r="W207" s="385"/>
      <c r="X207" s="385"/>
      <c r="Y207" s="385"/>
      <c r="Z207" s="385"/>
    </row>
    <row r="208" ht="12.75" customHeight="1">
      <c r="A208" s="385"/>
      <c r="B208" s="385"/>
      <c r="C208" s="385"/>
      <c r="D208" s="385"/>
      <c r="E208" s="385"/>
      <c r="F208" s="385"/>
      <c r="G208" s="385"/>
      <c r="H208" s="385"/>
      <c r="I208" s="385"/>
      <c r="J208" s="385"/>
      <c r="K208" s="385"/>
      <c r="L208" s="385"/>
      <c r="M208" s="385"/>
      <c r="N208" s="385"/>
      <c r="O208" s="385"/>
      <c r="P208" s="385"/>
      <c r="Q208" s="385"/>
      <c r="R208" s="385"/>
      <c r="S208" s="385"/>
      <c r="T208" s="385"/>
      <c r="U208" s="385"/>
      <c r="V208" s="385"/>
      <c r="W208" s="385"/>
      <c r="X208" s="385"/>
      <c r="Y208" s="385"/>
      <c r="Z208" s="385"/>
    </row>
    <row r="209" ht="12.75" customHeight="1">
      <c r="A209" s="385"/>
      <c r="B209" s="385"/>
      <c r="C209" s="385"/>
      <c r="D209" s="385"/>
      <c r="E209" s="385"/>
      <c r="F209" s="385"/>
      <c r="G209" s="385"/>
      <c r="H209" s="385"/>
      <c r="I209" s="385"/>
      <c r="J209" s="385"/>
      <c r="K209" s="385"/>
      <c r="L209" s="385"/>
      <c r="M209" s="385"/>
      <c r="N209" s="385"/>
      <c r="O209" s="385"/>
      <c r="P209" s="385"/>
      <c r="Q209" s="385"/>
      <c r="R209" s="385"/>
      <c r="S209" s="385"/>
      <c r="T209" s="385"/>
      <c r="U209" s="385"/>
      <c r="V209" s="385"/>
      <c r="W209" s="385"/>
      <c r="X209" s="385"/>
      <c r="Y209" s="385"/>
      <c r="Z209" s="385"/>
    </row>
    <row r="210" ht="12.75" customHeight="1">
      <c r="A210" s="385"/>
      <c r="B210" s="385"/>
      <c r="C210" s="385"/>
      <c r="D210" s="385"/>
      <c r="E210" s="385"/>
      <c r="F210" s="385"/>
      <c r="G210" s="385"/>
      <c r="H210" s="385"/>
      <c r="I210" s="385"/>
      <c r="J210" s="385"/>
      <c r="K210" s="385"/>
      <c r="L210" s="385"/>
      <c r="M210" s="385"/>
      <c r="N210" s="385"/>
      <c r="O210" s="385"/>
      <c r="P210" s="385"/>
      <c r="Q210" s="385"/>
      <c r="R210" s="385"/>
      <c r="S210" s="385"/>
      <c r="T210" s="385"/>
      <c r="U210" s="385"/>
      <c r="V210" s="385"/>
      <c r="W210" s="385"/>
      <c r="X210" s="385"/>
      <c r="Y210" s="385"/>
      <c r="Z210" s="385"/>
    </row>
    <row r="211" ht="12.75" customHeight="1">
      <c r="A211" s="385"/>
      <c r="B211" s="385"/>
      <c r="C211" s="385"/>
      <c r="D211" s="385"/>
      <c r="E211" s="385"/>
      <c r="F211" s="385"/>
      <c r="G211" s="385"/>
      <c r="H211" s="385"/>
      <c r="I211" s="385"/>
      <c r="J211" s="385"/>
      <c r="K211" s="385"/>
      <c r="L211" s="385"/>
      <c r="M211" s="385"/>
      <c r="N211" s="385"/>
      <c r="O211" s="385"/>
      <c r="P211" s="385"/>
      <c r="Q211" s="385"/>
      <c r="R211" s="385"/>
      <c r="S211" s="385"/>
      <c r="T211" s="385"/>
      <c r="U211" s="385"/>
      <c r="V211" s="385"/>
      <c r="W211" s="385"/>
      <c r="X211" s="385"/>
      <c r="Y211" s="385"/>
      <c r="Z211" s="385"/>
    </row>
    <row r="212" ht="12.75" customHeight="1">
      <c r="A212" s="385"/>
      <c r="B212" s="385"/>
      <c r="C212" s="385"/>
      <c r="D212" s="385"/>
      <c r="E212" s="385"/>
      <c r="F212" s="385"/>
      <c r="G212" s="385"/>
      <c r="H212" s="385"/>
      <c r="I212" s="385"/>
      <c r="J212" s="385"/>
      <c r="K212" s="385"/>
      <c r="L212" s="385"/>
      <c r="M212" s="385"/>
      <c r="N212" s="385"/>
      <c r="O212" s="385"/>
      <c r="P212" s="385"/>
      <c r="Q212" s="385"/>
      <c r="R212" s="385"/>
      <c r="S212" s="385"/>
      <c r="T212" s="385"/>
      <c r="U212" s="385"/>
      <c r="V212" s="385"/>
      <c r="W212" s="385"/>
      <c r="X212" s="385"/>
      <c r="Y212" s="385"/>
      <c r="Z212" s="385"/>
    </row>
    <row r="213" ht="12.75" customHeight="1">
      <c r="A213" s="385"/>
      <c r="B213" s="385"/>
      <c r="C213" s="385"/>
      <c r="D213" s="385"/>
      <c r="E213" s="385"/>
      <c r="F213" s="385"/>
      <c r="G213" s="385"/>
      <c r="H213" s="385"/>
      <c r="I213" s="385"/>
      <c r="J213" s="385"/>
      <c r="K213" s="385"/>
      <c r="L213" s="385"/>
      <c r="M213" s="385"/>
      <c r="N213" s="385"/>
      <c r="O213" s="385"/>
      <c r="P213" s="385"/>
      <c r="Q213" s="385"/>
      <c r="R213" s="385"/>
      <c r="S213" s="385"/>
      <c r="T213" s="385"/>
      <c r="U213" s="385"/>
      <c r="V213" s="385"/>
      <c r="W213" s="385"/>
      <c r="X213" s="385"/>
      <c r="Y213" s="385"/>
      <c r="Z213" s="385"/>
    </row>
    <row r="214" ht="12.75" customHeight="1">
      <c r="A214" s="385"/>
      <c r="B214" s="385"/>
      <c r="C214" s="385"/>
      <c r="D214" s="385"/>
      <c r="E214" s="385"/>
      <c r="F214" s="385"/>
      <c r="G214" s="385"/>
      <c r="H214" s="385"/>
      <c r="I214" s="385"/>
      <c r="J214" s="385"/>
      <c r="K214" s="385"/>
      <c r="L214" s="385"/>
      <c r="M214" s="385"/>
      <c r="N214" s="385"/>
      <c r="O214" s="385"/>
      <c r="P214" s="385"/>
      <c r="Q214" s="385"/>
      <c r="R214" s="385"/>
      <c r="S214" s="385"/>
      <c r="T214" s="385"/>
      <c r="U214" s="385"/>
      <c r="V214" s="385"/>
      <c r="W214" s="385"/>
      <c r="X214" s="385"/>
      <c r="Y214" s="385"/>
      <c r="Z214" s="385"/>
    </row>
    <row r="215" ht="12.75" customHeight="1">
      <c r="A215" s="385"/>
      <c r="B215" s="385"/>
      <c r="C215" s="385"/>
      <c r="D215" s="385"/>
      <c r="E215" s="385"/>
      <c r="F215" s="385"/>
      <c r="G215" s="385"/>
      <c r="H215" s="385"/>
      <c r="I215" s="385"/>
      <c r="J215" s="385"/>
      <c r="K215" s="385"/>
      <c r="L215" s="385"/>
      <c r="M215" s="385"/>
      <c r="N215" s="385"/>
      <c r="O215" s="385"/>
      <c r="P215" s="385"/>
      <c r="Q215" s="385"/>
      <c r="R215" s="385"/>
      <c r="S215" s="385"/>
      <c r="T215" s="385"/>
      <c r="U215" s="385"/>
      <c r="V215" s="385"/>
      <c r="W215" s="385"/>
      <c r="X215" s="385"/>
      <c r="Y215" s="385"/>
      <c r="Z215" s="385"/>
    </row>
    <row r="216" ht="12.75" customHeight="1">
      <c r="A216" s="385"/>
      <c r="B216" s="385"/>
      <c r="C216" s="385"/>
      <c r="D216" s="385"/>
      <c r="E216" s="385"/>
      <c r="F216" s="385"/>
      <c r="G216" s="385"/>
      <c r="H216" s="385"/>
      <c r="I216" s="385"/>
      <c r="J216" s="385"/>
      <c r="K216" s="385"/>
      <c r="L216" s="385"/>
      <c r="M216" s="385"/>
      <c r="N216" s="385"/>
      <c r="O216" s="385"/>
      <c r="P216" s="385"/>
      <c r="Q216" s="385"/>
      <c r="R216" s="385"/>
      <c r="S216" s="385"/>
      <c r="T216" s="385"/>
      <c r="U216" s="385"/>
      <c r="V216" s="385"/>
      <c r="W216" s="385"/>
      <c r="X216" s="385"/>
      <c r="Y216" s="385"/>
      <c r="Z216" s="385"/>
    </row>
    <row r="217" ht="12.75" customHeight="1">
      <c r="A217" s="385"/>
      <c r="B217" s="385"/>
      <c r="C217" s="385"/>
      <c r="D217" s="385"/>
      <c r="E217" s="385"/>
      <c r="F217" s="385"/>
      <c r="G217" s="385"/>
      <c r="H217" s="385"/>
      <c r="I217" s="385"/>
      <c r="J217" s="385"/>
      <c r="K217" s="385"/>
      <c r="L217" s="385"/>
      <c r="M217" s="385"/>
      <c r="N217" s="385"/>
      <c r="O217" s="385"/>
      <c r="P217" s="385"/>
      <c r="Q217" s="385"/>
      <c r="R217" s="385"/>
      <c r="S217" s="385"/>
      <c r="T217" s="385"/>
      <c r="U217" s="385"/>
      <c r="V217" s="385"/>
      <c r="W217" s="385"/>
      <c r="X217" s="385"/>
      <c r="Y217" s="385"/>
      <c r="Z217" s="385"/>
    </row>
    <row r="218" ht="12.75" customHeight="1">
      <c r="A218" s="385"/>
      <c r="B218" s="385"/>
      <c r="C218" s="385"/>
      <c r="D218" s="385"/>
      <c r="E218" s="385"/>
      <c r="F218" s="385"/>
      <c r="G218" s="385"/>
      <c r="H218" s="385"/>
      <c r="I218" s="385"/>
      <c r="J218" s="385"/>
      <c r="K218" s="385"/>
      <c r="L218" s="385"/>
      <c r="M218" s="385"/>
      <c r="N218" s="385"/>
      <c r="O218" s="385"/>
      <c r="P218" s="385"/>
      <c r="Q218" s="385"/>
      <c r="R218" s="385"/>
      <c r="S218" s="385"/>
      <c r="T218" s="385"/>
      <c r="U218" s="385"/>
      <c r="V218" s="385"/>
      <c r="W218" s="385"/>
      <c r="X218" s="385"/>
      <c r="Y218" s="385"/>
      <c r="Z218" s="385"/>
    </row>
    <row r="219" ht="12.75" customHeight="1">
      <c r="A219" s="385"/>
      <c r="B219" s="385"/>
      <c r="C219" s="385"/>
      <c r="D219" s="385"/>
      <c r="E219" s="385"/>
      <c r="F219" s="385"/>
      <c r="G219" s="385"/>
      <c r="H219" s="385"/>
      <c r="I219" s="385"/>
      <c r="J219" s="385"/>
      <c r="K219" s="385"/>
      <c r="L219" s="385"/>
      <c r="M219" s="385"/>
      <c r="N219" s="385"/>
      <c r="O219" s="385"/>
      <c r="P219" s="385"/>
      <c r="Q219" s="385"/>
      <c r="R219" s="385"/>
      <c r="S219" s="385"/>
      <c r="T219" s="385"/>
      <c r="U219" s="385"/>
      <c r="V219" s="385"/>
      <c r="W219" s="385"/>
      <c r="X219" s="385"/>
      <c r="Y219" s="385"/>
      <c r="Z219" s="385"/>
    </row>
    <row r="220" ht="12.75" customHeight="1">
      <c r="A220" s="385"/>
      <c r="B220" s="385"/>
      <c r="C220" s="385"/>
      <c r="D220" s="385"/>
      <c r="E220" s="385"/>
      <c r="F220" s="385"/>
      <c r="G220" s="385"/>
      <c r="H220" s="385"/>
      <c r="I220" s="385"/>
      <c r="J220" s="385"/>
      <c r="K220" s="385"/>
      <c r="L220" s="385"/>
      <c r="M220" s="385"/>
      <c r="N220" s="385"/>
      <c r="O220" s="385"/>
      <c r="P220" s="385"/>
      <c r="Q220" s="385"/>
      <c r="R220" s="385"/>
      <c r="S220" s="385"/>
      <c r="T220" s="385"/>
      <c r="U220" s="385"/>
      <c r="V220" s="385"/>
      <c r="W220" s="385"/>
      <c r="X220" s="385"/>
      <c r="Y220" s="385"/>
      <c r="Z220" s="385"/>
    </row>
    <row r="221" ht="12.75" customHeight="1">
      <c r="A221" s="385"/>
      <c r="B221" s="385"/>
      <c r="C221" s="385"/>
      <c r="D221" s="385"/>
      <c r="E221" s="385"/>
      <c r="F221" s="385"/>
      <c r="G221" s="385"/>
      <c r="H221" s="385"/>
      <c r="I221" s="385"/>
      <c r="J221" s="385"/>
      <c r="K221" s="385"/>
      <c r="L221" s="385"/>
      <c r="M221" s="385"/>
      <c r="N221" s="385"/>
      <c r="O221" s="385"/>
      <c r="P221" s="385"/>
      <c r="Q221" s="385"/>
      <c r="R221" s="385"/>
      <c r="S221" s="385"/>
      <c r="T221" s="385"/>
      <c r="U221" s="385"/>
      <c r="V221" s="385"/>
      <c r="W221" s="385"/>
      <c r="X221" s="385"/>
      <c r="Y221" s="385"/>
      <c r="Z221" s="385"/>
    </row>
    <row r="222" ht="12.75" customHeight="1">
      <c r="A222" s="385"/>
      <c r="B222" s="385"/>
      <c r="C222" s="385"/>
      <c r="D222" s="385"/>
      <c r="E222" s="385"/>
      <c r="F222" s="385"/>
      <c r="G222" s="385"/>
      <c r="H222" s="385"/>
      <c r="I222" s="385"/>
      <c r="J222" s="385"/>
      <c r="K222" s="385"/>
      <c r="L222" s="385"/>
      <c r="M222" s="385"/>
      <c r="N222" s="385"/>
      <c r="O222" s="385"/>
      <c r="P222" s="385"/>
      <c r="Q222" s="385"/>
      <c r="R222" s="385"/>
      <c r="S222" s="385"/>
      <c r="T222" s="385"/>
      <c r="U222" s="385"/>
      <c r="V222" s="385"/>
      <c r="W222" s="385"/>
      <c r="X222" s="385"/>
      <c r="Y222" s="385"/>
      <c r="Z222" s="385"/>
    </row>
    <row r="223" ht="12.75" customHeight="1">
      <c r="A223" s="385"/>
      <c r="B223" s="385"/>
      <c r="C223" s="385"/>
      <c r="D223" s="385"/>
      <c r="E223" s="385"/>
      <c r="F223" s="385"/>
      <c r="G223" s="385"/>
      <c r="H223" s="385"/>
      <c r="I223" s="385"/>
      <c r="J223" s="385"/>
      <c r="K223" s="385"/>
      <c r="L223" s="385"/>
      <c r="M223" s="385"/>
      <c r="N223" s="385"/>
      <c r="O223" s="385"/>
      <c r="P223" s="385"/>
      <c r="Q223" s="385"/>
      <c r="R223" s="385"/>
      <c r="S223" s="385"/>
      <c r="T223" s="385"/>
      <c r="U223" s="385"/>
      <c r="V223" s="385"/>
      <c r="W223" s="385"/>
      <c r="X223" s="385"/>
      <c r="Y223" s="385"/>
      <c r="Z223" s="385"/>
    </row>
    <row r="224" ht="12.75" customHeight="1">
      <c r="A224" s="385"/>
      <c r="B224" s="385"/>
      <c r="C224" s="385"/>
      <c r="D224" s="385"/>
      <c r="E224" s="385"/>
      <c r="F224" s="385"/>
      <c r="G224" s="385"/>
      <c r="H224" s="385"/>
      <c r="I224" s="385"/>
      <c r="J224" s="385"/>
      <c r="K224" s="385"/>
      <c r="L224" s="385"/>
      <c r="M224" s="385"/>
      <c r="N224" s="385"/>
      <c r="O224" s="385"/>
      <c r="P224" s="385"/>
      <c r="Q224" s="385"/>
      <c r="R224" s="385"/>
      <c r="S224" s="385"/>
      <c r="T224" s="385"/>
      <c r="U224" s="385"/>
      <c r="V224" s="385"/>
      <c r="W224" s="385"/>
      <c r="X224" s="385"/>
      <c r="Y224" s="385"/>
      <c r="Z224" s="385"/>
    </row>
    <row r="225" ht="12.75" customHeight="1">
      <c r="A225" s="385"/>
      <c r="B225" s="385"/>
      <c r="C225" s="385"/>
      <c r="D225" s="385"/>
      <c r="E225" s="385"/>
      <c r="F225" s="385"/>
      <c r="G225" s="385"/>
      <c r="H225" s="385"/>
      <c r="I225" s="385"/>
      <c r="J225" s="385"/>
      <c r="K225" s="385"/>
      <c r="L225" s="385"/>
      <c r="M225" s="385"/>
      <c r="N225" s="385"/>
      <c r="O225" s="385"/>
      <c r="P225" s="385"/>
      <c r="Q225" s="385"/>
      <c r="R225" s="385"/>
      <c r="S225" s="385"/>
      <c r="T225" s="385"/>
      <c r="U225" s="385"/>
      <c r="V225" s="385"/>
      <c r="W225" s="385"/>
      <c r="X225" s="385"/>
      <c r="Y225" s="385"/>
      <c r="Z225" s="385"/>
    </row>
    <row r="226" ht="12.75" customHeight="1">
      <c r="A226" s="385"/>
      <c r="B226" s="385"/>
      <c r="C226" s="385"/>
      <c r="D226" s="385"/>
      <c r="E226" s="385"/>
      <c r="F226" s="385"/>
      <c r="G226" s="385"/>
      <c r="H226" s="385"/>
      <c r="I226" s="385"/>
      <c r="J226" s="385"/>
      <c r="K226" s="385"/>
      <c r="L226" s="385"/>
      <c r="M226" s="385"/>
      <c r="N226" s="385"/>
      <c r="O226" s="385"/>
      <c r="P226" s="385"/>
      <c r="Q226" s="385"/>
      <c r="R226" s="385"/>
      <c r="S226" s="385"/>
      <c r="T226" s="385"/>
      <c r="U226" s="385"/>
      <c r="V226" s="385"/>
      <c r="W226" s="385"/>
      <c r="X226" s="385"/>
      <c r="Y226" s="385"/>
      <c r="Z226" s="385"/>
    </row>
    <row r="227" ht="12.75" customHeight="1">
      <c r="A227" s="385"/>
      <c r="B227" s="385"/>
      <c r="C227" s="385"/>
      <c r="D227" s="385"/>
      <c r="E227" s="385"/>
      <c r="F227" s="385"/>
      <c r="G227" s="385"/>
      <c r="H227" s="385"/>
      <c r="I227" s="385"/>
      <c r="J227" s="385"/>
      <c r="K227" s="385"/>
      <c r="L227" s="385"/>
      <c r="M227" s="385"/>
      <c r="N227" s="385"/>
      <c r="O227" s="385"/>
      <c r="P227" s="385"/>
      <c r="Q227" s="385"/>
      <c r="R227" s="385"/>
      <c r="S227" s="385"/>
      <c r="T227" s="385"/>
      <c r="U227" s="385"/>
      <c r="V227" s="385"/>
      <c r="W227" s="385"/>
      <c r="X227" s="385"/>
      <c r="Y227" s="385"/>
      <c r="Z227" s="385"/>
    </row>
    <row r="228" ht="12.75" customHeight="1">
      <c r="A228" s="385"/>
      <c r="B228" s="385"/>
      <c r="C228" s="385"/>
      <c r="D228" s="385"/>
      <c r="E228" s="385"/>
      <c r="F228" s="385"/>
      <c r="G228" s="385"/>
      <c r="H228" s="385"/>
      <c r="I228" s="385"/>
      <c r="J228" s="385"/>
      <c r="K228" s="385"/>
      <c r="L228" s="385"/>
      <c r="M228" s="385"/>
      <c r="N228" s="385"/>
      <c r="O228" s="385"/>
      <c r="P228" s="385"/>
      <c r="Q228" s="385"/>
      <c r="R228" s="385"/>
      <c r="S228" s="385"/>
      <c r="T228" s="385"/>
      <c r="U228" s="385"/>
      <c r="V228" s="385"/>
      <c r="W228" s="385"/>
      <c r="X228" s="385"/>
      <c r="Y228" s="385"/>
      <c r="Z228" s="385"/>
    </row>
    <row r="229" ht="12.75" customHeight="1">
      <c r="A229" s="385"/>
      <c r="B229" s="385"/>
      <c r="C229" s="385"/>
      <c r="D229" s="385"/>
      <c r="E229" s="385"/>
      <c r="F229" s="385"/>
      <c r="G229" s="385"/>
      <c r="H229" s="385"/>
      <c r="I229" s="385"/>
      <c r="J229" s="385"/>
      <c r="K229" s="385"/>
      <c r="L229" s="385"/>
      <c r="M229" s="385"/>
      <c r="N229" s="385"/>
      <c r="O229" s="385"/>
      <c r="P229" s="385"/>
      <c r="Q229" s="385"/>
      <c r="R229" s="385"/>
      <c r="S229" s="385"/>
      <c r="T229" s="385"/>
      <c r="U229" s="385"/>
      <c r="V229" s="385"/>
      <c r="W229" s="385"/>
      <c r="X229" s="385"/>
      <c r="Y229" s="385"/>
      <c r="Z229" s="385"/>
    </row>
    <row r="230" ht="12.75" customHeight="1">
      <c r="A230" s="385"/>
      <c r="B230" s="385"/>
      <c r="C230" s="385"/>
      <c r="D230" s="385"/>
      <c r="E230" s="385"/>
      <c r="F230" s="385"/>
      <c r="G230" s="385"/>
      <c r="H230" s="385"/>
      <c r="I230" s="385"/>
      <c r="J230" s="385"/>
      <c r="K230" s="385"/>
      <c r="L230" s="385"/>
      <c r="M230" s="385"/>
      <c r="N230" s="385"/>
      <c r="O230" s="385"/>
      <c r="P230" s="385"/>
      <c r="Q230" s="385"/>
      <c r="R230" s="385"/>
      <c r="S230" s="385"/>
      <c r="T230" s="385"/>
      <c r="U230" s="385"/>
      <c r="V230" s="385"/>
      <c r="W230" s="385"/>
      <c r="X230" s="385"/>
      <c r="Y230" s="385"/>
      <c r="Z230" s="385"/>
    </row>
    <row r="231" ht="12.75" customHeight="1">
      <c r="A231" s="385"/>
      <c r="B231" s="385"/>
      <c r="C231" s="385"/>
      <c r="D231" s="385"/>
      <c r="E231" s="385"/>
      <c r="F231" s="385"/>
      <c r="G231" s="385"/>
      <c r="H231" s="385"/>
      <c r="I231" s="385"/>
      <c r="J231" s="385"/>
      <c r="K231" s="385"/>
      <c r="L231" s="385"/>
      <c r="M231" s="385"/>
      <c r="N231" s="385"/>
      <c r="O231" s="385"/>
      <c r="P231" s="385"/>
      <c r="Q231" s="385"/>
      <c r="R231" s="385"/>
      <c r="S231" s="385"/>
      <c r="T231" s="385"/>
      <c r="U231" s="385"/>
      <c r="V231" s="385"/>
      <c r="W231" s="385"/>
      <c r="X231" s="385"/>
      <c r="Y231" s="385"/>
      <c r="Z231" s="385"/>
    </row>
    <row r="232" ht="12.75" customHeight="1">
      <c r="A232" s="385"/>
      <c r="B232" s="385"/>
      <c r="C232" s="385"/>
      <c r="D232" s="385"/>
      <c r="E232" s="385"/>
      <c r="F232" s="385"/>
      <c r="G232" s="385"/>
      <c r="H232" s="385"/>
      <c r="I232" s="385"/>
      <c r="J232" s="385"/>
      <c r="K232" s="385"/>
      <c r="L232" s="385"/>
      <c r="M232" s="385"/>
      <c r="N232" s="385"/>
      <c r="O232" s="385"/>
      <c r="P232" s="385"/>
      <c r="Q232" s="385"/>
      <c r="R232" s="385"/>
      <c r="S232" s="385"/>
      <c r="T232" s="385"/>
      <c r="U232" s="385"/>
      <c r="V232" s="385"/>
      <c r="W232" s="385"/>
      <c r="X232" s="385"/>
      <c r="Y232" s="385"/>
      <c r="Z232" s="385"/>
    </row>
    <row r="233" ht="12.75" customHeight="1">
      <c r="A233" s="385"/>
      <c r="B233" s="385"/>
      <c r="C233" s="385"/>
      <c r="D233" s="385"/>
      <c r="E233" s="385"/>
      <c r="F233" s="385"/>
      <c r="G233" s="385"/>
      <c r="H233" s="385"/>
      <c r="I233" s="385"/>
      <c r="J233" s="385"/>
      <c r="K233" s="385"/>
      <c r="L233" s="385"/>
      <c r="M233" s="385"/>
      <c r="N233" s="385"/>
      <c r="O233" s="385"/>
      <c r="P233" s="385"/>
      <c r="Q233" s="385"/>
      <c r="R233" s="385"/>
      <c r="S233" s="385"/>
      <c r="T233" s="385"/>
      <c r="U233" s="385"/>
      <c r="V233" s="385"/>
      <c r="W233" s="385"/>
      <c r="X233" s="385"/>
      <c r="Y233" s="385"/>
      <c r="Z233" s="385"/>
    </row>
    <row r="234" ht="12.75" customHeight="1">
      <c r="A234" s="385"/>
      <c r="B234" s="385"/>
      <c r="C234" s="385"/>
      <c r="D234" s="385"/>
      <c r="E234" s="385"/>
      <c r="F234" s="385"/>
      <c r="G234" s="385"/>
      <c r="H234" s="385"/>
      <c r="I234" s="385"/>
      <c r="J234" s="385"/>
      <c r="K234" s="385"/>
      <c r="L234" s="385"/>
      <c r="M234" s="385"/>
      <c r="N234" s="385"/>
      <c r="O234" s="385"/>
      <c r="P234" s="385"/>
      <c r="Q234" s="385"/>
      <c r="R234" s="385"/>
      <c r="S234" s="385"/>
      <c r="T234" s="385"/>
      <c r="U234" s="385"/>
      <c r="V234" s="385"/>
      <c r="W234" s="385"/>
      <c r="X234" s="385"/>
      <c r="Y234" s="385"/>
      <c r="Z234" s="385"/>
    </row>
    <row r="235" ht="12.75" customHeight="1">
      <c r="A235" s="385"/>
      <c r="B235" s="385"/>
      <c r="C235" s="385"/>
      <c r="D235" s="385"/>
      <c r="E235" s="385"/>
      <c r="F235" s="385"/>
      <c r="G235" s="385"/>
      <c r="H235" s="385"/>
      <c r="I235" s="385"/>
      <c r="J235" s="385"/>
      <c r="K235" s="385"/>
      <c r="L235" s="385"/>
      <c r="M235" s="385"/>
      <c r="N235" s="385"/>
      <c r="O235" s="385"/>
      <c r="P235" s="385"/>
      <c r="Q235" s="385"/>
      <c r="R235" s="385"/>
      <c r="S235" s="385"/>
      <c r="T235" s="385"/>
      <c r="U235" s="385"/>
      <c r="V235" s="385"/>
      <c r="W235" s="385"/>
      <c r="X235" s="385"/>
      <c r="Y235" s="385"/>
      <c r="Z235" s="385"/>
    </row>
    <row r="236" ht="12.75" customHeight="1">
      <c r="A236" s="385"/>
      <c r="B236" s="385"/>
      <c r="C236" s="385"/>
      <c r="D236" s="385"/>
      <c r="E236" s="385"/>
      <c r="F236" s="385"/>
      <c r="G236" s="385"/>
      <c r="H236" s="385"/>
      <c r="I236" s="385"/>
      <c r="J236" s="385"/>
      <c r="K236" s="385"/>
      <c r="L236" s="385"/>
      <c r="M236" s="385"/>
      <c r="N236" s="385"/>
      <c r="O236" s="385"/>
      <c r="P236" s="385"/>
      <c r="Q236" s="385"/>
      <c r="R236" s="385"/>
      <c r="S236" s="385"/>
      <c r="T236" s="385"/>
      <c r="U236" s="385"/>
      <c r="V236" s="385"/>
      <c r="W236" s="385"/>
      <c r="X236" s="385"/>
      <c r="Y236" s="385"/>
      <c r="Z236" s="385"/>
    </row>
    <row r="237" ht="12.75" customHeight="1">
      <c r="A237" s="385"/>
      <c r="B237" s="385"/>
      <c r="C237" s="385"/>
      <c r="D237" s="385"/>
      <c r="E237" s="385"/>
      <c r="F237" s="385"/>
      <c r="G237" s="385"/>
      <c r="H237" s="385"/>
      <c r="I237" s="385"/>
      <c r="J237" s="385"/>
      <c r="K237" s="385"/>
      <c r="L237" s="385"/>
      <c r="M237" s="385"/>
      <c r="N237" s="385"/>
      <c r="O237" s="385"/>
      <c r="P237" s="385"/>
      <c r="Q237" s="385"/>
      <c r="R237" s="385"/>
      <c r="S237" s="385"/>
      <c r="T237" s="385"/>
      <c r="U237" s="385"/>
      <c r="V237" s="385"/>
      <c r="W237" s="385"/>
      <c r="X237" s="385"/>
      <c r="Y237" s="385"/>
      <c r="Z237" s="385"/>
    </row>
    <row r="238" ht="12.75" customHeight="1">
      <c r="A238" s="385"/>
      <c r="B238" s="385"/>
      <c r="C238" s="385"/>
      <c r="D238" s="385"/>
      <c r="E238" s="385"/>
      <c r="F238" s="385"/>
      <c r="G238" s="385"/>
      <c r="H238" s="385"/>
      <c r="I238" s="385"/>
      <c r="J238" s="385"/>
      <c r="K238" s="385"/>
      <c r="L238" s="385"/>
      <c r="M238" s="385"/>
      <c r="N238" s="385"/>
      <c r="O238" s="385"/>
      <c r="P238" s="385"/>
      <c r="Q238" s="385"/>
      <c r="R238" s="385"/>
      <c r="S238" s="385"/>
      <c r="T238" s="385"/>
      <c r="U238" s="385"/>
      <c r="V238" s="385"/>
      <c r="W238" s="385"/>
      <c r="X238" s="385"/>
      <c r="Y238" s="385"/>
      <c r="Z238" s="385"/>
    </row>
    <row r="239" ht="12.75" customHeight="1">
      <c r="A239" s="385"/>
      <c r="B239" s="385"/>
      <c r="C239" s="385"/>
      <c r="D239" s="385"/>
      <c r="E239" s="385"/>
      <c r="F239" s="385"/>
      <c r="G239" s="385"/>
      <c r="H239" s="385"/>
      <c r="I239" s="385"/>
      <c r="J239" s="385"/>
      <c r="K239" s="385"/>
      <c r="L239" s="385"/>
      <c r="M239" s="385"/>
      <c r="N239" s="385"/>
      <c r="O239" s="385"/>
      <c r="P239" s="385"/>
      <c r="Q239" s="385"/>
      <c r="R239" s="385"/>
      <c r="S239" s="385"/>
      <c r="T239" s="385"/>
      <c r="U239" s="385"/>
      <c r="V239" s="385"/>
      <c r="W239" s="385"/>
      <c r="X239" s="385"/>
      <c r="Y239" s="385"/>
      <c r="Z239" s="385"/>
    </row>
    <row r="240" ht="12.75" customHeight="1">
      <c r="A240" s="385"/>
      <c r="B240" s="385"/>
      <c r="C240" s="385"/>
      <c r="D240" s="385"/>
      <c r="E240" s="385"/>
      <c r="F240" s="385"/>
      <c r="G240" s="385"/>
      <c r="H240" s="385"/>
      <c r="I240" s="385"/>
      <c r="J240" s="385"/>
      <c r="K240" s="385"/>
      <c r="L240" s="385"/>
      <c r="M240" s="385"/>
      <c r="N240" s="385"/>
      <c r="O240" s="385"/>
      <c r="P240" s="385"/>
      <c r="Q240" s="385"/>
      <c r="R240" s="385"/>
      <c r="S240" s="385"/>
      <c r="T240" s="385"/>
      <c r="U240" s="385"/>
      <c r="V240" s="385"/>
      <c r="W240" s="385"/>
      <c r="X240" s="385"/>
      <c r="Y240" s="385"/>
      <c r="Z240" s="385"/>
    </row>
    <row r="241" ht="12.75" customHeight="1">
      <c r="A241" s="385"/>
      <c r="B241" s="385"/>
      <c r="C241" s="385"/>
      <c r="D241" s="385"/>
      <c r="E241" s="385"/>
      <c r="F241" s="385"/>
      <c r="G241" s="385"/>
      <c r="H241" s="385"/>
      <c r="I241" s="385"/>
      <c r="J241" s="385"/>
      <c r="K241" s="385"/>
      <c r="L241" s="385"/>
      <c r="M241" s="385"/>
      <c r="N241" s="385"/>
      <c r="O241" s="385"/>
      <c r="P241" s="385"/>
      <c r="Q241" s="385"/>
      <c r="R241" s="385"/>
      <c r="S241" s="385"/>
      <c r="T241" s="385"/>
      <c r="U241" s="385"/>
      <c r="V241" s="385"/>
      <c r="W241" s="385"/>
      <c r="X241" s="385"/>
      <c r="Y241" s="385"/>
      <c r="Z241" s="385"/>
    </row>
    <row r="242" ht="12.75" customHeight="1">
      <c r="A242" s="385"/>
      <c r="B242" s="385"/>
      <c r="C242" s="385"/>
      <c r="D242" s="385"/>
      <c r="E242" s="385"/>
      <c r="F242" s="385"/>
      <c r="G242" s="385"/>
      <c r="H242" s="385"/>
      <c r="I242" s="385"/>
      <c r="J242" s="385"/>
      <c r="K242" s="385"/>
      <c r="L242" s="385"/>
      <c r="M242" s="385"/>
      <c r="N242" s="385"/>
      <c r="O242" s="385"/>
      <c r="P242" s="385"/>
      <c r="Q242" s="385"/>
      <c r="R242" s="385"/>
      <c r="S242" s="385"/>
      <c r="T242" s="385"/>
      <c r="U242" s="385"/>
      <c r="V242" s="385"/>
      <c r="W242" s="385"/>
      <c r="X242" s="385"/>
      <c r="Y242" s="385"/>
      <c r="Z242" s="385"/>
    </row>
    <row r="243" ht="12.75" customHeight="1">
      <c r="A243" s="385"/>
      <c r="B243" s="385"/>
      <c r="C243" s="385"/>
      <c r="D243" s="385"/>
      <c r="E243" s="385"/>
      <c r="F243" s="385"/>
      <c r="G243" s="385"/>
      <c r="H243" s="385"/>
      <c r="I243" s="385"/>
      <c r="J243" s="385"/>
      <c r="K243" s="385"/>
      <c r="L243" s="385"/>
      <c r="M243" s="385"/>
      <c r="N243" s="385"/>
      <c r="O243" s="385"/>
      <c r="P243" s="385"/>
      <c r="Q243" s="385"/>
      <c r="R243" s="385"/>
      <c r="S243" s="385"/>
      <c r="T243" s="385"/>
      <c r="U243" s="385"/>
      <c r="V243" s="385"/>
      <c r="W243" s="385"/>
      <c r="X243" s="385"/>
      <c r="Y243" s="385"/>
      <c r="Z243" s="385"/>
    </row>
    <row r="244" ht="12.75" customHeight="1">
      <c r="A244" s="385"/>
      <c r="B244" s="385"/>
      <c r="C244" s="385"/>
      <c r="D244" s="385"/>
      <c r="E244" s="385"/>
      <c r="F244" s="385"/>
      <c r="G244" s="385"/>
      <c r="H244" s="385"/>
      <c r="I244" s="385"/>
      <c r="J244" s="385"/>
      <c r="K244" s="385"/>
      <c r="L244" s="385"/>
      <c r="M244" s="385"/>
      <c r="N244" s="385"/>
      <c r="O244" s="385"/>
      <c r="P244" s="385"/>
      <c r="Q244" s="385"/>
      <c r="R244" s="385"/>
      <c r="S244" s="385"/>
      <c r="T244" s="385"/>
      <c r="U244" s="385"/>
      <c r="V244" s="385"/>
      <c r="W244" s="385"/>
      <c r="X244" s="385"/>
      <c r="Y244" s="385"/>
      <c r="Z244" s="385"/>
    </row>
    <row r="245" ht="12.75" customHeight="1">
      <c r="A245" s="385"/>
      <c r="B245" s="385"/>
      <c r="C245" s="385"/>
      <c r="D245" s="385"/>
      <c r="E245" s="385"/>
      <c r="F245" s="385"/>
      <c r="G245" s="385"/>
      <c r="H245" s="385"/>
      <c r="I245" s="385"/>
      <c r="J245" s="385"/>
      <c r="K245" s="385"/>
      <c r="L245" s="385"/>
      <c r="M245" s="385"/>
      <c r="N245" s="385"/>
      <c r="O245" s="385"/>
      <c r="P245" s="385"/>
      <c r="Q245" s="385"/>
      <c r="R245" s="385"/>
      <c r="S245" s="385"/>
      <c r="T245" s="385"/>
      <c r="U245" s="385"/>
      <c r="V245" s="385"/>
      <c r="W245" s="385"/>
      <c r="X245" s="385"/>
      <c r="Y245" s="385"/>
      <c r="Z245" s="385"/>
    </row>
    <row r="246" ht="12.75" customHeight="1">
      <c r="A246" s="385"/>
      <c r="B246" s="385"/>
      <c r="C246" s="385"/>
      <c r="D246" s="385"/>
      <c r="E246" s="385"/>
      <c r="F246" s="385"/>
      <c r="G246" s="385"/>
      <c r="H246" s="385"/>
      <c r="I246" s="385"/>
      <c r="J246" s="385"/>
      <c r="K246" s="385"/>
      <c r="L246" s="385"/>
      <c r="M246" s="385"/>
      <c r="N246" s="385"/>
      <c r="O246" s="385"/>
      <c r="P246" s="385"/>
      <c r="Q246" s="385"/>
      <c r="R246" s="385"/>
      <c r="S246" s="385"/>
      <c r="T246" s="385"/>
      <c r="U246" s="385"/>
      <c r="V246" s="385"/>
      <c r="W246" s="385"/>
      <c r="X246" s="385"/>
      <c r="Y246" s="385"/>
      <c r="Z246" s="385"/>
    </row>
    <row r="247" ht="12.75" customHeight="1">
      <c r="A247" s="385"/>
      <c r="B247" s="385"/>
      <c r="C247" s="385"/>
      <c r="D247" s="385"/>
      <c r="E247" s="385"/>
      <c r="F247" s="385"/>
      <c r="G247" s="385"/>
      <c r="H247" s="385"/>
      <c r="I247" s="385"/>
      <c r="J247" s="385"/>
      <c r="K247" s="385"/>
      <c r="L247" s="385"/>
      <c r="M247" s="385"/>
      <c r="N247" s="385"/>
      <c r="O247" s="385"/>
      <c r="P247" s="385"/>
      <c r="Q247" s="385"/>
      <c r="R247" s="385"/>
      <c r="S247" s="385"/>
      <c r="T247" s="385"/>
      <c r="U247" s="385"/>
      <c r="V247" s="385"/>
      <c r="W247" s="385"/>
      <c r="X247" s="385"/>
      <c r="Y247" s="385"/>
      <c r="Z247" s="385"/>
    </row>
    <row r="248" ht="12.75" customHeight="1">
      <c r="A248" s="385"/>
      <c r="B248" s="385"/>
      <c r="C248" s="385"/>
      <c r="D248" s="385"/>
      <c r="E248" s="385"/>
      <c r="F248" s="385"/>
      <c r="G248" s="385"/>
      <c r="H248" s="385"/>
      <c r="I248" s="385"/>
      <c r="J248" s="385"/>
      <c r="K248" s="385"/>
      <c r="L248" s="385"/>
      <c r="M248" s="385"/>
      <c r="N248" s="385"/>
      <c r="O248" s="385"/>
      <c r="P248" s="385"/>
      <c r="Q248" s="385"/>
      <c r="R248" s="385"/>
      <c r="S248" s="385"/>
      <c r="T248" s="385"/>
      <c r="U248" s="385"/>
      <c r="V248" s="385"/>
      <c r="W248" s="385"/>
      <c r="X248" s="385"/>
      <c r="Y248" s="385"/>
      <c r="Z248" s="385"/>
    </row>
    <row r="249" ht="12.75" customHeight="1">
      <c r="A249" s="385"/>
      <c r="B249" s="385"/>
      <c r="C249" s="385"/>
      <c r="D249" s="385"/>
      <c r="E249" s="385"/>
      <c r="F249" s="385"/>
      <c r="G249" s="385"/>
      <c r="H249" s="385"/>
      <c r="I249" s="385"/>
      <c r="J249" s="385"/>
      <c r="K249" s="385"/>
      <c r="L249" s="385"/>
      <c r="M249" s="385"/>
      <c r="N249" s="385"/>
      <c r="O249" s="385"/>
      <c r="P249" s="385"/>
      <c r="Q249" s="385"/>
      <c r="R249" s="385"/>
      <c r="S249" s="385"/>
      <c r="T249" s="385"/>
      <c r="U249" s="385"/>
      <c r="V249" s="385"/>
      <c r="W249" s="385"/>
      <c r="X249" s="385"/>
      <c r="Y249" s="385"/>
      <c r="Z249" s="385"/>
    </row>
    <row r="250" ht="12.75" customHeight="1">
      <c r="A250" s="385"/>
      <c r="B250" s="385"/>
      <c r="C250" s="385"/>
      <c r="D250" s="385"/>
      <c r="E250" s="385"/>
      <c r="F250" s="385"/>
      <c r="G250" s="385"/>
      <c r="H250" s="385"/>
      <c r="I250" s="385"/>
      <c r="J250" s="385"/>
      <c r="K250" s="385"/>
      <c r="L250" s="385"/>
      <c r="M250" s="385"/>
      <c r="N250" s="385"/>
      <c r="O250" s="385"/>
      <c r="P250" s="385"/>
      <c r="Q250" s="385"/>
      <c r="R250" s="385"/>
      <c r="S250" s="385"/>
      <c r="T250" s="385"/>
      <c r="U250" s="385"/>
      <c r="V250" s="385"/>
      <c r="W250" s="385"/>
      <c r="X250" s="385"/>
      <c r="Y250" s="385"/>
      <c r="Z250" s="385"/>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44:E44"/>
    <mergeCell ref="B43:E43"/>
    <mergeCell ref="B17:E17"/>
    <mergeCell ref="B18:E18"/>
    <mergeCell ref="I17:L17"/>
    <mergeCell ref="B45:E45"/>
    <mergeCell ref="B46:E46"/>
    <mergeCell ref="I18:L18"/>
    <mergeCell ref="I19:L19"/>
    <mergeCell ref="P44:S44"/>
    <mergeCell ref="P45:S45"/>
    <mergeCell ref="P43:S4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0.57"/>
    <col customWidth="1" min="3" max="3" width="39.86"/>
    <col customWidth="1" min="4" max="4" width="15.29"/>
    <col customWidth="1" min="5" max="5" width="13.57"/>
    <col customWidth="1" min="6" max="6" width="9.14"/>
    <col customWidth="1" min="7" max="7" width="13.14"/>
    <col customWidth="1" min="8" max="8" width="15.0"/>
    <col customWidth="1" min="9" max="15" width="9.14"/>
    <col customWidth="1" min="16" max="26" width="10.0"/>
  </cols>
  <sheetData>
    <row r="1" ht="12.75" customHeight="1">
      <c r="A1" s="385"/>
      <c r="B1" s="385"/>
      <c r="C1" s="385"/>
      <c r="D1" s="385"/>
      <c r="E1" s="385"/>
      <c r="F1" s="449"/>
      <c r="G1" s="385"/>
      <c r="H1" s="385"/>
      <c r="I1" s="385"/>
      <c r="J1" s="385"/>
      <c r="K1" s="385"/>
      <c r="L1" s="385"/>
      <c r="M1" s="385"/>
      <c r="N1" s="385"/>
      <c r="O1" s="385"/>
      <c r="P1" s="385"/>
      <c r="Q1" s="385"/>
      <c r="R1" s="385"/>
      <c r="S1" s="385"/>
      <c r="T1" s="385"/>
      <c r="U1" s="385"/>
      <c r="V1" s="385"/>
      <c r="W1" s="385"/>
      <c r="X1" s="385"/>
      <c r="Y1" s="385"/>
      <c r="Z1" s="385"/>
    </row>
    <row r="2" ht="12.75" customHeight="1">
      <c r="A2" s="385"/>
      <c r="B2" s="385"/>
      <c r="C2" s="385"/>
      <c r="D2" s="385"/>
      <c r="E2" s="385"/>
      <c r="F2" s="449"/>
      <c r="G2" s="385"/>
      <c r="H2" s="385"/>
      <c r="I2" s="385"/>
      <c r="J2" s="385"/>
      <c r="K2" s="385"/>
      <c r="L2" s="385"/>
      <c r="M2" s="385"/>
      <c r="N2" s="385"/>
      <c r="O2" s="385"/>
      <c r="P2" s="385"/>
      <c r="Q2" s="385"/>
      <c r="R2" s="385"/>
      <c r="S2" s="385"/>
      <c r="T2" s="385"/>
      <c r="U2" s="385"/>
      <c r="V2" s="385"/>
      <c r="W2" s="385"/>
      <c r="X2" s="385"/>
      <c r="Y2" s="385"/>
      <c r="Z2" s="385"/>
    </row>
    <row r="3" ht="12.75" customHeight="1">
      <c r="A3" s="385" t="s">
        <v>155</v>
      </c>
      <c r="B3" s="385" t="s">
        <v>156</v>
      </c>
      <c r="C3" s="385" t="s">
        <v>157</v>
      </c>
      <c r="D3" s="385"/>
      <c r="E3" s="385"/>
      <c r="F3" s="449" t="s">
        <v>158</v>
      </c>
      <c r="G3" s="385" t="s">
        <v>160</v>
      </c>
      <c r="H3" s="385" t="s">
        <v>162</v>
      </c>
      <c r="I3" s="385"/>
      <c r="J3" s="385"/>
      <c r="K3" s="385"/>
      <c r="L3" s="385"/>
      <c r="M3" s="385"/>
      <c r="N3" s="385"/>
      <c r="O3" s="385"/>
      <c r="P3" s="385"/>
      <c r="Q3" s="385"/>
      <c r="R3" s="385"/>
      <c r="S3" s="385"/>
      <c r="T3" s="385"/>
      <c r="U3" s="385"/>
      <c r="V3" s="385"/>
      <c r="W3" s="385"/>
      <c r="X3" s="385"/>
      <c r="Y3" s="385"/>
      <c r="Z3" s="385"/>
    </row>
    <row r="4" ht="12.75" customHeight="1">
      <c r="A4" s="385">
        <v>4.0</v>
      </c>
      <c r="B4" s="385" t="s">
        <v>167</v>
      </c>
      <c r="C4" s="385" t="s">
        <v>168</v>
      </c>
      <c r="D4" s="484">
        <v>2633.52</v>
      </c>
      <c r="E4" s="484">
        <v>2633.52</v>
      </c>
      <c r="F4" s="449">
        <v>38.0</v>
      </c>
      <c r="G4" s="487">
        <f>+D4*(1-F4/100)</f>
        <v>1632.7824</v>
      </c>
      <c r="H4" s="487">
        <f>+G4*A4</f>
        <v>6531.1296</v>
      </c>
      <c r="I4" s="385"/>
      <c r="J4" s="385"/>
      <c r="K4" s="385"/>
      <c r="L4" s="385"/>
      <c r="M4" s="385"/>
      <c r="N4" s="385"/>
      <c r="O4" s="385"/>
      <c r="P4" s="385"/>
      <c r="Q4" s="385"/>
      <c r="R4" s="385"/>
      <c r="S4" s="385"/>
      <c r="T4" s="385"/>
      <c r="U4" s="385"/>
      <c r="V4" s="385"/>
      <c r="W4" s="385"/>
      <c r="X4" s="385"/>
      <c r="Y4" s="385"/>
      <c r="Z4" s="385"/>
    </row>
    <row r="5" ht="12.75" customHeight="1">
      <c r="A5" s="385">
        <v>1.0</v>
      </c>
      <c r="B5" s="385" t="s">
        <v>172</v>
      </c>
      <c r="C5" s="385" t="s">
        <v>173</v>
      </c>
      <c r="D5" s="385"/>
      <c r="E5" s="385"/>
      <c r="F5" s="449"/>
      <c r="G5" s="487"/>
      <c r="H5" s="487"/>
      <c r="I5" s="385"/>
      <c r="J5" s="385"/>
      <c r="K5" s="385"/>
      <c r="L5" s="385"/>
      <c r="M5" s="385"/>
      <c r="N5" s="385"/>
      <c r="O5" s="385"/>
      <c r="P5" s="385"/>
      <c r="Q5" s="385"/>
      <c r="R5" s="385"/>
      <c r="S5" s="385"/>
      <c r="T5" s="385"/>
      <c r="U5" s="385"/>
      <c r="V5" s="385"/>
      <c r="W5" s="385"/>
      <c r="X5" s="385"/>
      <c r="Y5" s="385"/>
      <c r="Z5" s="385"/>
    </row>
    <row r="6" ht="12.75" customHeight="1">
      <c r="A6" s="385">
        <v>4.0</v>
      </c>
      <c r="B6" s="385" t="s">
        <v>174</v>
      </c>
      <c r="C6" s="385" t="s">
        <v>175</v>
      </c>
      <c r="D6" s="484">
        <v>233.0</v>
      </c>
      <c r="E6" s="484">
        <v>233.0</v>
      </c>
      <c r="F6" s="449">
        <v>34.0</v>
      </c>
      <c r="G6" s="487">
        <f>+D6*(1-F6/100)</f>
        <v>153.78</v>
      </c>
      <c r="H6" s="487">
        <f>+G6*A6</f>
        <v>615.12</v>
      </c>
      <c r="I6" s="385"/>
      <c r="J6" s="385"/>
      <c r="K6" s="385"/>
      <c r="L6" s="385"/>
      <c r="M6" s="385"/>
      <c r="N6" s="385"/>
      <c r="O6" s="385"/>
      <c r="P6" s="385"/>
      <c r="Q6" s="385"/>
      <c r="R6" s="385"/>
      <c r="S6" s="385"/>
      <c r="T6" s="385"/>
      <c r="U6" s="385"/>
      <c r="V6" s="385"/>
      <c r="W6" s="385"/>
      <c r="X6" s="385"/>
      <c r="Y6" s="385"/>
      <c r="Z6" s="385"/>
    </row>
    <row r="7" ht="12.75" customHeight="1">
      <c r="A7" s="385">
        <v>1.0</v>
      </c>
      <c r="B7" s="385" t="s">
        <v>176</v>
      </c>
      <c r="C7" s="385" t="s">
        <v>177</v>
      </c>
      <c r="D7" s="385"/>
      <c r="E7" s="385"/>
      <c r="F7" s="449"/>
      <c r="G7" s="487"/>
      <c r="H7" s="487"/>
      <c r="I7" s="385"/>
      <c r="J7" s="385"/>
      <c r="K7" s="385"/>
      <c r="L7" s="385"/>
      <c r="M7" s="385"/>
      <c r="N7" s="385"/>
      <c r="O7" s="385"/>
      <c r="P7" s="385"/>
      <c r="Q7" s="385"/>
      <c r="R7" s="385"/>
      <c r="S7" s="385"/>
      <c r="T7" s="385"/>
      <c r="U7" s="385"/>
      <c r="V7" s="385"/>
      <c r="W7" s="385"/>
      <c r="X7" s="385"/>
      <c r="Y7" s="385"/>
      <c r="Z7" s="385"/>
    </row>
    <row r="8" ht="12.75" customHeight="1">
      <c r="A8" s="385">
        <v>4.0</v>
      </c>
      <c r="B8" s="385" t="s">
        <v>179</v>
      </c>
      <c r="C8" s="385" t="s">
        <v>180</v>
      </c>
      <c r="D8" s="484">
        <v>50.0</v>
      </c>
      <c r="E8" s="484">
        <v>50.0</v>
      </c>
      <c r="F8" s="449">
        <v>38.0</v>
      </c>
      <c r="G8" s="487">
        <f>+D8*(1-F8/100)</f>
        <v>31</v>
      </c>
      <c r="H8" s="487">
        <f>+G8*A8</f>
        <v>124</v>
      </c>
      <c r="I8" s="385"/>
      <c r="J8" s="385"/>
      <c r="K8" s="385"/>
      <c r="L8" s="385"/>
      <c r="M8" s="385"/>
      <c r="N8" s="385"/>
      <c r="O8" s="385"/>
      <c r="P8" s="385"/>
      <c r="Q8" s="385"/>
      <c r="R8" s="385"/>
      <c r="S8" s="385"/>
      <c r="T8" s="385"/>
      <c r="U8" s="385"/>
      <c r="V8" s="385"/>
      <c r="W8" s="385"/>
      <c r="X8" s="385"/>
      <c r="Y8" s="385"/>
      <c r="Z8" s="385"/>
    </row>
    <row r="9" ht="12.75" customHeight="1">
      <c r="A9" s="385"/>
      <c r="B9" s="385"/>
      <c r="C9" s="385"/>
      <c r="D9" s="385"/>
      <c r="E9" s="385"/>
      <c r="F9" s="449"/>
      <c r="G9" s="487"/>
      <c r="H9" s="489">
        <f>SUM(H4:H8)</f>
        <v>7270.2496</v>
      </c>
      <c r="I9" s="385"/>
      <c r="J9" s="385"/>
      <c r="K9" s="385"/>
      <c r="L9" s="385"/>
      <c r="M9" s="385"/>
      <c r="N9" s="385"/>
      <c r="O9" s="385"/>
      <c r="P9" s="385"/>
      <c r="Q9" s="385"/>
      <c r="R9" s="385"/>
      <c r="S9" s="385"/>
      <c r="T9" s="385"/>
      <c r="U9" s="385"/>
      <c r="V9" s="385"/>
      <c r="W9" s="385"/>
      <c r="X9" s="385"/>
      <c r="Y9" s="385"/>
      <c r="Z9" s="385"/>
    </row>
    <row r="10" ht="12.75" customHeight="1">
      <c r="A10" s="385"/>
      <c r="B10" s="385"/>
      <c r="C10" s="385"/>
      <c r="D10" s="385"/>
      <c r="E10" s="385"/>
      <c r="F10" s="449"/>
      <c r="G10" s="385"/>
      <c r="H10" s="385"/>
      <c r="I10" s="385"/>
      <c r="J10" s="385"/>
      <c r="K10" s="385"/>
      <c r="L10" s="385"/>
      <c r="M10" s="385"/>
      <c r="N10" s="385"/>
      <c r="O10" s="385"/>
      <c r="P10" s="385"/>
      <c r="Q10" s="385"/>
      <c r="R10" s="385"/>
      <c r="S10" s="385"/>
      <c r="T10" s="385"/>
      <c r="U10" s="385"/>
      <c r="V10" s="385"/>
      <c r="W10" s="385"/>
      <c r="X10" s="385"/>
      <c r="Y10" s="385"/>
      <c r="Z10" s="385"/>
    </row>
    <row r="11" ht="12.75" customHeight="1">
      <c r="A11" s="385"/>
      <c r="B11" s="385" t="s">
        <v>186</v>
      </c>
      <c r="C11" s="487">
        <f>H9</f>
        <v>7270.2496</v>
      </c>
      <c r="D11" s="385"/>
      <c r="E11" s="385"/>
      <c r="F11" s="449"/>
      <c r="G11" s="385"/>
      <c r="H11" s="385"/>
      <c r="I11" s="385"/>
      <c r="J11" s="385"/>
      <c r="K11" s="385"/>
      <c r="L11" s="385"/>
      <c r="M11" s="385"/>
      <c r="N11" s="385"/>
      <c r="O11" s="385"/>
      <c r="P11" s="385"/>
      <c r="Q11" s="385"/>
      <c r="R11" s="385"/>
      <c r="S11" s="385"/>
      <c r="T11" s="385"/>
      <c r="U11" s="385"/>
      <c r="V11" s="385"/>
      <c r="W11" s="385"/>
      <c r="X11" s="385"/>
      <c r="Y11" s="385"/>
      <c r="Z11" s="385"/>
    </row>
    <row r="12" ht="12.75" customHeight="1">
      <c r="A12" s="385"/>
      <c r="B12" s="385" t="s">
        <v>189</v>
      </c>
      <c r="C12" s="487">
        <f>C11</f>
        <v>7270.2496</v>
      </c>
      <c r="D12" s="385"/>
      <c r="E12" s="385"/>
      <c r="F12" s="449"/>
      <c r="G12" s="385"/>
      <c r="H12" s="385"/>
      <c r="I12" s="385"/>
      <c r="J12" s="385"/>
      <c r="K12" s="385"/>
      <c r="L12" s="385"/>
      <c r="M12" s="385"/>
      <c r="N12" s="385"/>
      <c r="O12" s="385"/>
      <c r="P12" s="385"/>
      <c r="Q12" s="385"/>
      <c r="R12" s="385"/>
      <c r="S12" s="385"/>
      <c r="T12" s="385"/>
      <c r="U12" s="385"/>
      <c r="V12" s="385"/>
      <c r="W12" s="385"/>
      <c r="X12" s="385"/>
      <c r="Y12" s="385"/>
      <c r="Z12" s="385"/>
    </row>
    <row r="13" ht="12.75" customHeight="1">
      <c r="A13" s="385"/>
      <c r="B13" s="99" t="s">
        <v>191</v>
      </c>
      <c r="C13" s="489">
        <f>SUM(C11:C12)</f>
        <v>14540.4992</v>
      </c>
      <c r="D13" s="385"/>
      <c r="E13" s="385"/>
      <c r="F13" s="449"/>
      <c r="G13" s="385"/>
      <c r="H13" s="385"/>
      <c r="I13" s="385"/>
      <c r="J13" s="385"/>
      <c r="K13" s="385"/>
      <c r="L13" s="385"/>
      <c r="M13" s="385"/>
      <c r="N13" s="385"/>
      <c r="O13" s="385"/>
      <c r="P13" s="385"/>
      <c r="Q13" s="385"/>
      <c r="R13" s="385"/>
      <c r="S13" s="385"/>
      <c r="T13" s="385"/>
      <c r="U13" s="385"/>
      <c r="V13" s="385"/>
      <c r="W13" s="385"/>
      <c r="X13" s="385"/>
      <c r="Y13" s="385"/>
      <c r="Z13" s="385"/>
    </row>
    <row r="14" ht="12.75" customHeight="1">
      <c r="A14" s="385"/>
      <c r="B14" s="385" t="s">
        <v>193</v>
      </c>
      <c r="C14" s="385"/>
      <c r="D14" s="385"/>
      <c r="E14" s="385"/>
      <c r="F14" s="449"/>
      <c r="G14" s="385"/>
      <c r="H14" s="385"/>
      <c r="I14" s="385"/>
      <c r="J14" s="385"/>
      <c r="K14" s="385"/>
      <c r="L14" s="385"/>
      <c r="M14" s="385"/>
      <c r="N14" s="385"/>
      <c r="O14" s="385"/>
      <c r="P14" s="385"/>
      <c r="Q14" s="385"/>
      <c r="R14" s="385"/>
      <c r="S14" s="385"/>
      <c r="T14" s="385"/>
      <c r="U14" s="385"/>
      <c r="V14" s="385"/>
      <c r="W14" s="385"/>
      <c r="X14" s="385"/>
      <c r="Y14" s="385"/>
      <c r="Z14" s="385"/>
    </row>
    <row r="15" ht="13.5" customHeight="1">
      <c r="A15" s="385"/>
      <c r="B15" s="385"/>
      <c r="C15" s="385"/>
      <c r="D15" s="385"/>
      <c r="E15" s="385"/>
      <c r="F15" s="449"/>
      <c r="G15" s="385"/>
      <c r="H15" s="385"/>
      <c r="I15" s="385"/>
      <c r="J15" s="385"/>
      <c r="K15" s="385"/>
      <c r="L15" s="385"/>
      <c r="M15" s="385"/>
      <c r="N15" s="385"/>
      <c r="O15" s="385"/>
      <c r="P15" s="385"/>
      <c r="Q15" s="385"/>
      <c r="R15" s="385"/>
      <c r="S15" s="385"/>
      <c r="T15" s="385"/>
      <c r="U15" s="385"/>
      <c r="V15" s="385"/>
      <c r="W15" s="385"/>
      <c r="X15" s="385"/>
      <c r="Y15" s="385"/>
      <c r="Z15" s="385"/>
    </row>
    <row r="16" ht="13.5" customHeight="1">
      <c r="A16" s="495" t="s">
        <v>195</v>
      </c>
      <c r="B16" s="68"/>
      <c r="C16" s="68"/>
      <c r="D16" s="68"/>
      <c r="E16" s="68"/>
      <c r="F16" s="68"/>
      <c r="G16" s="68"/>
      <c r="H16" s="68"/>
      <c r="I16" s="68"/>
      <c r="J16" s="68"/>
      <c r="K16" s="68"/>
      <c r="L16" s="68"/>
      <c r="M16" s="68"/>
      <c r="N16" s="68"/>
      <c r="O16" s="96"/>
      <c r="P16" s="385"/>
      <c r="Q16" s="385"/>
      <c r="R16" s="385"/>
      <c r="S16" s="385"/>
      <c r="T16" s="385"/>
      <c r="U16" s="385"/>
      <c r="V16" s="385"/>
      <c r="W16" s="385"/>
      <c r="X16" s="385"/>
      <c r="Y16" s="385"/>
      <c r="Z16" s="385"/>
    </row>
    <row r="17" ht="13.5" customHeight="1">
      <c r="A17" s="497"/>
      <c r="B17" s="499">
        <v>1.0</v>
      </c>
      <c r="C17" s="500">
        <v>2.0</v>
      </c>
      <c r="D17" s="500">
        <v>3.0</v>
      </c>
      <c r="E17" s="500">
        <v>4.0</v>
      </c>
      <c r="F17" s="500">
        <v>5.0</v>
      </c>
      <c r="G17" s="500">
        <v>6.0</v>
      </c>
      <c r="H17" s="500">
        <v>7.0</v>
      </c>
      <c r="I17" s="500">
        <v>8.0</v>
      </c>
      <c r="J17" s="500">
        <v>9.0</v>
      </c>
      <c r="K17" s="500">
        <v>10.0</v>
      </c>
      <c r="L17" s="500">
        <v>11.0</v>
      </c>
      <c r="M17" s="500">
        <v>12.0</v>
      </c>
      <c r="N17" s="500">
        <v>13.0</v>
      </c>
      <c r="O17" s="502">
        <v>14.0</v>
      </c>
      <c r="P17" s="385"/>
      <c r="Q17" s="385"/>
      <c r="R17" s="385"/>
      <c r="S17" s="385"/>
      <c r="T17" s="385"/>
      <c r="U17" s="385"/>
      <c r="V17" s="385"/>
      <c r="W17" s="385"/>
      <c r="X17" s="385"/>
      <c r="Y17" s="385"/>
      <c r="Z17" s="385"/>
    </row>
    <row r="18" ht="12.75" customHeight="1">
      <c r="A18" s="504">
        <v>5.0</v>
      </c>
      <c r="B18" s="506" t="s">
        <v>207</v>
      </c>
      <c r="C18" s="506" t="s">
        <v>207</v>
      </c>
      <c r="D18" s="508" t="s">
        <v>207</v>
      </c>
      <c r="E18" s="508" t="s">
        <v>207</v>
      </c>
      <c r="F18" s="508" t="s">
        <v>207</v>
      </c>
      <c r="G18" s="508" t="s">
        <v>207</v>
      </c>
      <c r="H18" s="508" t="s">
        <v>207</v>
      </c>
      <c r="I18" s="508" t="s">
        <v>207</v>
      </c>
      <c r="J18" s="508" t="s">
        <v>207</v>
      </c>
      <c r="K18" s="508" t="s">
        <v>207</v>
      </c>
      <c r="L18" s="508" t="s">
        <v>207</v>
      </c>
      <c r="M18" s="510" t="s">
        <v>211</v>
      </c>
      <c r="N18" s="506" t="s">
        <v>207</v>
      </c>
      <c r="O18" s="506" t="s">
        <v>207</v>
      </c>
      <c r="P18" s="385"/>
      <c r="Q18" s="385"/>
      <c r="R18" s="385"/>
      <c r="S18" s="385"/>
      <c r="T18" s="385"/>
      <c r="U18" s="385"/>
      <c r="V18" s="385"/>
      <c r="W18" s="385"/>
      <c r="X18" s="385"/>
      <c r="Y18" s="385"/>
      <c r="Z18" s="385"/>
    </row>
    <row r="19" ht="13.5" customHeight="1">
      <c r="A19" s="513"/>
      <c r="B19" s="515">
        <v>300.0</v>
      </c>
      <c r="C19" s="515">
        <v>300.0</v>
      </c>
      <c r="D19" s="516">
        <v>146.8</v>
      </c>
      <c r="E19" s="516">
        <v>146.8</v>
      </c>
      <c r="F19" s="516">
        <v>146.8</v>
      </c>
      <c r="G19" s="516">
        <v>146.8</v>
      </c>
      <c r="H19" s="516">
        <v>146.8</v>
      </c>
      <c r="I19" s="516">
        <v>146.8</v>
      </c>
      <c r="J19" s="516">
        <v>146.8</v>
      </c>
      <c r="K19" s="516">
        <v>146.8</v>
      </c>
      <c r="L19" s="516">
        <v>146.8</v>
      </c>
      <c r="M19" s="517">
        <v>72.0</v>
      </c>
      <c r="N19" s="515">
        <v>300.0</v>
      </c>
      <c r="O19" s="515">
        <v>300.0</v>
      </c>
      <c r="P19" s="385"/>
      <c r="Q19" s="385"/>
      <c r="R19" s="385"/>
      <c r="S19" s="385"/>
      <c r="T19" s="385"/>
      <c r="U19" s="385"/>
      <c r="V19" s="385"/>
      <c r="W19" s="385"/>
      <c r="X19" s="385"/>
      <c r="Y19" s="385"/>
      <c r="Z19" s="385"/>
    </row>
    <row r="20" ht="12.75" customHeight="1">
      <c r="A20" s="504">
        <v>4.0</v>
      </c>
      <c r="B20" s="519" t="s">
        <v>207</v>
      </c>
      <c r="C20" s="510" t="s">
        <v>211</v>
      </c>
      <c r="D20" s="510" t="s">
        <v>211</v>
      </c>
      <c r="E20" s="510" t="s">
        <v>211</v>
      </c>
      <c r="F20" s="506" t="s">
        <v>231</v>
      </c>
      <c r="G20" s="521" t="s">
        <v>232</v>
      </c>
      <c r="H20" s="521" t="s">
        <v>232</v>
      </c>
      <c r="I20" s="521" t="s">
        <v>232</v>
      </c>
      <c r="J20" s="521" t="s">
        <v>232</v>
      </c>
      <c r="K20" s="521" t="s">
        <v>232</v>
      </c>
      <c r="L20" s="521" t="s">
        <v>232</v>
      </c>
      <c r="M20" s="521" t="s">
        <v>232</v>
      </c>
      <c r="N20" s="521" t="s">
        <v>232</v>
      </c>
      <c r="O20" s="523" t="s">
        <v>232</v>
      </c>
      <c r="P20" s="385"/>
      <c r="Q20" s="385"/>
      <c r="R20" s="385"/>
      <c r="S20" s="385"/>
      <c r="T20" s="385"/>
      <c r="U20" s="385"/>
      <c r="V20" s="385"/>
      <c r="W20" s="385"/>
      <c r="X20" s="385"/>
      <c r="Y20" s="385"/>
      <c r="Z20" s="385"/>
    </row>
    <row r="21" ht="13.5" customHeight="1">
      <c r="A21" s="513"/>
      <c r="B21" s="516">
        <v>72.0</v>
      </c>
      <c r="C21" s="517">
        <v>72.0</v>
      </c>
      <c r="D21" s="517">
        <v>72.0</v>
      </c>
      <c r="E21" s="517">
        <v>72.0</v>
      </c>
      <c r="F21" s="515"/>
      <c r="G21" s="524">
        <v>72.0</v>
      </c>
      <c r="H21" s="524">
        <v>72.0</v>
      </c>
      <c r="I21" s="524">
        <v>72.0</v>
      </c>
      <c r="J21" s="524">
        <v>72.0</v>
      </c>
      <c r="K21" s="524">
        <v>72.0</v>
      </c>
      <c r="L21" s="524">
        <v>72.0</v>
      </c>
      <c r="M21" s="524">
        <v>72.0</v>
      </c>
      <c r="N21" s="524">
        <v>72.0</v>
      </c>
      <c r="O21" s="526">
        <v>72.0</v>
      </c>
      <c r="P21" s="385"/>
      <c r="Q21" s="385"/>
      <c r="R21" s="385"/>
      <c r="S21" s="385"/>
      <c r="T21" s="385"/>
      <c r="U21" s="385"/>
      <c r="V21" s="385"/>
      <c r="W21" s="385"/>
      <c r="X21" s="385"/>
      <c r="Y21" s="385"/>
      <c r="Z21" s="385"/>
    </row>
    <row r="22" ht="12.75" customHeight="1">
      <c r="A22" s="504">
        <v>2.0</v>
      </c>
      <c r="B22" s="519" t="s">
        <v>207</v>
      </c>
      <c r="C22" s="510" t="s">
        <v>211</v>
      </c>
      <c r="D22" s="519" t="s">
        <v>207</v>
      </c>
      <c r="E22" s="519" t="s">
        <v>207</v>
      </c>
      <c r="F22" s="519" t="s">
        <v>207</v>
      </c>
      <c r="G22" s="519" t="s">
        <v>207</v>
      </c>
      <c r="H22" s="519" t="s">
        <v>207</v>
      </c>
      <c r="I22" s="519" t="s">
        <v>207</v>
      </c>
      <c r="J22" s="519" t="s">
        <v>207</v>
      </c>
      <c r="K22" s="519" t="s">
        <v>207</v>
      </c>
      <c r="L22" s="519" t="s">
        <v>207</v>
      </c>
      <c r="M22" s="519" t="s">
        <v>207</v>
      </c>
      <c r="N22" s="521" t="s">
        <v>232</v>
      </c>
      <c r="O22" s="529" t="s">
        <v>211</v>
      </c>
      <c r="P22" s="385"/>
      <c r="Q22" s="385"/>
      <c r="R22" s="385"/>
      <c r="S22" s="385"/>
      <c r="T22" s="385"/>
      <c r="U22" s="385"/>
      <c r="V22" s="385"/>
      <c r="W22" s="385"/>
      <c r="X22" s="385"/>
      <c r="Y22" s="385"/>
      <c r="Z22" s="385"/>
    </row>
    <row r="23" ht="13.5" customHeight="1">
      <c r="A23" s="513"/>
      <c r="B23" s="516">
        <v>72.0</v>
      </c>
      <c r="C23" s="517">
        <v>72.0</v>
      </c>
      <c r="D23" s="516">
        <v>72.0</v>
      </c>
      <c r="E23" s="516">
        <v>72.0</v>
      </c>
      <c r="F23" s="516">
        <v>72.0</v>
      </c>
      <c r="G23" s="516">
        <v>72.0</v>
      </c>
      <c r="H23" s="516">
        <v>72.0</v>
      </c>
      <c r="I23" s="516">
        <v>72.0</v>
      </c>
      <c r="J23" s="516">
        <v>72.0</v>
      </c>
      <c r="K23" s="516">
        <v>72.0</v>
      </c>
      <c r="L23" s="516">
        <v>72.0</v>
      </c>
      <c r="M23" s="516">
        <v>72.0</v>
      </c>
      <c r="N23" s="524">
        <v>72.0</v>
      </c>
      <c r="O23" s="531">
        <v>72.0</v>
      </c>
      <c r="P23" s="385"/>
      <c r="Q23" s="385"/>
      <c r="R23" s="385"/>
      <c r="S23" s="385"/>
      <c r="T23" s="385"/>
      <c r="U23" s="385"/>
      <c r="V23" s="385"/>
      <c r="W23" s="385"/>
      <c r="X23" s="385"/>
      <c r="Y23" s="385"/>
      <c r="Z23" s="385"/>
    </row>
    <row r="24" ht="12.75" customHeight="1">
      <c r="A24" s="504">
        <v>1.0</v>
      </c>
      <c r="B24" s="519" t="s">
        <v>207</v>
      </c>
      <c r="C24" s="510" t="s">
        <v>211</v>
      </c>
      <c r="D24" s="519" t="s">
        <v>207</v>
      </c>
      <c r="E24" s="519" t="s">
        <v>207</v>
      </c>
      <c r="F24" s="519" t="s">
        <v>207</v>
      </c>
      <c r="G24" s="519" t="s">
        <v>207</v>
      </c>
      <c r="H24" s="519" t="s">
        <v>207</v>
      </c>
      <c r="I24" s="519" t="s">
        <v>207</v>
      </c>
      <c r="J24" s="519" t="s">
        <v>207</v>
      </c>
      <c r="K24" s="519" t="s">
        <v>207</v>
      </c>
      <c r="L24" s="519" t="s">
        <v>207</v>
      </c>
      <c r="M24" s="519" t="s">
        <v>207</v>
      </c>
      <c r="N24" s="521" t="s">
        <v>232</v>
      </c>
      <c r="O24" s="529" t="s">
        <v>211</v>
      </c>
      <c r="P24" s="385"/>
      <c r="Q24" s="385"/>
      <c r="R24" s="385"/>
      <c r="S24" s="385"/>
      <c r="T24" s="385"/>
      <c r="U24" s="385"/>
      <c r="V24" s="385"/>
      <c r="W24" s="385"/>
      <c r="X24" s="385"/>
      <c r="Y24" s="385"/>
      <c r="Z24" s="385"/>
    </row>
    <row r="25" ht="13.5" customHeight="1">
      <c r="A25" s="24"/>
      <c r="B25" s="516">
        <v>72.0</v>
      </c>
      <c r="C25" s="517">
        <v>72.0</v>
      </c>
      <c r="D25" s="516">
        <v>72.0</v>
      </c>
      <c r="E25" s="516">
        <v>72.0</v>
      </c>
      <c r="F25" s="516">
        <v>72.0</v>
      </c>
      <c r="G25" s="516">
        <v>72.0</v>
      </c>
      <c r="H25" s="516">
        <v>72.0</v>
      </c>
      <c r="I25" s="516">
        <v>72.0</v>
      </c>
      <c r="J25" s="516">
        <v>72.0</v>
      </c>
      <c r="K25" s="516">
        <v>72.0</v>
      </c>
      <c r="L25" s="516">
        <v>72.0</v>
      </c>
      <c r="M25" s="516">
        <v>72.0</v>
      </c>
      <c r="N25" s="524">
        <v>72.0</v>
      </c>
      <c r="O25" s="531">
        <v>72.0</v>
      </c>
      <c r="P25" s="385"/>
      <c r="Q25" s="385"/>
      <c r="R25" s="385"/>
      <c r="S25" s="385"/>
      <c r="T25" s="385"/>
      <c r="U25" s="385"/>
      <c r="V25" s="385"/>
      <c r="W25" s="385"/>
      <c r="X25" s="385"/>
      <c r="Y25" s="385"/>
      <c r="Z25" s="385"/>
    </row>
    <row r="26" ht="13.5" customHeight="1">
      <c r="A26" s="532"/>
      <c r="B26" s="533"/>
      <c r="C26" s="532"/>
      <c r="D26" s="532"/>
      <c r="E26" s="532"/>
      <c r="F26" s="532"/>
      <c r="G26" s="532"/>
      <c r="H26" s="532"/>
      <c r="I26" s="532"/>
      <c r="J26" s="532"/>
      <c r="K26" s="532"/>
      <c r="L26" s="532"/>
      <c r="M26" s="532"/>
      <c r="N26" s="532"/>
      <c r="O26" s="532"/>
      <c r="P26" s="385"/>
      <c r="Q26" s="385"/>
      <c r="R26" s="385"/>
      <c r="S26" s="385"/>
      <c r="T26" s="385"/>
      <c r="U26" s="385"/>
      <c r="V26" s="385"/>
      <c r="W26" s="385"/>
      <c r="X26" s="385"/>
      <c r="Y26" s="385"/>
      <c r="Z26" s="385"/>
    </row>
    <row r="27" ht="13.5" customHeight="1">
      <c r="A27" s="534" t="s">
        <v>246</v>
      </c>
      <c r="B27" s="535"/>
      <c r="C27" s="535"/>
      <c r="D27" s="535"/>
      <c r="E27" s="535"/>
      <c r="F27" s="535"/>
      <c r="G27" s="535"/>
      <c r="H27" s="535"/>
      <c r="I27" s="535"/>
      <c r="J27" s="535"/>
      <c r="K27" s="535"/>
      <c r="L27" s="535"/>
      <c r="M27" s="535"/>
      <c r="N27" s="535"/>
      <c r="O27" s="536"/>
      <c r="P27" s="385"/>
      <c r="Q27" s="385"/>
      <c r="R27" s="385"/>
      <c r="S27" s="385"/>
      <c r="T27" s="385"/>
      <c r="U27" s="385"/>
      <c r="V27" s="385"/>
      <c r="W27" s="385"/>
      <c r="X27" s="385"/>
      <c r="Y27" s="385"/>
      <c r="Z27" s="385"/>
    </row>
    <row r="28" ht="13.5" customHeight="1">
      <c r="A28" s="537"/>
      <c r="B28" s="538">
        <v>1.0</v>
      </c>
      <c r="C28" s="539">
        <v>2.0</v>
      </c>
      <c r="D28" s="539">
        <v>3.0</v>
      </c>
      <c r="E28" s="539">
        <v>4.0</v>
      </c>
      <c r="F28" s="539">
        <v>5.0</v>
      </c>
      <c r="G28" s="539">
        <v>6.0</v>
      </c>
      <c r="H28" s="539">
        <v>7.0</v>
      </c>
      <c r="I28" s="539">
        <v>8.0</v>
      </c>
      <c r="J28" s="539">
        <v>9.0</v>
      </c>
      <c r="K28" s="539">
        <v>10.0</v>
      </c>
      <c r="L28" s="539">
        <v>11.0</v>
      </c>
      <c r="M28" s="539">
        <v>12.0</v>
      </c>
      <c r="N28" s="539">
        <v>13.0</v>
      </c>
      <c r="O28" s="540">
        <v>14.0</v>
      </c>
      <c r="P28" s="385"/>
      <c r="Q28" s="385"/>
      <c r="R28" s="385"/>
      <c r="S28" s="385"/>
      <c r="T28" s="385"/>
      <c r="U28" s="385"/>
      <c r="V28" s="385"/>
      <c r="W28" s="385"/>
      <c r="X28" s="385"/>
      <c r="Y28" s="385"/>
      <c r="Z28" s="385"/>
    </row>
    <row r="29" ht="12.75" customHeight="1">
      <c r="A29" s="541">
        <v>5.0</v>
      </c>
      <c r="B29" s="519" t="s">
        <v>207</v>
      </c>
      <c r="C29" s="519" t="s">
        <v>207</v>
      </c>
      <c r="D29" s="519" t="s">
        <v>207</v>
      </c>
      <c r="E29" s="519" t="s">
        <v>207</v>
      </c>
      <c r="F29" s="510" t="s">
        <v>211</v>
      </c>
      <c r="G29" s="510" t="s">
        <v>211</v>
      </c>
      <c r="H29" s="510" t="s">
        <v>211</v>
      </c>
      <c r="I29" s="510" t="s">
        <v>211</v>
      </c>
      <c r="J29" s="510" t="s">
        <v>211</v>
      </c>
      <c r="K29" s="510" t="s">
        <v>211</v>
      </c>
      <c r="L29" s="519" t="s">
        <v>207</v>
      </c>
      <c r="M29" s="519" t="s">
        <v>207</v>
      </c>
      <c r="N29" s="519" t="s">
        <v>207</v>
      </c>
      <c r="O29" s="519" t="s">
        <v>207</v>
      </c>
      <c r="P29" s="385"/>
      <c r="Q29" s="385"/>
      <c r="R29" s="385"/>
      <c r="S29" s="385"/>
      <c r="T29" s="385"/>
      <c r="U29" s="385"/>
      <c r="V29" s="385"/>
      <c r="W29" s="385"/>
      <c r="X29" s="385"/>
      <c r="Y29" s="385"/>
      <c r="Z29" s="385"/>
    </row>
    <row r="30" ht="13.5" customHeight="1">
      <c r="A30" s="272"/>
      <c r="B30" s="516">
        <v>146.8</v>
      </c>
      <c r="C30" s="516">
        <v>146.8</v>
      </c>
      <c r="D30" s="516">
        <v>146.8</v>
      </c>
      <c r="E30" s="516">
        <v>146.8</v>
      </c>
      <c r="F30" s="542">
        <v>72.0</v>
      </c>
      <c r="G30" s="542">
        <v>72.0</v>
      </c>
      <c r="H30" s="542">
        <v>72.0</v>
      </c>
      <c r="I30" s="542">
        <v>72.0</v>
      </c>
      <c r="J30" s="542">
        <v>72.0</v>
      </c>
      <c r="K30" s="542">
        <v>72.0</v>
      </c>
      <c r="L30" s="516">
        <v>146.8</v>
      </c>
      <c r="M30" s="516">
        <v>146.8</v>
      </c>
      <c r="N30" s="516">
        <v>146.8</v>
      </c>
      <c r="O30" s="516">
        <v>146.8</v>
      </c>
      <c r="P30" s="385"/>
      <c r="Q30" s="385"/>
      <c r="R30" s="385"/>
      <c r="S30" s="385"/>
      <c r="T30" s="385"/>
      <c r="U30" s="385"/>
      <c r="V30" s="385"/>
      <c r="W30" s="385"/>
      <c r="X30" s="385"/>
      <c r="Y30" s="385"/>
      <c r="Z30" s="385"/>
    </row>
    <row r="31" ht="12.75" customHeight="1">
      <c r="A31" s="543">
        <v>4.0</v>
      </c>
      <c r="B31" s="544" t="s">
        <v>247</v>
      </c>
      <c r="C31" s="519" t="s">
        <v>207</v>
      </c>
      <c r="D31" s="510" t="s">
        <v>211</v>
      </c>
      <c r="E31" s="545" t="s">
        <v>247</v>
      </c>
      <c r="F31" s="545" t="s">
        <v>247</v>
      </c>
      <c r="G31" s="545" t="s">
        <v>247</v>
      </c>
      <c r="H31" s="545" t="s">
        <v>247</v>
      </c>
      <c r="I31" s="545" t="s">
        <v>247</v>
      </c>
      <c r="J31" s="545" t="s">
        <v>247</v>
      </c>
      <c r="K31" s="545" t="s">
        <v>247</v>
      </c>
      <c r="L31" s="545" t="s">
        <v>247</v>
      </c>
      <c r="M31" s="519" t="s">
        <v>207</v>
      </c>
      <c r="N31" s="510" t="s">
        <v>211</v>
      </c>
      <c r="O31" s="546" t="s">
        <v>247</v>
      </c>
      <c r="P31" s="385"/>
      <c r="Q31" s="385"/>
      <c r="R31" s="385"/>
      <c r="S31" s="385"/>
      <c r="T31" s="385"/>
      <c r="U31" s="385"/>
      <c r="V31" s="385"/>
      <c r="W31" s="385"/>
      <c r="X31" s="385"/>
      <c r="Y31" s="385"/>
      <c r="Z31" s="385"/>
    </row>
    <row r="32" ht="13.5" customHeight="1">
      <c r="A32" s="272"/>
      <c r="B32" s="547">
        <v>146.0</v>
      </c>
      <c r="C32" s="516">
        <v>72.0</v>
      </c>
      <c r="D32" s="517">
        <v>72.0</v>
      </c>
      <c r="E32" s="548">
        <v>146.0</v>
      </c>
      <c r="F32" s="548">
        <v>146.0</v>
      </c>
      <c r="G32" s="548">
        <v>146.0</v>
      </c>
      <c r="H32" s="548">
        <v>146.0</v>
      </c>
      <c r="I32" s="548">
        <v>146.0</v>
      </c>
      <c r="J32" s="548">
        <v>146.0</v>
      </c>
      <c r="K32" s="548">
        <v>146.0</v>
      </c>
      <c r="L32" s="548">
        <v>146.0</v>
      </c>
      <c r="M32" s="516">
        <v>146.8</v>
      </c>
      <c r="N32" s="517">
        <v>72.0</v>
      </c>
      <c r="O32" s="549">
        <v>146.0</v>
      </c>
      <c r="P32" s="385"/>
      <c r="Q32" s="385"/>
      <c r="R32" s="385"/>
      <c r="S32" s="385"/>
      <c r="T32" s="385"/>
      <c r="U32" s="385"/>
      <c r="V32" s="385"/>
      <c r="W32" s="385"/>
      <c r="X32" s="385"/>
      <c r="Y32" s="385"/>
      <c r="Z32" s="385"/>
    </row>
    <row r="33" ht="12.75" customHeight="1">
      <c r="A33" s="543">
        <v>2.0</v>
      </c>
      <c r="B33" s="550" t="s">
        <v>247</v>
      </c>
      <c r="C33" s="506" t="s">
        <v>207</v>
      </c>
      <c r="D33" s="506" t="s">
        <v>207</v>
      </c>
      <c r="E33" s="508" t="s">
        <v>207</v>
      </c>
      <c r="F33" s="508" t="s">
        <v>207</v>
      </c>
      <c r="G33" s="508" t="s">
        <v>207</v>
      </c>
      <c r="H33" s="508" t="s">
        <v>207</v>
      </c>
      <c r="I33" s="508" t="s">
        <v>207</v>
      </c>
      <c r="J33" s="508" t="s">
        <v>207</v>
      </c>
      <c r="K33" s="508" t="s">
        <v>207</v>
      </c>
      <c r="L33" s="508" t="s">
        <v>207</v>
      </c>
      <c r="M33" s="508" t="s">
        <v>207</v>
      </c>
      <c r="N33" s="554" t="s">
        <v>247</v>
      </c>
      <c r="O33" s="556" t="s">
        <v>247</v>
      </c>
      <c r="P33" s="385"/>
      <c r="Q33" s="385"/>
      <c r="R33" s="385"/>
      <c r="S33" s="385"/>
      <c r="T33" s="385"/>
      <c r="U33" s="385"/>
      <c r="V33" s="385"/>
      <c r="W33" s="385"/>
      <c r="X33" s="385"/>
      <c r="Y33" s="385"/>
      <c r="Z33" s="385"/>
    </row>
    <row r="34" ht="13.5" customHeight="1">
      <c r="A34" s="272"/>
      <c r="B34" s="550">
        <v>146.0</v>
      </c>
      <c r="C34" s="515">
        <v>300.0</v>
      </c>
      <c r="D34" s="515">
        <v>300.0</v>
      </c>
      <c r="E34" s="508">
        <v>72.0</v>
      </c>
      <c r="F34" s="508">
        <v>72.0</v>
      </c>
      <c r="G34" s="508">
        <v>72.0</v>
      </c>
      <c r="H34" s="508">
        <v>72.0</v>
      </c>
      <c r="I34" s="508">
        <v>72.0</v>
      </c>
      <c r="J34" s="508">
        <v>72.0</v>
      </c>
      <c r="K34" s="508">
        <v>72.0</v>
      </c>
      <c r="L34" s="508">
        <v>72.0</v>
      </c>
      <c r="M34" s="508">
        <v>72.0</v>
      </c>
      <c r="N34" s="554">
        <v>146.0</v>
      </c>
      <c r="O34" s="556">
        <v>146.0</v>
      </c>
      <c r="P34" s="385"/>
      <c r="Q34" s="385"/>
      <c r="R34" s="385"/>
      <c r="S34" s="385"/>
      <c r="T34" s="385"/>
      <c r="U34" s="385"/>
      <c r="V34" s="385"/>
      <c r="W34" s="385"/>
      <c r="X34" s="385"/>
      <c r="Y34" s="385"/>
      <c r="Z34" s="385"/>
    </row>
    <row r="35" ht="12.75" customHeight="1">
      <c r="A35" s="543">
        <v>1.0</v>
      </c>
      <c r="B35" s="557" t="s">
        <v>247</v>
      </c>
      <c r="C35" s="506" t="s">
        <v>253</v>
      </c>
      <c r="D35" s="506" t="s">
        <v>253</v>
      </c>
      <c r="E35" s="519" t="s">
        <v>207</v>
      </c>
      <c r="F35" s="519" t="s">
        <v>207</v>
      </c>
      <c r="G35" s="519" t="s">
        <v>207</v>
      </c>
      <c r="H35" s="519" t="s">
        <v>207</v>
      </c>
      <c r="I35" s="519" t="s">
        <v>207</v>
      </c>
      <c r="J35" s="519" t="s">
        <v>207</v>
      </c>
      <c r="K35" s="519" t="s">
        <v>207</v>
      </c>
      <c r="L35" s="519" t="s">
        <v>207</v>
      </c>
      <c r="M35" s="519" t="s">
        <v>207</v>
      </c>
      <c r="N35" s="545" t="s">
        <v>247</v>
      </c>
      <c r="O35" s="558" t="s">
        <v>247</v>
      </c>
      <c r="P35" s="385"/>
      <c r="Q35" s="385"/>
      <c r="R35" s="385"/>
      <c r="S35" s="385"/>
      <c r="T35" s="385"/>
      <c r="U35" s="385"/>
      <c r="V35" s="385"/>
      <c r="W35" s="385"/>
      <c r="X35" s="385"/>
      <c r="Y35" s="385"/>
      <c r="Z35" s="385"/>
    </row>
    <row r="36" ht="13.5" customHeight="1">
      <c r="A36" s="24"/>
      <c r="B36" s="560">
        <v>146.0</v>
      </c>
      <c r="C36" s="515">
        <v>300.0</v>
      </c>
      <c r="D36" s="515">
        <v>300.0</v>
      </c>
      <c r="E36" s="516">
        <v>72.0</v>
      </c>
      <c r="F36" s="516">
        <v>72.0</v>
      </c>
      <c r="G36" s="516">
        <v>72.0</v>
      </c>
      <c r="H36" s="516">
        <v>72.0</v>
      </c>
      <c r="I36" s="516">
        <v>72.0</v>
      </c>
      <c r="J36" s="516">
        <v>72.0</v>
      </c>
      <c r="K36" s="516">
        <v>72.0</v>
      </c>
      <c r="L36" s="516">
        <v>72.0</v>
      </c>
      <c r="M36" s="516">
        <v>72.0</v>
      </c>
      <c r="N36" s="548">
        <v>146.0</v>
      </c>
      <c r="O36" s="561">
        <v>146.0</v>
      </c>
      <c r="P36" s="385"/>
      <c r="Q36" s="385"/>
      <c r="R36" s="385"/>
      <c r="S36" s="385"/>
      <c r="T36" s="385"/>
      <c r="U36" s="385"/>
      <c r="V36" s="385"/>
      <c r="W36" s="385"/>
      <c r="X36" s="385"/>
      <c r="Y36" s="385"/>
      <c r="Z36" s="385"/>
    </row>
    <row r="37" ht="12.75" customHeight="1">
      <c r="A37" s="385"/>
      <c r="B37" s="385"/>
      <c r="C37" s="385"/>
      <c r="D37" s="385"/>
      <c r="E37" s="385"/>
      <c r="F37" s="449"/>
      <c r="G37" s="385"/>
      <c r="H37" s="385"/>
      <c r="I37" s="385"/>
      <c r="J37" s="385"/>
      <c r="K37" s="385"/>
      <c r="L37" s="385"/>
      <c r="M37" s="385"/>
      <c r="N37" s="385"/>
      <c r="O37" s="385"/>
      <c r="P37" s="385"/>
      <c r="Q37" s="385"/>
      <c r="R37" s="385"/>
      <c r="S37" s="385"/>
      <c r="T37" s="385"/>
      <c r="U37" s="385"/>
      <c r="V37" s="385"/>
      <c r="W37" s="385"/>
      <c r="X37" s="385"/>
      <c r="Y37" s="385"/>
      <c r="Z37" s="385"/>
    </row>
    <row r="38" ht="12.75" customHeight="1">
      <c r="A38" s="385"/>
      <c r="B38" s="385"/>
      <c r="C38" s="562" t="s">
        <v>261</v>
      </c>
      <c r="D38" s="385"/>
      <c r="E38" s="385"/>
      <c r="F38" s="449"/>
      <c r="G38" s="385"/>
      <c r="H38" s="385"/>
      <c r="I38" s="385"/>
      <c r="J38" s="385"/>
      <c r="K38" s="385"/>
      <c r="L38" s="385"/>
      <c r="M38" s="385"/>
      <c r="N38" s="385"/>
      <c r="O38" s="385"/>
      <c r="P38" s="385"/>
      <c r="Q38" s="385"/>
      <c r="R38" s="385"/>
      <c r="S38" s="385"/>
      <c r="T38" s="385"/>
      <c r="U38" s="385"/>
      <c r="V38" s="385"/>
      <c r="W38" s="385"/>
      <c r="X38" s="385"/>
      <c r="Y38" s="385"/>
      <c r="Z38" s="385"/>
    </row>
    <row r="39" ht="12.75" customHeight="1">
      <c r="A39" s="385"/>
      <c r="B39" s="385"/>
      <c r="C39" s="385" t="s">
        <v>262</v>
      </c>
      <c r="D39" s="385"/>
      <c r="E39" s="385"/>
      <c r="F39" s="449"/>
      <c r="G39" s="385"/>
      <c r="H39" s="385"/>
      <c r="I39" s="385"/>
      <c r="J39" s="385"/>
      <c r="K39" s="385"/>
      <c r="L39" s="385"/>
      <c r="M39" s="385"/>
      <c r="N39" s="385"/>
      <c r="O39" s="385"/>
      <c r="P39" s="385"/>
      <c r="Q39" s="385"/>
      <c r="R39" s="385"/>
      <c r="S39" s="385"/>
      <c r="T39" s="385"/>
      <c r="U39" s="385"/>
      <c r="V39" s="385"/>
      <c r="W39" s="385"/>
      <c r="X39" s="385"/>
      <c r="Y39" s="385"/>
      <c r="Z39" s="385"/>
    </row>
    <row r="40" ht="12.75" customHeight="1">
      <c r="A40" s="385"/>
      <c r="B40" s="385"/>
      <c r="C40" s="385" t="s">
        <v>263</v>
      </c>
      <c r="D40" s="385"/>
      <c r="E40" s="385"/>
      <c r="F40" s="449"/>
      <c r="G40" s="385"/>
      <c r="H40" s="385"/>
      <c r="I40" s="385"/>
      <c r="J40" s="385"/>
      <c r="K40" s="385"/>
      <c r="L40" s="385"/>
      <c r="M40" s="385"/>
      <c r="N40" s="385"/>
      <c r="O40" s="385"/>
      <c r="P40" s="385"/>
      <c r="Q40" s="385"/>
      <c r="R40" s="385"/>
      <c r="S40" s="385"/>
      <c r="T40" s="385"/>
      <c r="U40" s="385"/>
      <c r="V40" s="385"/>
      <c r="W40" s="385"/>
      <c r="X40" s="385"/>
      <c r="Y40" s="385"/>
      <c r="Z40" s="385"/>
    </row>
    <row r="41" ht="12.75" customHeight="1">
      <c r="A41" s="385"/>
      <c r="B41" s="385"/>
      <c r="C41" s="385" t="s">
        <v>264</v>
      </c>
      <c r="D41" s="385"/>
      <c r="E41" s="385"/>
      <c r="F41" s="449"/>
      <c r="G41" s="385"/>
      <c r="H41" s="385"/>
      <c r="I41" s="385"/>
      <c r="J41" s="385"/>
      <c r="K41" s="385"/>
      <c r="L41" s="385"/>
      <c r="M41" s="385"/>
      <c r="N41" s="385"/>
      <c r="O41" s="385"/>
      <c r="P41" s="385"/>
      <c r="Q41" s="385"/>
      <c r="R41" s="385"/>
      <c r="S41" s="385"/>
      <c r="T41" s="385"/>
      <c r="U41" s="385"/>
      <c r="V41" s="385"/>
      <c r="W41" s="385"/>
      <c r="X41" s="385"/>
      <c r="Y41" s="385"/>
      <c r="Z41" s="385"/>
    </row>
    <row r="42" ht="12.75" customHeight="1">
      <c r="A42" s="385"/>
      <c r="B42" s="385"/>
      <c r="C42" s="385" t="s">
        <v>266</v>
      </c>
      <c r="D42" s="385"/>
      <c r="E42" s="385"/>
      <c r="F42" s="449"/>
      <c r="G42" s="385"/>
      <c r="H42" s="385"/>
      <c r="I42" s="385"/>
      <c r="J42" s="385"/>
      <c r="K42" s="385"/>
      <c r="L42" s="385"/>
      <c r="M42" s="385"/>
      <c r="N42" s="385"/>
      <c r="O42" s="385"/>
      <c r="P42" s="385"/>
      <c r="Q42" s="385"/>
      <c r="R42" s="385"/>
      <c r="S42" s="385"/>
      <c r="T42" s="385"/>
      <c r="U42" s="385"/>
      <c r="V42" s="385"/>
      <c r="W42" s="385"/>
      <c r="X42" s="385"/>
      <c r="Y42" s="385"/>
      <c r="Z42" s="385"/>
    </row>
    <row r="43" ht="12.75" customHeight="1">
      <c r="A43" s="385"/>
      <c r="B43" s="385"/>
      <c r="C43" s="385"/>
      <c r="D43" s="385"/>
      <c r="E43" s="385"/>
      <c r="F43" s="449"/>
      <c r="G43" s="385"/>
      <c r="H43" s="385"/>
      <c r="I43" s="385"/>
      <c r="J43" s="385"/>
      <c r="K43" s="385"/>
      <c r="L43" s="385"/>
      <c r="M43" s="385"/>
      <c r="N43" s="385"/>
      <c r="O43" s="385"/>
      <c r="P43" s="385"/>
      <c r="Q43" s="385"/>
      <c r="R43" s="385"/>
      <c r="S43" s="385"/>
      <c r="T43" s="385"/>
      <c r="U43" s="385"/>
      <c r="V43" s="385"/>
      <c r="W43" s="385"/>
      <c r="X43" s="385"/>
      <c r="Y43" s="385"/>
      <c r="Z43" s="385"/>
    </row>
    <row r="44" ht="12.75" customHeight="1">
      <c r="A44" s="385"/>
      <c r="B44" s="385"/>
      <c r="C44" s="385"/>
      <c r="D44" s="385"/>
      <c r="E44" s="385"/>
      <c r="F44" s="449"/>
      <c r="G44" s="385"/>
      <c r="H44" s="385"/>
      <c r="I44" s="385"/>
      <c r="J44" s="385"/>
      <c r="K44" s="385"/>
      <c r="L44" s="385"/>
      <c r="M44" s="385"/>
      <c r="N44" s="385"/>
      <c r="O44" s="385"/>
      <c r="P44" s="385"/>
      <c r="Q44" s="385"/>
      <c r="R44" s="385"/>
      <c r="S44" s="385"/>
      <c r="T44" s="385"/>
      <c r="U44" s="385"/>
      <c r="V44" s="385"/>
      <c r="W44" s="385"/>
      <c r="X44" s="385"/>
      <c r="Y44" s="385"/>
      <c r="Z44" s="385"/>
    </row>
    <row r="45" ht="12.75" customHeight="1">
      <c r="A45" s="385"/>
      <c r="B45" s="385"/>
      <c r="C45" s="385"/>
      <c r="D45" s="385"/>
      <c r="E45" s="385"/>
      <c r="F45" s="449"/>
      <c r="G45" s="385"/>
      <c r="H45" s="385"/>
      <c r="I45" s="385"/>
      <c r="J45" s="385"/>
      <c r="K45" s="385"/>
      <c r="L45" s="385"/>
      <c r="M45" s="385"/>
      <c r="N45" s="385"/>
      <c r="O45" s="385"/>
      <c r="P45" s="385"/>
      <c r="Q45" s="385"/>
      <c r="R45" s="385"/>
      <c r="S45" s="385"/>
      <c r="T45" s="385"/>
      <c r="U45" s="385"/>
      <c r="V45" s="385"/>
      <c r="W45" s="385"/>
      <c r="X45" s="385"/>
      <c r="Y45" s="385"/>
      <c r="Z45" s="385"/>
    </row>
    <row r="46" ht="12.75" customHeight="1">
      <c r="A46" s="385"/>
      <c r="B46" s="385"/>
      <c r="C46" s="385"/>
      <c r="D46" s="385"/>
      <c r="E46" s="385"/>
      <c r="F46" s="449"/>
      <c r="G46" s="385"/>
      <c r="H46" s="385"/>
      <c r="I46" s="385"/>
      <c r="J46" s="385"/>
      <c r="K46" s="385"/>
      <c r="L46" s="385"/>
      <c r="M46" s="385"/>
      <c r="N46" s="385"/>
      <c r="O46" s="385"/>
      <c r="P46" s="385"/>
      <c r="Q46" s="385"/>
      <c r="R46" s="385"/>
      <c r="S46" s="385"/>
      <c r="T46" s="385"/>
      <c r="U46" s="385"/>
      <c r="V46" s="385"/>
      <c r="W46" s="385"/>
      <c r="X46" s="385"/>
      <c r="Y46" s="385"/>
      <c r="Z46" s="385"/>
    </row>
    <row r="47" ht="12.75" customHeight="1">
      <c r="A47" s="385"/>
      <c r="B47" s="385"/>
      <c r="C47" s="385"/>
      <c r="D47" s="385"/>
      <c r="E47" s="385"/>
      <c r="F47" s="449"/>
      <c r="G47" s="385"/>
      <c r="H47" s="385"/>
      <c r="I47" s="385"/>
      <c r="J47" s="385"/>
      <c r="K47" s="385"/>
      <c r="L47" s="385"/>
      <c r="M47" s="385"/>
      <c r="N47" s="385"/>
      <c r="O47" s="385"/>
      <c r="P47" s="385"/>
      <c r="Q47" s="385"/>
      <c r="R47" s="385"/>
      <c r="S47" s="385"/>
      <c r="T47" s="385"/>
      <c r="U47" s="385"/>
      <c r="V47" s="385"/>
      <c r="W47" s="385"/>
      <c r="X47" s="385"/>
      <c r="Y47" s="385"/>
      <c r="Z47" s="385"/>
    </row>
    <row r="48" ht="12.75" customHeight="1">
      <c r="A48" s="385"/>
      <c r="B48" s="385"/>
      <c r="C48" s="385"/>
      <c r="D48" s="385"/>
      <c r="E48" s="385"/>
      <c r="F48" s="449"/>
      <c r="G48" s="385"/>
      <c r="H48" s="385"/>
      <c r="I48" s="385"/>
      <c r="J48" s="385"/>
      <c r="K48" s="385"/>
      <c r="L48" s="385"/>
      <c r="M48" s="385"/>
      <c r="N48" s="385"/>
      <c r="O48" s="385"/>
      <c r="P48" s="385"/>
      <c r="Q48" s="385"/>
      <c r="R48" s="385"/>
      <c r="S48" s="385"/>
      <c r="T48" s="385"/>
      <c r="U48" s="385"/>
      <c r="V48" s="385"/>
      <c r="W48" s="385"/>
      <c r="X48" s="385"/>
      <c r="Y48" s="385"/>
      <c r="Z48" s="385"/>
    </row>
    <row r="49" ht="12.75" customHeight="1">
      <c r="A49" s="385"/>
      <c r="B49" s="385"/>
      <c r="C49" s="385"/>
      <c r="D49" s="385"/>
      <c r="E49" s="385"/>
      <c r="F49" s="449"/>
      <c r="G49" s="385"/>
      <c r="H49" s="385"/>
      <c r="I49" s="385"/>
      <c r="J49" s="385"/>
      <c r="K49" s="385"/>
      <c r="L49" s="385"/>
      <c r="M49" s="385"/>
      <c r="N49" s="385"/>
      <c r="O49" s="385"/>
      <c r="P49" s="385"/>
      <c r="Q49" s="385"/>
      <c r="R49" s="385"/>
      <c r="S49" s="385"/>
      <c r="T49" s="385"/>
      <c r="U49" s="385"/>
      <c r="V49" s="385"/>
      <c r="W49" s="385"/>
      <c r="X49" s="385"/>
      <c r="Y49" s="385"/>
      <c r="Z49" s="385"/>
    </row>
    <row r="50" ht="12.75" customHeight="1">
      <c r="A50" s="385"/>
      <c r="B50" s="385"/>
      <c r="C50" s="385"/>
      <c r="D50" s="385"/>
      <c r="E50" s="385"/>
      <c r="F50" s="449"/>
      <c r="G50" s="385"/>
      <c r="H50" s="385"/>
      <c r="I50" s="385"/>
      <c r="J50" s="385"/>
      <c r="K50" s="385"/>
      <c r="L50" s="385"/>
      <c r="M50" s="385"/>
      <c r="N50" s="385"/>
      <c r="O50" s="385"/>
      <c r="P50" s="385"/>
      <c r="Q50" s="385"/>
      <c r="R50" s="385"/>
      <c r="S50" s="385"/>
      <c r="T50" s="385"/>
      <c r="U50" s="385"/>
      <c r="V50" s="385"/>
      <c r="W50" s="385"/>
      <c r="X50" s="385"/>
      <c r="Y50" s="385"/>
      <c r="Z50" s="385"/>
    </row>
    <row r="51" ht="12.75" customHeight="1">
      <c r="A51" s="385"/>
      <c r="B51" s="385"/>
      <c r="C51" s="385"/>
      <c r="D51" s="385"/>
      <c r="E51" s="385"/>
      <c r="F51" s="449"/>
      <c r="G51" s="385"/>
      <c r="H51" s="385"/>
      <c r="I51" s="385"/>
      <c r="J51" s="385"/>
      <c r="K51" s="385"/>
      <c r="L51" s="385"/>
      <c r="M51" s="385"/>
      <c r="N51" s="385"/>
      <c r="O51" s="385"/>
      <c r="P51" s="385"/>
      <c r="Q51" s="385"/>
      <c r="R51" s="385"/>
      <c r="S51" s="385"/>
      <c r="T51" s="385"/>
      <c r="U51" s="385"/>
      <c r="V51" s="385"/>
      <c r="W51" s="385"/>
      <c r="X51" s="385"/>
      <c r="Y51" s="385"/>
      <c r="Z51" s="385"/>
    </row>
    <row r="52" ht="12.75" customHeight="1">
      <c r="A52" s="385"/>
      <c r="B52" s="385"/>
      <c r="C52" s="385"/>
      <c r="D52" s="385"/>
      <c r="E52" s="385"/>
      <c r="F52" s="449"/>
      <c r="G52" s="385"/>
      <c r="H52" s="385"/>
      <c r="I52" s="385"/>
      <c r="J52" s="385"/>
      <c r="K52" s="385"/>
      <c r="L52" s="385"/>
      <c r="M52" s="385"/>
      <c r="N52" s="385"/>
      <c r="O52" s="385"/>
      <c r="P52" s="385"/>
      <c r="Q52" s="385"/>
      <c r="R52" s="385"/>
      <c r="S52" s="385"/>
      <c r="T52" s="385"/>
      <c r="U52" s="385"/>
      <c r="V52" s="385"/>
      <c r="W52" s="385"/>
      <c r="X52" s="385"/>
      <c r="Y52" s="385"/>
      <c r="Z52" s="385"/>
    </row>
    <row r="53" ht="12.75" customHeight="1">
      <c r="A53" s="385"/>
      <c r="B53" s="385"/>
      <c r="C53" s="385"/>
      <c r="D53" s="385"/>
      <c r="E53" s="385"/>
      <c r="F53" s="449"/>
      <c r="G53" s="385"/>
      <c r="H53" s="385"/>
      <c r="I53" s="385"/>
      <c r="J53" s="385"/>
      <c r="K53" s="385"/>
      <c r="L53" s="385"/>
      <c r="M53" s="385"/>
      <c r="N53" s="385"/>
      <c r="O53" s="385"/>
      <c r="P53" s="385"/>
      <c r="Q53" s="385"/>
      <c r="R53" s="385"/>
      <c r="S53" s="385"/>
      <c r="T53" s="385"/>
      <c r="U53" s="385"/>
      <c r="V53" s="385"/>
      <c r="W53" s="385"/>
      <c r="X53" s="385"/>
      <c r="Y53" s="385"/>
      <c r="Z53" s="385"/>
    </row>
    <row r="54" ht="12.75" customHeight="1">
      <c r="A54" s="385"/>
      <c r="B54" s="385"/>
      <c r="C54" s="385"/>
      <c r="D54" s="385"/>
      <c r="E54" s="385"/>
      <c r="F54" s="449"/>
      <c r="G54" s="385"/>
      <c r="H54" s="385"/>
      <c r="I54" s="385"/>
      <c r="J54" s="385"/>
      <c r="K54" s="385"/>
      <c r="L54" s="385"/>
      <c r="M54" s="385"/>
      <c r="N54" s="385"/>
      <c r="O54" s="385"/>
      <c r="P54" s="385"/>
      <c r="Q54" s="385"/>
      <c r="R54" s="385"/>
      <c r="S54" s="385"/>
      <c r="T54" s="385"/>
      <c r="U54" s="385"/>
      <c r="V54" s="385"/>
      <c r="W54" s="385"/>
      <c r="X54" s="385"/>
      <c r="Y54" s="385"/>
      <c r="Z54" s="385"/>
    </row>
    <row r="55" ht="12.75" customHeight="1">
      <c r="A55" s="385"/>
      <c r="B55" s="385"/>
      <c r="C55" s="385"/>
      <c r="D55" s="385"/>
      <c r="E55" s="385"/>
      <c r="F55" s="449"/>
      <c r="G55" s="385"/>
      <c r="H55" s="385"/>
      <c r="I55" s="385"/>
      <c r="J55" s="385"/>
      <c r="K55" s="385"/>
      <c r="L55" s="385"/>
      <c r="M55" s="385"/>
      <c r="N55" s="385"/>
      <c r="O55" s="385"/>
      <c r="P55" s="385"/>
      <c r="Q55" s="385"/>
      <c r="R55" s="385"/>
      <c r="S55" s="385"/>
      <c r="T55" s="385"/>
      <c r="U55" s="385"/>
      <c r="V55" s="385"/>
      <c r="W55" s="385"/>
      <c r="X55" s="385"/>
      <c r="Y55" s="385"/>
      <c r="Z55" s="385"/>
    </row>
    <row r="56" ht="12.75" customHeight="1">
      <c r="A56" s="385"/>
      <c r="B56" s="385"/>
      <c r="C56" s="385"/>
      <c r="D56" s="385"/>
      <c r="E56" s="385"/>
      <c r="F56" s="449"/>
      <c r="G56" s="385"/>
      <c r="H56" s="385"/>
      <c r="I56" s="385"/>
      <c r="J56" s="385"/>
      <c r="K56" s="385"/>
      <c r="L56" s="385"/>
      <c r="M56" s="385"/>
      <c r="N56" s="385"/>
      <c r="O56" s="385"/>
      <c r="P56" s="385"/>
      <c r="Q56" s="385"/>
      <c r="R56" s="385"/>
      <c r="S56" s="385"/>
      <c r="T56" s="385"/>
      <c r="U56" s="385"/>
      <c r="V56" s="385"/>
      <c r="W56" s="385"/>
      <c r="X56" s="385"/>
      <c r="Y56" s="385"/>
      <c r="Z56" s="385"/>
    </row>
    <row r="57" ht="12.75" customHeight="1">
      <c r="A57" s="385"/>
      <c r="B57" s="385"/>
      <c r="C57" s="385"/>
      <c r="D57" s="385"/>
      <c r="E57" s="385"/>
      <c r="F57" s="449"/>
      <c r="G57" s="385"/>
      <c r="H57" s="385"/>
      <c r="I57" s="385"/>
      <c r="J57" s="385"/>
      <c r="K57" s="385"/>
      <c r="L57" s="385"/>
      <c r="M57" s="385"/>
      <c r="N57" s="385"/>
      <c r="O57" s="385"/>
      <c r="P57" s="385"/>
      <c r="Q57" s="385"/>
      <c r="R57" s="385"/>
      <c r="S57" s="385"/>
      <c r="T57" s="385"/>
      <c r="U57" s="385"/>
      <c r="V57" s="385"/>
      <c r="W57" s="385"/>
      <c r="X57" s="385"/>
      <c r="Y57" s="385"/>
      <c r="Z57" s="385"/>
    </row>
    <row r="58" ht="12.75" customHeight="1">
      <c r="A58" s="385"/>
      <c r="B58" s="385"/>
      <c r="C58" s="385"/>
      <c r="D58" s="385"/>
      <c r="E58" s="385"/>
      <c r="F58" s="449"/>
      <c r="G58" s="385"/>
      <c r="H58" s="385"/>
      <c r="I58" s="385"/>
      <c r="J58" s="385"/>
      <c r="K58" s="385"/>
      <c r="L58" s="385"/>
      <c r="M58" s="385"/>
      <c r="N58" s="385"/>
      <c r="O58" s="385"/>
      <c r="P58" s="385"/>
      <c r="Q58" s="385"/>
      <c r="R58" s="385"/>
      <c r="S58" s="385"/>
      <c r="T58" s="385"/>
      <c r="U58" s="385"/>
      <c r="V58" s="385"/>
      <c r="W58" s="385"/>
      <c r="X58" s="385"/>
      <c r="Y58" s="385"/>
      <c r="Z58" s="385"/>
    </row>
    <row r="59" ht="12.75" customHeight="1">
      <c r="A59" s="385"/>
      <c r="B59" s="385"/>
      <c r="C59" s="385"/>
      <c r="D59" s="385"/>
      <c r="E59" s="385"/>
      <c r="F59" s="449"/>
      <c r="G59" s="385"/>
      <c r="H59" s="385"/>
      <c r="I59" s="385"/>
      <c r="J59" s="385"/>
      <c r="K59" s="385"/>
      <c r="L59" s="385"/>
      <c r="M59" s="385"/>
      <c r="N59" s="385"/>
      <c r="O59" s="385"/>
      <c r="P59" s="385"/>
      <c r="Q59" s="385"/>
      <c r="R59" s="385"/>
      <c r="S59" s="385"/>
      <c r="T59" s="385"/>
      <c r="U59" s="385"/>
      <c r="V59" s="385"/>
      <c r="W59" s="385"/>
      <c r="X59" s="385"/>
      <c r="Y59" s="385"/>
      <c r="Z59" s="385"/>
    </row>
    <row r="60" ht="12.75" customHeight="1">
      <c r="A60" s="385"/>
      <c r="B60" s="385"/>
      <c r="C60" s="385"/>
      <c r="D60" s="385"/>
      <c r="E60" s="385"/>
      <c r="F60" s="449"/>
      <c r="G60" s="385"/>
      <c r="H60" s="385"/>
      <c r="I60" s="385"/>
      <c r="J60" s="385"/>
      <c r="K60" s="385"/>
      <c r="L60" s="385"/>
      <c r="M60" s="385"/>
      <c r="N60" s="385"/>
      <c r="O60" s="385"/>
      <c r="P60" s="385"/>
      <c r="Q60" s="385"/>
      <c r="R60" s="385"/>
      <c r="S60" s="385"/>
      <c r="T60" s="385"/>
      <c r="U60" s="385"/>
      <c r="V60" s="385"/>
      <c r="W60" s="385"/>
      <c r="X60" s="385"/>
      <c r="Y60" s="385"/>
      <c r="Z60" s="385"/>
    </row>
    <row r="61" ht="12.75" customHeight="1">
      <c r="A61" s="385"/>
      <c r="B61" s="385"/>
      <c r="C61" s="385"/>
      <c r="D61" s="385"/>
      <c r="E61" s="385"/>
      <c r="F61" s="449"/>
      <c r="G61" s="385"/>
      <c r="H61" s="385"/>
      <c r="I61" s="385"/>
      <c r="J61" s="385"/>
      <c r="K61" s="385"/>
      <c r="L61" s="385"/>
      <c r="M61" s="385"/>
      <c r="N61" s="385"/>
      <c r="O61" s="385"/>
      <c r="P61" s="385"/>
      <c r="Q61" s="385"/>
      <c r="R61" s="385"/>
      <c r="S61" s="385"/>
      <c r="T61" s="385"/>
      <c r="U61" s="385"/>
      <c r="V61" s="385"/>
      <c r="W61" s="385"/>
      <c r="X61" s="385"/>
      <c r="Y61" s="385"/>
      <c r="Z61" s="385"/>
    </row>
    <row r="62" ht="12.75" customHeight="1">
      <c r="A62" s="385"/>
      <c r="B62" s="385"/>
      <c r="C62" s="385"/>
      <c r="D62" s="385"/>
      <c r="E62" s="385"/>
      <c r="F62" s="449"/>
      <c r="G62" s="385"/>
      <c r="H62" s="385"/>
      <c r="I62" s="385"/>
      <c r="J62" s="385"/>
      <c r="K62" s="385"/>
      <c r="L62" s="385"/>
      <c r="M62" s="385"/>
      <c r="N62" s="385"/>
      <c r="O62" s="385"/>
      <c r="P62" s="385"/>
      <c r="Q62" s="385"/>
      <c r="R62" s="385"/>
      <c r="S62" s="385"/>
      <c r="T62" s="385"/>
      <c r="U62" s="385"/>
      <c r="V62" s="385"/>
      <c r="W62" s="385"/>
      <c r="X62" s="385"/>
      <c r="Y62" s="385"/>
      <c r="Z62" s="385"/>
    </row>
    <row r="63" ht="12.75" customHeight="1">
      <c r="A63" s="385"/>
      <c r="B63" s="385"/>
      <c r="C63" s="385"/>
      <c r="D63" s="385"/>
      <c r="E63" s="385"/>
      <c r="F63" s="449"/>
      <c r="G63" s="385"/>
      <c r="H63" s="385"/>
      <c r="I63" s="385"/>
      <c r="J63" s="385"/>
      <c r="K63" s="385"/>
      <c r="L63" s="385"/>
      <c r="M63" s="385"/>
      <c r="N63" s="385"/>
      <c r="O63" s="385"/>
      <c r="P63" s="385"/>
      <c r="Q63" s="385"/>
      <c r="R63" s="385"/>
      <c r="S63" s="385"/>
      <c r="T63" s="385"/>
      <c r="U63" s="385"/>
      <c r="V63" s="385"/>
      <c r="W63" s="385"/>
      <c r="X63" s="385"/>
      <c r="Y63" s="385"/>
      <c r="Z63" s="385"/>
    </row>
    <row r="64" ht="12.75" customHeight="1">
      <c r="A64" s="385"/>
      <c r="B64" s="385"/>
      <c r="C64" s="385"/>
      <c r="D64" s="385"/>
      <c r="E64" s="385"/>
      <c r="F64" s="449"/>
      <c r="G64" s="385"/>
      <c r="H64" s="385"/>
      <c r="I64" s="385"/>
      <c r="J64" s="385"/>
      <c r="K64" s="385"/>
      <c r="L64" s="385"/>
      <c r="M64" s="385"/>
      <c r="N64" s="385"/>
      <c r="O64" s="385"/>
      <c r="P64" s="385"/>
      <c r="Q64" s="385"/>
      <c r="R64" s="385"/>
      <c r="S64" s="385"/>
      <c r="T64" s="385"/>
      <c r="U64" s="385"/>
      <c r="V64" s="385"/>
      <c r="W64" s="385"/>
      <c r="X64" s="385"/>
      <c r="Y64" s="385"/>
      <c r="Z64" s="385"/>
    </row>
    <row r="65" ht="12.75" customHeight="1">
      <c r="A65" s="385"/>
      <c r="B65" s="385"/>
      <c r="C65" s="385"/>
      <c r="D65" s="385"/>
      <c r="E65" s="385"/>
      <c r="F65" s="449"/>
      <c r="G65" s="385"/>
      <c r="H65" s="385"/>
      <c r="I65" s="385"/>
      <c r="J65" s="385"/>
      <c r="K65" s="385"/>
      <c r="L65" s="385"/>
      <c r="M65" s="385"/>
      <c r="N65" s="385"/>
      <c r="O65" s="385"/>
      <c r="P65" s="385"/>
      <c r="Q65" s="385"/>
      <c r="R65" s="385"/>
      <c r="S65" s="385"/>
      <c r="T65" s="385"/>
      <c r="U65" s="385"/>
      <c r="V65" s="385"/>
      <c r="W65" s="385"/>
      <c r="X65" s="385"/>
      <c r="Y65" s="385"/>
      <c r="Z65" s="385"/>
    </row>
    <row r="66" ht="12.75" customHeight="1">
      <c r="A66" s="385"/>
      <c r="B66" s="385"/>
      <c r="C66" s="385"/>
      <c r="D66" s="385"/>
      <c r="E66" s="385"/>
      <c r="F66" s="449"/>
      <c r="G66" s="385"/>
      <c r="H66" s="385"/>
      <c r="I66" s="385"/>
      <c r="J66" s="385"/>
      <c r="K66" s="385"/>
      <c r="L66" s="385"/>
      <c r="M66" s="385"/>
      <c r="N66" s="385"/>
      <c r="O66" s="385"/>
      <c r="P66" s="385"/>
      <c r="Q66" s="385"/>
      <c r="R66" s="385"/>
      <c r="S66" s="385"/>
      <c r="T66" s="385"/>
      <c r="U66" s="385"/>
      <c r="V66" s="385"/>
      <c r="W66" s="385"/>
      <c r="X66" s="385"/>
      <c r="Y66" s="385"/>
      <c r="Z66" s="385"/>
    </row>
    <row r="67" ht="12.75" customHeight="1">
      <c r="A67" s="385"/>
      <c r="B67" s="385"/>
      <c r="C67" s="385"/>
      <c r="D67" s="385"/>
      <c r="E67" s="385"/>
      <c r="F67" s="449"/>
      <c r="G67" s="385"/>
      <c r="H67" s="385"/>
      <c r="I67" s="385"/>
      <c r="J67" s="385"/>
      <c r="K67" s="385"/>
      <c r="L67" s="385"/>
      <c r="M67" s="385"/>
      <c r="N67" s="385"/>
      <c r="O67" s="385"/>
      <c r="P67" s="385"/>
      <c r="Q67" s="385"/>
      <c r="R67" s="385"/>
      <c r="S67" s="385"/>
      <c r="T67" s="385"/>
      <c r="U67" s="385"/>
      <c r="V67" s="385"/>
      <c r="W67" s="385"/>
      <c r="X67" s="385"/>
      <c r="Y67" s="385"/>
      <c r="Z67" s="385"/>
    </row>
    <row r="68" ht="12.75" customHeight="1">
      <c r="A68" s="385"/>
      <c r="B68" s="385"/>
      <c r="C68" s="385"/>
      <c r="D68" s="385"/>
      <c r="E68" s="385"/>
      <c r="F68" s="449"/>
      <c r="G68" s="385"/>
      <c r="H68" s="385"/>
      <c r="I68" s="385"/>
      <c r="J68" s="385"/>
      <c r="K68" s="385"/>
      <c r="L68" s="385"/>
      <c r="M68" s="385"/>
      <c r="N68" s="385"/>
      <c r="O68" s="385"/>
      <c r="P68" s="385"/>
      <c r="Q68" s="385"/>
      <c r="R68" s="385"/>
      <c r="S68" s="385"/>
      <c r="T68" s="385"/>
      <c r="U68" s="385"/>
      <c r="V68" s="385"/>
      <c r="W68" s="385"/>
      <c r="X68" s="385"/>
      <c r="Y68" s="385"/>
      <c r="Z68" s="385"/>
    </row>
    <row r="69" ht="12.75" customHeight="1">
      <c r="A69" s="385"/>
      <c r="B69" s="385"/>
      <c r="C69" s="385"/>
      <c r="D69" s="385"/>
      <c r="E69" s="385"/>
      <c r="F69" s="449"/>
      <c r="G69" s="385"/>
      <c r="H69" s="385"/>
      <c r="I69" s="385"/>
      <c r="J69" s="385"/>
      <c r="K69" s="385"/>
      <c r="L69" s="385"/>
      <c r="M69" s="385"/>
      <c r="N69" s="385"/>
      <c r="O69" s="385"/>
      <c r="P69" s="385"/>
      <c r="Q69" s="385"/>
      <c r="R69" s="385"/>
      <c r="S69" s="385"/>
      <c r="T69" s="385"/>
      <c r="U69" s="385"/>
      <c r="V69" s="385"/>
      <c r="W69" s="385"/>
      <c r="X69" s="385"/>
      <c r="Y69" s="385"/>
      <c r="Z69" s="385"/>
    </row>
    <row r="70" ht="12.75" customHeight="1">
      <c r="A70" s="385"/>
      <c r="B70" s="385"/>
      <c r="C70" s="385"/>
      <c r="D70" s="385"/>
      <c r="E70" s="385"/>
      <c r="F70" s="449"/>
      <c r="G70" s="385"/>
      <c r="H70" s="385"/>
      <c r="I70" s="385"/>
      <c r="J70" s="385"/>
      <c r="K70" s="385"/>
      <c r="L70" s="385"/>
      <c r="M70" s="385"/>
      <c r="N70" s="385"/>
      <c r="O70" s="385"/>
      <c r="P70" s="385"/>
      <c r="Q70" s="385"/>
      <c r="R70" s="385"/>
      <c r="S70" s="385"/>
      <c r="T70" s="385"/>
      <c r="U70" s="385"/>
      <c r="V70" s="385"/>
      <c r="W70" s="385"/>
      <c r="X70" s="385"/>
      <c r="Y70" s="385"/>
      <c r="Z70" s="385"/>
    </row>
    <row r="71" ht="12.75" customHeight="1">
      <c r="A71" s="385"/>
      <c r="B71" s="385"/>
      <c r="C71" s="385"/>
      <c r="D71" s="385"/>
      <c r="E71" s="385"/>
      <c r="F71" s="449"/>
      <c r="G71" s="385"/>
      <c r="H71" s="385"/>
      <c r="I71" s="385"/>
      <c r="J71" s="385"/>
      <c r="K71" s="385"/>
      <c r="L71" s="385"/>
      <c r="M71" s="385"/>
      <c r="N71" s="385"/>
      <c r="O71" s="385"/>
      <c r="P71" s="385"/>
      <c r="Q71" s="385"/>
      <c r="R71" s="385"/>
      <c r="S71" s="385"/>
      <c r="T71" s="385"/>
      <c r="U71" s="385"/>
      <c r="V71" s="385"/>
      <c r="W71" s="385"/>
      <c r="X71" s="385"/>
      <c r="Y71" s="385"/>
      <c r="Z71" s="385"/>
    </row>
    <row r="72" ht="12.75" customHeight="1">
      <c r="A72" s="385"/>
      <c r="B72" s="385"/>
      <c r="C72" s="385"/>
      <c r="D72" s="385"/>
      <c r="E72" s="385"/>
      <c r="F72" s="449"/>
      <c r="G72" s="385"/>
      <c r="H72" s="385"/>
      <c r="I72" s="385"/>
      <c r="J72" s="385"/>
      <c r="K72" s="385"/>
      <c r="L72" s="385"/>
      <c r="M72" s="385"/>
      <c r="N72" s="385"/>
      <c r="O72" s="385"/>
      <c r="P72" s="385"/>
      <c r="Q72" s="385"/>
      <c r="R72" s="385"/>
      <c r="S72" s="385"/>
      <c r="T72" s="385"/>
      <c r="U72" s="385"/>
      <c r="V72" s="385"/>
      <c r="W72" s="385"/>
      <c r="X72" s="385"/>
      <c r="Y72" s="385"/>
      <c r="Z72" s="385"/>
    </row>
    <row r="73" ht="12.75" customHeight="1">
      <c r="A73" s="385"/>
      <c r="B73" s="385"/>
      <c r="C73" s="385"/>
      <c r="D73" s="385"/>
      <c r="E73" s="385"/>
      <c r="F73" s="449"/>
      <c r="G73" s="385"/>
      <c r="H73" s="385"/>
      <c r="I73" s="385"/>
      <c r="J73" s="385"/>
      <c r="K73" s="385"/>
      <c r="L73" s="385"/>
      <c r="M73" s="385"/>
      <c r="N73" s="385"/>
      <c r="O73" s="385"/>
      <c r="P73" s="385"/>
      <c r="Q73" s="385"/>
      <c r="R73" s="385"/>
      <c r="S73" s="385"/>
      <c r="T73" s="385"/>
      <c r="U73" s="385"/>
      <c r="V73" s="385"/>
      <c r="W73" s="385"/>
      <c r="X73" s="385"/>
      <c r="Y73" s="385"/>
      <c r="Z73" s="385"/>
    </row>
    <row r="74" ht="12.75" customHeight="1">
      <c r="A74" s="385"/>
      <c r="B74" s="385"/>
      <c r="C74" s="385"/>
      <c r="D74" s="385"/>
      <c r="E74" s="385"/>
      <c r="F74" s="449"/>
      <c r="G74" s="385"/>
      <c r="H74" s="385"/>
      <c r="I74" s="385"/>
      <c r="J74" s="385"/>
      <c r="K74" s="385"/>
      <c r="L74" s="385"/>
      <c r="M74" s="385"/>
      <c r="N74" s="385"/>
      <c r="O74" s="385"/>
      <c r="P74" s="385"/>
      <c r="Q74" s="385"/>
      <c r="R74" s="385"/>
      <c r="S74" s="385"/>
      <c r="T74" s="385"/>
      <c r="U74" s="385"/>
      <c r="V74" s="385"/>
      <c r="W74" s="385"/>
      <c r="X74" s="385"/>
      <c r="Y74" s="385"/>
      <c r="Z74" s="385"/>
    </row>
    <row r="75" ht="12.75" customHeight="1">
      <c r="A75" s="385"/>
      <c r="B75" s="385"/>
      <c r="C75" s="385"/>
      <c r="D75" s="385"/>
      <c r="E75" s="385"/>
      <c r="F75" s="449"/>
      <c r="G75" s="385"/>
      <c r="H75" s="385"/>
      <c r="I75" s="385"/>
      <c r="J75" s="385"/>
      <c r="K75" s="385"/>
      <c r="L75" s="385"/>
      <c r="M75" s="385"/>
      <c r="N75" s="385"/>
      <c r="O75" s="385"/>
      <c r="P75" s="385"/>
      <c r="Q75" s="385"/>
      <c r="R75" s="385"/>
      <c r="S75" s="385"/>
      <c r="T75" s="385"/>
      <c r="U75" s="385"/>
      <c r="V75" s="385"/>
      <c r="W75" s="385"/>
      <c r="X75" s="385"/>
      <c r="Y75" s="385"/>
      <c r="Z75" s="385"/>
    </row>
    <row r="76" ht="12.75" customHeight="1">
      <c r="A76" s="385"/>
      <c r="B76" s="385"/>
      <c r="C76" s="385"/>
      <c r="D76" s="385"/>
      <c r="E76" s="385"/>
      <c r="F76" s="449"/>
      <c r="G76" s="385"/>
      <c r="H76" s="385"/>
      <c r="I76" s="385"/>
      <c r="J76" s="385"/>
      <c r="K76" s="385"/>
      <c r="L76" s="385"/>
      <c r="M76" s="385"/>
      <c r="N76" s="385"/>
      <c r="O76" s="385"/>
      <c r="P76" s="385"/>
      <c r="Q76" s="385"/>
      <c r="R76" s="385"/>
      <c r="S76" s="385"/>
      <c r="T76" s="385"/>
      <c r="U76" s="385"/>
      <c r="V76" s="385"/>
      <c r="W76" s="385"/>
      <c r="X76" s="385"/>
      <c r="Y76" s="385"/>
      <c r="Z76" s="385"/>
    </row>
    <row r="77" ht="12.75" customHeight="1">
      <c r="A77" s="385"/>
      <c r="B77" s="385"/>
      <c r="C77" s="385"/>
      <c r="D77" s="385"/>
      <c r="E77" s="385"/>
      <c r="F77" s="449"/>
      <c r="G77" s="385"/>
      <c r="H77" s="385"/>
      <c r="I77" s="385"/>
      <c r="J77" s="385"/>
      <c r="K77" s="385"/>
      <c r="L77" s="385"/>
      <c r="M77" s="385"/>
      <c r="N77" s="385"/>
      <c r="O77" s="385"/>
      <c r="P77" s="385"/>
      <c r="Q77" s="385"/>
      <c r="R77" s="385"/>
      <c r="S77" s="385"/>
      <c r="T77" s="385"/>
      <c r="U77" s="385"/>
      <c r="V77" s="385"/>
      <c r="W77" s="385"/>
      <c r="X77" s="385"/>
      <c r="Y77" s="385"/>
      <c r="Z77" s="385"/>
    </row>
    <row r="78" ht="12.75" customHeight="1">
      <c r="A78" s="385"/>
      <c r="B78" s="385"/>
      <c r="C78" s="385"/>
      <c r="D78" s="385"/>
      <c r="E78" s="385"/>
      <c r="F78" s="449"/>
      <c r="G78" s="385"/>
      <c r="H78" s="385"/>
      <c r="I78" s="385"/>
      <c r="J78" s="385"/>
      <c r="K78" s="385"/>
      <c r="L78" s="385"/>
      <c r="M78" s="385"/>
      <c r="N78" s="385"/>
      <c r="O78" s="385"/>
      <c r="P78" s="385"/>
      <c r="Q78" s="385"/>
      <c r="R78" s="385"/>
      <c r="S78" s="385"/>
      <c r="T78" s="385"/>
      <c r="U78" s="385"/>
      <c r="V78" s="385"/>
      <c r="W78" s="385"/>
      <c r="X78" s="385"/>
      <c r="Y78" s="385"/>
      <c r="Z78" s="385"/>
    </row>
    <row r="79" ht="12.75" customHeight="1">
      <c r="A79" s="385"/>
      <c r="B79" s="385"/>
      <c r="C79" s="385"/>
      <c r="D79" s="385"/>
      <c r="E79" s="385"/>
      <c r="F79" s="449"/>
      <c r="G79" s="385"/>
      <c r="H79" s="385"/>
      <c r="I79" s="385"/>
      <c r="J79" s="385"/>
      <c r="K79" s="385"/>
      <c r="L79" s="385"/>
      <c r="M79" s="385"/>
      <c r="N79" s="385"/>
      <c r="O79" s="385"/>
      <c r="P79" s="385"/>
      <c r="Q79" s="385"/>
      <c r="R79" s="385"/>
      <c r="S79" s="385"/>
      <c r="T79" s="385"/>
      <c r="U79" s="385"/>
      <c r="V79" s="385"/>
      <c r="W79" s="385"/>
      <c r="X79" s="385"/>
      <c r="Y79" s="385"/>
      <c r="Z79" s="385"/>
    </row>
    <row r="80" ht="12.75" customHeight="1">
      <c r="A80" s="385"/>
      <c r="B80" s="385"/>
      <c r="C80" s="385"/>
      <c r="D80" s="385"/>
      <c r="E80" s="385"/>
      <c r="F80" s="449"/>
      <c r="G80" s="385"/>
      <c r="H80" s="385"/>
      <c r="I80" s="385"/>
      <c r="J80" s="385"/>
      <c r="K80" s="385"/>
      <c r="L80" s="385"/>
      <c r="M80" s="385"/>
      <c r="N80" s="385"/>
      <c r="O80" s="385"/>
      <c r="P80" s="385"/>
      <c r="Q80" s="385"/>
      <c r="R80" s="385"/>
      <c r="S80" s="385"/>
      <c r="T80" s="385"/>
      <c r="U80" s="385"/>
      <c r="V80" s="385"/>
      <c r="W80" s="385"/>
      <c r="X80" s="385"/>
      <c r="Y80" s="385"/>
      <c r="Z80" s="385"/>
    </row>
    <row r="81" ht="12.75" customHeight="1">
      <c r="A81" s="385"/>
      <c r="B81" s="385"/>
      <c r="C81" s="385"/>
      <c r="D81" s="385"/>
      <c r="E81" s="385"/>
      <c r="F81" s="449"/>
      <c r="G81" s="385"/>
      <c r="H81" s="385"/>
      <c r="I81" s="385"/>
      <c r="J81" s="385"/>
      <c r="K81" s="385"/>
      <c r="L81" s="385"/>
      <c r="M81" s="385"/>
      <c r="N81" s="385"/>
      <c r="O81" s="385"/>
      <c r="P81" s="385"/>
      <c r="Q81" s="385"/>
      <c r="R81" s="385"/>
      <c r="S81" s="385"/>
      <c r="T81" s="385"/>
      <c r="U81" s="385"/>
      <c r="V81" s="385"/>
      <c r="W81" s="385"/>
      <c r="X81" s="385"/>
      <c r="Y81" s="385"/>
      <c r="Z81" s="385"/>
    </row>
    <row r="82" ht="12.75" customHeight="1">
      <c r="A82" s="385"/>
      <c r="B82" s="385"/>
      <c r="C82" s="385"/>
      <c r="D82" s="385"/>
      <c r="E82" s="385"/>
      <c r="F82" s="449"/>
      <c r="G82" s="385"/>
      <c r="H82" s="385"/>
      <c r="I82" s="385"/>
      <c r="J82" s="385"/>
      <c r="K82" s="385"/>
      <c r="L82" s="385"/>
      <c r="M82" s="385"/>
      <c r="N82" s="385"/>
      <c r="O82" s="385"/>
      <c r="P82" s="385"/>
      <c r="Q82" s="385"/>
      <c r="R82" s="385"/>
      <c r="S82" s="385"/>
      <c r="T82" s="385"/>
      <c r="U82" s="385"/>
      <c r="V82" s="385"/>
      <c r="W82" s="385"/>
      <c r="X82" s="385"/>
      <c r="Y82" s="385"/>
      <c r="Z82" s="385"/>
    </row>
    <row r="83" ht="12.75" customHeight="1">
      <c r="A83" s="385"/>
      <c r="B83" s="385"/>
      <c r="C83" s="385"/>
      <c r="D83" s="385"/>
      <c r="E83" s="385"/>
      <c r="F83" s="449"/>
      <c r="G83" s="385"/>
      <c r="H83" s="385"/>
      <c r="I83" s="385"/>
      <c r="J83" s="385"/>
      <c r="K83" s="385"/>
      <c r="L83" s="385"/>
      <c r="M83" s="385"/>
      <c r="N83" s="385"/>
      <c r="O83" s="385"/>
      <c r="P83" s="385"/>
      <c r="Q83" s="385"/>
      <c r="R83" s="385"/>
      <c r="S83" s="385"/>
      <c r="T83" s="385"/>
      <c r="U83" s="385"/>
      <c r="V83" s="385"/>
      <c r="W83" s="385"/>
      <c r="X83" s="385"/>
      <c r="Y83" s="385"/>
      <c r="Z83" s="385"/>
    </row>
    <row r="84" ht="12.75" customHeight="1">
      <c r="A84" s="385"/>
      <c r="B84" s="385"/>
      <c r="C84" s="385"/>
      <c r="D84" s="385"/>
      <c r="E84" s="385"/>
      <c r="F84" s="449"/>
      <c r="G84" s="385"/>
      <c r="H84" s="385"/>
      <c r="I84" s="385"/>
      <c r="J84" s="385"/>
      <c r="K84" s="385"/>
      <c r="L84" s="385"/>
      <c r="M84" s="385"/>
      <c r="N84" s="385"/>
      <c r="O84" s="385"/>
      <c r="P84" s="385"/>
      <c r="Q84" s="385"/>
      <c r="R84" s="385"/>
      <c r="S84" s="385"/>
      <c r="T84" s="385"/>
      <c r="U84" s="385"/>
      <c r="V84" s="385"/>
      <c r="W84" s="385"/>
      <c r="X84" s="385"/>
      <c r="Y84" s="385"/>
      <c r="Z84" s="385"/>
    </row>
    <row r="85" ht="12.75" customHeight="1">
      <c r="A85" s="385"/>
      <c r="B85" s="385"/>
      <c r="C85" s="385"/>
      <c r="D85" s="385"/>
      <c r="E85" s="385"/>
      <c r="F85" s="449"/>
      <c r="G85" s="385"/>
      <c r="H85" s="385"/>
      <c r="I85" s="385"/>
      <c r="J85" s="385"/>
      <c r="K85" s="385"/>
      <c r="L85" s="385"/>
      <c r="M85" s="385"/>
      <c r="N85" s="385"/>
      <c r="O85" s="385"/>
      <c r="P85" s="385"/>
      <c r="Q85" s="385"/>
      <c r="R85" s="385"/>
      <c r="S85" s="385"/>
      <c r="T85" s="385"/>
      <c r="U85" s="385"/>
      <c r="V85" s="385"/>
      <c r="W85" s="385"/>
      <c r="X85" s="385"/>
      <c r="Y85" s="385"/>
      <c r="Z85" s="385"/>
    </row>
    <row r="86" ht="12.75" customHeight="1">
      <c r="A86" s="385"/>
      <c r="B86" s="385"/>
      <c r="C86" s="385"/>
      <c r="D86" s="385"/>
      <c r="E86" s="385"/>
      <c r="F86" s="449"/>
      <c r="G86" s="385"/>
      <c r="H86" s="385"/>
      <c r="I86" s="385"/>
      <c r="J86" s="385"/>
      <c r="K86" s="385"/>
      <c r="L86" s="385"/>
      <c r="M86" s="385"/>
      <c r="N86" s="385"/>
      <c r="O86" s="385"/>
      <c r="P86" s="385"/>
      <c r="Q86" s="385"/>
      <c r="R86" s="385"/>
      <c r="S86" s="385"/>
      <c r="T86" s="385"/>
      <c r="U86" s="385"/>
      <c r="V86" s="385"/>
      <c r="W86" s="385"/>
      <c r="X86" s="385"/>
      <c r="Y86" s="385"/>
      <c r="Z86" s="385"/>
    </row>
    <row r="87" ht="12.75" customHeight="1">
      <c r="A87" s="385"/>
      <c r="B87" s="385"/>
      <c r="C87" s="385"/>
      <c r="D87" s="385"/>
      <c r="E87" s="385"/>
      <c r="F87" s="449"/>
      <c r="G87" s="385"/>
      <c r="H87" s="385"/>
      <c r="I87" s="385"/>
      <c r="J87" s="385"/>
      <c r="K87" s="385"/>
      <c r="L87" s="385"/>
      <c r="M87" s="385"/>
      <c r="N87" s="385"/>
      <c r="O87" s="385"/>
      <c r="P87" s="385"/>
      <c r="Q87" s="385"/>
      <c r="R87" s="385"/>
      <c r="S87" s="385"/>
      <c r="T87" s="385"/>
      <c r="U87" s="385"/>
      <c r="V87" s="385"/>
      <c r="W87" s="385"/>
      <c r="X87" s="385"/>
      <c r="Y87" s="385"/>
      <c r="Z87" s="385"/>
    </row>
    <row r="88" ht="12.75" customHeight="1">
      <c r="A88" s="385"/>
      <c r="B88" s="385"/>
      <c r="C88" s="385"/>
      <c r="D88" s="385"/>
      <c r="E88" s="385"/>
      <c r="F88" s="449"/>
      <c r="G88" s="385"/>
      <c r="H88" s="385"/>
      <c r="I88" s="385"/>
      <c r="J88" s="385"/>
      <c r="K88" s="385"/>
      <c r="L88" s="385"/>
      <c r="M88" s="385"/>
      <c r="N88" s="385"/>
      <c r="O88" s="385"/>
      <c r="P88" s="385"/>
      <c r="Q88" s="385"/>
      <c r="R88" s="385"/>
      <c r="S88" s="385"/>
      <c r="T88" s="385"/>
      <c r="U88" s="385"/>
      <c r="V88" s="385"/>
      <c r="W88" s="385"/>
      <c r="X88" s="385"/>
      <c r="Y88" s="385"/>
      <c r="Z88" s="385"/>
    </row>
    <row r="89" ht="12.75" customHeight="1">
      <c r="A89" s="385"/>
      <c r="B89" s="385"/>
      <c r="C89" s="385"/>
      <c r="D89" s="385"/>
      <c r="E89" s="385"/>
      <c r="F89" s="449"/>
      <c r="G89" s="385"/>
      <c r="H89" s="385"/>
      <c r="I89" s="385"/>
      <c r="J89" s="385"/>
      <c r="K89" s="385"/>
      <c r="L89" s="385"/>
      <c r="M89" s="385"/>
      <c r="N89" s="385"/>
      <c r="O89" s="385"/>
      <c r="P89" s="385"/>
      <c r="Q89" s="385"/>
      <c r="R89" s="385"/>
      <c r="S89" s="385"/>
      <c r="T89" s="385"/>
      <c r="U89" s="385"/>
      <c r="V89" s="385"/>
      <c r="W89" s="385"/>
      <c r="X89" s="385"/>
      <c r="Y89" s="385"/>
      <c r="Z89" s="385"/>
    </row>
    <row r="90" ht="12.75" customHeight="1">
      <c r="A90" s="385"/>
      <c r="B90" s="385"/>
      <c r="C90" s="385"/>
      <c r="D90" s="385"/>
      <c r="E90" s="385"/>
      <c r="F90" s="449"/>
      <c r="G90" s="385"/>
      <c r="H90" s="385"/>
      <c r="I90" s="385"/>
      <c r="J90" s="385"/>
      <c r="K90" s="385"/>
      <c r="L90" s="385"/>
      <c r="M90" s="385"/>
      <c r="N90" s="385"/>
      <c r="O90" s="385"/>
      <c r="P90" s="385"/>
      <c r="Q90" s="385"/>
      <c r="R90" s="385"/>
      <c r="S90" s="385"/>
      <c r="T90" s="385"/>
      <c r="U90" s="385"/>
      <c r="V90" s="385"/>
      <c r="W90" s="385"/>
      <c r="X90" s="385"/>
      <c r="Y90" s="385"/>
      <c r="Z90" s="385"/>
    </row>
    <row r="91" ht="12.75" customHeight="1">
      <c r="A91" s="385"/>
      <c r="B91" s="385"/>
      <c r="C91" s="385"/>
      <c r="D91" s="385"/>
      <c r="E91" s="385"/>
      <c r="F91" s="449"/>
      <c r="G91" s="385"/>
      <c r="H91" s="385"/>
      <c r="I91" s="385"/>
      <c r="J91" s="385"/>
      <c r="K91" s="385"/>
      <c r="L91" s="385"/>
      <c r="M91" s="385"/>
      <c r="N91" s="385"/>
      <c r="O91" s="385"/>
      <c r="P91" s="385"/>
      <c r="Q91" s="385"/>
      <c r="R91" s="385"/>
      <c r="S91" s="385"/>
      <c r="T91" s="385"/>
      <c r="U91" s="385"/>
      <c r="V91" s="385"/>
      <c r="W91" s="385"/>
      <c r="X91" s="385"/>
      <c r="Y91" s="385"/>
      <c r="Z91" s="385"/>
    </row>
    <row r="92" ht="12.75" customHeight="1">
      <c r="A92" s="385"/>
      <c r="B92" s="385"/>
      <c r="C92" s="385"/>
      <c r="D92" s="385"/>
      <c r="E92" s="385"/>
      <c r="F92" s="449"/>
      <c r="G92" s="385"/>
      <c r="H92" s="385"/>
      <c r="I92" s="385"/>
      <c r="J92" s="385"/>
      <c r="K92" s="385"/>
      <c r="L92" s="385"/>
      <c r="M92" s="385"/>
      <c r="N92" s="385"/>
      <c r="O92" s="385"/>
      <c r="P92" s="385"/>
      <c r="Q92" s="385"/>
      <c r="R92" s="385"/>
      <c r="S92" s="385"/>
      <c r="T92" s="385"/>
      <c r="U92" s="385"/>
      <c r="V92" s="385"/>
      <c r="W92" s="385"/>
      <c r="X92" s="385"/>
      <c r="Y92" s="385"/>
      <c r="Z92" s="385"/>
    </row>
    <row r="93" ht="12.75" customHeight="1">
      <c r="A93" s="385"/>
      <c r="B93" s="385"/>
      <c r="C93" s="385"/>
      <c r="D93" s="385"/>
      <c r="E93" s="385"/>
      <c r="F93" s="449"/>
      <c r="G93" s="385"/>
      <c r="H93" s="385"/>
      <c r="I93" s="385"/>
      <c r="J93" s="385"/>
      <c r="K93" s="385"/>
      <c r="L93" s="385"/>
      <c r="M93" s="385"/>
      <c r="N93" s="385"/>
      <c r="O93" s="385"/>
      <c r="P93" s="385"/>
      <c r="Q93" s="385"/>
      <c r="R93" s="385"/>
      <c r="S93" s="385"/>
      <c r="T93" s="385"/>
      <c r="U93" s="385"/>
      <c r="V93" s="385"/>
      <c r="W93" s="385"/>
      <c r="X93" s="385"/>
      <c r="Y93" s="385"/>
      <c r="Z93" s="385"/>
    </row>
    <row r="94" ht="12.75" customHeight="1">
      <c r="A94" s="385"/>
      <c r="B94" s="385"/>
      <c r="C94" s="385"/>
      <c r="D94" s="385"/>
      <c r="E94" s="385"/>
      <c r="F94" s="449"/>
      <c r="G94" s="385"/>
      <c r="H94" s="385"/>
      <c r="I94" s="385"/>
      <c r="J94" s="385"/>
      <c r="K94" s="385"/>
      <c r="L94" s="385"/>
      <c r="M94" s="385"/>
      <c r="N94" s="385"/>
      <c r="O94" s="385"/>
      <c r="P94" s="385"/>
      <c r="Q94" s="385"/>
      <c r="R94" s="385"/>
      <c r="S94" s="385"/>
      <c r="T94" s="385"/>
      <c r="U94" s="385"/>
      <c r="V94" s="385"/>
      <c r="W94" s="385"/>
      <c r="X94" s="385"/>
      <c r="Y94" s="385"/>
      <c r="Z94" s="385"/>
    </row>
    <row r="95" ht="12.75" customHeight="1">
      <c r="A95" s="385"/>
      <c r="B95" s="385"/>
      <c r="C95" s="385"/>
      <c r="D95" s="385"/>
      <c r="E95" s="385"/>
      <c r="F95" s="449"/>
      <c r="G95" s="385"/>
      <c r="H95" s="385"/>
      <c r="I95" s="385"/>
      <c r="J95" s="385"/>
      <c r="K95" s="385"/>
      <c r="L95" s="385"/>
      <c r="M95" s="385"/>
      <c r="N95" s="385"/>
      <c r="O95" s="385"/>
      <c r="P95" s="385"/>
      <c r="Q95" s="385"/>
      <c r="R95" s="385"/>
      <c r="S95" s="385"/>
      <c r="T95" s="385"/>
      <c r="U95" s="385"/>
      <c r="V95" s="385"/>
      <c r="W95" s="385"/>
      <c r="X95" s="385"/>
      <c r="Y95" s="385"/>
      <c r="Z95" s="385"/>
    </row>
    <row r="96" ht="12.75" customHeight="1">
      <c r="A96" s="385"/>
      <c r="B96" s="385"/>
      <c r="C96" s="385"/>
      <c r="D96" s="385"/>
      <c r="E96" s="385"/>
      <c r="F96" s="449"/>
      <c r="G96" s="385"/>
      <c r="H96" s="385"/>
      <c r="I96" s="385"/>
      <c r="J96" s="385"/>
      <c r="K96" s="385"/>
      <c r="L96" s="385"/>
      <c r="M96" s="385"/>
      <c r="N96" s="385"/>
      <c r="O96" s="385"/>
      <c r="P96" s="385"/>
      <c r="Q96" s="385"/>
      <c r="R96" s="385"/>
      <c r="S96" s="385"/>
      <c r="T96" s="385"/>
      <c r="U96" s="385"/>
      <c r="V96" s="385"/>
      <c r="W96" s="385"/>
      <c r="X96" s="385"/>
      <c r="Y96" s="385"/>
      <c r="Z96" s="385"/>
    </row>
    <row r="97" ht="12.75" customHeight="1">
      <c r="A97" s="385"/>
      <c r="B97" s="385"/>
      <c r="C97" s="385"/>
      <c r="D97" s="385"/>
      <c r="E97" s="385"/>
      <c r="F97" s="449"/>
      <c r="G97" s="385"/>
      <c r="H97" s="385"/>
      <c r="I97" s="385"/>
      <c r="J97" s="385"/>
      <c r="K97" s="385"/>
      <c r="L97" s="385"/>
      <c r="M97" s="385"/>
      <c r="N97" s="385"/>
      <c r="O97" s="385"/>
      <c r="P97" s="385"/>
      <c r="Q97" s="385"/>
      <c r="R97" s="385"/>
      <c r="S97" s="385"/>
      <c r="T97" s="385"/>
      <c r="U97" s="385"/>
      <c r="V97" s="385"/>
      <c r="W97" s="385"/>
      <c r="X97" s="385"/>
      <c r="Y97" s="385"/>
      <c r="Z97" s="385"/>
    </row>
    <row r="98" ht="12.75" customHeight="1">
      <c r="A98" s="385"/>
      <c r="B98" s="385"/>
      <c r="C98" s="385"/>
      <c r="D98" s="385"/>
      <c r="E98" s="385"/>
      <c r="F98" s="449"/>
      <c r="G98" s="385"/>
      <c r="H98" s="385"/>
      <c r="I98" s="385"/>
      <c r="J98" s="385"/>
      <c r="K98" s="385"/>
      <c r="L98" s="385"/>
      <c r="M98" s="385"/>
      <c r="N98" s="385"/>
      <c r="O98" s="385"/>
      <c r="P98" s="385"/>
      <c r="Q98" s="385"/>
      <c r="R98" s="385"/>
      <c r="S98" s="385"/>
      <c r="T98" s="385"/>
      <c r="U98" s="385"/>
      <c r="V98" s="385"/>
      <c r="W98" s="385"/>
      <c r="X98" s="385"/>
      <c r="Y98" s="385"/>
      <c r="Z98" s="385"/>
    </row>
    <row r="99" ht="12.75" customHeight="1">
      <c r="A99" s="385"/>
      <c r="B99" s="385"/>
      <c r="C99" s="385"/>
      <c r="D99" s="385"/>
      <c r="E99" s="385"/>
      <c r="F99" s="449"/>
      <c r="G99" s="385"/>
      <c r="H99" s="385"/>
      <c r="I99" s="385"/>
      <c r="J99" s="385"/>
      <c r="K99" s="385"/>
      <c r="L99" s="385"/>
      <c r="M99" s="385"/>
      <c r="N99" s="385"/>
      <c r="O99" s="385"/>
      <c r="P99" s="385"/>
      <c r="Q99" s="385"/>
      <c r="R99" s="385"/>
      <c r="S99" s="385"/>
      <c r="T99" s="385"/>
      <c r="U99" s="385"/>
      <c r="V99" s="385"/>
      <c r="W99" s="385"/>
      <c r="X99" s="385"/>
      <c r="Y99" s="385"/>
      <c r="Z99" s="385"/>
    </row>
    <row r="100" ht="12.75" customHeight="1">
      <c r="A100" s="385"/>
      <c r="B100" s="385"/>
      <c r="C100" s="385"/>
      <c r="D100" s="385"/>
      <c r="E100" s="385"/>
      <c r="F100" s="449"/>
      <c r="G100" s="385"/>
      <c r="H100" s="385"/>
      <c r="I100" s="385"/>
      <c r="J100" s="385"/>
      <c r="K100" s="385"/>
      <c r="L100" s="385"/>
      <c r="M100" s="385"/>
      <c r="N100" s="385"/>
      <c r="O100" s="385"/>
      <c r="P100" s="385"/>
      <c r="Q100" s="385"/>
      <c r="R100" s="385"/>
      <c r="S100" s="385"/>
      <c r="T100" s="385"/>
      <c r="U100" s="385"/>
      <c r="V100" s="385"/>
      <c r="W100" s="385"/>
      <c r="X100" s="385"/>
      <c r="Y100" s="385"/>
      <c r="Z100" s="385"/>
    </row>
    <row r="101" ht="12.75" customHeight="1">
      <c r="A101" s="385"/>
      <c r="B101" s="385"/>
      <c r="C101" s="385"/>
      <c r="D101" s="385"/>
      <c r="E101" s="385"/>
      <c r="F101" s="449"/>
      <c r="G101" s="385"/>
      <c r="H101" s="385"/>
      <c r="I101" s="385"/>
      <c r="J101" s="385"/>
      <c r="K101" s="385"/>
      <c r="L101" s="385"/>
      <c r="M101" s="385"/>
      <c r="N101" s="385"/>
      <c r="O101" s="385"/>
      <c r="P101" s="385"/>
      <c r="Q101" s="385"/>
      <c r="R101" s="385"/>
      <c r="S101" s="385"/>
      <c r="T101" s="385"/>
      <c r="U101" s="385"/>
      <c r="V101" s="385"/>
      <c r="W101" s="385"/>
      <c r="X101" s="385"/>
      <c r="Y101" s="385"/>
      <c r="Z101" s="385"/>
    </row>
    <row r="102" ht="12.75" customHeight="1">
      <c r="A102" s="385"/>
      <c r="B102" s="385"/>
      <c r="C102" s="385"/>
      <c r="D102" s="385"/>
      <c r="E102" s="385"/>
      <c r="F102" s="449"/>
      <c r="G102" s="385"/>
      <c r="H102" s="385"/>
      <c r="I102" s="385"/>
      <c r="J102" s="385"/>
      <c r="K102" s="385"/>
      <c r="L102" s="385"/>
      <c r="M102" s="385"/>
      <c r="N102" s="385"/>
      <c r="O102" s="385"/>
      <c r="P102" s="385"/>
      <c r="Q102" s="385"/>
      <c r="R102" s="385"/>
      <c r="S102" s="385"/>
      <c r="T102" s="385"/>
      <c r="U102" s="385"/>
      <c r="V102" s="385"/>
      <c r="W102" s="385"/>
      <c r="X102" s="385"/>
      <c r="Y102" s="385"/>
      <c r="Z102" s="385"/>
    </row>
    <row r="103" ht="12.75" customHeight="1">
      <c r="A103" s="385"/>
      <c r="B103" s="385"/>
      <c r="C103" s="385"/>
      <c r="D103" s="385"/>
      <c r="E103" s="385"/>
      <c r="F103" s="449"/>
      <c r="G103" s="385"/>
      <c r="H103" s="385"/>
      <c r="I103" s="385"/>
      <c r="J103" s="385"/>
      <c r="K103" s="385"/>
      <c r="L103" s="385"/>
      <c r="M103" s="385"/>
      <c r="N103" s="385"/>
      <c r="O103" s="385"/>
      <c r="P103" s="385"/>
      <c r="Q103" s="385"/>
      <c r="R103" s="385"/>
      <c r="S103" s="385"/>
      <c r="T103" s="385"/>
      <c r="U103" s="385"/>
      <c r="V103" s="385"/>
      <c r="W103" s="385"/>
      <c r="X103" s="385"/>
      <c r="Y103" s="385"/>
      <c r="Z103" s="385"/>
    </row>
    <row r="104" ht="12.75" customHeight="1">
      <c r="A104" s="385"/>
      <c r="B104" s="385"/>
      <c r="C104" s="385"/>
      <c r="D104" s="385"/>
      <c r="E104" s="385"/>
      <c r="F104" s="449"/>
      <c r="G104" s="385"/>
      <c r="H104" s="385"/>
      <c r="I104" s="385"/>
      <c r="J104" s="385"/>
      <c r="K104" s="385"/>
      <c r="L104" s="385"/>
      <c r="M104" s="385"/>
      <c r="N104" s="385"/>
      <c r="O104" s="385"/>
      <c r="P104" s="385"/>
      <c r="Q104" s="385"/>
      <c r="R104" s="385"/>
      <c r="S104" s="385"/>
      <c r="T104" s="385"/>
      <c r="U104" s="385"/>
      <c r="V104" s="385"/>
      <c r="W104" s="385"/>
      <c r="X104" s="385"/>
      <c r="Y104" s="385"/>
      <c r="Z104" s="385"/>
    </row>
    <row r="105" ht="12.75" customHeight="1">
      <c r="A105" s="385"/>
      <c r="B105" s="385"/>
      <c r="C105" s="385"/>
      <c r="D105" s="385"/>
      <c r="E105" s="385"/>
      <c r="F105" s="449"/>
      <c r="G105" s="385"/>
      <c r="H105" s="385"/>
      <c r="I105" s="385"/>
      <c r="J105" s="385"/>
      <c r="K105" s="385"/>
      <c r="L105" s="385"/>
      <c r="M105" s="385"/>
      <c r="N105" s="385"/>
      <c r="O105" s="385"/>
      <c r="P105" s="385"/>
      <c r="Q105" s="385"/>
      <c r="R105" s="385"/>
      <c r="S105" s="385"/>
      <c r="T105" s="385"/>
      <c r="U105" s="385"/>
      <c r="V105" s="385"/>
      <c r="W105" s="385"/>
      <c r="X105" s="385"/>
      <c r="Y105" s="385"/>
      <c r="Z105" s="385"/>
    </row>
    <row r="106" ht="12.75" customHeight="1">
      <c r="A106" s="385"/>
      <c r="B106" s="385"/>
      <c r="C106" s="385"/>
      <c r="D106" s="385"/>
      <c r="E106" s="385"/>
      <c r="F106" s="449"/>
      <c r="G106" s="385"/>
      <c r="H106" s="385"/>
      <c r="I106" s="385"/>
      <c r="J106" s="385"/>
      <c r="K106" s="385"/>
      <c r="L106" s="385"/>
      <c r="M106" s="385"/>
      <c r="N106" s="385"/>
      <c r="O106" s="385"/>
      <c r="P106" s="385"/>
      <c r="Q106" s="385"/>
      <c r="R106" s="385"/>
      <c r="S106" s="385"/>
      <c r="T106" s="385"/>
      <c r="U106" s="385"/>
      <c r="V106" s="385"/>
      <c r="W106" s="385"/>
      <c r="X106" s="385"/>
      <c r="Y106" s="385"/>
      <c r="Z106" s="385"/>
    </row>
    <row r="107" ht="12.75" customHeight="1">
      <c r="A107" s="385"/>
      <c r="B107" s="385"/>
      <c r="C107" s="385"/>
      <c r="D107" s="385"/>
      <c r="E107" s="385"/>
      <c r="F107" s="449"/>
      <c r="G107" s="385"/>
      <c r="H107" s="385"/>
      <c r="I107" s="385"/>
      <c r="J107" s="385"/>
      <c r="K107" s="385"/>
      <c r="L107" s="385"/>
      <c r="M107" s="385"/>
      <c r="N107" s="385"/>
      <c r="O107" s="385"/>
      <c r="P107" s="385"/>
      <c r="Q107" s="385"/>
      <c r="R107" s="385"/>
      <c r="S107" s="385"/>
      <c r="T107" s="385"/>
      <c r="U107" s="385"/>
      <c r="V107" s="385"/>
      <c r="W107" s="385"/>
      <c r="X107" s="385"/>
      <c r="Y107" s="385"/>
      <c r="Z107" s="385"/>
    </row>
    <row r="108" ht="12.75" customHeight="1">
      <c r="A108" s="385"/>
      <c r="B108" s="385"/>
      <c r="C108" s="385"/>
      <c r="D108" s="385"/>
      <c r="E108" s="385"/>
      <c r="F108" s="449"/>
      <c r="G108" s="385"/>
      <c r="H108" s="385"/>
      <c r="I108" s="385"/>
      <c r="J108" s="385"/>
      <c r="K108" s="385"/>
      <c r="L108" s="385"/>
      <c r="M108" s="385"/>
      <c r="N108" s="385"/>
      <c r="O108" s="385"/>
      <c r="P108" s="385"/>
      <c r="Q108" s="385"/>
      <c r="R108" s="385"/>
      <c r="S108" s="385"/>
      <c r="T108" s="385"/>
      <c r="U108" s="385"/>
      <c r="V108" s="385"/>
      <c r="W108" s="385"/>
      <c r="X108" s="385"/>
      <c r="Y108" s="385"/>
      <c r="Z108" s="385"/>
    </row>
    <row r="109" ht="12.75" customHeight="1">
      <c r="A109" s="385"/>
      <c r="B109" s="385"/>
      <c r="C109" s="385"/>
      <c r="D109" s="385"/>
      <c r="E109" s="385"/>
      <c r="F109" s="449"/>
      <c r="G109" s="385"/>
      <c r="H109" s="385"/>
      <c r="I109" s="385"/>
      <c r="J109" s="385"/>
      <c r="K109" s="385"/>
      <c r="L109" s="385"/>
      <c r="M109" s="385"/>
      <c r="N109" s="385"/>
      <c r="O109" s="385"/>
      <c r="P109" s="385"/>
      <c r="Q109" s="385"/>
      <c r="R109" s="385"/>
      <c r="S109" s="385"/>
      <c r="T109" s="385"/>
      <c r="U109" s="385"/>
      <c r="V109" s="385"/>
      <c r="W109" s="385"/>
      <c r="X109" s="385"/>
      <c r="Y109" s="385"/>
      <c r="Z109" s="385"/>
    </row>
    <row r="110" ht="12.75" customHeight="1">
      <c r="A110" s="385"/>
      <c r="B110" s="385"/>
      <c r="C110" s="385"/>
      <c r="D110" s="385"/>
      <c r="E110" s="385"/>
      <c r="F110" s="449"/>
      <c r="G110" s="385"/>
      <c r="H110" s="385"/>
      <c r="I110" s="385"/>
      <c r="J110" s="385"/>
      <c r="K110" s="385"/>
      <c r="L110" s="385"/>
      <c r="M110" s="385"/>
      <c r="N110" s="385"/>
      <c r="O110" s="385"/>
      <c r="P110" s="385"/>
      <c r="Q110" s="385"/>
      <c r="R110" s="385"/>
      <c r="S110" s="385"/>
      <c r="T110" s="385"/>
      <c r="U110" s="385"/>
      <c r="V110" s="385"/>
      <c r="W110" s="385"/>
      <c r="X110" s="385"/>
      <c r="Y110" s="385"/>
      <c r="Z110" s="385"/>
    </row>
    <row r="111" ht="12.75" customHeight="1">
      <c r="A111" s="385"/>
      <c r="B111" s="385"/>
      <c r="C111" s="385"/>
      <c r="D111" s="385"/>
      <c r="E111" s="385"/>
      <c r="F111" s="449"/>
      <c r="G111" s="385"/>
      <c r="H111" s="385"/>
      <c r="I111" s="385"/>
      <c r="J111" s="385"/>
      <c r="K111" s="385"/>
      <c r="L111" s="385"/>
      <c r="M111" s="385"/>
      <c r="N111" s="385"/>
      <c r="O111" s="385"/>
      <c r="P111" s="385"/>
      <c r="Q111" s="385"/>
      <c r="R111" s="385"/>
      <c r="S111" s="385"/>
      <c r="T111" s="385"/>
      <c r="U111" s="385"/>
      <c r="V111" s="385"/>
      <c r="W111" s="385"/>
      <c r="X111" s="385"/>
      <c r="Y111" s="385"/>
      <c r="Z111" s="385"/>
    </row>
    <row r="112" ht="12.75" customHeight="1">
      <c r="A112" s="385"/>
      <c r="B112" s="385"/>
      <c r="C112" s="385"/>
      <c r="D112" s="385"/>
      <c r="E112" s="385"/>
      <c r="F112" s="449"/>
      <c r="G112" s="385"/>
      <c r="H112" s="385"/>
      <c r="I112" s="385"/>
      <c r="J112" s="385"/>
      <c r="K112" s="385"/>
      <c r="L112" s="385"/>
      <c r="M112" s="385"/>
      <c r="N112" s="385"/>
      <c r="O112" s="385"/>
      <c r="P112" s="385"/>
      <c r="Q112" s="385"/>
      <c r="R112" s="385"/>
      <c r="S112" s="385"/>
      <c r="T112" s="385"/>
      <c r="U112" s="385"/>
      <c r="V112" s="385"/>
      <c r="W112" s="385"/>
      <c r="X112" s="385"/>
      <c r="Y112" s="385"/>
      <c r="Z112" s="385"/>
    </row>
    <row r="113" ht="12.75" customHeight="1">
      <c r="A113" s="385"/>
      <c r="B113" s="385"/>
      <c r="C113" s="385"/>
      <c r="D113" s="385"/>
      <c r="E113" s="385"/>
      <c r="F113" s="449"/>
      <c r="G113" s="385"/>
      <c r="H113" s="385"/>
      <c r="I113" s="385"/>
      <c r="J113" s="385"/>
      <c r="K113" s="385"/>
      <c r="L113" s="385"/>
      <c r="M113" s="385"/>
      <c r="N113" s="385"/>
      <c r="O113" s="385"/>
      <c r="P113" s="385"/>
      <c r="Q113" s="385"/>
      <c r="R113" s="385"/>
      <c r="S113" s="385"/>
      <c r="T113" s="385"/>
      <c r="U113" s="385"/>
      <c r="V113" s="385"/>
      <c r="W113" s="385"/>
      <c r="X113" s="385"/>
      <c r="Y113" s="385"/>
      <c r="Z113" s="385"/>
    </row>
    <row r="114" ht="12.75" customHeight="1">
      <c r="A114" s="385"/>
      <c r="B114" s="385"/>
      <c r="C114" s="385"/>
      <c r="D114" s="385"/>
      <c r="E114" s="385"/>
      <c r="F114" s="449"/>
      <c r="G114" s="385"/>
      <c r="H114" s="385"/>
      <c r="I114" s="385"/>
      <c r="J114" s="385"/>
      <c r="K114" s="385"/>
      <c r="L114" s="385"/>
      <c r="M114" s="385"/>
      <c r="N114" s="385"/>
      <c r="O114" s="385"/>
      <c r="P114" s="385"/>
      <c r="Q114" s="385"/>
      <c r="R114" s="385"/>
      <c r="S114" s="385"/>
      <c r="T114" s="385"/>
      <c r="U114" s="385"/>
      <c r="V114" s="385"/>
      <c r="W114" s="385"/>
      <c r="X114" s="385"/>
      <c r="Y114" s="385"/>
      <c r="Z114" s="385"/>
    </row>
    <row r="115" ht="12.75" customHeight="1">
      <c r="A115" s="385"/>
      <c r="B115" s="385"/>
      <c r="C115" s="385"/>
      <c r="D115" s="385"/>
      <c r="E115" s="385"/>
      <c r="F115" s="449"/>
      <c r="G115" s="385"/>
      <c r="H115" s="385"/>
      <c r="I115" s="385"/>
      <c r="J115" s="385"/>
      <c r="K115" s="385"/>
      <c r="L115" s="385"/>
      <c r="M115" s="385"/>
      <c r="N115" s="385"/>
      <c r="O115" s="385"/>
      <c r="P115" s="385"/>
      <c r="Q115" s="385"/>
      <c r="R115" s="385"/>
      <c r="S115" s="385"/>
      <c r="T115" s="385"/>
      <c r="U115" s="385"/>
      <c r="V115" s="385"/>
      <c r="W115" s="385"/>
      <c r="X115" s="385"/>
      <c r="Y115" s="385"/>
      <c r="Z115" s="385"/>
    </row>
    <row r="116" ht="12.75" customHeight="1">
      <c r="A116" s="385"/>
      <c r="B116" s="385"/>
      <c r="C116" s="385"/>
      <c r="D116" s="385"/>
      <c r="E116" s="385"/>
      <c r="F116" s="449"/>
      <c r="G116" s="385"/>
      <c r="H116" s="385"/>
      <c r="I116" s="385"/>
      <c r="J116" s="385"/>
      <c r="K116" s="385"/>
      <c r="L116" s="385"/>
      <c r="M116" s="385"/>
      <c r="N116" s="385"/>
      <c r="O116" s="385"/>
      <c r="P116" s="385"/>
      <c r="Q116" s="385"/>
      <c r="R116" s="385"/>
      <c r="S116" s="385"/>
      <c r="T116" s="385"/>
      <c r="U116" s="385"/>
      <c r="V116" s="385"/>
      <c r="W116" s="385"/>
      <c r="X116" s="385"/>
      <c r="Y116" s="385"/>
      <c r="Z116" s="385"/>
    </row>
    <row r="117" ht="12.75" customHeight="1">
      <c r="A117" s="385"/>
      <c r="B117" s="385"/>
      <c r="C117" s="385"/>
      <c r="D117" s="385"/>
      <c r="E117" s="385"/>
      <c r="F117" s="449"/>
      <c r="G117" s="385"/>
      <c r="H117" s="385"/>
      <c r="I117" s="385"/>
      <c r="J117" s="385"/>
      <c r="K117" s="385"/>
      <c r="L117" s="385"/>
      <c r="M117" s="385"/>
      <c r="N117" s="385"/>
      <c r="O117" s="385"/>
      <c r="P117" s="385"/>
      <c r="Q117" s="385"/>
      <c r="R117" s="385"/>
      <c r="S117" s="385"/>
      <c r="T117" s="385"/>
      <c r="U117" s="385"/>
      <c r="V117" s="385"/>
      <c r="W117" s="385"/>
      <c r="X117" s="385"/>
      <c r="Y117" s="385"/>
      <c r="Z117" s="385"/>
    </row>
    <row r="118" ht="12.75" customHeight="1">
      <c r="A118" s="385"/>
      <c r="B118" s="385"/>
      <c r="C118" s="385"/>
      <c r="D118" s="385"/>
      <c r="E118" s="385"/>
      <c r="F118" s="449"/>
      <c r="G118" s="385"/>
      <c r="H118" s="385"/>
      <c r="I118" s="385"/>
      <c r="J118" s="385"/>
      <c r="K118" s="385"/>
      <c r="L118" s="385"/>
      <c r="M118" s="385"/>
      <c r="N118" s="385"/>
      <c r="O118" s="385"/>
      <c r="P118" s="385"/>
      <c r="Q118" s="385"/>
      <c r="R118" s="385"/>
      <c r="S118" s="385"/>
      <c r="T118" s="385"/>
      <c r="U118" s="385"/>
      <c r="V118" s="385"/>
      <c r="W118" s="385"/>
      <c r="X118" s="385"/>
      <c r="Y118" s="385"/>
      <c r="Z118" s="385"/>
    </row>
    <row r="119" ht="12.75" customHeight="1">
      <c r="A119" s="385"/>
      <c r="B119" s="385"/>
      <c r="C119" s="385"/>
      <c r="D119" s="385"/>
      <c r="E119" s="385"/>
      <c r="F119" s="449"/>
      <c r="G119" s="385"/>
      <c r="H119" s="385"/>
      <c r="I119" s="385"/>
      <c r="J119" s="385"/>
      <c r="K119" s="385"/>
      <c r="L119" s="385"/>
      <c r="M119" s="385"/>
      <c r="N119" s="385"/>
      <c r="O119" s="385"/>
      <c r="P119" s="385"/>
      <c r="Q119" s="385"/>
      <c r="R119" s="385"/>
      <c r="S119" s="385"/>
      <c r="T119" s="385"/>
      <c r="U119" s="385"/>
      <c r="V119" s="385"/>
      <c r="W119" s="385"/>
      <c r="X119" s="385"/>
      <c r="Y119" s="385"/>
      <c r="Z119" s="385"/>
    </row>
    <row r="120" ht="12.75" customHeight="1">
      <c r="A120" s="385"/>
      <c r="B120" s="385"/>
      <c r="C120" s="385"/>
      <c r="D120" s="385"/>
      <c r="E120" s="385"/>
      <c r="F120" s="449"/>
      <c r="G120" s="385"/>
      <c r="H120" s="385"/>
      <c r="I120" s="385"/>
      <c r="J120" s="385"/>
      <c r="K120" s="385"/>
      <c r="L120" s="385"/>
      <c r="M120" s="385"/>
      <c r="N120" s="385"/>
      <c r="O120" s="385"/>
      <c r="P120" s="385"/>
      <c r="Q120" s="385"/>
      <c r="R120" s="385"/>
      <c r="S120" s="385"/>
      <c r="T120" s="385"/>
      <c r="U120" s="385"/>
      <c r="V120" s="385"/>
      <c r="W120" s="385"/>
      <c r="X120" s="385"/>
      <c r="Y120" s="385"/>
      <c r="Z120" s="385"/>
    </row>
    <row r="121" ht="12.75" customHeight="1">
      <c r="A121" s="385"/>
      <c r="B121" s="385"/>
      <c r="C121" s="385"/>
      <c r="D121" s="385"/>
      <c r="E121" s="385"/>
      <c r="F121" s="449"/>
      <c r="G121" s="385"/>
      <c r="H121" s="385"/>
      <c r="I121" s="385"/>
      <c r="J121" s="385"/>
      <c r="K121" s="385"/>
      <c r="L121" s="385"/>
      <c r="M121" s="385"/>
      <c r="N121" s="385"/>
      <c r="O121" s="385"/>
      <c r="P121" s="385"/>
      <c r="Q121" s="385"/>
      <c r="R121" s="385"/>
      <c r="S121" s="385"/>
      <c r="T121" s="385"/>
      <c r="U121" s="385"/>
      <c r="V121" s="385"/>
      <c r="W121" s="385"/>
      <c r="X121" s="385"/>
      <c r="Y121" s="385"/>
      <c r="Z121" s="385"/>
    </row>
    <row r="122" ht="12.75" customHeight="1">
      <c r="A122" s="385"/>
      <c r="B122" s="385"/>
      <c r="C122" s="385"/>
      <c r="D122" s="385"/>
      <c r="E122" s="385"/>
      <c r="F122" s="449"/>
      <c r="G122" s="385"/>
      <c r="H122" s="385"/>
      <c r="I122" s="385"/>
      <c r="J122" s="385"/>
      <c r="K122" s="385"/>
      <c r="L122" s="385"/>
      <c r="M122" s="385"/>
      <c r="N122" s="385"/>
      <c r="O122" s="385"/>
      <c r="P122" s="385"/>
      <c r="Q122" s="385"/>
      <c r="R122" s="385"/>
      <c r="S122" s="385"/>
      <c r="T122" s="385"/>
      <c r="U122" s="385"/>
      <c r="V122" s="385"/>
      <c r="W122" s="385"/>
      <c r="X122" s="385"/>
      <c r="Y122" s="385"/>
      <c r="Z122" s="385"/>
    </row>
    <row r="123" ht="12.75" customHeight="1">
      <c r="A123" s="385"/>
      <c r="B123" s="385"/>
      <c r="C123" s="385"/>
      <c r="D123" s="385"/>
      <c r="E123" s="385"/>
      <c r="F123" s="449"/>
      <c r="G123" s="385"/>
      <c r="H123" s="385"/>
      <c r="I123" s="385"/>
      <c r="J123" s="385"/>
      <c r="K123" s="385"/>
      <c r="L123" s="385"/>
      <c r="M123" s="385"/>
      <c r="N123" s="385"/>
      <c r="O123" s="385"/>
      <c r="P123" s="385"/>
      <c r="Q123" s="385"/>
      <c r="R123" s="385"/>
      <c r="S123" s="385"/>
      <c r="T123" s="385"/>
      <c r="U123" s="385"/>
      <c r="V123" s="385"/>
      <c r="W123" s="385"/>
      <c r="X123" s="385"/>
      <c r="Y123" s="385"/>
      <c r="Z123" s="385"/>
    </row>
    <row r="124" ht="12.75" customHeight="1">
      <c r="A124" s="385"/>
      <c r="B124" s="385"/>
      <c r="C124" s="385"/>
      <c r="D124" s="385"/>
      <c r="E124" s="385"/>
      <c r="F124" s="449"/>
      <c r="G124" s="385"/>
      <c r="H124" s="385"/>
      <c r="I124" s="385"/>
      <c r="J124" s="385"/>
      <c r="K124" s="385"/>
      <c r="L124" s="385"/>
      <c r="M124" s="385"/>
      <c r="N124" s="385"/>
      <c r="O124" s="385"/>
      <c r="P124" s="385"/>
      <c r="Q124" s="385"/>
      <c r="R124" s="385"/>
      <c r="S124" s="385"/>
      <c r="T124" s="385"/>
      <c r="U124" s="385"/>
      <c r="V124" s="385"/>
      <c r="W124" s="385"/>
      <c r="X124" s="385"/>
      <c r="Y124" s="385"/>
      <c r="Z124" s="385"/>
    </row>
    <row r="125" ht="12.75" customHeight="1">
      <c r="A125" s="385"/>
      <c r="B125" s="385"/>
      <c r="C125" s="385"/>
      <c r="D125" s="385"/>
      <c r="E125" s="385"/>
      <c r="F125" s="449"/>
      <c r="G125" s="385"/>
      <c r="H125" s="385"/>
      <c r="I125" s="385"/>
      <c r="J125" s="385"/>
      <c r="K125" s="385"/>
      <c r="L125" s="385"/>
      <c r="M125" s="385"/>
      <c r="N125" s="385"/>
      <c r="O125" s="385"/>
      <c r="P125" s="385"/>
      <c r="Q125" s="385"/>
      <c r="R125" s="385"/>
      <c r="S125" s="385"/>
      <c r="T125" s="385"/>
      <c r="U125" s="385"/>
      <c r="V125" s="385"/>
      <c r="W125" s="385"/>
      <c r="X125" s="385"/>
      <c r="Y125" s="385"/>
      <c r="Z125" s="385"/>
    </row>
    <row r="126" ht="12.75" customHeight="1">
      <c r="A126" s="385"/>
      <c r="B126" s="385"/>
      <c r="C126" s="385"/>
      <c r="D126" s="385"/>
      <c r="E126" s="385"/>
      <c r="F126" s="449"/>
      <c r="G126" s="385"/>
      <c r="H126" s="385"/>
      <c r="I126" s="385"/>
      <c r="J126" s="385"/>
      <c r="K126" s="385"/>
      <c r="L126" s="385"/>
      <c r="M126" s="385"/>
      <c r="N126" s="385"/>
      <c r="O126" s="385"/>
      <c r="P126" s="385"/>
      <c r="Q126" s="385"/>
      <c r="R126" s="385"/>
      <c r="S126" s="385"/>
      <c r="T126" s="385"/>
      <c r="U126" s="385"/>
      <c r="V126" s="385"/>
      <c r="W126" s="385"/>
      <c r="X126" s="385"/>
      <c r="Y126" s="385"/>
      <c r="Z126" s="385"/>
    </row>
    <row r="127" ht="12.75" customHeight="1">
      <c r="A127" s="385"/>
      <c r="B127" s="385"/>
      <c r="C127" s="385"/>
      <c r="D127" s="385"/>
      <c r="E127" s="385"/>
      <c r="F127" s="449"/>
      <c r="G127" s="385"/>
      <c r="H127" s="385"/>
      <c r="I127" s="385"/>
      <c r="J127" s="385"/>
      <c r="K127" s="385"/>
      <c r="L127" s="385"/>
      <c r="M127" s="385"/>
      <c r="N127" s="385"/>
      <c r="O127" s="385"/>
      <c r="P127" s="385"/>
      <c r="Q127" s="385"/>
      <c r="R127" s="385"/>
      <c r="S127" s="385"/>
      <c r="T127" s="385"/>
      <c r="U127" s="385"/>
      <c r="V127" s="385"/>
      <c r="W127" s="385"/>
      <c r="X127" s="385"/>
      <c r="Y127" s="385"/>
      <c r="Z127" s="385"/>
    </row>
    <row r="128" ht="12.75" customHeight="1">
      <c r="A128" s="385"/>
      <c r="B128" s="385"/>
      <c r="C128" s="385"/>
      <c r="D128" s="385"/>
      <c r="E128" s="385"/>
      <c r="F128" s="449"/>
      <c r="G128" s="385"/>
      <c r="H128" s="385"/>
      <c r="I128" s="385"/>
      <c r="J128" s="385"/>
      <c r="K128" s="385"/>
      <c r="L128" s="385"/>
      <c r="M128" s="385"/>
      <c r="N128" s="385"/>
      <c r="O128" s="385"/>
      <c r="P128" s="385"/>
      <c r="Q128" s="385"/>
      <c r="R128" s="385"/>
      <c r="S128" s="385"/>
      <c r="T128" s="385"/>
      <c r="U128" s="385"/>
      <c r="V128" s="385"/>
      <c r="W128" s="385"/>
      <c r="X128" s="385"/>
      <c r="Y128" s="385"/>
      <c r="Z128" s="385"/>
    </row>
    <row r="129" ht="12.75" customHeight="1">
      <c r="A129" s="385"/>
      <c r="B129" s="385"/>
      <c r="C129" s="385"/>
      <c r="D129" s="385"/>
      <c r="E129" s="385"/>
      <c r="F129" s="449"/>
      <c r="G129" s="385"/>
      <c r="H129" s="385"/>
      <c r="I129" s="385"/>
      <c r="J129" s="385"/>
      <c r="K129" s="385"/>
      <c r="L129" s="385"/>
      <c r="M129" s="385"/>
      <c r="N129" s="385"/>
      <c r="O129" s="385"/>
      <c r="P129" s="385"/>
      <c r="Q129" s="385"/>
      <c r="R129" s="385"/>
      <c r="S129" s="385"/>
      <c r="T129" s="385"/>
      <c r="U129" s="385"/>
      <c r="V129" s="385"/>
      <c r="W129" s="385"/>
      <c r="X129" s="385"/>
      <c r="Y129" s="385"/>
      <c r="Z129" s="385"/>
    </row>
    <row r="130" ht="12.75" customHeight="1">
      <c r="A130" s="385"/>
      <c r="B130" s="385"/>
      <c r="C130" s="385"/>
      <c r="D130" s="385"/>
      <c r="E130" s="385"/>
      <c r="F130" s="449"/>
      <c r="G130" s="385"/>
      <c r="H130" s="385"/>
      <c r="I130" s="385"/>
      <c r="J130" s="385"/>
      <c r="K130" s="385"/>
      <c r="L130" s="385"/>
      <c r="M130" s="385"/>
      <c r="N130" s="385"/>
      <c r="O130" s="385"/>
      <c r="P130" s="385"/>
      <c r="Q130" s="385"/>
      <c r="R130" s="385"/>
      <c r="S130" s="385"/>
      <c r="T130" s="385"/>
      <c r="U130" s="385"/>
      <c r="V130" s="385"/>
      <c r="W130" s="385"/>
      <c r="X130" s="385"/>
      <c r="Y130" s="385"/>
      <c r="Z130" s="385"/>
    </row>
    <row r="131" ht="12.75" customHeight="1">
      <c r="A131" s="385"/>
      <c r="B131" s="385"/>
      <c r="C131" s="385"/>
      <c r="D131" s="385"/>
      <c r="E131" s="385"/>
      <c r="F131" s="449"/>
      <c r="G131" s="385"/>
      <c r="H131" s="385"/>
      <c r="I131" s="385"/>
      <c r="J131" s="385"/>
      <c r="K131" s="385"/>
      <c r="L131" s="385"/>
      <c r="M131" s="385"/>
      <c r="N131" s="385"/>
      <c r="O131" s="385"/>
      <c r="P131" s="385"/>
      <c r="Q131" s="385"/>
      <c r="R131" s="385"/>
      <c r="S131" s="385"/>
      <c r="T131" s="385"/>
      <c r="U131" s="385"/>
      <c r="V131" s="385"/>
      <c r="W131" s="385"/>
      <c r="X131" s="385"/>
      <c r="Y131" s="385"/>
      <c r="Z131" s="385"/>
    </row>
    <row r="132" ht="12.75" customHeight="1">
      <c r="A132" s="385"/>
      <c r="B132" s="385"/>
      <c r="C132" s="385"/>
      <c r="D132" s="385"/>
      <c r="E132" s="385"/>
      <c r="F132" s="449"/>
      <c r="G132" s="385"/>
      <c r="H132" s="385"/>
      <c r="I132" s="385"/>
      <c r="J132" s="385"/>
      <c r="K132" s="385"/>
      <c r="L132" s="385"/>
      <c r="M132" s="385"/>
      <c r="N132" s="385"/>
      <c r="O132" s="385"/>
      <c r="P132" s="385"/>
      <c r="Q132" s="385"/>
      <c r="R132" s="385"/>
      <c r="S132" s="385"/>
      <c r="T132" s="385"/>
      <c r="U132" s="385"/>
      <c r="V132" s="385"/>
      <c r="W132" s="385"/>
      <c r="X132" s="385"/>
      <c r="Y132" s="385"/>
      <c r="Z132" s="385"/>
    </row>
    <row r="133" ht="12.75" customHeight="1">
      <c r="A133" s="385"/>
      <c r="B133" s="385"/>
      <c r="C133" s="385"/>
      <c r="D133" s="385"/>
      <c r="E133" s="385"/>
      <c r="F133" s="449"/>
      <c r="G133" s="385"/>
      <c r="H133" s="385"/>
      <c r="I133" s="385"/>
      <c r="J133" s="385"/>
      <c r="K133" s="385"/>
      <c r="L133" s="385"/>
      <c r="M133" s="385"/>
      <c r="N133" s="385"/>
      <c r="O133" s="385"/>
      <c r="P133" s="385"/>
      <c r="Q133" s="385"/>
      <c r="R133" s="385"/>
      <c r="S133" s="385"/>
      <c r="T133" s="385"/>
      <c r="U133" s="385"/>
      <c r="V133" s="385"/>
      <c r="W133" s="385"/>
      <c r="X133" s="385"/>
      <c r="Y133" s="385"/>
      <c r="Z133" s="385"/>
    </row>
    <row r="134" ht="12.75" customHeight="1">
      <c r="A134" s="385"/>
      <c r="B134" s="385"/>
      <c r="C134" s="385"/>
      <c r="D134" s="385"/>
      <c r="E134" s="385"/>
      <c r="F134" s="449"/>
      <c r="G134" s="385"/>
      <c r="H134" s="385"/>
      <c r="I134" s="385"/>
      <c r="J134" s="385"/>
      <c r="K134" s="385"/>
      <c r="L134" s="385"/>
      <c r="M134" s="385"/>
      <c r="N134" s="385"/>
      <c r="O134" s="385"/>
      <c r="P134" s="385"/>
      <c r="Q134" s="385"/>
      <c r="R134" s="385"/>
      <c r="S134" s="385"/>
      <c r="T134" s="385"/>
      <c r="U134" s="385"/>
      <c r="V134" s="385"/>
      <c r="W134" s="385"/>
      <c r="X134" s="385"/>
      <c r="Y134" s="385"/>
      <c r="Z134" s="385"/>
    </row>
    <row r="135" ht="12.75" customHeight="1">
      <c r="A135" s="385"/>
      <c r="B135" s="385"/>
      <c r="C135" s="385"/>
      <c r="D135" s="385"/>
      <c r="E135" s="385"/>
      <c r="F135" s="449"/>
      <c r="G135" s="385"/>
      <c r="H135" s="385"/>
      <c r="I135" s="385"/>
      <c r="J135" s="385"/>
      <c r="K135" s="385"/>
      <c r="L135" s="385"/>
      <c r="M135" s="385"/>
      <c r="N135" s="385"/>
      <c r="O135" s="385"/>
      <c r="P135" s="385"/>
      <c r="Q135" s="385"/>
      <c r="R135" s="385"/>
      <c r="S135" s="385"/>
      <c r="T135" s="385"/>
      <c r="U135" s="385"/>
      <c r="V135" s="385"/>
      <c r="W135" s="385"/>
      <c r="X135" s="385"/>
      <c r="Y135" s="385"/>
      <c r="Z135" s="385"/>
    </row>
    <row r="136" ht="12.75" customHeight="1">
      <c r="A136" s="385"/>
      <c r="B136" s="385"/>
      <c r="C136" s="385"/>
      <c r="D136" s="385"/>
      <c r="E136" s="385"/>
      <c r="F136" s="449"/>
      <c r="G136" s="385"/>
      <c r="H136" s="385"/>
      <c r="I136" s="385"/>
      <c r="J136" s="385"/>
      <c r="K136" s="385"/>
      <c r="L136" s="385"/>
      <c r="M136" s="385"/>
      <c r="N136" s="385"/>
      <c r="O136" s="385"/>
      <c r="P136" s="385"/>
      <c r="Q136" s="385"/>
      <c r="R136" s="385"/>
      <c r="S136" s="385"/>
      <c r="T136" s="385"/>
      <c r="U136" s="385"/>
      <c r="V136" s="385"/>
      <c r="W136" s="385"/>
      <c r="X136" s="385"/>
      <c r="Y136" s="385"/>
      <c r="Z136" s="385"/>
    </row>
    <row r="137" ht="12.75" customHeight="1">
      <c r="A137" s="385"/>
      <c r="B137" s="385"/>
      <c r="C137" s="385"/>
      <c r="D137" s="385"/>
      <c r="E137" s="385"/>
      <c r="F137" s="449"/>
      <c r="G137" s="385"/>
      <c r="H137" s="385"/>
      <c r="I137" s="385"/>
      <c r="J137" s="385"/>
      <c r="K137" s="385"/>
      <c r="L137" s="385"/>
      <c r="M137" s="385"/>
      <c r="N137" s="385"/>
      <c r="O137" s="385"/>
      <c r="P137" s="385"/>
      <c r="Q137" s="385"/>
      <c r="R137" s="385"/>
      <c r="S137" s="385"/>
      <c r="T137" s="385"/>
      <c r="U137" s="385"/>
      <c r="V137" s="385"/>
      <c r="W137" s="385"/>
      <c r="X137" s="385"/>
      <c r="Y137" s="385"/>
      <c r="Z137" s="385"/>
    </row>
    <row r="138" ht="12.75" customHeight="1">
      <c r="A138" s="385"/>
      <c r="B138" s="385"/>
      <c r="C138" s="385"/>
      <c r="D138" s="385"/>
      <c r="E138" s="385"/>
      <c r="F138" s="449"/>
      <c r="G138" s="385"/>
      <c r="H138" s="385"/>
      <c r="I138" s="385"/>
      <c r="J138" s="385"/>
      <c r="K138" s="385"/>
      <c r="L138" s="385"/>
      <c r="M138" s="385"/>
      <c r="N138" s="385"/>
      <c r="O138" s="385"/>
      <c r="P138" s="385"/>
      <c r="Q138" s="385"/>
      <c r="R138" s="385"/>
      <c r="S138" s="385"/>
      <c r="T138" s="385"/>
      <c r="U138" s="385"/>
      <c r="V138" s="385"/>
      <c r="W138" s="385"/>
      <c r="X138" s="385"/>
      <c r="Y138" s="385"/>
      <c r="Z138" s="385"/>
    </row>
    <row r="139" ht="12.75" customHeight="1">
      <c r="A139" s="385"/>
      <c r="B139" s="385"/>
      <c r="C139" s="385"/>
      <c r="D139" s="385"/>
      <c r="E139" s="385"/>
      <c r="F139" s="449"/>
      <c r="G139" s="385"/>
      <c r="H139" s="385"/>
      <c r="I139" s="385"/>
      <c r="J139" s="385"/>
      <c r="K139" s="385"/>
      <c r="L139" s="385"/>
      <c r="M139" s="385"/>
      <c r="N139" s="385"/>
      <c r="O139" s="385"/>
      <c r="P139" s="385"/>
      <c r="Q139" s="385"/>
      <c r="R139" s="385"/>
      <c r="S139" s="385"/>
      <c r="T139" s="385"/>
      <c r="U139" s="385"/>
      <c r="V139" s="385"/>
      <c r="W139" s="385"/>
      <c r="X139" s="385"/>
      <c r="Y139" s="385"/>
      <c r="Z139" s="385"/>
    </row>
    <row r="140" ht="12.75" customHeight="1">
      <c r="A140" s="385"/>
      <c r="B140" s="385"/>
      <c r="C140" s="385"/>
      <c r="D140" s="385"/>
      <c r="E140" s="385"/>
      <c r="F140" s="449"/>
      <c r="G140" s="385"/>
      <c r="H140" s="385"/>
      <c r="I140" s="385"/>
      <c r="J140" s="385"/>
      <c r="K140" s="385"/>
      <c r="L140" s="385"/>
      <c r="M140" s="385"/>
      <c r="N140" s="385"/>
      <c r="O140" s="385"/>
      <c r="P140" s="385"/>
      <c r="Q140" s="385"/>
      <c r="R140" s="385"/>
      <c r="S140" s="385"/>
      <c r="T140" s="385"/>
      <c r="U140" s="385"/>
      <c r="V140" s="385"/>
      <c r="W140" s="385"/>
      <c r="X140" s="385"/>
      <c r="Y140" s="385"/>
      <c r="Z140" s="385"/>
    </row>
    <row r="141" ht="12.75" customHeight="1">
      <c r="A141" s="385"/>
      <c r="B141" s="385"/>
      <c r="C141" s="385"/>
      <c r="D141" s="385"/>
      <c r="E141" s="385"/>
      <c r="F141" s="449"/>
      <c r="G141" s="385"/>
      <c r="H141" s="385"/>
      <c r="I141" s="385"/>
      <c r="J141" s="385"/>
      <c r="K141" s="385"/>
      <c r="L141" s="385"/>
      <c r="M141" s="385"/>
      <c r="N141" s="385"/>
      <c r="O141" s="385"/>
      <c r="P141" s="385"/>
      <c r="Q141" s="385"/>
      <c r="R141" s="385"/>
      <c r="S141" s="385"/>
      <c r="T141" s="385"/>
      <c r="U141" s="385"/>
      <c r="V141" s="385"/>
      <c r="W141" s="385"/>
      <c r="X141" s="385"/>
      <c r="Y141" s="385"/>
      <c r="Z141" s="385"/>
    </row>
    <row r="142" ht="12.75" customHeight="1">
      <c r="A142" s="385"/>
      <c r="B142" s="385"/>
      <c r="C142" s="385"/>
      <c r="D142" s="385"/>
      <c r="E142" s="385"/>
      <c r="F142" s="449"/>
      <c r="G142" s="385"/>
      <c r="H142" s="385"/>
      <c r="I142" s="385"/>
      <c r="J142" s="385"/>
      <c r="K142" s="385"/>
      <c r="L142" s="385"/>
      <c r="M142" s="385"/>
      <c r="N142" s="385"/>
      <c r="O142" s="385"/>
      <c r="P142" s="385"/>
      <c r="Q142" s="385"/>
      <c r="R142" s="385"/>
      <c r="S142" s="385"/>
      <c r="T142" s="385"/>
      <c r="U142" s="385"/>
      <c r="V142" s="385"/>
      <c r="W142" s="385"/>
      <c r="X142" s="385"/>
      <c r="Y142" s="385"/>
      <c r="Z142" s="385"/>
    </row>
    <row r="143" ht="12.75" customHeight="1">
      <c r="A143" s="385"/>
      <c r="B143" s="385"/>
      <c r="C143" s="385"/>
      <c r="D143" s="385"/>
      <c r="E143" s="385"/>
      <c r="F143" s="449"/>
      <c r="G143" s="385"/>
      <c r="H143" s="385"/>
      <c r="I143" s="385"/>
      <c r="J143" s="385"/>
      <c r="K143" s="385"/>
      <c r="L143" s="385"/>
      <c r="M143" s="385"/>
      <c r="N143" s="385"/>
      <c r="O143" s="385"/>
      <c r="P143" s="385"/>
      <c r="Q143" s="385"/>
      <c r="R143" s="385"/>
      <c r="S143" s="385"/>
      <c r="T143" s="385"/>
      <c r="U143" s="385"/>
      <c r="V143" s="385"/>
      <c r="W143" s="385"/>
      <c r="X143" s="385"/>
      <c r="Y143" s="385"/>
      <c r="Z143" s="385"/>
    </row>
    <row r="144" ht="12.75" customHeight="1">
      <c r="A144" s="385"/>
      <c r="B144" s="385"/>
      <c r="C144" s="385"/>
      <c r="D144" s="385"/>
      <c r="E144" s="385"/>
      <c r="F144" s="449"/>
      <c r="G144" s="385"/>
      <c r="H144" s="385"/>
      <c r="I144" s="385"/>
      <c r="J144" s="385"/>
      <c r="K144" s="385"/>
      <c r="L144" s="385"/>
      <c r="M144" s="385"/>
      <c r="N144" s="385"/>
      <c r="O144" s="385"/>
      <c r="P144" s="385"/>
      <c r="Q144" s="385"/>
      <c r="R144" s="385"/>
      <c r="S144" s="385"/>
      <c r="T144" s="385"/>
      <c r="U144" s="385"/>
      <c r="V144" s="385"/>
      <c r="W144" s="385"/>
      <c r="X144" s="385"/>
      <c r="Y144" s="385"/>
      <c r="Z144" s="385"/>
    </row>
    <row r="145" ht="12.75" customHeight="1">
      <c r="A145" s="385"/>
      <c r="B145" s="385"/>
      <c r="C145" s="385"/>
      <c r="D145" s="385"/>
      <c r="E145" s="385"/>
      <c r="F145" s="449"/>
      <c r="G145" s="385"/>
      <c r="H145" s="385"/>
      <c r="I145" s="385"/>
      <c r="J145" s="385"/>
      <c r="K145" s="385"/>
      <c r="L145" s="385"/>
      <c r="M145" s="385"/>
      <c r="N145" s="385"/>
      <c r="O145" s="385"/>
      <c r="P145" s="385"/>
      <c r="Q145" s="385"/>
      <c r="R145" s="385"/>
      <c r="S145" s="385"/>
      <c r="T145" s="385"/>
      <c r="U145" s="385"/>
      <c r="V145" s="385"/>
      <c r="W145" s="385"/>
      <c r="X145" s="385"/>
      <c r="Y145" s="385"/>
      <c r="Z145" s="385"/>
    </row>
    <row r="146" ht="12.75" customHeight="1">
      <c r="A146" s="385"/>
      <c r="B146" s="385"/>
      <c r="C146" s="385"/>
      <c r="D146" s="385"/>
      <c r="E146" s="385"/>
      <c r="F146" s="449"/>
      <c r="G146" s="385"/>
      <c r="H146" s="385"/>
      <c r="I146" s="385"/>
      <c r="J146" s="385"/>
      <c r="K146" s="385"/>
      <c r="L146" s="385"/>
      <c r="M146" s="385"/>
      <c r="N146" s="385"/>
      <c r="O146" s="385"/>
      <c r="P146" s="385"/>
      <c r="Q146" s="385"/>
      <c r="R146" s="385"/>
      <c r="S146" s="385"/>
      <c r="T146" s="385"/>
      <c r="U146" s="385"/>
      <c r="V146" s="385"/>
      <c r="W146" s="385"/>
      <c r="X146" s="385"/>
      <c r="Y146" s="385"/>
      <c r="Z146" s="385"/>
    </row>
    <row r="147" ht="12.75" customHeight="1">
      <c r="A147" s="385"/>
      <c r="B147" s="385"/>
      <c r="C147" s="385"/>
      <c r="D147" s="385"/>
      <c r="E147" s="385"/>
      <c r="F147" s="449"/>
      <c r="G147" s="385"/>
      <c r="H147" s="385"/>
      <c r="I147" s="385"/>
      <c r="J147" s="385"/>
      <c r="K147" s="385"/>
      <c r="L147" s="385"/>
      <c r="M147" s="385"/>
      <c r="N147" s="385"/>
      <c r="O147" s="385"/>
      <c r="P147" s="385"/>
      <c r="Q147" s="385"/>
      <c r="R147" s="385"/>
      <c r="S147" s="385"/>
      <c r="T147" s="385"/>
      <c r="U147" s="385"/>
      <c r="V147" s="385"/>
      <c r="W147" s="385"/>
      <c r="X147" s="385"/>
      <c r="Y147" s="385"/>
      <c r="Z147" s="385"/>
    </row>
    <row r="148" ht="12.75" customHeight="1">
      <c r="A148" s="385"/>
      <c r="B148" s="385"/>
      <c r="C148" s="385"/>
      <c r="D148" s="385"/>
      <c r="E148" s="385"/>
      <c r="F148" s="449"/>
      <c r="G148" s="385"/>
      <c r="H148" s="385"/>
      <c r="I148" s="385"/>
      <c r="J148" s="385"/>
      <c r="K148" s="385"/>
      <c r="L148" s="385"/>
      <c r="M148" s="385"/>
      <c r="N148" s="385"/>
      <c r="O148" s="385"/>
      <c r="P148" s="385"/>
      <c r="Q148" s="385"/>
      <c r="R148" s="385"/>
      <c r="S148" s="385"/>
      <c r="T148" s="385"/>
      <c r="U148" s="385"/>
      <c r="V148" s="385"/>
      <c r="W148" s="385"/>
      <c r="X148" s="385"/>
      <c r="Y148" s="385"/>
      <c r="Z148" s="385"/>
    </row>
    <row r="149" ht="12.75" customHeight="1">
      <c r="A149" s="385"/>
      <c r="B149" s="385"/>
      <c r="C149" s="385"/>
      <c r="D149" s="385"/>
      <c r="E149" s="385"/>
      <c r="F149" s="449"/>
      <c r="G149" s="385"/>
      <c r="H149" s="385"/>
      <c r="I149" s="385"/>
      <c r="J149" s="385"/>
      <c r="K149" s="385"/>
      <c r="L149" s="385"/>
      <c r="M149" s="385"/>
      <c r="N149" s="385"/>
      <c r="O149" s="385"/>
      <c r="P149" s="385"/>
      <c r="Q149" s="385"/>
      <c r="R149" s="385"/>
      <c r="S149" s="385"/>
      <c r="T149" s="385"/>
      <c r="U149" s="385"/>
      <c r="V149" s="385"/>
      <c r="W149" s="385"/>
      <c r="X149" s="385"/>
      <c r="Y149" s="385"/>
      <c r="Z149" s="385"/>
    </row>
    <row r="150" ht="12.75" customHeight="1">
      <c r="A150" s="385"/>
      <c r="B150" s="385"/>
      <c r="C150" s="385"/>
      <c r="D150" s="385"/>
      <c r="E150" s="385"/>
      <c r="F150" s="449"/>
      <c r="G150" s="385"/>
      <c r="H150" s="385"/>
      <c r="I150" s="385"/>
      <c r="J150" s="385"/>
      <c r="K150" s="385"/>
      <c r="L150" s="385"/>
      <c r="M150" s="385"/>
      <c r="N150" s="385"/>
      <c r="O150" s="385"/>
      <c r="P150" s="385"/>
      <c r="Q150" s="385"/>
      <c r="R150" s="385"/>
      <c r="S150" s="385"/>
      <c r="T150" s="385"/>
      <c r="U150" s="385"/>
      <c r="V150" s="385"/>
      <c r="W150" s="385"/>
      <c r="X150" s="385"/>
      <c r="Y150" s="385"/>
      <c r="Z150" s="385"/>
    </row>
    <row r="151" ht="12.75" customHeight="1">
      <c r="A151" s="385"/>
      <c r="B151" s="385"/>
      <c r="C151" s="385"/>
      <c r="D151" s="385"/>
      <c r="E151" s="385"/>
      <c r="F151" s="449"/>
      <c r="G151" s="385"/>
      <c r="H151" s="385"/>
      <c r="I151" s="385"/>
      <c r="J151" s="385"/>
      <c r="K151" s="385"/>
      <c r="L151" s="385"/>
      <c r="M151" s="385"/>
      <c r="N151" s="385"/>
      <c r="O151" s="385"/>
      <c r="P151" s="385"/>
      <c r="Q151" s="385"/>
      <c r="R151" s="385"/>
      <c r="S151" s="385"/>
      <c r="T151" s="385"/>
      <c r="U151" s="385"/>
      <c r="V151" s="385"/>
      <c r="W151" s="385"/>
      <c r="X151" s="385"/>
      <c r="Y151" s="385"/>
      <c r="Z151" s="385"/>
    </row>
    <row r="152" ht="12.75" customHeight="1">
      <c r="A152" s="385"/>
      <c r="B152" s="385"/>
      <c r="C152" s="385"/>
      <c r="D152" s="385"/>
      <c r="E152" s="385"/>
      <c r="F152" s="449"/>
      <c r="G152" s="385"/>
      <c r="H152" s="385"/>
      <c r="I152" s="385"/>
      <c r="J152" s="385"/>
      <c r="K152" s="385"/>
      <c r="L152" s="385"/>
      <c r="M152" s="385"/>
      <c r="N152" s="385"/>
      <c r="O152" s="385"/>
      <c r="P152" s="385"/>
      <c r="Q152" s="385"/>
      <c r="R152" s="385"/>
      <c r="S152" s="385"/>
      <c r="T152" s="385"/>
      <c r="U152" s="385"/>
      <c r="V152" s="385"/>
      <c r="W152" s="385"/>
      <c r="X152" s="385"/>
      <c r="Y152" s="385"/>
      <c r="Z152" s="385"/>
    </row>
    <row r="153" ht="12.75" customHeight="1">
      <c r="A153" s="385"/>
      <c r="B153" s="385"/>
      <c r="C153" s="385"/>
      <c r="D153" s="385"/>
      <c r="E153" s="385"/>
      <c r="F153" s="449"/>
      <c r="G153" s="385"/>
      <c r="H153" s="385"/>
      <c r="I153" s="385"/>
      <c r="J153" s="385"/>
      <c r="K153" s="385"/>
      <c r="L153" s="385"/>
      <c r="M153" s="385"/>
      <c r="N153" s="385"/>
      <c r="O153" s="385"/>
      <c r="P153" s="385"/>
      <c r="Q153" s="385"/>
      <c r="R153" s="385"/>
      <c r="S153" s="385"/>
      <c r="T153" s="385"/>
      <c r="U153" s="385"/>
      <c r="V153" s="385"/>
      <c r="W153" s="385"/>
      <c r="X153" s="385"/>
      <c r="Y153" s="385"/>
      <c r="Z153" s="385"/>
    </row>
    <row r="154" ht="12.75" customHeight="1">
      <c r="A154" s="385"/>
      <c r="B154" s="385"/>
      <c r="C154" s="385"/>
      <c r="D154" s="385"/>
      <c r="E154" s="385"/>
      <c r="F154" s="449"/>
      <c r="G154" s="385"/>
      <c r="H154" s="385"/>
      <c r="I154" s="385"/>
      <c r="J154" s="385"/>
      <c r="K154" s="385"/>
      <c r="L154" s="385"/>
      <c r="M154" s="385"/>
      <c r="N154" s="385"/>
      <c r="O154" s="385"/>
      <c r="P154" s="385"/>
      <c r="Q154" s="385"/>
      <c r="R154" s="385"/>
      <c r="S154" s="385"/>
      <c r="T154" s="385"/>
      <c r="U154" s="385"/>
      <c r="V154" s="385"/>
      <c r="W154" s="385"/>
      <c r="X154" s="385"/>
      <c r="Y154" s="385"/>
      <c r="Z154" s="385"/>
    </row>
    <row r="155" ht="12.75" customHeight="1">
      <c r="A155" s="385"/>
      <c r="B155" s="385"/>
      <c r="C155" s="385"/>
      <c r="D155" s="385"/>
      <c r="E155" s="385"/>
      <c r="F155" s="449"/>
      <c r="G155" s="385"/>
      <c r="H155" s="385"/>
      <c r="I155" s="385"/>
      <c r="J155" s="385"/>
      <c r="K155" s="385"/>
      <c r="L155" s="385"/>
      <c r="M155" s="385"/>
      <c r="N155" s="385"/>
      <c r="O155" s="385"/>
      <c r="P155" s="385"/>
      <c r="Q155" s="385"/>
      <c r="R155" s="385"/>
      <c r="S155" s="385"/>
      <c r="T155" s="385"/>
      <c r="U155" s="385"/>
      <c r="V155" s="385"/>
      <c r="W155" s="385"/>
      <c r="X155" s="385"/>
      <c r="Y155" s="385"/>
      <c r="Z155" s="385"/>
    </row>
    <row r="156" ht="12.75" customHeight="1">
      <c r="A156" s="385"/>
      <c r="B156" s="385"/>
      <c r="C156" s="385"/>
      <c r="D156" s="385"/>
      <c r="E156" s="385"/>
      <c r="F156" s="449"/>
      <c r="G156" s="385"/>
      <c r="H156" s="385"/>
      <c r="I156" s="385"/>
      <c r="J156" s="385"/>
      <c r="K156" s="385"/>
      <c r="L156" s="385"/>
      <c r="M156" s="385"/>
      <c r="N156" s="385"/>
      <c r="O156" s="385"/>
      <c r="P156" s="385"/>
      <c r="Q156" s="385"/>
      <c r="R156" s="385"/>
      <c r="S156" s="385"/>
      <c r="T156" s="385"/>
      <c r="U156" s="385"/>
      <c r="V156" s="385"/>
      <c r="W156" s="385"/>
      <c r="X156" s="385"/>
      <c r="Y156" s="385"/>
      <c r="Z156" s="385"/>
    </row>
    <row r="157" ht="12.75" customHeight="1">
      <c r="A157" s="385"/>
      <c r="B157" s="385"/>
      <c r="C157" s="385"/>
      <c r="D157" s="385"/>
      <c r="E157" s="385"/>
      <c r="F157" s="449"/>
      <c r="G157" s="385"/>
      <c r="H157" s="385"/>
      <c r="I157" s="385"/>
      <c r="J157" s="385"/>
      <c r="K157" s="385"/>
      <c r="L157" s="385"/>
      <c r="M157" s="385"/>
      <c r="N157" s="385"/>
      <c r="O157" s="385"/>
      <c r="P157" s="385"/>
      <c r="Q157" s="385"/>
      <c r="R157" s="385"/>
      <c r="S157" s="385"/>
      <c r="T157" s="385"/>
      <c r="U157" s="385"/>
      <c r="V157" s="385"/>
      <c r="W157" s="385"/>
      <c r="X157" s="385"/>
      <c r="Y157" s="385"/>
      <c r="Z157" s="385"/>
    </row>
    <row r="158" ht="12.75" customHeight="1">
      <c r="A158" s="385"/>
      <c r="B158" s="385"/>
      <c r="C158" s="385"/>
      <c r="D158" s="385"/>
      <c r="E158" s="385"/>
      <c r="F158" s="449"/>
      <c r="G158" s="385"/>
      <c r="H158" s="385"/>
      <c r="I158" s="385"/>
      <c r="J158" s="385"/>
      <c r="K158" s="385"/>
      <c r="L158" s="385"/>
      <c r="M158" s="385"/>
      <c r="N158" s="385"/>
      <c r="O158" s="385"/>
      <c r="P158" s="385"/>
      <c r="Q158" s="385"/>
      <c r="R158" s="385"/>
      <c r="S158" s="385"/>
      <c r="T158" s="385"/>
      <c r="U158" s="385"/>
      <c r="V158" s="385"/>
      <c r="W158" s="385"/>
      <c r="X158" s="385"/>
      <c r="Y158" s="385"/>
      <c r="Z158" s="385"/>
    </row>
    <row r="159" ht="12.75" customHeight="1">
      <c r="A159" s="385"/>
      <c r="B159" s="385"/>
      <c r="C159" s="385"/>
      <c r="D159" s="385"/>
      <c r="E159" s="385"/>
      <c r="F159" s="449"/>
      <c r="G159" s="385"/>
      <c r="H159" s="385"/>
      <c r="I159" s="385"/>
      <c r="J159" s="385"/>
      <c r="K159" s="385"/>
      <c r="L159" s="385"/>
      <c r="M159" s="385"/>
      <c r="N159" s="385"/>
      <c r="O159" s="385"/>
      <c r="P159" s="385"/>
      <c r="Q159" s="385"/>
      <c r="R159" s="385"/>
      <c r="S159" s="385"/>
      <c r="T159" s="385"/>
      <c r="U159" s="385"/>
      <c r="V159" s="385"/>
      <c r="W159" s="385"/>
      <c r="X159" s="385"/>
      <c r="Y159" s="385"/>
      <c r="Z159" s="385"/>
    </row>
    <row r="160" ht="12.75" customHeight="1">
      <c r="A160" s="385"/>
      <c r="B160" s="385"/>
      <c r="C160" s="385"/>
      <c r="D160" s="385"/>
      <c r="E160" s="385"/>
      <c r="F160" s="449"/>
      <c r="G160" s="385"/>
      <c r="H160" s="385"/>
      <c r="I160" s="385"/>
      <c r="J160" s="385"/>
      <c r="K160" s="385"/>
      <c r="L160" s="385"/>
      <c r="M160" s="385"/>
      <c r="N160" s="385"/>
      <c r="O160" s="385"/>
      <c r="P160" s="385"/>
      <c r="Q160" s="385"/>
      <c r="R160" s="385"/>
      <c r="S160" s="385"/>
      <c r="T160" s="385"/>
      <c r="U160" s="385"/>
      <c r="V160" s="385"/>
      <c r="W160" s="385"/>
      <c r="X160" s="385"/>
      <c r="Y160" s="385"/>
      <c r="Z160" s="385"/>
    </row>
    <row r="161" ht="12.75" customHeight="1">
      <c r="A161" s="385"/>
      <c r="B161" s="385"/>
      <c r="C161" s="385"/>
      <c r="D161" s="385"/>
      <c r="E161" s="385"/>
      <c r="F161" s="449"/>
      <c r="G161" s="385"/>
      <c r="H161" s="385"/>
      <c r="I161" s="385"/>
      <c r="J161" s="385"/>
      <c r="K161" s="385"/>
      <c r="L161" s="385"/>
      <c r="M161" s="385"/>
      <c r="N161" s="385"/>
      <c r="O161" s="385"/>
      <c r="P161" s="385"/>
      <c r="Q161" s="385"/>
      <c r="R161" s="385"/>
      <c r="S161" s="385"/>
      <c r="T161" s="385"/>
      <c r="U161" s="385"/>
      <c r="V161" s="385"/>
      <c r="W161" s="385"/>
      <c r="X161" s="385"/>
      <c r="Y161" s="385"/>
      <c r="Z161" s="385"/>
    </row>
    <row r="162" ht="12.75" customHeight="1">
      <c r="A162" s="385"/>
      <c r="B162" s="385"/>
      <c r="C162" s="385"/>
      <c r="D162" s="385"/>
      <c r="E162" s="385"/>
      <c r="F162" s="449"/>
      <c r="G162" s="385"/>
      <c r="H162" s="385"/>
      <c r="I162" s="385"/>
      <c r="J162" s="385"/>
      <c r="K162" s="385"/>
      <c r="L162" s="385"/>
      <c r="M162" s="385"/>
      <c r="N162" s="385"/>
      <c r="O162" s="385"/>
      <c r="P162" s="385"/>
      <c r="Q162" s="385"/>
      <c r="R162" s="385"/>
      <c r="S162" s="385"/>
      <c r="T162" s="385"/>
      <c r="U162" s="385"/>
      <c r="V162" s="385"/>
      <c r="W162" s="385"/>
      <c r="X162" s="385"/>
      <c r="Y162" s="385"/>
      <c r="Z162" s="385"/>
    </row>
    <row r="163" ht="12.75" customHeight="1">
      <c r="A163" s="385"/>
      <c r="B163" s="385"/>
      <c r="C163" s="385"/>
      <c r="D163" s="385"/>
      <c r="E163" s="385"/>
      <c r="F163" s="449"/>
      <c r="G163" s="385"/>
      <c r="H163" s="385"/>
      <c r="I163" s="385"/>
      <c r="J163" s="385"/>
      <c r="K163" s="385"/>
      <c r="L163" s="385"/>
      <c r="M163" s="385"/>
      <c r="N163" s="385"/>
      <c r="O163" s="385"/>
      <c r="P163" s="385"/>
      <c r="Q163" s="385"/>
      <c r="R163" s="385"/>
      <c r="S163" s="385"/>
      <c r="T163" s="385"/>
      <c r="U163" s="385"/>
      <c r="V163" s="385"/>
      <c r="W163" s="385"/>
      <c r="X163" s="385"/>
      <c r="Y163" s="385"/>
      <c r="Z163" s="385"/>
    </row>
    <row r="164" ht="12.75" customHeight="1">
      <c r="A164" s="385"/>
      <c r="B164" s="385"/>
      <c r="C164" s="385"/>
      <c r="D164" s="385"/>
      <c r="E164" s="385"/>
      <c r="F164" s="449"/>
      <c r="G164" s="385"/>
      <c r="H164" s="385"/>
      <c r="I164" s="385"/>
      <c r="J164" s="385"/>
      <c r="K164" s="385"/>
      <c r="L164" s="385"/>
      <c r="M164" s="385"/>
      <c r="N164" s="385"/>
      <c r="O164" s="385"/>
      <c r="P164" s="385"/>
      <c r="Q164" s="385"/>
      <c r="R164" s="385"/>
      <c r="S164" s="385"/>
      <c r="T164" s="385"/>
      <c r="U164" s="385"/>
      <c r="V164" s="385"/>
      <c r="W164" s="385"/>
      <c r="X164" s="385"/>
      <c r="Y164" s="385"/>
      <c r="Z164" s="385"/>
    </row>
    <row r="165" ht="12.75" customHeight="1">
      <c r="A165" s="385"/>
      <c r="B165" s="385"/>
      <c r="C165" s="385"/>
      <c r="D165" s="385"/>
      <c r="E165" s="385"/>
      <c r="F165" s="449"/>
      <c r="G165" s="385"/>
      <c r="H165" s="385"/>
      <c r="I165" s="385"/>
      <c r="J165" s="385"/>
      <c r="K165" s="385"/>
      <c r="L165" s="385"/>
      <c r="M165" s="385"/>
      <c r="N165" s="385"/>
      <c r="O165" s="385"/>
      <c r="P165" s="385"/>
      <c r="Q165" s="385"/>
      <c r="R165" s="385"/>
      <c r="S165" s="385"/>
      <c r="T165" s="385"/>
      <c r="U165" s="385"/>
      <c r="V165" s="385"/>
      <c r="W165" s="385"/>
      <c r="X165" s="385"/>
      <c r="Y165" s="385"/>
      <c r="Z165" s="385"/>
    </row>
    <row r="166" ht="12.75" customHeight="1">
      <c r="A166" s="385"/>
      <c r="B166" s="385"/>
      <c r="C166" s="385"/>
      <c r="D166" s="385"/>
      <c r="E166" s="385"/>
      <c r="F166" s="449"/>
      <c r="G166" s="385"/>
      <c r="H166" s="385"/>
      <c r="I166" s="385"/>
      <c r="J166" s="385"/>
      <c r="K166" s="385"/>
      <c r="L166" s="385"/>
      <c r="M166" s="385"/>
      <c r="N166" s="385"/>
      <c r="O166" s="385"/>
      <c r="P166" s="385"/>
      <c r="Q166" s="385"/>
      <c r="R166" s="385"/>
      <c r="S166" s="385"/>
      <c r="T166" s="385"/>
      <c r="U166" s="385"/>
      <c r="V166" s="385"/>
      <c r="W166" s="385"/>
      <c r="X166" s="385"/>
      <c r="Y166" s="385"/>
      <c r="Z166" s="385"/>
    </row>
    <row r="167" ht="12.75" customHeight="1">
      <c r="A167" s="385"/>
      <c r="B167" s="385"/>
      <c r="C167" s="385"/>
      <c r="D167" s="385"/>
      <c r="E167" s="385"/>
      <c r="F167" s="449"/>
      <c r="G167" s="385"/>
      <c r="H167" s="385"/>
      <c r="I167" s="385"/>
      <c r="J167" s="385"/>
      <c r="K167" s="385"/>
      <c r="L167" s="385"/>
      <c r="M167" s="385"/>
      <c r="N167" s="385"/>
      <c r="O167" s="385"/>
      <c r="P167" s="385"/>
      <c r="Q167" s="385"/>
      <c r="R167" s="385"/>
      <c r="S167" s="385"/>
      <c r="T167" s="385"/>
      <c r="U167" s="385"/>
      <c r="V167" s="385"/>
      <c r="W167" s="385"/>
      <c r="X167" s="385"/>
      <c r="Y167" s="385"/>
      <c r="Z167" s="385"/>
    </row>
    <row r="168" ht="12.75" customHeight="1">
      <c r="A168" s="385"/>
      <c r="B168" s="385"/>
      <c r="C168" s="385"/>
      <c r="D168" s="385"/>
      <c r="E168" s="385"/>
      <c r="F168" s="449"/>
      <c r="G168" s="385"/>
      <c r="H168" s="385"/>
      <c r="I168" s="385"/>
      <c r="J168" s="385"/>
      <c r="K168" s="385"/>
      <c r="L168" s="385"/>
      <c r="M168" s="385"/>
      <c r="N168" s="385"/>
      <c r="O168" s="385"/>
      <c r="P168" s="385"/>
      <c r="Q168" s="385"/>
      <c r="R168" s="385"/>
      <c r="S168" s="385"/>
      <c r="T168" s="385"/>
      <c r="U168" s="385"/>
      <c r="V168" s="385"/>
      <c r="W168" s="385"/>
      <c r="X168" s="385"/>
      <c r="Y168" s="385"/>
      <c r="Z168" s="385"/>
    </row>
    <row r="169" ht="12.75" customHeight="1">
      <c r="A169" s="385"/>
      <c r="B169" s="385"/>
      <c r="C169" s="385"/>
      <c r="D169" s="385"/>
      <c r="E169" s="385"/>
      <c r="F169" s="449"/>
      <c r="G169" s="385"/>
      <c r="H169" s="385"/>
      <c r="I169" s="385"/>
      <c r="J169" s="385"/>
      <c r="K169" s="385"/>
      <c r="L169" s="385"/>
      <c r="M169" s="385"/>
      <c r="N169" s="385"/>
      <c r="O169" s="385"/>
      <c r="P169" s="385"/>
      <c r="Q169" s="385"/>
      <c r="R169" s="385"/>
      <c r="S169" s="385"/>
      <c r="T169" s="385"/>
      <c r="U169" s="385"/>
      <c r="V169" s="385"/>
      <c r="W169" s="385"/>
      <c r="X169" s="385"/>
      <c r="Y169" s="385"/>
      <c r="Z169" s="385"/>
    </row>
    <row r="170" ht="12.75" customHeight="1">
      <c r="A170" s="385"/>
      <c r="B170" s="385"/>
      <c r="C170" s="385"/>
      <c r="D170" s="385"/>
      <c r="E170" s="385"/>
      <c r="F170" s="449"/>
      <c r="G170" s="385"/>
      <c r="H170" s="385"/>
      <c r="I170" s="385"/>
      <c r="J170" s="385"/>
      <c r="K170" s="385"/>
      <c r="L170" s="385"/>
      <c r="M170" s="385"/>
      <c r="N170" s="385"/>
      <c r="O170" s="385"/>
      <c r="P170" s="385"/>
      <c r="Q170" s="385"/>
      <c r="R170" s="385"/>
      <c r="S170" s="385"/>
      <c r="T170" s="385"/>
      <c r="U170" s="385"/>
      <c r="V170" s="385"/>
      <c r="W170" s="385"/>
      <c r="X170" s="385"/>
      <c r="Y170" s="385"/>
      <c r="Z170" s="385"/>
    </row>
    <row r="171" ht="12.75" customHeight="1">
      <c r="A171" s="385"/>
      <c r="B171" s="385"/>
      <c r="C171" s="385"/>
      <c r="D171" s="385"/>
      <c r="E171" s="385"/>
      <c r="F171" s="449"/>
      <c r="G171" s="385"/>
      <c r="H171" s="385"/>
      <c r="I171" s="385"/>
      <c r="J171" s="385"/>
      <c r="K171" s="385"/>
      <c r="L171" s="385"/>
      <c r="M171" s="385"/>
      <c r="N171" s="385"/>
      <c r="O171" s="385"/>
      <c r="P171" s="385"/>
      <c r="Q171" s="385"/>
      <c r="R171" s="385"/>
      <c r="S171" s="385"/>
      <c r="T171" s="385"/>
      <c r="U171" s="385"/>
      <c r="V171" s="385"/>
      <c r="W171" s="385"/>
      <c r="X171" s="385"/>
      <c r="Y171" s="385"/>
      <c r="Z171" s="385"/>
    </row>
    <row r="172" ht="12.75" customHeight="1">
      <c r="A172" s="385"/>
      <c r="B172" s="385"/>
      <c r="C172" s="385"/>
      <c r="D172" s="385"/>
      <c r="E172" s="385"/>
      <c r="F172" s="449"/>
      <c r="G172" s="385"/>
      <c r="H172" s="385"/>
      <c r="I172" s="385"/>
      <c r="J172" s="385"/>
      <c r="K172" s="385"/>
      <c r="L172" s="385"/>
      <c r="M172" s="385"/>
      <c r="N172" s="385"/>
      <c r="O172" s="385"/>
      <c r="P172" s="385"/>
      <c r="Q172" s="385"/>
      <c r="R172" s="385"/>
      <c r="S172" s="385"/>
      <c r="T172" s="385"/>
      <c r="U172" s="385"/>
      <c r="V172" s="385"/>
      <c r="W172" s="385"/>
      <c r="X172" s="385"/>
      <c r="Y172" s="385"/>
      <c r="Z172" s="385"/>
    </row>
    <row r="173" ht="12.75" customHeight="1">
      <c r="A173" s="385"/>
      <c r="B173" s="385"/>
      <c r="C173" s="385"/>
      <c r="D173" s="385"/>
      <c r="E173" s="385"/>
      <c r="F173" s="449"/>
      <c r="G173" s="385"/>
      <c r="H173" s="385"/>
      <c r="I173" s="385"/>
      <c r="J173" s="385"/>
      <c r="K173" s="385"/>
      <c r="L173" s="385"/>
      <c r="M173" s="385"/>
      <c r="N173" s="385"/>
      <c r="O173" s="385"/>
      <c r="P173" s="385"/>
      <c r="Q173" s="385"/>
      <c r="R173" s="385"/>
      <c r="S173" s="385"/>
      <c r="T173" s="385"/>
      <c r="U173" s="385"/>
      <c r="V173" s="385"/>
      <c r="W173" s="385"/>
      <c r="X173" s="385"/>
      <c r="Y173" s="385"/>
      <c r="Z173" s="385"/>
    </row>
    <row r="174" ht="12.75" customHeight="1">
      <c r="A174" s="385"/>
      <c r="B174" s="385"/>
      <c r="C174" s="385"/>
      <c r="D174" s="385"/>
      <c r="E174" s="385"/>
      <c r="F174" s="449"/>
      <c r="G174" s="385"/>
      <c r="H174" s="385"/>
      <c r="I174" s="385"/>
      <c r="J174" s="385"/>
      <c r="K174" s="385"/>
      <c r="L174" s="385"/>
      <c r="M174" s="385"/>
      <c r="N174" s="385"/>
      <c r="O174" s="385"/>
      <c r="P174" s="385"/>
      <c r="Q174" s="385"/>
      <c r="R174" s="385"/>
      <c r="S174" s="385"/>
      <c r="T174" s="385"/>
      <c r="U174" s="385"/>
      <c r="V174" s="385"/>
      <c r="W174" s="385"/>
      <c r="X174" s="385"/>
      <c r="Y174" s="385"/>
      <c r="Z174" s="385"/>
    </row>
    <row r="175" ht="12.75" customHeight="1">
      <c r="A175" s="385"/>
      <c r="B175" s="385"/>
      <c r="C175" s="385"/>
      <c r="D175" s="385"/>
      <c r="E175" s="385"/>
      <c r="F175" s="449"/>
      <c r="G175" s="385"/>
      <c r="H175" s="385"/>
      <c r="I175" s="385"/>
      <c r="J175" s="385"/>
      <c r="K175" s="385"/>
      <c r="L175" s="385"/>
      <c r="M175" s="385"/>
      <c r="N175" s="385"/>
      <c r="O175" s="385"/>
      <c r="P175" s="385"/>
      <c r="Q175" s="385"/>
      <c r="R175" s="385"/>
      <c r="S175" s="385"/>
      <c r="T175" s="385"/>
      <c r="U175" s="385"/>
      <c r="V175" s="385"/>
      <c r="W175" s="385"/>
      <c r="X175" s="385"/>
      <c r="Y175" s="385"/>
      <c r="Z175" s="385"/>
    </row>
    <row r="176" ht="12.75" customHeight="1">
      <c r="A176" s="385"/>
      <c r="B176" s="385"/>
      <c r="C176" s="385"/>
      <c r="D176" s="385"/>
      <c r="E176" s="385"/>
      <c r="F176" s="449"/>
      <c r="G176" s="385"/>
      <c r="H176" s="385"/>
      <c r="I176" s="385"/>
      <c r="J176" s="385"/>
      <c r="K176" s="385"/>
      <c r="L176" s="385"/>
      <c r="M176" s="385"/>
      <c r="N176" s="385"/>
      <c r="O176" s="385"/>
      <c r="P176" s="385"/>
      <c r="Q176" s="385"/>
      <c r="R176" s="385"/>
      <c r="S176" s="385"/>
      <c r="T176" s="385"/>
      <c r="U176" s="385"/>
      <c r="V176" s="385"/>
      <c r="W176" s="385"/>
      <c r="X176" s="385"/>
      <c r="Y176" s="385"/>
      <c r="Z176" s="385"/>
    </row>
    <row r="177" ht="12.75" customHeight="1">
      <c r="A177" s="385"/>
      <c r="B177" s="385"/>
      <c r="C177" s="385"/>
      <c r="D177" s="385"/>
      <c r="E177" s="385"/>
      <c r="F177" s="449"/>
      <c r="G177" s="385"/>
      <c r="H177" s="385"/>
      <c r="I177" s="385"/>
      <c r="J177" s="385"/>
      <c r="K177" s="385"/>
      <c r="L177" s="385"/>
      <c r="M177" s="385"/>
      <c r="N177" s="385"/>
      <c r="O177" s="385"/>
      <c r="P177" s="385"/>
      <c r="Q177" s="385"/>
      <c r="R177" s="385"/>
      <c r="S177" s="385"/>
      <c r="T177" s="385"/>
      <c r="U177" s="385"/>
      <c r="V177" s="385"/>
      <c r="W177" s="385"/>
      <c r="X177" s="385"/>
      <c r="Y177" s="385"/>
      <c r="Z177" s="385"/>
    </row>
    <row r="178" ht="12.75" customHeight="1">
      <c r="A178" s="385"/>
      <c r="B178" s="385"/>
      <c r="C178" s="385"/>
      <c r="D178" s="385"/>
      <c r="E178" s="385"/>
      <c r="F178" s="449"/>
      <c r="G178" s="385"/>
      <c r="H178" s="385"/>
      <c r="I178" s="385"/>
      <c r="J178" s="385"/>
      <c r="K178" s="385"/>
      <c r="L178" s="385"/>
      <c r="M178" s="385"/>
      <c r="N178" s="385"/>
      <c r="O178" s="385"/>
      <c r="P178" s="385"/>
      <c r="Q178" s="385"/>
      <c r="R178" s="385"/>
      <c r="S178" s="385"/>
      <c r="T178" s="385"/>
      <c r="U178" s="385"/>
      <c r="V178" s="385"/>
      <c r="W178" s="385"/>
      <c r="X178" s="385"/>
      <c r="Y178" s="385"/>
      <c r="Z178" s="385"/>
    </row>
    <row r="179" ht="12.75" customHeight="1">
      <c r="A179" s="385"/>
      <c r="B179" s="385"/>
      <c r="C179" s="385"/>
      <c r="D179" s="385"/>
      <c r="E179" s="385"/>
      <c r="F179" s="449"/>
      <c r="G179" s="385"/>
      <c r="H179" s="385"/>
      <c r="I179" s="385"/>
      <c r="J179" s="385"/>
      <c r="K179" s="385"/>
      <c r="L179" s="385"/>
      <c r="M179" s="385"/>
      <c r="N179" s="385"/>
      <c r="O179" s="385"/>
      <c r="P179" s="385"/>
      <c r="Q179" s="385"/>
      <c r="R179" s="385"/>
      <c r="S179" s="385"/>
      <c r="T179" s="385"/>
      <c r="U179" s="385"/>
      <c r="V179" s="385"/>
      <c r="W179" s="385"/>
      <c r="X179" s="385"/>
      <c r="Y179" s="385"/>
      <c r="Z179" s="385"/>
    </row>
    <row r="180" ht="12.75" customHeight="1">
      <c r="A180" s="385"/>
      <c r="B180" s="385"/>
      <c r="C180" s="385"/>
      <c r="D180" s="385"/>
      <c r="E180" s="385"/>
      <c r="F180" s="449"/>
      <c r="G180" s="385"/>
      <c r="H180" s="385"/>
      <c r="I180" s="385"/>
      <c r="J180" s="385"/>
      <c r="K180" s="385"/>
      <c r="L180" s="385"/>
      <c r="M180" s="385"/>
      <c r="N180" s="385"/>
      <c r="O180" s="385"/>
      <c r="P180" s="385"/>
      <c r="Q180" s="385"/>
      <c r="R180" s="385"/>
      <c r="S180" s="385"/>
      <c r="T180" s="385"/>
      <c r="U180" s="385"/>
      <c r="V180" s="385"/>
      <c r="W180" s="385"/>
      <c r="X180" s="385"/>
      <c r="Y180" s="385"/>
      <c r="Z180" s="385"/>
    </row>
    <row r="181" ht="12.75" customHeight="1">
      <c r="A181" s="385"/>
      <c r="B181" s="385"/>
      <c r="C181" s="385"/>
      <c r="D181" s="385"/>
      <c r="E181" s="385"/>
      <c r="F181" s="449"/>
      <c r="G181" s="385"/>
      <c r="H181" s="385"/>
      <c r="I181" s="385"/>
      <c r="J181" s="385"/>
      <c r="K181" s="385"/>
      <c r="L181" s="385"/>
      <c r="M181" s="385"/>
      <c r="N181" s="385"/>
      <c r="O181" s="385"/>
      <c r="P181" s="385"/>
      <c r="Q181" s="385"/>
      <c r="R181" s="385"/>
      <c r="S181" s="385"/>
      <c r="T181" s="385"/>
      <c r="U181" s="385"/>
      <c r="V181" s="385"/>
      <c r="W181" s="385"/>
      <c r="X181" s="385"/>
      <c r="Y181" s="385"/>
      <c r="Z181" s="385"/>
    </row>
    <row r="182" ht="12.75" customHeight="1">
      <c r="A182" s="385"/>
      <c r="B182" s="385"/>
      <c r="C182" s="385"/>
      <c r="D182" s="385"/>
      <c r="E182" s="385"/>
      <c r="F182" s="449"/>
      <c r="G182" s="385"/>
      <c r="H182" s="385"/>
      <c r="I182" s="385"/>
      <c r="J182" s="385"/>
      <c r="K182" s="385"/>
      <c r="L182" s="385"/>
      <c r="M182" s="385"/>
      <c r="N182" s="385"/>
      <c r="O182" s="385"/>
      <c r="P182" s="385"/>
      <c r="Q182" s="385"/>
      <c r="R182" s="385"/>
      <c r="S182" s="385"/>
      <c r="T182" s="385"/>
      <c r="U182" s="385"/>
      <c r="V182" s="385"/>
      <c r="W182" s="385"/>
      <c r="X182" s="385"/>
      <c r="Y182" s="385"/>
      <c r="Z182" s="385"/>
    </row>
    <row r="183" ht="12.75" customHeight="1">
      <c r="A183" s="385"/>
      <c r="B183" s="385"/>
      <c r="C183" s="385"/>
      <c r="D183" s="385"/>
      <c r="E183" s="385"/>
      <c r="F183" s="449"/>
      <c r="G183" s="385"/>
      <c r="H183" s="385"/>
      <c r="I183" s="385"/>
      <c r="J183" s="385"/>
      <c r="K183" s="385"/>
      <c r="L183" s="385"/>
      <c r="M183" s="385"/>
      <c r="N183" s="385"/>
      <c r="O183" s="385"/>
      <c r="P183" s="385"/>
      <c r="Q183" s="385"/>
      <c r="R183" s="385"/>
      <c r="S183" s="385"/>
      <c r="T183" s="385"/>
      <c r="U183" s="385"/>
      <c r="V183" s="385"/>
      <c r="W183" s="385"/>
      <c r="X183" s="385"/>
      <c r="Y183" s="385"/>
      <c r="Z183" s="385"/>
    </row>
    <row r="184" ht="12.75" customHeight="1">
      <c r="A184" s="385"/>
      <c r="B184" s="385"/>
      <c r="C184" s="385"/>
      <c r="D184" s="385"/>
      <c r="E184" s="385"/>
      <c r="F184" s="449"/>
      <c r="G184" s="385"/>
      <c r="H184" s="385"/>
      <c r="I184" s="385"/>
      <c r="J184" s="385"/>
      <c r="K184" s="385"/>
      <c r="L184" s="385"/>
      <c r="M184" s="385"/>
      <c r="N184" s="385"/>
      <c r="O184" s="385"/>
      <c r="P184" s="385"/>
      <c r="Q184" s="385"/>
      <c r="R184" s="385"/>
      <c r="S184" s="385"/>
      <c r="T184" s="385"/>
      <c r="U184" s="385"/>
      <c r="V184" s="385"/>
      <c r="W184" s="385"/>
      <c r="X184" s="385"/>
      <c r="Y184" s="385"/>
      <c r="Z184" s="385"/>
    </row>
    <row r="185" ht="12.75" customHeight="1">
      <c r="A185" s="385"/>
      <c r="B185" s="385"/>
      <c r="C185" s="385"/>
      <c r="D185" s="385"/>
      <c r="E185" s="385"/>
      <c r="F185" s="449"/>
      <c r="G185" s="385"/>
      <c r="H185" s="385"/>
      <c r="I185" s="385"/>
      <c r="J185" s="385"/>
      <c r="K185" s="385"/>
      <c r="L185" s="385"/>
      <c r="M185" s="385"/>
      <c r="N185" s="385"/>
      <c r="O185" s="385"/>
      <c r="P185" s="385"/>
      <c r="Q185" s="385"/>
      <c r="R185" s="385"/>
      <c r="S185" s="385"/>
      <c r="T185" s="385"/>
      <c r="U185" s="385"/>
      <c r="V185" s="385"/>
      <c r="W185" s="385"/>
      <c r="X185" s="385"/>
      <c r="Y185" s="385"/>
      <c r="Z185" s="385"/>
    </row>
    <row r="186" ht="12.75" customHeight="1">
      <c r="A186" s="385"/>
      <c r="B186" s="385"/>
      <c r="C186" s="385"/>
      <c r="D186" s="385"/>
      <c r="E186" s="385"/>
      <c r="F186" s="449"/>
      <c r="G186" s="385"/>
      <c r="H186" s="385"/>
      <c r="I186" s="385"/>
      <c r="J186" s="385"/>
      <c r="K186" s="385"/>
      <c r="L186" s="385"/>
      <c r="M186" s="385"/>
      <c r="N186" s="385"/>
      <c r="O186" s="385"/>
      <c r="P186" s="385"/>
      <c r="Q186" s="385"/>
      <c r="R186" s="385"/>
      <c r="S186" s="385"/>
      <c r="T186" s="385"/>
      <c r="U186" s="385"/>
      <c r="V186" s="385"/>
      <c r="W186" s="385"/>
      <c r="X186" s="385"/>
      <c r="Y186" s="385"/>
      <c r="Z186" s="385"/>
    </row>
    <row r="187" ht="12.75" customHeight="1">
      <c r="A187" s="385"/>
      <c r="B187" s="385"/>
      <c r="C187" s="385"/>
      <c r="D187" s="385"/>
      <c r="E187" s="385"/>
      <c r="F187" s="449"/>
      <c r="G187" s="385"/>
      <c r="H187" s="385"/>
      <c r="I187" s="385"/>
      <c r="J187" s="385"/>
      <c r="K187" s="385"/>
      <c r="L187" s="385"/>
      <c r="M187" s="385"/>
      <c r="N187" s="385"/>
      <c r="O187" s="385"/>
      <c r="P187" s="385"/>
      <c r="Q187" s="385"/>
      <c r="R187" s="385"/>
      <c r="S187" s="385"/>
      <c r="T187" s="385"/>
      <c r="U187" s="385"/>
      <c r="V187" s="385"/>
      <c r="W187" s="385"/>
      <c r="X187" s="385"/>
      <c r="Y187" s="385"/>
      <c r="Z187" s="385"/>
    </row>
    <row r="188" ht="12.75" customHeight="1">
      <c r="A188" s="385"/>
      <c r="B188" s="385"/>
      <c r="C188" s="385"/>
      <c r="D188" s="385"/>
      <c r="E188" s="385"/>
      <c r="F188" s="449"/>
      <c r="G188" s="385"/>
      <c r="H188" s="385"/>
      <c r="I188" s="385"/>
      <c r="J188" s="385"/>
      <c r="K188" s="385"/>
      <c r="L188" s="385"/>
      <c r="M188" s="385"/>
      <c r="N188" s="385"/>
      <c r="O188" s="385"/>
      <c r="P188" s="385"/>
      <c r="Q188" s="385"/>
      <c r="R188" s="385"/>
      <c r="S188" s="385"/>
      <c r="T188" s="385"/>
      <c r="U188" s="385"/>
      <c r="V188" s="385"/>
      <c r="W188" s="385"/>
      <c r="X188" s="385"/>
      <c r="Y188" s="385"/>
      <c r="Z188" s="385"/>
    </row>
    <row r="189" ht="12.75" customHeight="1">
      <c r="A189" s="385"/>
      <c r="B189" s="385"/>
      <c r="C189" s="385"/>
      <c r="D189" s="385"/>
      <c r="E189" s="385"/>
      <c r="F189" s="449"/>
      <c r="G189" s="385"/>
      <c r="H189" s="385"/>
      <c r="I189" s="385"/>
      <c r="J189" s="385"/>
      <c r="K189" s="385"/>
      <c r="L189" s="385"/>
      <c r="M189" s="385"/>
      <c r="N189" s="385"/>
      <c r="O189" s="385"/>
      <c r="P189" s="385"/>
      <c r="Q189" s="385"/>
      <c r="R189" s="385"/>
      <c r="S189" s="385"/>
      <c r="T189" s="385"/>
      <c r="U189" s="385"/>
      <c r="V189" s="385"/>
      <c r="W189" s="385"/>
      <c r="X189" s="385"/>
      <c r="Y189" s="385"/>
      <c r="Z189" s="385"/>
    </row>
    <row r="190" ht="12.75" customHeight="1">
      <c r="A190" s="385"/>
      <c r="B190" s="385"/>
      <c r="C190" s="385"/>
      <c r="D190" s="385"/>
      <c r="E190" s="385"/>
      <c r="F190" s="449"/>
      <c r="G190" s="385"/>
      <c r="H190" s="385"/>
      <c r="I190" s="385"/>
      <c r="J190" s="385"/>
      <c r="K190" s="385"/>
      <c r="L190" s="385"/>
      <c r="M190" s="385"/>
      <c r="N190" s="385"/>
      <c r="O190" s="385"/>
      <c r="P190" s="385"/>
      <c r="Q190" s="385"/>
      <c r="R190" s="385"/>
      <c r="S190" s="385"/>
      <c r="T190" s="385"/>
      <c r="U190" s="385"/>
      <c r="V190" s="385"/>
      <c r="W190" s="385"/>
      <c r="X190" s="385"/>
      <c r="Y190" s="385"/>
      <c r="Z190" s="385"/>
    </row>
    <row r="191" ht="12.75" customHeight="1">
      <c r="A191" s="385"/>
      <c r="B191" s="385"/>
      <c r="C191" s="385"/>
      <c r="D191" s="385"/>
      <c r="E191" s="385"/>
      <c r="F191" s="449"/>
      <c r="G191" s="385"/>
      <c r="H191" s="385"/>
      <c r="I191" s="385"/>
      <c r="J191" s="385"/>
      <c r="K191" s="385"/>
      <c r="L191" s="385"/>
      <c r="M191" s="385"/>
      <c r="N191" s="385"/>
      <c r="O191" s="385"/>
      <c r="P191" s="385"/>
      <c r="Q191" s="385"/>
      <c r="R191" s="385"/>
      <c r="S191" s="385"/>
      <c r="T191" s="385"/>
      <c r="U191" s="385"/>
      <c r="V191" s="385"/>
      <c r="W191" s="385"/>
      <c r="X191" s="385"/>
      <c r="Y191" s="385"/>
      <c r="Z191" s="385"/>
    </row>
    <row r="192" ht="12.75" customHeight="1">
      <c r="A192" s="385"/>
      <c r="B192" s="385"/>
      <c r="C192" s="385"/>
      <c r="D192" s="385"/>
      <c r="E192" s="385"/>
      <c r="F192" s="449"/>
      <c r="G192" s="385"/>
      <c r="H192" s="385"/>
      <c r="I192" s="385"/>
      <c r="J192" s="385"/>
      <c r="K192" s="385"/>
      <c r="L192" s="385"/>
      <c r="M192" s="385"/>
      <c r="N192" s="385"/>
      <c r="O192" s="385"/>
      <c r="P192" s="385"/>
      <c r="Q192" s="385"/>
      <c r="R192" s="385"/>
      <c r="S192" s="385"/>
      <c r="T192" s="385"/>
      <c r="U192" s="385"/>
      <c r="V192" s="385"/>
      <c r="W192" s="385"/>
      <c r="X192" s="385"/>
      <c r="Y192" s="385"/>
      <c r="Z192" s="385"/>
    </row>
    <row r="193" ht="12.75" customHeight="1">
      <c r="A193" s="385"/>
      <c r="B193" s="385"/>
      <c r="C193" s="385"/>
      <c r="D193" s="385"/>
      <c r="E193" s="385"/>
      <c r="F193" s="449"/>
      <c r="G193" s="385"/>
      <c r="H193" s="385"/>
      <c r="I193" s="385"/>
      <c r="J193" s="385"/>
      <c r="K193" s="385"/>
      <c r="L193" s="385"/>
      <c r="M193" s="385"/>
      <c r="N193" s="385"/>
      <c r="O193" s="385"/>
      <c r="P193" s="385"/>
      <c r="Q193" s="385"/>
      <c r="R193" s="385"/>
      <c r="S193" s="385"/>
      <c r="T193" s="385"/>
      <c r="U193" s="385"/>
      <c r="V193" s="385"/>
      <c r="W193" s="385"/>
      <c r="X193" s="385"/>
      <c r="Y193" s="385"/>
      <c r="Z193" s="385"/>
    </row>
    <row r="194" ht="12.75" customHeight="1">
      <c r="A194" s="385"/>
      <c r="B194" s="385"/>
      <c r="C194" s="385"/>
      <c r="D194" s="385"/>
      <c r="E194" s="385"/>
      <c r="F194" s="449"/>
      <c r="G194" s="385"/>
      <c r="H194" s="385"/>
      <c r="I194" s="385"/>
      <c r="J194" s="385"/>
      <c r="K194" s="385"/>
      <c r="L194" s="385"/>
      <c r="M194" s="385"/>
      <c r="N194" s="385"/>
      <c r="O194" s="385"/>
      <c r="P194" s="385"/>
      <c r="Q194" s="385"/>
      <c r="R194" s="385"/>
      <c r="S194" s="385"/>
      <c r="T194" s="385"/>
      <c r="U194" s="385"/>
      <c r="V194" s="385"/>
      <c r="W194" s="385"/>
      <c r="X194" s="385"/>
      <c r="Y194" s="385"/>
      <c r="Z194" s="385"/>
    </row>
    <row r="195" ht="12.75" customHeight="1">
      <c r="A195" s="385"/>
      <c r="B195" s="385"/>
      <c r="C195" s="385"/>
      <c r="D195" s="385"/>
      <c r="E195" s="385"/>
      <c r="F195" s="449"/>
      <c r="G195" s="385"/>
      <c r="H195" s="385"/>
      <c r="I195" s="385"/>
      <c r="J195" s="385"/>
      <c r="K195" s="385"/>
      <c r="L195" s="385"/>
      <c r="M195" s="385"/>
      <c r="N195" s="385"/>
      <c r="O195" s="385"/>
      <c r="P195" s="385"/>
      <c r="Q195" s="385"/>
      <c r="R195" s="385"/>
      <c r="S195" s="385"/>
      <c r="T195" s="385"/>
      <c r="U195" s="385"/>
      <c r="V195" s="385"/>
      <c r="W195" s="385"/>
      <c r="X195" s="385"/>
      <c r="Y195" s="385"/>
      <c r="Z195" s="385"/>
    </row>
    <row r="196" ht="12.75" customHeight="1">
      <c r="A196" s="385"/>
      <c r="B196" s="385"/>
      <c r="C196" s="385"/>
      <c r="D196" s="385"/>
      <c r="E196" s="385"/>
      <c r="F196" s="449"/>
      <c r="G196" s="385"/>
      <c r="H196" s="385"/>
      <c r="I196" s="385"/>
      <c r="J196" s="385"/>
      <c r="K196" s="385"/>
      <c r="L196" s="385"/>
      <c r="M196" s="385"/>
      <c r="N196" s="385"/>
      <c r="O196" s="385"/>
      <c r="P196" s="385"/>
      <c r="Q196" s="385"/>
      <c r="R196" s="385"/>
      <c r="S196" s="385"/>
      <c r="T196" s="385"/>
      <c r="U196" s="385"/>
      <c r="V196" s="385"/>
      <c r="W196" s="385"/>
      <c r="X196" s="385"/>
      <c r="Y196" s="385"/>
      <c r="Z196" s="385"/>
    </row>
    <row r="197" ht="12.75" customHeight="1">
      <c r="A197" s="385"/>
      <c r="B197" s="385"/>
      <c r="C197" s="385"/>
      <c r="D197" s="385"/>
      <c r="E197" s="385"/>
      <c r="F197" s="449"/>
      <c r="G197" s="385"/>
      <c r="H197" s="385"/>
      <c r="I197" s="385"/>
      <c r="J197" s="385"/>
      <c r="K197" s="385"/>
      <c r="L197" s="385"/>
      <c r="M197" s="385"/>
      <c r="N197" s="385"/>
      <c r="O197" s="385"/>
      <c r="P197" s="385"/>
      <c r="Q197" s="385"/>
      <c r="R197" s="385"/>
      <c r="S197" s="385"/>
      <c r="T197" s="385"/>
      <c r="U197" s="385"/>
      <c r="V197" s="385"/>
      <c r="W197" s="385"/>
      <c r="X197" s="385"/>
      <c r="Y197" s="385"/>
      <c r="Z197" s="385"/>
    </row>
    <row r="198" ht="12.75" customHeight="1">
      <c r="A198" s="385"/>
      <c r="B198" s="385"/>
      <c r="C198" s="385"/>
      <c r="D198" s="385"/>
      <c r="E198" s="385"/>
      <c r="F198" s="449"/>
      <c r="G198" s="385"/>
      <c r="H198" s="385"/>
      <c r="I198" s="385"/>
      <c r="J198" s="385"/>
      <c r="K198" s="385"/>
      <c r="L198" s="385"/>
      <c r="M198" s="385"/>
      <c r="N198" s="385"/>
      <c r="O198" s="385"/>
      <c r="P198" s="385"/>
      <c r="Q198" s="385"/>
      <c r="R198" s="385"/>
      <c r="S198" s="385"/>
      <c r="T198" s="385"/>
      <c r="U198" s="385"/>
      <c r="V198" s="385"/>
      <c r="W198" s="385"/>
      <c r="X198" s="385"/>
      <c r="Y198" s="385"/>
      <c r="Z198" s="385"/>
    </row>
    <row r="199" ht="12.75" customHeight="1">
      <c r="A199" s="385"/>
      <c r="B199" s="385"/>
      <c r="C199" s="385"/>
      <c r="D199" s="385"/>
      <c r="E199" s="385"/>
      <c r="F199" s="449"/>
      <c r="G199" s="385"/>
      <c r="H199" s="385"/>
      <c r="I199" s="385"/>
      <c r="J199" s="385"/>
      <c r="K199" s="385"/>
      <c r="L199" s="385"/>
      <c r="M199" s="385"/>
      <c r="N199" s="385"/>
      <c r="O199" s="385"/>
      <c r="P199" s="385"/>
      <c r="Q199" s="385"/>
      <c r="R199" s="385"/>
      <c r="S199" s="385"/>
      <c r="T199" s="385"/>
      <c r="U199" s="385"/>
      <c r="V199" s="385"/>
      <c r="W199" s="385"/>
      <c r="X199" s="385"/>
      <c r="Y199" s="385"/>
      <c r="Z199" s="385"/>
    </row>
    <row r="200" ht="12.75" customHeight="1">
      <c r="A200" s="385"/>
      <c r="B200" s="385"/>
      <c r="C200" s="385"/>
      <c r="D200" s="385"/>
      <c r="E200" s="385"/>
      <c r="F200" s="449"/>
      <c r="G200" s="385"/>
      <c r="H200" s="385"/>
      <c r="I200" s="385"/>
      <c r="J200" s="385"/>
      <c r="K200" s="385"/>
      <c r="L200" s="385"/>
      <c r="M200" s="385"/>
      <c r="N200" s="385"/>
      <c r="O200" s="385"/>
      <c r="P200" s="385"/>
      <c r="Q200" s="385"/>
      <c r="R200" s="385"/>
      <c r="S200" s="385"/>
      <c r="T200" s="385"/>
      <c r="U200" s="385"/>
      <c r="V200" s="385"/>
      <c r="W200" s="385"/>
      <c r="X200" s="385"/>
      <c r="Y200" s="385"/>
      <c r="Z200" s="385"/>
    </row>
    <row r="201" ht="12.75" customHeight="1">
      <c r="A201" s="385"/>
      <c r="B201" s="385"/>
      <c r="C201" s="385"/>
      <c r="D201" s="385"/>
      <c r="E201" s="385"/>
      <c r="F201" s="449"/>
      <c r="G201" s="385"/>
      <c r="H201" s="385"/>
      <c r="I201" s="385"/>
      <c r="J201" s="385"/>
      <c r="K201" s="385"/>
      <c r="L201" s="385"/>
      <c r="M201" s="385"/>
      <c r="N201" s="385"/>
      <c r="O201" s="385"/>
      <c r="P201" s="385"/>
      <c r="Q201" s="385"/>
      <c r="R201" s="385"/>
      <c r="S201" s="385"/>
      <c r="T201" s="385"/>
      <c r="U201" s="385"/>
      <c r="V201" s="385"/>
      <c r="W201" s="385"/>
      <c r="X201" s="385"/>
      <c r="Y201" s="385"/>
      <c r="Z201" s="385"/>
    </row>
    <row r="202" ht="12.75" customHeight="1">
      <c r="A202" s="385"/>
      <c r="B202" s="385"/>
      <c r="C202" s="385"/>
      <c r="D202" s="385"/>
      <c r="E202" s="385"/>
      <c r="F202" s="449"/>
      <c r="G202" s="385"/>
      <c r="H202" s="385"/>
      <c r="I202" s="385"/>
      <c r="J202" s="385"/>
      <c r="K202" s="385"/>
      <c r="L202" s="385"/>
      <c r="M202" s="385"/>
      <c r="N202" s="385"/>
      <c r="O202" s="385"/>
      <c r="P202" s="385"/>
      <c r="Q202" s="385"/>
      <c r="R202" s="385"/>
      <c r="S202" s="385"/>
      <c r="T202" s="385"/>
      <c r="U202" s="385"/>
      <c r="V202" s="385"/>
      <c r="W202" s="385"/>
      <c r="X202" s="385"/>
      <c r="Y202" s="385"/>
      <c r="Z202" s="385"/>
    </row>
    <row r="203" ht="12.75" customHeight="1">
      <c r="A203" s="385"/>
      <c r="B203" s="385"/>
      <c r="C203" s="385"/>
      <c r="D203" s="385"/>
      <c r="E203" s="385"/>
      <c r="F203" s="449"/>
      <c r="G203" s="385"/>
      <c r="H203" s="385"/>
      <c r="I203" s="385"/>
      <c r="J203" s="385"/>
      <c r="K203" s="385"/>
      <c r="L203" s="385"/>
      <c r="M203" s="385"/>
      <c r="N203" s="385"/>
      <c r="O203" s="385"/>
      <c r="P203" s="385"/>
      <c r="Q203" s="385"/>
      <c r="R203" s="385"/>
      <c r="S203" s="385"/>
      <c r="T203" s="385"/>
      <c r="U203" s="385"/>
      <c r="V203" s="385"/>
      <c r="W203" s="385"/>
      <c r="X203" s="385"/>
      <c r="Y203" s="385"/>
      <c r="Z203" s="385"/>
    </row>
    <row r="204" ht="12.75" customHeight="1">
      <c r="A204" s="385"/>
      <c r="B204" s="385"/>
      <c r="C204" s="385"/>
      <c r="D204" s="385"/>
      <c r="E204" s="385"/>
      <c r="F204" s="449"/>
      <c r="G204" s="385"/>
      <c r="H204" s="385"/>
      <c r="I204" s="385"/>
      <c r="J204" s="385"/>
      <c r="K204" s="385"/>
      <c r="L204" s="385"/>
      <c r="M204" s="385"/>
      <c r="N204" s="385"/>
      <c r="O204" s="385"/>
      <c r="P204" s="385"/>
      <c r="Q204" s="385"/>
      <c r="R204" s="385"/>
      <c r="S204" s="385"/>
      <c r="T204" s="385"/>
      <c r="U204" s="385"/>
      <c r="V204" s="385"/>
      <c r="W204" s="385"/>
      <c r="X204" s="385"/>
      <c r="Y204" s="385"/>
      <c r="Z204" s="385"/>
    </row>
    <row r="205" ht="12.75" customHeight="1">
      <c r="A205" s="385"/>
      <c r="B205" s="385"/>
      <c r="C205" s="385"/>
      <c r="D205" s="385"/>
      <c r="E205" s="385"/>
      <c r="F205" s="449"/>
      <c r="G205" s="385"/>
      <c r="H205" s="385"/>
      <c r="I205" s="385"/>
      <c r="J205" s="385"/>
      <c r="K205" s="385"/>
      <c r="L205" s="385"/>
      <c r="M205" s="385"/>
      <c r="N205" s="385"/>
      <c r="O205" s="385"/>
      <c r="P205" s="385"/>
      <c r="Q205" s="385"/>
      <c r="R205" s="385"/>
      <c r="S205" s="385"/>
      <c r="T205" s="385"/>
      <c r="U205" s="385"/>
      <c r="V205" s="385"/>
      <c r="W205" s="385"/>
      <c r="X205" s="385"/>
      <c r="Y205" s="385"/>
      <c r="Z205" s="385"/>
    </row>
    <row r="206" ht="12.75" customHeight="1">
      <c r="A206" s="385"/>
      <c r="B206" s="385"/>
      <c r="C206" s="385"/>
      <c r="D206" s="385"/>
      <c r="E206" s="385"/>
      <c r="F206" s="449"/>
      <c r="G206" s="385"/>
      <c r="H206" s="385"/>
      <c r="I206" s="385"/>
      <c r="J206" s="385"/>
      <c r="K206" s="385"/>
      <c r="L206" s="385"/>
      <c r="M206" s="385"/>
      <c r="N206" s="385"/>
      <c r="O206" s="385"/>
      <c r="P206" s="385"/>
      <c r="Q206" s="385"/>
      <c r="R206" s="385"/>
      <c r="S206" s="385"/>
      <c r="T206" s="385"/>
      <c r="U206" s="385"/>
      <c r="V206" s="385"/>
      <c r="W206" s="385"/>
      <c r="X206" s="385"/>
      <c r="Y206" s="385"/>
      <c r="Z206" s="385"/>
    </row>
    <row r="207" ht="12.75" customHeight="1">
      <c r="A207" s="385"/>
      <c r="B207" s="385"/>
      <c r="C207" s="385"/>
      <c r="D207" s="385"/>
      <c r="E207" s="385"/>
      <c r="F207" s="449"/>
      <c r="G207" s="385"/>
      <c r="H207" s="385"/>
      <c r="I207" s="385"/>
      <c r="J207" s="385"/>
      <c r="K207" s="385"/>
      <c r="L207" s="385"/>
      <c r="M207" s="385"/>
      <c r="N207" s="385"/>
      <c r="O207" s="385"/>
      <c r="P207" s="385"/>
      <c r="Q207" s="385"/>
      <c r="R207" s="385"/>
      <c r="S207" s="385"/>
      <c r="T207" s="385"/>
      <c r="U207" s="385"/>
      <c r="V207" s="385"/>
      <c r="W207" s="385"/>
      <c r="X207" s="385"/>
      <c r="Y207" s="385"/>
      <c r="Z207" s="385"/>
    </row>
    <row r="208" ht="12.75" customHeight="1">
      <c r="A208" s="385"/>
      <c r="B208" s="385"/>
      <c r="C208" s="385"/>
      <c r="D208" s="385"/>
      <c r="E208" s="385"/>
      <c r="F208" s="449"/>
      <c r="G208" s="385"/>
      <c r="H208" s="385"/>
      <c r="I208" s="385"/>
      <c r="J208" s="385"/>
      <c r="K208" s="385"/>
      <c r="L208" s="385"/>
      <c r="M208" s="385"/>
      <c r="N208" s="385"/>
      <c r="O208" s="385"/>
      <c r="P208" s="385"/>
      <c r="Q208" s="385"/>
      <c r="R208" s="385"/>
      <c r="S208" s="385"/>
      <c r="T208" s="385"/>
      <c r="U208" s="385"/>
      <c r="V208" s="385"/>
      <c r="W208" s="385"/>
      <c r="X208" s="385"/>
      <c r="Y208" s="385"/>
      <c r="Z208" s="385"/>
    </row>
    <row r="209" ht="12.75" customHeight="1">
      <c r="A209" s="385"/>
      <c r="B209" s="385"/>
      <c r="C209" s="385"/>
      <c r="D209" s="385"/>
      <c r="E209" s="385"/>
      <c r="F209" s="449"/>
      <c r="G209" s="385"/>
      <c r="H209" s="385"/>
      <c r="I209" s="385"/>
      <c r="J209" s="385"/>
      <c r="K209" s="385"/>
      <c r="L209" s="385"/>
      <c r="M209" s="385"/>
      <c r="N209" s="385"/>
      <c r="O209" s="385"/>
      <c r="P209" s="385"/>
      <c r="Q209" s="385"/>
      <c r="R209" s="385"/>
      <c r="S209" s="385"/>
      <c r="T209" s="385"/>
      <c r="U209" s="385"/>
      <c r="V209" s="385"/>
      <c r="W209" s="385"/>
      <c r="X209" s="385"/>
      <c r="Y209" s="385"/>
      <c r="Z209" s="385"/>
    </row>
    <row r="210" ht="12.75" customHeight="1">
      <c r="A210" s="385"/>
      <c r="B210" s="385"/>
      <c r="C210" s="385"/>
      <c r="D210" s="385"/>
      <c r="E210" s="385"/>
      <c r="F210" s="449"/>
      <c r="G210" s="385"/>
      <c r="H210" s="385"/>
      <c r="I210" s="385"/>
      <c r="J210" s="385"/>
      <c r="K210" s="385"/>
      <c r="L210" s="385"/>
      <c r="M210" s="385"/>
      <c r="N210" s="385"/>
      <c r="O210" s="385"/>
      <c r="P210" s="385"/>
      <c r="Q210" s="385"/>
      <c r="R210" s="385"/>
      <c r="S210" s="385"/>
      <c r="T210" s="385"/>
      <c r="U210" s="385"/>
      <c r="V210" s="385"/>
      <c r="W210" s="385"/>
      <c r="X210" s="385"/>
      <c r="Y210" s="385"/>
      <c r="Z210" s="385"/>
    </row>
    <row r="211" ht="12.75" customHeight="1">
      <c r="A211" s="385"/>
      <c r="B211" s="385"/>
      <c r="C211" s="385"/>
      <c r="D211" s="385"/>
      <c r="E211" s="385"/>
      <c r="F211" s="449"/>
      <c r="G211" s="385"/>
      <c r="H211" s="385"/>
      <c r="I211" s="385"/>
      <c r="J211" s="385"/>
      <c r="K211" s="385"/>
      <c r="L211" s="385"/>
      <c r="M211" s="385"/>
      <c r="N211" s="385"/>
      <c r="O211" s="385"/>
      <c r="P211" s="385"/>
      <c r="Q211" s="385"/>
      <c r="R211" s="385"/>
      <c r="S211" s="385"/>
      <c r="T211" s="385"/>
      <c r="U211" s="385"/>
      <c r="V211" s="385"/>
      <c r="W211" s="385"/>
      <c r="X211" s="385"/>
      <c r="Y211" s="385"/>
      <c r="Z211" s="385"/>
    </row>
    <row r="212" ht="12.75" customHeight="1">
      <c r="A212" s="385"/>
      <c r="B212" s="385"/>
      <c r="C212" s="385"/>
      <c r="D212" s="385"/>
      <c r="E212" s="385"/>
      <c r="F212" s="449"/>
      <c r="G212" s="385"/>
      <c r="H212" s="385"/>
      <c r="I212" s="385"/>
      <c r="J212" s="385"/>
      <c r="K212" s="385"/>
      <c r="L212" s="385"/>
      <c r="M212" s="385"/>
      <c r="N212" s="385"/>
      <c r="O212" s="385"/>
      <c r="P212" s="385"/>
      <c r="Q212" s="385"/>
      <c r="R212" s="385"/>
      <c r="S212" s="385"/>
      <c r="T212" s="385"/>
      <c r="U212" s="385"/>
      <c r="V212" s="385"/>
      <c r="W212" s="385"/>
      <c r="X212" s="385"/>
      <c r="Y212" s="385"/>
      <c r="Z212" s="385"/>
    </row>
    <row r="213" ht="12.75" customHeight="1">
      <c r="A213" s="385"/>
      <c r="B213" s="385"/>
      <c r="C213" s="385"/>
      <c r="D213" s="385"/>
      <c r="E213" s="385"/>
      <c r="F213" s="449"/>
      <c r="G213" s="385"/>
      <c r="H213" s="385"/>
      <c r="I213" s="385"/>
      <c r="J213" s="385"/>
      <c r="K213" s="385"/>
      <c r="L213" s="385"/>
      <c r="M213" s="385"/>
      <c r="N213" s="385"/>
      <c r="O213" s="385"/>
      <c r="P213" s="385"/>
      <c r="Q213" s="385"/>
      <c r="R213" s="385"/>
      <c r="S213" s="385"/>
      <c r="T213" s="385"/>
      <c r="U213" s="385"/>
      <c r="V213" s="385"/>
      <c r="W213" s="385"/>
      <c r="X213" s="385"/>
      <c r="Y213" s="385"/>
      <c r="Z213" s="385"/>
    </row>
    <row r="214" ht="12.75" customHeight="1">
      <c r="A214" s="385"/>
      <c r="B214" s="385"/>
      <c r="C214" s="385"/>
      <c r="D214" s="385"/>
      <c r="E214" s="385"/>
      <c r="F214" s="449"/>
      <c r="G214" s="385"/>
      <c r="H214" s="385"/>
      <c r="I214" s="385"/>
      <c r="J214" s="385"/>
      <c r="K214" s="385"/>
      <c r="L214" s="385"/>
      <c r="M214" s="385"/>
      <c r="N214" s="385"/>
      <c r="O214" s="385"/>
      <c r="P214" s="385"/>
      <c r="Q214" s="385"/>
      <c r="R214" s="385"/>
      <c r="S214" s="385"/>
      <c r="T214" s="385"/>
      <c r="U214" s="385"/>
      <c r="V214" s="385"/>
      <c r="W214" s="385"/>
      <c r="X214" s="385"/>
      <c r="Y214" s="385"/>
      <c r="Z214" s="385"/>
    </row>
    <row r="215" ht="12.75" customHeight="1">
      <c r="A215" s="385"/>
      <c r="B215" s="385"/>
      <c r="C215" s="385"/>
      <c r="D215" s="385"/>
      <c r="E215" s="385"/>
      <c r="F215" s="449"/>
      <c r="G215" s="385"/>
      <c r="H215" s="385"/>
      <c r="I215" s="385"/>
      <c r="J215" s="385"/>
      <c r="K215" s="385"/>
      <c r="L215" s="385"/>
      <c r="M215" s="385"/>
      <c r="N215" s="385"/>
      <c r="O215" s="385"/>
      <c r="P215" s="385"/>
      <c r="Q215" s="385"/>
      <c r="R215" s="385"/>
      <c r="S215" s="385"/>
      <c r="T215" s="385"/>
      <c r="U215" s="385"/>
      <c r="V215" s="385"/>
      <c r="W215" s="385"/>
      <c r="X215" s="385"/>
      <c r="Y215" s="385"/>
      <c r="Z215" s="385"/>
    </row>
    <row r="216" ht="12.75" customHeight="1">
      <c r="A216" s="385"/>
      <c r="B216" s="385"/>
      <c r="C216" s="385"/>
      <c r="D216" s="385"/>
      <c r="E216" s="385"/>
      <c r="F216" s="449"/>
      <c r="G216" s="385"/>
      <c r="H216" s="385"/>
      <c r="I216" s="385"/>
      <c r="J216" s="385"/>
      <c r="K216" s="385"/>
      <c r="L216" s="385"/>
      <c r="M216" s="385"/>
      <c r="N216" s="385"/>
      <c r="O216" s="385"/>
      <c r="P216" s="385"/>
      <c r="Q216" s="385"/>
      <c r="R216" s="385"/>
      <c r="S216" s="385"/>
      <c r="T216" s="385"/>
      <c r="U216" s="385"/>
      <c r="V216" s="385"/>
      <c r="W216" s="385"/>
      <c r="X216" s="385"/>
      <c r="Y216" s="385"/>
      <c r="Z216" s="385"/>
    </row>
    <row r="217" ht="12.75" customHeight="1">
      <c r="A217" s="385"/>
      <c r="B217" s="385"/>
      <c r="C217" s="385"/>
      <c r="D217" s="385"/>
      <c r="E217" s="385"/>
      <c r="F217" s="449"/>
      <c r="G217" s="385"/>
      <c r="H217" s="385"/>
      <c r="I217" s="385"/>
      <c r="J217" s="385"/>
      <c r="K217" s="385"/>
      <c r="L217" s="385"/>
      <c r="M217" s="385"/>
      <c r="N217" s="385"/>
      <c r="O217" s="385"/>
      <c r="P217" s="385"/>
      <c r="Q217" s="385"/>
      <c r="R217" s="385"/>
      <c r="S217" s="385"/>
      <c r="T217" s="385"/>
      <c r="U217" s="385"/>
      <c r="V217" s="385"/>
      <c r="W217" s="385"/>
      <c r="X217" s="385"/>
      <c r="Y217" s="385"/>
      <c r="Z217" s="385"/>
    </row>
    <row r="218" ht="12.75" customHeight="1">
      <c r="A218" s="385"/>
      <c r="B218" s="385"/>
      <c r="C218" s="385"/>
      <c r="D218" s="385"/>
      <c r="E218" s="385"/>
      <c r="F218" s="449"/>
      <c r="G218" s="385"/>
      <c r="H218" s="385"/>
      <c r="I218" s="385"/>
      <c r="J218" s="385"/>
      <c r="K218" s="385"/>
      <c r="L218" s="385"/>
      <c r="M218" s="385"/>
      <c r="N218" s="385"/>
      <c r="O218" s="385"/>
      <c r="P218" s="385"/>
      <c r="Q218" s="385"/>
      <c r="R218" s="385"/>
      <c r="S218" s="385"/>
      <c r="T218" s="385"/>
      <c r="U218" s="385"/>
      <c r="V218" s="385"/>
      <c r="W218" s="385"/>
      <c r="X218" s="385"/>
      <c r="Y218" s="385"/>
      <c r="Z218" s="385"/>
    </row>
    <row r="219" ht="12.75" customHeight="1">
      <c r="A219" s="385"/>
      <c r="B219" s="385"/>
      <c r="C219" s="385"/>
      <c r="D219" s="385"/>
      <c r="E219" s="385"/>
      <c r="F219" s="449"/>
      <c r="G219" s="385"/>
      <c r="H219" s="385"/>
      <c r="I219" s="385"/>
      <c r="J219" s="385"/>
      <c r="K219" s="385"/>
      <c r="L219" s="385"/>
      <c r="M219" s="385"/>
      <c r="N219" s="385"/>
      <c r="O219" s="385"/>
      <c r="P219" s="385"/>
      <c r="Q219" s="385"/>
      <c r="R219" s="385"/>
      <c r="S219" s="385"/>
      <c r="T219" s="385"/>
      <c r="U219" s="385"/>
      <c r="V219" s="385"/>
      <c r="W219" s="385"/>
      <c r="X219" s="385"/>
      <c r="Y219" s="385"/>
      <c r="Z219" s="385"/>
    </row>
    <row r="220" ht="12.75" customHeight="1">
      <c r="A220" s="385"/>
      <c r="B220" s="385"/>
      <c r="C220" s="385"/>
      <c r="D220" s="385"/>
      <c r="E220" s="385"/>
      <c r="F220" s="449"/>
      <c r="G220" s="385"/>
      <c r="H220" s="385"/>
      <c r="I220" s="385"/>
      <c r="J220" s="385"/>
      <c r="K220" s="385"/>
      <c r="L220" s="385"/>
      <c r="M220" s="385"/>
      <c r="N220" s="385"/>
      <c r="O220" s="385"/>
      <c r="P220" s="385"/>
      <c r="Q220" s="385"/>
      <c r="R220" s="385"/>
      <c r="S220" s="385"/>
      <c r="T220" s="385"/>
      <c r="U220" s="385"/>
      <c r="V220" s="385"/>
      <c r="W220" s="385"/>
      <c r="X220" s="385"/>
      <c r="Y220" s="385"/>
      <c r="Z220" s="385"/>
    </row>
    <row r="221" ht="12.75" customHeight="1">
      <c r="A221" s="385"/>
      <c r="B221" s="385"/>
      <c r="C221" s="385"/>
      <c r="D221" s="385"/>
      <c r="E221" s="385"/>
      <c r="F221" s="449"/>
      <c r="G221" s="385"/>
      <c r="H221" s="385"/>
      <c r="I221" s="385"/>
      <c r="J221" s="385"/>
      <c r="K221" s="385"/>
      <c r="L221" s="385"/>
      <c r="M221" s="385"/>
      <c r="N221" s="385"/>
      <c r="O221" s="385"/>
      <c r="P221" s="385"/>
      <c r="Q221" s="385"/>
      <c r="R221" s="385"/>
      <c r="S221" s="385"/>
      <c r="T221" s="385"/>
      <c r="U221" s="385"/>
      <c r="V221" s="385"/>
      <c r="W221" s="385"/>
      <c r="X221" s="385"/>
      <c r="Y221" s="385"/>
      <c r="Z221" s="385"/>
    </row>
    <row r="222" ht="12.75" customHeight="1">
      <c r="A222" s="385"/>
      <c r="B222" s="385"/>
      <c r="C222" s="385"/>
      <c r="D222" s="385"/>
      <c r="E222" s="385"/>
      <c r="F222" s="449"/>
      <c r="G222" s="385"/>
      <c r="H222" s="385"/>
      <c r="I222" s="385"/>
      <c r="J222" s="385"/>
      <c r="K222" s="385"/>
      <c r="L222" s="385"/>
      <c r="M222" s="385"/>
      <c r="N222" s="385"/>
      <c r="O222" s="385"/>
      <c r="P222" s="385"/>
      <c r="Q222" s="385"/>
      <c r="R222" s="385"/>
      <c r="S222" s="385"/>
      <c r="T222" s="385"/>
      <c r="U222" s="385"/>
      <c r="V222" s="385"/>
      <c r="W222" s="385"/>
      <c r="X222" s="385"/>
      <c r="Y222" s="385"/>
      <c r="Z222" s="385"/>
    </row>
    <row r="223" ht="12.75" customHeight="1">
      <c r="A223" s="385"/>
      <c r="B223" s="385"/>
      <c r="C223" s="385"/>
      <c r="D223" s="385"/>
      <c r="E223" s="385"/>
      <c r="F223" s="449"/>
      <c r="G223" s="385"/>
      <c r="H223" s="385"/>
      <c r="I223" s="385"/>
      <c r="J223" s="385"/>
      <c r="K223" s="385"/>
      <c r="L223" s="385"/>
      <c r="M223" s="385"/>
      <c r="N223" s="385"/>
      <c r="O223" s="385"/>
      <c r="P223" s="385"/>
      <c r="Q223" s="385"/>
      <c r="R223" s="385"/>
      <c r="S223" s="385"/>
      <c r="T223" s="385"/>
      <c r="U223" s="385"/>
      <c r="V223" s="385"/>
      <c r="W223" s="385"/>
      <c r="X223" s="385"/>
      <c r="Y223" s="385"/>
      <c r="Z223" s="385"/>
    </row>
    <row r="224" ht="12.75" customHeight="1">
      <c r="A224" s="385"/>
      <c r="B224" s="385"/>
      <c r="C224" s="385"/>
      <c r="D224" s="385"/>
      <c r="E224" s="385"/>
      <c r="F224" s="449"/>
      <c r="G224" s="385"/>
      <c r="H224" s="385"/>
      <c r="I224" s="385"/>
      <c r="J224" s="385"/>
      <c r="K224" s="385"/>
      <c r="L224" s="385"/>
      <c r="M224" s="385"/>
      <c r="N224" s="385"/>
      <c r="O224" s="385"/>
      <c r="P224" s="385"/>
      <c r="Q224" s="385"/>
      <c r="R224" s="385"/>
      <c r="S224" s="385"/>
      <c r="T224" s="385"/>
      <c r="U224" s="385"/>
      <c r="V224" s="385"/>
      <c r="W224" s="385"/>
      <c r="X224" s="385"/>
      <c r="Y224" s="385"/>
      <c r="Z224" s="385"/>
    </row>
    <row r="225" ht="12.75" customHeight="1">
      <c r="A225" s="385"/>
      <c r="B225" s="385"/>
      <c r="C225" s="385"/>
      <c r="D225" s="385"/>
      <c r="E225" s="385"/>
      <c r="F225" s="449"/>
      <c r="G225" s="385"/>
      <c r="H225" s="385"/>
      <c r="I225" s="385"/>
      <c r="J225" s="385"/>
      <c r="K225" s="385"/>
      <c r="L225" s="385"/>
      <c r="M225" s="385"/>
      <c r="N225" s="385"/>
      <c r="O225" s="385"/>
      <c r="P225" s="385"/>
      <c r="Q225" s="385"/>
      <c r="R225" s="385"/>
      <c r="S225" s="385"/>
      <c r="T225" s="385"/>
      <c r="U225" s="385"/>
      <c r="V225" s="385"/>
      <c r="W225" s="385"/>
      <c r="X225" s="385"/>
      <c r="Y225" s="385"/>
      <c r="Z225" s="385"/>
    </row>
    <row r="226" ht="12.75" customHeight="1">
      <c r="A226" s="385"/>
      <c r="B226" s="385"/>
      <c r="C226" s="385"/>
      <c r="D226" s="385"/>
      <c r="E226" s="385"/>
      <c r="F226" s="449"/>
      <c r="G226" s="385"/>
      <c r="H226" s="385"/>
      <c r="I226" s="385"/>
      <c r="J226" s="385"/>
      <c r="K226" s="385"/>
      <c r="L226" s="385"/>
      <c r="M226" s="385"/>
      <c r="N226" s="385"/>
      <c r="O226" s="385"/>
      <c r="P226" s="385"/>
      <c r="Q226" s="385"/>
      <c r="R226" s="385"/>
      <c r="S226" s="385"/>
      <c r="T226" s="385"/>
      <c r="U226" s="385"/>
      <c r="V226" s="385"/>
      <c r="W226" s="385"/>
      <c r="X226" s="385"/>
      <c r="Y226" s="385"/>
      <c r="Z226" s="385"/>
    </row>
    <row r="227" ht="12.75" customHeight="1">
      <c r="A227" s="385"/>
      <c r="B227" s="385"/>
      <c r="C227" s="385"/>
      <c r="D227" s="385"/>
      <c r="E227" s="385"/>
      <c r="F227" s="449"/>
      <c r="G227" s="385"/>
      <c r="H227" s="385"/>
      <c r="I227" s="385"/>
      <c r="J227" s="385"/>
      <c r="K227" s="385"/>
      <c r="L227" s="385"/>
      <c r="M227" s="385"/>
      <c r="N227" s="385"/>
      <c r="O227" s="385"/>
      <c r="P227" s="385"/>
      <c r="Q227" s="385"/>
      <c r="R227" s="385"/>
      <c r="S227" s="385"/>
      <c r="T227" s="385"/>
      <c r="U227" s="385"/>
      <c r="V227" s="385"/>
      <c r="W227" s="385"/>
      <c r="X227" s="385"/>
      <c r="Y227" s="385"/>
      <c r="Z227" s="385"/>
    </row>
    <row r="228" ht="12.75" customHeight="1">
      <c r="A228" s="385"/>
      <c r="B228" s="385"/>
      <c r="C228" s="385"/>
      <c r="D228" s="385"/>
      <c r="E228" s="385"/>
      <c r="F228" s="449"/>
      <c r="G228" s="385"/>
      <c r="H228" s="385"/>
      <c r="I228" s="385"/>
      <c r="J228" s="385"/>
      <c r="K228" s="385"/>
      <c r="L228" s="385"/>
      <c r="M228" s="385"/>
      <c r="N228" s="385"/>
      <c r="O228" s="385"/>
      <c r="P228" s="385"/>
      <c r="Q228" s="385"/>
      <c r="R228" s="385"/>
      <c r="S228" s="385"/>
      <c r="T228" s="385"/>
      <c r="U228" s="385"/>
      <c r="V228" s="385"/>
      <c r="W228" s="385"/>
      <c r="X228" s="385"/>
      <c r="Y228" s="385"/>
      <c r="Z228" s="385"/>
    </row>
    <row r="229" ht="12.75" customHeight="1">
      <c r="A229" s="385"/>
      <c r="B229" s="385"/>
      <c r="C229" s="385"/>
      <c r="D229" s="385"/>
      <c r="E229" s="385"/>
      <c r="F229" s="449"/>
      <c r="G229" s="385"/>
      <c r="H229" s="385"/>
      <c r="I229" s="385"/>
      <c r="J229" s="385"/>
      <c r="K229" s="385"/>
      <c r="L229" s="385"/>
      <c r="M229" s="385"/>
      <c r="N229" s="385"/>
      <c r="O229" s="385"/>
      <c r="P229" s="385"/>
      <c r="Q229" s="385"/>
      <c r="R229" s="385"/>
      <c r="S229" s="385"/>
      <c r="T229" s="385"/>
      <c r="U229" s="385"/>
      <c r="V229" s="385"/>
      <c r="W229" s="385"/>
      <c r="X229" s="385"/>
      <c r="Y229" s="385"/>
      <c r="Z229" s="385"/>
    </row>
    <row r="230" ht="12.75" customHeight="1">
      <c r="A230" s="385"/>
      <c r="B230" s="385"/>
      <c r="C230" s="385"/>
      <c r="D230" s="385"/>
      <c r="E230" s="385"/>
      <c r="F230" s="449"/>
      <c r="G230" s="385"/>
      <c r="H230" s="385"/>
      <c r="I230" s="385"/>
      <c r="J230" s="385"/>
      <c r="K230" s="385"/>
      <c r="L230" s="385"/>
      <c r="M230" s="385"/>
      <c r="N230" s="385"/>
      <c r="O230" s="385"/>
      <c r="P230" s="385"/>
      <c r="Q230" s="385"/>
      <c r="R230" s="385"/>
      <c r="S230" s="385"/>
      <c r="T230" s="385"/>
      <c r="U230" s="385"/>
      <c r="V230" s="385"/>
      <c r="W230" s="385"/>
      <c r="X230" s="385"/>
      <c r="Y230" s="385"/>
      <c r="Z230" s="385"/>
    </row>
    <row r="231" ht="12.75" customHeight="1">
      <c r="A231" s="385"/>
      <c r="B231" s="385"/>
      <c r="C231" s="385"/>
      <c r="D231" s="385"/>
      <c r="E231" s="385"/>
      <c r="F231" s="449"/>
      <c r="G231" s="385"/>
      <c r="H231" s="385"/>
      <c r="I231" s="385"/>
      <c r="J231" s="385"/>
      <c r="K231" s="385"/>
      <c r="L231" s="385"/>
      <c r="M231" s="385"/>
      <c r="N231" s="385"/>
      <c r="O231" s="385"/>
      <c r="P231" s="385"/>
      <c r="Q231" s="385"/>
      <c r="R231" s="385"/>
      <c r="S231" s="385"/>
      <c r="T231" s="385"/>
      <c r="U231" s="385"/>
      <c r="V231" s="385"/>
      <c r="W231" s="385"/>
      <c r="X231" s="385"/>
      <c r="Y231" s="385"/>
      <c r="Z231" s="385"/>
    </row>
    <row r="232" ht="12.75" customHeight="1">
      <c r="A232" s="385"/>
      <c r="B232" s="385"/>
      <c r="C232" s="385"/>
      <c r="D232" s="385"/>
      <c r="E232" s="385"/>
      <c r="F232" s="449"/>
      <c r="G232" s="385"/>
      <c r="H232" s="385"/>
      <c r="I232" s="385"/>
      <c r="J232" s="385"/>
      <c r="K232" s="385"/>
      <c r="L232" s="385"/>
      <c r="M232" s="385"/>
      <c r="N232" s="385"/>
      <c r="O232" s="385"/>
      <c r="P232" s="385"/>
      <c r="Q232" s="385"/>
      <c r="R232" s="385"/>
      <c r="S232" s="385"/>
      <c r="T232" s="385"/>
      <c r="U232" s="385"/>
      <c r="V232" s="385"/>
      <c r="W232" s="385"/>
      <c r="X232" s="385"/>
      <c r="Y232" s="385"/>
      <c r="Z232" s="385"/>
    </row>
    <row r="233" ht="12.75" customHeight="1">
      <c r="A233" s="385"/>
      <c r="B233" s="385"/>
      <c r="C233" s="385"/>
      <c r="D233" s="385"/>
      <c r="E233" s="385"/>
      <c r="F233" s="449"/>
      <c r="G233" s="385"/>
      <c r="H233" s="385"/>
      <c r="I233" s="385"/>
      <c r="J233" s="385"/>
      <c r="K233" s="385"/>
      <c r="L233" s="385"/>
      <c r="M233" s="385"/>
      <c r="N233" s="385"/>
      <c r="O233" s="385"/>
      <c r="P233" s="385"/>
      <c r="Q233" s="385"/>
      <c r="R233" s="385"/>
      <c r="S233" s="385"/>
      <c r="T233" s="385"/>
      <c r="U233" s="385"/>
      <c r="V233" s="385"/>
      <c r="W233" s="385"/>
      <c r="X233" s="385"/>
      <c r="Y233" s="385"/>
      <c r="Z233" s="385"/>
    </row>
    <row r="234" ht="12.75" customHeight="1">
      <c r="A234" s="385"/>
      <c r="B234" s="385"/>
      <c r="C234" s="385"/>
      <c r="D234" s="385"/>
      <c r="E234" s="385"/>
      <c r="F234" s="449"/>
      <c r="G234" s="385"/>
      <c r="H234" s="385"/>
      <c r="I234" s="385"/>
      <c r="J234" s="385"/>
      <c r="K234" s="385"/>
      <c r="L234" s="385"/>
      <c r="M234" s="385"/>
      <c r="N234" s="385"/>
      <c r="O234" s="385"/>
      <c r="P234" s="385"/>
      <c r="Q234" s="385"/>
      <c r="R234" s="385"/>
      <c r="S234" s="385"/>
      <c r="T234" s="385"/>
      <c r="U234" s="385"/>
      <c r="V234" s="385"/>
      <c r="W234" s="385"/>
      <c r="X234" s="385"/>
      <c r="Y234" s="385"/>
      <c r="Z234" s="385"/>
    </row>
    <row r="235" ht="12.75" customHeight="1">
      <c r="A235" s="385"/>
      <c r="B235" s="385"/>
      <c r="C235" s="385"/>
      <c r="D235" s="385"/>
      <c r="E235" s="385"/>
      <c r="F235" s="449"/>
      <c r="G235" s="385"/>
      <c r="H235" s="385"/>
      <c r="I235" s="385"/>
      <c r="J235" s="385"/>
      <c r="K235" s="385"/>
      <c r="L235" s="385"/>
      <c r="M235" s="385"/>
      <c r="N235" s="385"/>
      <c r="O235" s="385"/>
      <c r="P235" s="385"/>
      <c r="Q235" s="385"/>
      <c r="R235" s="385"/>
      <c r="S235" s="385"/>
      <c r="T235" s="385"/>
      <c r="U235" s="385"/>
      <c r="V235" s="385"/>
      <c r="W235" s="385"/>
      <c r="X235" s="385"/>
      <c r="Y235" s="385"/>
      <c r="Z235" s="385"/>
    </row>
    <row r="236" ht="12.75" customHeight="1">
      <c r="A236" s="385"/>
      <c r="B236" s="385"/>
      <c r="C236" s="385"/>
      <c r="D236" s="385"/>
      <c r="E236" s="385"/>
      <c r="F236" s="449"/>
      <c r="G236" s="385"/>
      <c r="H236" s="385"/>
      <c r="I236" s="385"/>
      <c r="J236" s="385"/>
      <c r="K236" s="385"/>
      <c r="L236" s="385"/>
      <c r="M236" s="385"/>
      <c r="N236" s="385"/>
      <c r="O236" s="385"/>
      <c r="P236" s="385"/>
      <c r="Q236" s="385"/>
      <c r="R236" s="385"/>
      <c r="S236" s="385"/>
      <c r="T236" s="385"/>
      <c r="U236" s="385"/>
      <c r="V236" s="385"/>
      <c r="W236" s="385"/>
      <c r="X236" s="385"/>
      <c r="Y236" s="385"/>
      <c r="Z236" s="385"/>
    </row>
    <row r="237" ht="12.75" customHeight="1">
      <c r="A237" s="385"/>
      <c r="B237" s="385"/>
      <c r="C237" s="385"/>
      <c r="D237" s="385"/>
      <c r="E237" s="385"/>
      <c r="F237" s="449"/>
      <c r="G237" s="385"/>
      <c r="H237" s="385"/>
      <c r="I237" s="385"/>
      <c r="J237" s="385"/>
      <c r="K237" s="385"/>
      <c r="L237" s="385"/>
      <c r="M237" s="385"/>
      <c r="N237" s="385"/>
      <c r="O237" s="385"/>
      <c r="P237" s="385"/>
      <c r="Q237" s="385"/>
      <c r="R237" s="385"/>
      <c r="S237" s="385"/>
      <c r="T237" s="385"/>
      <c r="U237" s="385"/>
      <c r="V237" s="385"/>
      <c r="W237" s="385"/>
      <c r="X237" s="385"/>
      <c r="Y237" s="385"/>
      <c r="Z237" s="385"/>
    </row>
    <row r="238" ht="12.75" customHeight="1">
      <c r="A238" s="385"/>
      <c r="B238" s="385"/>
      <c r="C238" s="385"/>
      <c r="D238" s="385"/>
      <c r="E238" s="385"/>
      <c r="F238" s="449"/>
      <c r="G238" s="385"/>
      <c r="H238" s="385"/>
      <c r="I238" s="385"/>
      <c r="J238" s="385"/>
      <c r="K238" s="385"/>
      <c r="L238" s="385"/>
      <c r="M238" s="385"/>
      <c r="N238" s="385"/>
      <c r="O238" s="385"/>
      <c r="P238" s="385"/>
      <c r="Q238" s="385"/>
      <c r="R238" s="385"/>
      <c r="S238" s="385"/>
      <c r="T238" s="385"/>
      <c r="U238" s="385"/>
      <c r="V238" s="385"/>
      <c r="W238" s="385"/>
      <c r="X238" s="385"/>
      <c r="Y238" s="385"/>
      <c r="Z238" s="385"/>
    </row>
    <row r="239" ht="12.75" customHeight="1">
      <c r="A239" s="385"/>
      <c r="B239" s="385"/>
      <c r="C239" s="385"/>
      <c r="D239" s="385"/>
      <c r="E239" s="385"/>
      <c r="F239" s="449"/>
      <c r="G239" s="385"/>
      <c r="H239" s="385"/>
      <c r="I239" s="385"/>
      <c r="J239" s="385"/>
      <c r="K239" s="385"/>
      <c r="L239" s="385"/>
      <c r="M239" s="385"/>
      <c r="N239" s="385"/>
      <c r="O239" s="385"/>
      <c r="P239" s="385"/>
      <c r="Q239" s="385"/>
      <c r="R239" s="385"/>
      <c r="S239" s="385"/>
      <c r="T239" s="385"/>
      <c r="U239" s="385"/>
      <c r="V239" s="385"/>
      <c r="W239" s="385"/>
      <c r="X239" s="385"/>
      <c r="Y239" s="385"/>
      <c r="Z239" s="385"/>
    </row>
    <row r="240" ht="12.75" customHeight="1">
      <c r="A240" s="385"/>
      <c r="B240" s="385"/>
      <c r="C240" s="385"/>
      <c r="D240" s="385"/>
      <c r="E240" s="385"/>
      <c r="F240" s="449"/>
      <c r="G240" s="385"/>
      <c r="H240" s="385"/>
      <c r="I240" s="385"/>
      <c r="J240" s="385"/>
      <c r="K240" s="385"/>
      <c r="L240" s="385"/>
      <c r="M240" s="385"/>
      <c r="N240" s="385"/>
      <c r="O240" s="385"/>
      <c r="P240" s="385"/>
      <c r="Q240" s="385"/>
      <c r="R240" s="385"/>
      <c r="S240" s="385"/>
      <c r="T240" s="385"/>
      <c r="U240" s="385"/>
      <c r="V240" s="385"/>
      <c r="W240" s="385"/>
      <c r="X240" s="385"/>
      <c r="Y240" s="385"/>
      <c r="Z240" s="385"/>
    </row>
    <row r="241" ht="12.75" customHeight="1">
      <c r="A241" s="385"/>
      <c r="B241" s="385"/>
      <c r="C241" s="385"/>
      <c r="D241" s="385"/>
      <c r="E241" s="385"/>
      <c r="F241" s="449"/>
      <c r="G241" s="385"/>
      <c r="H241" s="385"/>
      <c r="I241" s="385"/>
      <c r="J241" s="385"/>
      <c r="K241" s="385"/>
      <c r="L241" s="385"/>
      <c r="M241" s="385"/>
      <c r="N241" s="385"/>
      <c r="O241" s="385"/>
      <c r="P241" s="385"/>
      <c r="Q241" s="385"/>
      <c r="R241" s="385"/>
      <c r="S241" s="385"/>
      <c r="T241" s="385"/>
      <c r="U241" s="385"/>
      <c r="V241" s="385"/>
      <c r="W241" s="385"/>
      <c r="X241" s="385"/>
      <c r="Y241" s="385"/>
      <c r="Z241" s="385"/>
    </row>
    <row r="242" ht="12.75" customHeight="1">
      <c r="A242" s="385"/>
      <c r="B242" s="385"/>
      <c r="C242" s="385"/>
      <c r="D242" s="385"/>
      <c r="E242" s="385"/>
      <c r="F242" s="449"/>
      <c r="G242" s="385"/>
      <c r="H242" s="385"/>
      <c r="I242" s="385"/>
      <c r="J242" s="385"/>
      <c r="K242" s="385"/>
      <c r="L242" s="385"/>
      <c r="M242" s="385"/>
      <c r="N242" s="385"/>
      <c r="O242" s="385"/>
      <c r="P242" s="385"/>
      <c r="Q242" s="385"/>
      <c r="R242" s="385"/>
      <c r="S242" s="385"/>
      <c r="T242" s="385"/>
      <c r="U242" s="385"/>
      <c r="V242" s="385"/>
      <c r="W242" s="385"/>
      <c r="X242" s="385"/>
      <c r="Y242" s="385"/>
      <c r="Z242" s="385"/>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20:A21"/>
    <mergeCell ref="A22:A23"/>
    <mergeCell ref="A29:A30"/>
    <mergeCell ref="A31:A32"/>
    <mergeCell ref="A35:A36"/>
    <mergeCell ref="A33:A34"/>
    <mergeCell ref="A18:A19"/>
    <mergeCell ref="A16:O16"/>
    <mergeCell ref="A27:O27"/>
    <mergeCell ref="A24:A25"/>
  </mergeCell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9.14"/>
    <col customWidth="1" min="3" max="3" width="28.0"/>
    <col customWidth="1" min="4" max="4" width="29.29"/>
    <col customWidth="1" min="5" max="9" width="9.14"/>
  </cols>
  <sheetData>
    <row r="1" ht="12.75" customHeight="1"/>
    <row r="2" ht="12.75" customHeight="1"/>
    <row r="3" ht="12.75" customHeight="1">
      <c r="B3" t="s">
        <v>153</v>
      </c>
    </row>
    <row r="4" ht="12.75" customHeight="1">
      <c r="B4" s="482" t="s">
        <v>154</v>
      </c>
      <c r="C4" s="221"/>
      <c r="D4" s="221"/>
      <c r="E4" s="221"/>
      <c r="F4" s="221"/>
      <c r="G4" s="221"/>
      <c r="H4" s="221"/>
    </row>
    <row r="5" ht="12.75" customHeight="1">
      <c r="B5" s="235" t="s">
        <v>159</v>
      </c>
      <c r="C5" s="235" t="s">
        <v>161</v>
      </c>
      <c r="D5" s="235" t="s">
        <v>163</v>
      </c>
      <c r="E5" s="235" t="s">
        <v>68</v>
      </c>
      <c r="F5" s="235" t="s">
        <v>164</v>
      </c>
      <c r="G5" s="235" t="s">
        <v>165</v>
      </c>
      <c r="H5" s="235"/>
    </row>
    <row r="6" ht="12.75" customHeight="1">
      <c r="B6" s="233">
        <v>1.0</v>
      </c>
      <c r="C6" s="483" t="s">
        <v>166</v>
      </c>
      <c r="D6" s="483" t="s">
        <v>169</v>
      </c>
      <c r="E6" s="485">
        <v>6.0</v>
      </c>
      <c r="F6" s="486">
        <v>220.0</v>
      </c>
      <c r="G6" s="486">
        <f t="shared" ref="G6:G7" si="1">F6*E6</f>
        <v>1320</v>
      </c>
      <c r="H6" s="221"/>
    </row>
    <row r="7" ht="12.75" customHeight="1">
      <c r="B7" s="233">
        <v>2.0</v>
      </c>
      <c r="C7" s="221" t="s">
        <v>170</v>
      </c>
      <c r="D7" s="221" t="s">
        <v>171</v>
      </c>
      <c r="E7" s="233">
        <v>6.0</v>
      </c>
      <c r="F7" s="486">
        <f>847/3.23</f>
        <v>262.2291022</v>
      </c>
      <c r="G7" s="486">
        <f t="shared" si="1"/>
        <v>1573.374613</v>
      </c>
      <c r="H7" s="221"/>
    </row>
    <row r="8" ht="12.75" customHeight="1">
      <c r="B8" s="233"/>
      <c r="C8" s="221"/>
      <c r="D8" s="221"/>
      <c r="E8" s="233"/>
      <c r="F8" s="486"/>
      <c r="G8" s="488">
        <f>SUM(G6:G7)</f>
        <v>2893.374613</v>
      </c>
      <c r="H8" s="221"/>
      <c r="I8" t="s">
        <v>178</v>
      </c>
    </row>
    <row r="9" ht="12.75" customHeight="1">
      <c r="B9" s="482" t="s">
        <v>181</v>
      </c>
      <c r="C9" s="221"/>
      <c r="D9" s="221"/>
      <c r="E9" s="233"/>
      <c r="F9" s="486"/>
      <c r="G9" s="486"/>
      <c r="H9" s="221"/>
    </row>
    <row r="10" ht="12.75" customHeight="1">
      <c r="B10" s="233">
        <v>3.0</v>
      </c>
      <c r="C10" s="221" t="s">
        <v>182</v>
      </c>
      <c r="D10" s="221" t="s">
        <v>183</v>
      </c>
      <c r="E10" s="233">
        <v>2.0</v>
      </c>
      <c r="F10" s="486">
        <v>1041.0</v>
      </c>
      <c r="G10" s="488">
        <f>F10*E10</f>
        <v>2082</v>
      </c>
      <c r="H10" s="221"/>
      <c r="I10" t="s">
        <v>184</v>
      </c>
    </row>
    <row r="11" ht="12.75" customHeight="1">
      <c r="B11" s="221"/>
      <c r="C11" s="221"/>
      <c r="D11" s="221"/>
      <c r="E11" s="221"/>
      <c r="F11" s="221"/>
      <c r="G11" s="221"/>
      <c r="H11" s="221"/>
    </row>
    <row r="12" ht="12.75" customHeight="1"/>
    <row r="13" ht="12.75" customHeight="1"/>
    <row r="14" ht="12.75" customHeight="1">
      <c r="B14" s="490" t="s">
        <v>185</v>
      </c>
    </row>
    <row r="15" ht="12.75" customHeight="1">
      <c r="B15" s="490" t="s">
        <v>187</v>
      </c>
    </row>
    <row r="16" ht="12.75" customHeight="1">
      <c r="B16" s="490" t="s">
        <v>188</v>
      </c>
    </row>
    <row r="17" ht="12.75" customHeight="1">
      <c r="B17" s="490" t="s">
        <v>190</v>
      </c>
    </row>
    <row r="18" ht="15.75" customHeight="1">
      <c r="B18" s="491"/>
    </row>
    <row r="19" ht="12.75" customHeight="1">
      <c r="B19" s="492" t="s">
        <v>192</v>
      </c>
    </row>
    <row r="20" ht="13.5" customHeight="1">
      <c r="B20" s="492"/>
    </row>
    <row r="21" ht="39.0" customHeight="1">
      <c r="B21" s="493" t="s">
        <v>194</v>
      </c>
      <c r="C21" s="494" t="s">
        <v>196</v>
      </c>
      <c r="D21" s="494" t="s">
        <v>197</v>
      </c>
      <c r="E21" s="494" t="s">
        <v>198</v>
      </c>
      <c r="F21" s="494" t="s">
        <v>199</v>
      </c>
    </row>
    <row r="22" ht="128.25" customHeight="1">
      <c r="B22" s="496" t="s">
        <v>200</v>
      </c>
      <c r="C22" s="498" t="s">
        <v>201</v>
      </c>
      <c r="D22" s="498">
        <v>2.0</v>
      </c>
      <c r="E22" s="498" t="s">
        <v>202</v>
      </c>
      <c r="F22" s="501" t="s">
        <v>203</v>
      </c>
    </row>
    <row r="23" ht="12.75" customHeight="1">
      <c r="B23" s="374"/>
      <c r="F23" s="503">
        <v>556.0</v>
      </c>
    </row>
    <row r="24" ht="12.75" customHeight="1">
      <c r="B24" s="492" t="s">
        <v>204</v>
      </c>
    </row>
    <row r="25" ht="12.75" customHeight="1">
      <c r="B25" s="492"/>
    </row>
    <row r="26" ht="12.75" customHeight="1">
      <c r="B26" s="492" t="s">
        <v>205</v>
      </c>
    </row>
    <row r="27" ht="12.75" customHeight="1">
      <c r="B27" s="492"/>
    </row>
    <row r="28" ht="15.75" customHeight="1">
      <c r="B28" s="505" t="s">
        <v>206</v>
      </c>
    </row>
    <row r="29" ht="12.75" customHeight="1">
      <c r="B29" s="507" t="s">
        <v>208</v>
      </c>
    </row>
    <row r="30" ht="12.75" customHeight="1"/>
    <row r="31" ht="12.75" customHeight="1">
      <c r="B31" t="s">
        <v>209</v>
      </c>
    </row>
    <row r="32" ht="13.5" customHeight="1">
      <c r="B32" s="509" t="s">
        <v>210</v>
      </c>
      <c r="C32" s="511" t="s">
        <v>212</v>
      </c>
      <c r="D32" s="512">
        <v>1991.12</v>
      </c>
      <c r="E32" s="512">
        <v>1991.12</v>
      </c>
    </row>
    <row r="33" ht="13.5" customHeight="1">
      <c r="B33" s="509" t="s">
        <v>213</v>
      </c>
      <c r="C33" s="511" t="s">
        <v>214</v>
      </c>
      <c r="D33" s="512">
        <v>480.06</v>
      </c>
      <c r="E33" s="512">
        <v>480.06</v>
      </c>
    </row>
    <row r="34" ht="13.5" customHeight="1">
      <c r="B34" s="509" t="s">
        <v>215</v>
      </c>
      <c r="C34" s="511" t="s">
        <v>216</v>
      </c>
      <c r="D34" s="512">
        <v>306.22</v>
      </c>
      <c r="E34" s="512">
        <v>306.22</v>
      </c>
    </row>
    <row r="35" ht="26.25" customHeight="1">
      <c r="B35" s="509" t="s">
        <v>217</v>
      </c>
      <c r="C35" s="511" t="s">
        <v>218</v>
      </c>
      <c r="D35" s="512">
        <v>1686.85</v>
      </c>
      <c r="E35" s="514"/>
    </row>
    <row r="36" ht="26.25" customHeight="1">
      <c r="B36" s="509" t="s">
        <v>219</v>
      </c>
      <c r="C36" s="511" t="s">
        <v>220</v>
      </c>
      <c r="D36" s="512">
        <v>496.68</v>
      </c>
      <c r="E36" s="514"/>
    </row>
    <row r="37" ht="26.25" customHeight="1">
      <c r="B37" s="509" t="s">
        <v>221</v>
      </c>
      <c r="C37" s="511" t="s">
        <v>222</v>
      </c>
      <c r="D37" s="512">
        <v>310.91</v>
      </c>
      <c r="E37" s="512">
        <f>D37*2</f>
        <v>621.82</v>
      </c>
    </row>
    <row r="38" ht="26.25" customHeight="1">
      <c r="B38" s="509" t="s">
        <v>223</v>
      </c>
      <c r="C38" s="511" t="s">
        <v>224</v>
      </c>
      <c r="D38" s="512">
        <v>892.25</v>
      </c>
      <c r="E38" s="514"/>
    </row>
    <row r="39" ht="26.25" customHeight="1">
      <c r="B39" s="509" t="s">
        <v>225</v>
      </c>
      <c r="C39" s="511" t="s">
        <v>226</v>
      </c>
      <c r="D39" s="512">
        <v>16.99</v>
      </c>
      <c r="E39" s="514"/>
    </row>
    <row r="40" ht="26.25" customHeight="1">
      <c r="B40" s="509" t="s">
        <v>227</v>
      </c>
      <c r="C40" s="511" t="s">
        <v>228</v>
      </c>
      <c r="D40" s="512">
        <v>112.18</v>
      </c>
      <c r="E40" s="514"/>
    </row>
    <row r="41" ht="13.5" customHeight="1">
      <c r="B41" s="509" t="s">
        <v>229</v>
      </c>
      <c r="C41" s="511" t="s">
        <v>230</v>
      </c>
      <c r="D41" s="512">
        <v>667.27</v>
      </c>
      <c r="E41" s="512">
        <v>667.27</v>
      </c>
    </row>
    <row r="42" ht="12.75" customHeight="1">
      <c r="B42" s="511"/>
      <c r="C42" s="511"/>
      <c r="D42" s="511"/>
      <c r="E42" s="518">
        <f>SUM(E32:E41)</f>
        <v>4066.49</v>
      </c>
    </row>
    <row r="43" ht="12.75" customHeight="1"/>
    <row r="44" ht="12.75" customHeight="1"/>
    <row r="45" ht="12.75" customHeight="1"/>
    <row r="46" ht="12.75" customHeight="1">
      <c r="B46" s="520"/>
    </row>
    <row r="47" ht="12.75" customHeight="1">
      <c r="B47" s="99" t="s">
        <v>233</v>
      </c>
    </row>
    <row r="48" ht="12.75" customHeight="1">
      <c r="B48" s="520"/>
    </row>
    <row r="49" ht="12.75" customHeight="1">
      <c r="B49" s="522" t="s">
        <v>234</v>
      </c>
    </row>
    <row r="50" ht="12.75" customHeight="1">
      <c r="B50" s="522" t="s">
        <v>235</v>
      </c>
    </row>
    <row r="51" ht="12.75" customHeight="1">
      <c r="B51" s="522" t="s">
        <v>236</v>
      </c>
    </row>
    <row r="52" ht="12.75" customHeight="1">
      <c r="B52" s="522" t="s">
        <v>237</v>
      </c>
    </row>
    <row r="53" ht="12.75" customHeight="1">
      <c r="B53" s="522" t="s">
        <v>238</v>
      </c>
    </row>
    <row r="54" ht="12.75" customHeight="1"/>
    <row r="55" ht="12.75" customHeight="1">
      <c r="B55" s="520" t="s">
        <v>239</v>
      </c>
    </row>
    <row r="56" ht="12.75" customHeight="1"/>
    <row r="57" ht="12.75" customHeight="1">
      <c r="B57" s="520" t="s">
        <v>240</v>
      </c>
    </row>
    <row r="58" ht="12.75" customHeight="1"/>
    <row r="59" ht="12.75" customHeight="1">
      <c r="B59" s="520" t="s">
        <v>241</v>
      </c>
    </row>
    <row r="60" ht="12.75" customHeight="1"/>
    <row r="61" ht="12.75" customHeight="1">
      <c r="B61" s="520" t="s">
        <v>242</v>
      </c>
    </row>
    <row r="62" ht="12.75" customHeight="1"/>
    <row r="63" ht="12.75" customHeight="1">
      <c r="A63" s="525" t="s">
        <v>243</v>
      </c>
      <c r="B63" s="527" t="s">
        <v>244</v>
      </c>
      <c r="C63" s="99"/>
    </row>
    <row r="64" ht="12.75" customHeight="1"/>
    <row r="65" ht="12.75" customHeight="1">
      <c r="C65" s="528" t="s">
        <v>245</v>
      </c>
      <c r="D65" s="530">
        <v>7050.44</v>
      </c>
    </row>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13.14"/>
    <col customWidth="1" min="3" max="3" width="81.43"/>
    <col customWidth="1" min="4" max="4" width="16.43"/>
    <col customWidth="1" min="5" max="5" width="16.29"/>
    <col customWidth="1" min="6" max="6" width="40.0"/>
    <col customWidth="1" min="7" max="7" width="13.43"/>
    <col customWidth="1" min="8" max="26" width="10.0"/>
  </cols>
  <sheetData>
    <row r="1">
      <c r="A1" s="551"/>
      <c r="B1" s="552"/>
      <c r="C1" s="551"/>
      <c r="D1" s="553"/>
      <c r="E1" s="551"/>
      <c r="F1" s="551"/>
      <c r="G1" s="551"/>
      <c r="H1" s="551"/>
      <c r="I1" s="551"/>
      <c r="J1" s="551"/>
      <c r="K1" s="551"/>
      <c r="L1" s="551"/>
      <c r="M1" s="551"/>
      <c r="N1" s="551"/>
      <c r="O1" s="551"/>
      <c r="P1" s="551"/>
      <c r="Q1" s="551"/>
      <c r="R1" s="551"/>
      <c r="S1" s="551"/>
      <c r="T1" s="551"/>
      <c r="U1" s="551"/>
      <c r="V1" s="551"/>
      <c r="W1" s="551"/>
      <c r="X1" s="551"/>
      <c r="Y1" s="551"/>
      <c r="Z1" s="551"/>
    </row>
    <row r="2">
      <c r="A2" s="551"/>
      <c r="B2" s="552"/>
      <c r="C2" s="551"/>
      <c r="D2" s="552"/>
      <c r="E2" s="551"/>
      <c r="F2" s="551"/>
      <c r="G2" s="551"/>
      <c r="H2" s="551"/>
      <c r="I2" s="551"/>
      <c r="J2" s="551"/>
      <c r="K2" s="551"/>
      <c r="L2" s="551"/>
      <c r="M2" s="551"/>
      <c r="N2" s="551"/>
      <c r="O2" s="551"/>
      <c r="P2" s="551"/>
      <c r="Q2" s="551"/>
      <c r="R2" s="551"/>
      <c r="S2" s="551"/>
      <c r="T2" s="551"/>
      <c r="U2" s="551"/>
      <c r="V2" s="551"/>
      <c r="W2" s="551"/>
      <c r="X2" s="551"/>
      <c r="Y2" s="551"/>
      <c r="Z2" s="551"/>
    </row>
    <row r="3">
      <c r="A3" s="551"/>
      <c r="B3" s="551"/>
      <c r="C3" s="551"/>
      <c r="D3" s="555"/>
      <c r="E3" s="551"/>
      <c r="F3" s="551"/>
      <c r="G3" s="551"/>
      <c r="H3" s="551"/>
      <c r="I3" s="551"/>
      <c r="J3" s="551"/>
      <c r="K3" s="551"/>
      <c r="L3" s="551"/>
      <c r="M3" s="551"/>
      <c r="N3" s="551"/>
      <c r="O3" s="551"/>
      <c r="P3" s="551"/>
      <c r="Q3" s="551"/>
      <c r="R3" s="551"/>
      <c r="S3" s="551"/>
      <c r="T3" s="551"/>
      <c r="U3" s="551"/>
      <c r="V3" s="551"/>
      <c r="W3" s="551"/>
      <c r="X3" s="551"/>
      <c r="Y3" s="551"/>
      <c r="Z3" s="551"/>
    </row>
    <row r="4">
      <c r="A4" s="551"/>
      <c r="B4" s="551"/>
      <c r="C4" s="551"/>
      <c r="D4" s="552" t="s">
        <v>248</v>
      </c>
      <c r="E4" s="551"/>
      <c r="F4" s="551"/>
      <c r="G4" s="551"/>
      <c r="H4" s="551"/>
      <c r="I4" s="551"/>
      <c r="J4" s="551"/>
      <c r="K4" s="551"/>
      <c r="L4" s="551"/>
      <c r="M4" s="551"/>
      <c r="N4" s="551"/>
      <c r="O4" s="551"/>
      <c r="P4" s="551"/>
      <c r="Q4" s="551"/>
      <c r="R4" s="551"/>
      <c r="S4" s="551"/>
      <c r="T4" s="551"/>
      <c r="U4" s="551"/>
      <c r="V4" s="551"/>
      <c r="W4" s="551"/>
      <c r="X4" s="551"/>
      <c r="Y4" s="551"/>
      <c r="Z4" s="551"/>
    </row>
    <row r="5">
      <c r="A5" s="551"/>
      <c r="B5" s="551"/>
      <c r="C5" s="551"/>
      <c r="D5" s="555" t="s">
        <v>249</v>
      </c>
      <c r="E5" s="551"/>
      <c r="F5" s="551"/>
      <c r="G5" s="551"/>
      <c r="H5" s="551"/>
      <c r="I5" s="551"/>
      <c r="J5" s="551"/>
      <c r="K5" s="551"/>
      <c r="L5" s="551"/>
      <c r="M5" s="551"/>
      <c r="N5" s="551"/>
      <c r="O5" s="551"/>
      <c r="P5" s="551"/>
      <c r="Q5" s="551"/>
      <c r="R5" s="551"/>
      <c r="S5" s="551"/>
      <c r="T5" s="551"/>
      <c r="U5" s="551"/>
      <c r="V5" s="551"/>
      <c r="W5" s="551"/>
      <c r="X5" s="551"/>
      <c r="Y5" s="551"/>
      <c r="Z5" s="551"/>
    </row>
    <row r="6">
      <c r="A6" s="551"/>
      <c r="B6" s="551"/>
      <c r="C6" s="551"/>
      <c r="D6" s="555" t="s">
        <v>250</v>
      </c>
      <c r="E6" s="551"/>
      <c r="F6" s="551"/>
      <c r="G6" s="551"/>
      <c r="H6" s="551"/>
      <c r="I6" s="551"/>
      <c r="J6" s="551"/>
      <c r="K6" s="551"/>
      <c r="L6" s="551"/>
      <c r="M6" s="551"/>
      <c r="N6" s="551"/>
      <c r="O6" s="551"/>
      <c r="P6" s="551"/>
      <c r="Q6" s="551"/>
      <c r="R6" s="551"/>
      <c r="S6" s="551"/>
      <c r="T6" s="551"/>
      <c r="U6" s="551"/>
      <c r="V6" s="551"/>
      <c r="W6" s="551"/>
      <c r="X6" s="551"/>
      <c r="Y6" s="551"/>
      <c r="Z6" s="551"/>
    </row>
    <row r="7">
      <c r="A7" s="551"/>
      <c r="B7" s="551"/>
      <c r="C7" s="551"/>
      <c r="D7" s="555" t="s">
        <v>251</v>
      </c>
      <c r="E7" s="551"/>
      <c r="F7" s="551"/>
      <c r="G7" s="551"/>
      <c r="H7" s="551"/>
      <c r="I7" s="551"/>
      <c r="J7" s="551"/>
      <c r="K7" s="551"/>
      <c r="L7" s="551"/>
      <c r="M7" s="551"/>
      <c r="N7" s="551"/>
      <c r="O7" s="551"/>
      <c r="P7" s="551"/>
      <c r="Q7" s="551"/>
      <c r="R7" s="551"/>
      <c r="S7" s="551"/>
      <c r="T7" s="551"/>
      <c r="U7" s="551"/>
      <c r="V7" s="551"/>
      <c r="W7" s="551"/>
      <c r="X7" s="551"/>
      <c r="Y7" s="551"/>
      <c r="Z7" s="551"/>
    </row>
    <row r="8">
      <c r="A8" s="551"/>
      <c r="B8" s="551"/>
      <c r="C8" s="551"/>
      <c r="D8" s="555" t="s">
        <v>252</v>
      </c>
      <c r="E8" s="551"/>
      <c r="F8" s="551"/>
      <c r="G8" s="551"/>
      <c r="H8" s="551"/>
      <c r="I8" s="551"/>
      <c r="J8" s="551"/>
      <c r="K8" s="551"/>
      <c r="L8" s="551"/>
      <c r="M8" s="551"/>
      <c r="N8" s="551"/>
      <c r="O8" s="551"/>
      <c r="P8" s="551"/>
      <c r="Q8" s="551"/>
      <c r="R8" s="551"/>
      <c r="S8" s="551"/>
      <c r="T8" s="551"/>
      <c r="U8" s="551"/>
      <c r="V8" s="551"/>
      <c r="W8" s="551"/>
      <c r="X8" s="551"/>
      <c r="Y8" s="551"/>
      <c r="Z8" s="551"/>
    </row>
    <row r="9">
      <c r="A9" s="551"/>
      <c r="B9" s="551"/>
      <c r="C9" s="551"/>
      <c r="D9" s="555" t="s">
        <v>254</v>
      </c>
      <c r="E9" s="551"/>
      <c r="F9" s="551"/>
      <c r="G9" s="551"/>
      <c r="H9" s="551"/>
      <c r="I9" s="551"/>
      <c r="J9" s="551"/>
      <c r="K9" s="551"/>
      <c r="L9" s="551"/>
      <c r="M9" s="551"/>
      <c r="N9" s="551"/>
      <c r="O9" s="551"/>
      <c r="P9" s="551"/>
      <c r="Q9" s="551"/>
      <c r="R9" s="551"/>
      <c r="S9" s="551"/>
      <c r="T9" s="551"/>
      <c r="U9" s="551"/>
      <c r="V9" s="551"/>
      <c r="W9" s="551"/>
      <c r="X9" s="551"/>
      <c r="Y9" s="551"/>
      <c r="Z9" s="551"/>
    </row>
    <row r="10">
      <c r="A10" s="551"/>
      <c r="B10" s="551"/>
      <c r="C10" s="551"/>
      <c r="D10" s="553"/>
      <c r="E10" s="551"/>
      <c r="F10" s="551"/>
      <c r="G10" s="551"/>
      <c r="H10" s="551"/>
      <c r="I10" s="551"/>
      <c r="J10" s="551"/>
      <c r="K10" s="551"/>
      <c r="L10" s="551"/>
      <c r="M10" s="551"/>
      <c r="N10" s="551"/>
      <c r="O10" s="551"/>
      <c r="P10" s="551"/>
      <c r="Q10" s="551"/>
      <c r="R10" s="551"/>
      <c r="S10" s="551"/>
      <c r="T10" s="551"/>
      <c r="U10" s="551"/>
      <c r="V10" s="551"/>
      <c r="W10" s="551"/>
      <c r="X10" s="551"/>
      <c r="Y10" s="551"/>
      <c r="Z10" s="551"/>
    </row>
    <row r="11">
      <c r="A11" s="551"/>
      <c r="B11" s="559" t="s">
        <v>255</v>
      </c>
      <c r="C11" s="300"/>
      <c r="D11" s="300"/>
      <c r="E11" s="551"/>
      <c r="F11" s="551"/>
      <c r="G11" s="551"/>
      <c r="H11" s="551"/>
      <c r="I11" s="551"/>
      <c r="J11" s="551"/>
      <c r="K11" s="551"/>
      <c r="L11" s="551"/>
      <c r="M11" s="551"/>
      <c r="N11" s="551"/>
      <c r="O11" s="551"/>
      <c r="P11" s="551"/>
      <c r="Q11" s="551"/>
      <c r="R11" s="551"/>
      <c r="S11" s="551"/>
      <c r="T11" s="551"/>
      <c r="U11" s="551"/>
      <c r="V11" s="551"/>
      <c r="W11" s="551"/>
      <c r="X11" s="551"/>
      <c r="Y11" s="551"/>
      <c r="Z11" s="551"/>
    </row>
    <row r="12">
      <c r="A12" s="551"/>
      <c r="B12" s="551"/>
      <c r="C12" s="551"/>
      <c r="D12" s="553"/>
      <c r="E12" s="551"/>
      <c r="F12" s="551"/>
      <c r="G12" s="551"/>
      <c r="H12" s="551"/>
      <c r="I12" s="551"/>
      <c r="J12" s="551"/>
      <c r="K12" s="551"/>
      <c r="L12" s="551"/>
      <c r="M12" s="551"/>
      <c r="N12" s="551"/>
      <c r="O12" s="551"/>
      <c r="P12" s="551"/>
      <c r="Q12" s="551"/>
      <c r="R12" s="551"/>
      <c r="S12" s="551"/>
      <c r="T12" s="551"/>
      <c r="U12" s="551"/>
      <c r="V12" s="551"/>
      <c r="W12" s="551"/>
      <c r="X12" s="551"/>
      <c r="Y12" s="551"/>
      <c r="Z12" s="551"/>
    </row>
    <row r="13">
      <c r="A13" s="551"/>
      <c r="B13" s="555" t="s">
        <v>256</v>
      </c>
      <c r="C13" s="551" t="s">
        <v>17</v>
      </c>
      <c r="D13" s="553"/>
      <c r="E13" s="551"/>
      <c r="F13" s="551"/>
      <c r="G13" s="551"/>
      <c r="H13" s="551"/>
      <c r="I13" s="551"/>
      <c r="J13" s="551"/>
      <c r="K13" s="551"/>
      <c r="L13" s="551"/>
      <c r="M13" s="551"/>
      <c r="N13" s="551"/>
      <c r="O13" s="551"/>
      <c r="P13" s="551"/>
      <c r="Q13" s="551"/>
      <c r="R13" s="551"/>
      <c r="S13" s="551"/>
      <c r="T13" s="551"/>
      <c r="U13" s="551"/>
      <c r="V13" s="551"/>
      <c r="W13" s="551"/>
      <c r="X13" s="551"/>
      <c r="Y13" s="551"/>
      <c r="Z13" s="551"/>
    </row>
    <row r="14">
      <c r="A14" s="551"/>
      <c r="B14" s="555" t="s">
        <v>257</v>
      </c>
      <c r="C14" s="551" t="s">
        <v>178</v>
      </c>
      <c r="D14" s="553"/>
      <c r="E14" s="551"/>
      <c r="F14" s="551"/>
      <c r="G14" s="551"/>
      <c r="H14" s="551"/>
      <c r="I14" s="551"/>
      <c r="J14" s="551"/>
      <c r="K14" s="551"/>
      <c r="L14" s="551"/>
      <c r="M14" s="551"/>
      <c r="N14" s="551"/>
      <c r="O14" s="551"/>
      <c r="P14" s="551"/>
      <c r="Q14" s="551"/>
      <c r="R14" s="551"/>
      <c r="S14" s="551"/>
      <c r="T14" s="551"/>
      <c r="U14" s="551"/>
      <c r="V14" s="551"/>
      <c r="W14" s="551"/>
      <c r="X14" s="551"/>
      <c r="Y14" s="551"/>
      <c r="Z14" s="551"/>
    </row>
    <row r="15">
      <c r="A15" s="551"/>
      <c r="B15" s="555" t="s">
        <v>258</v>
      </c>
      <c r="C15" s="551" t="s">
        <v>259</v>
      </c>
      <c r="D15" s="553"/>
      <c r="E15" s="551"/>
      <c r="F15" s="551"/>
      <c r="G15" s="551"/>
      <c r="H15" s="551"/>
      <c r="I15" s="551"/>
      <c r="J15" s="551"/>
      <c r="K15" s="551"/>
      <c r="L15" s="551"/>
      <c r="M15" s="551"/>
      <c r="N15" s="551"/>
      <c r="O15" s="551"/>
      <c r="P15" s="551"/>
      <c r="Q15" s="551"/>
      <c r="R15" s="551"/>
      <c r="S15" s="551"/>
      <c r="T15" s="551"/>
      <c r="U15" s="551"/>
      <c r="V15" s="551"/>
      <c r="W15" s="551"/>
      <c r="X15" s="551"/>
      <c r="Y15" s="551"/>
      <c r="Z15" s="551"/>
    </row>
    <row r="16">
      <c r="A16" s="551"/>
      <c r="B16" s="555" t="s">
        <v>260</v>
      </c>
      <c r="C16" s="563">
        <f>TODAY()</f>
        <v>43355</v>
      </c>
      <c r="D16" s="553"/>
      <c r="E16" s="551"/>
      <c r="F16" s="551"/>
      <c r="G16" s="551"/>
      <c r="H16" s="551"/>
      <c r="I16" s="551"/>
      <c r="J16" s="551"/>
      <c r="K16" s="551"/>
      <c r="L16" s="551"/>
      <c r="M16" s="551"/>
      <c r="N16" s="551"/>
      <c r="O16" s="551"/>
      <c r="P16" s="551"/>
      <c r="Q16" s="551"/>
      <c r="R16" s="551"/>
      <c r="S16" s="551"/>
      <c r="T16" s="551"/>
      <c r="U16" s="551"/>
      <c r="V16" s="551"/>
      <c r="W16" s="551"/>
      <c r="X16" s="551"/>
      <c r="Y16" s="551"/>
      <c r="Z16" s="551"/>
    </row>
    <row r="17">
      <c r="A17" s="551"/>
      <c r="B17" s="551"/>
      <c r="C17" s="551"/>
      <c r="D17" s="553"/>
      <c r="E17" s="551"/>
      <c r="F17" s="551"/>
      <c r="G17" s="551"/>
      <c r="H17" s="551"/>
      <c r="I17" s="551"/>
      <c r="J17" s="551"/>
      <c r="K17" s="551"/>
      <c r="L17" s="551"/>
      <c r="M17" s="551"/>
      <c r="N17" s="551"/>
      <c r="O17" s="551"/>
      <c r="P17" s="551"/>
      <c r="Q17" s="551"/>
      <c r="R17" s="551"/>
      <c r="S17" s="551"/>
      <c r="T17" s="551"/>
      <c r="U17" s="551"/>
      <c r="V17" s="551"/>
      <c r="W17" s="551"/>
      <c r="X17" s="551"/>
      <c r="Y17" s="551"/>
      <c r="Z17" s="551"/>
    </row>
    <row r="18">
      <c r="A18" s="551"/>
      <c r="B18" s="551" t="s">
        <v>265</v>
      </c>
      <c r="C18" s="551"/>
      <c r="D18" s="553"/>
      <c r="E18" s="551"/>
      <c r="F18" s="551"/>
      <c r="G18" s="551"/>
      <c r="H18" s="551"/>
      <c r="I18" s="551"/>
      <c r="J18" s="551"/>
      <c r="K18" s="551"/>
      <c r="L18" s="551"/>
      <c r="M18" s="551"/>
      <c r="N18" s="551"/>
      <c r="O18" s="551"/>
      <c r="P18" s="551"/>
      <c r="Q18" s="551"/>
      <c r="R18" s="551"/>
      <c r="S18" s="551"/>
      <c r="T18" s="551"/>
      <c r="U18" s="551"/>
      <c r="V18" s="551"/>
      <c r="W18" s="551"/>
      <c r="X18" s="551"/>
      <c r="Y18" s="551"/>
      <c r="Z18" s="551"/>
    </row>
    <row r="19">
      <c r="A19" s="551"/>
      <c r="B19" s="551"/>
      <c r="C19" s="551"/>
      <c r="D19" s="553"/>
      <c r="E19" s="551"/>
      <c r="F19" s="551"/>
      <c r="G19" s="551"/>
      <c r="H19" s="551"/>
      <c r="I19" s="551"/>
      <c r="J19" s="551"/>
      <c r="K19" s="551"/>
      <c r="L19" s="551"/>
      <c r="M19" s="551"/>
      <c r="N19" s="551"/>
      <c r="O19" s="551"/>
      <c r="P19" s="551"/>
      <c r="Q19" s="551"/>
      <c r="R19" s="551"/>
      <c r="S19" s="551"/>
      <c r="T19" s="551"/>
      <c r="U19" s="551"/>
      <c r="V19" s="551"/>
      <c r="W19" s="551"/>
      <c r="X19" s="551"/>
      <c r="Y19" s="551"/>
      <c r="Z19" s="551"/>
    </row>
    <row r="20">
      <c r="A20" s="551"/>
      <c r="B20" s="551"/>
      <c r="C20" s="551"/>
      <c r="D20" s="564"/>
      <c r="E20" s="551"/>
      <c r="F20" s="551"/>
      <c r="G20" s="551"/>
      <c r="H20" s="551"/>
      <c r="I20" s="551"/>
      <c r="J20" s="551"/>
      <c r="K20" s="551"/>
      <c r="L20" s="551"/>
      <c r="M20" s="551"/>
      <c r="N20" s="551"/>
      <c r="O20" s="551"/>
      <c r="P20" s="551"/>
      <c r="Q20" s="551"/>
      <c r="R20" s="551"/>
      <c r="S20" s="551"/>
      <c r="T20" s="551"/>
      <c r="U20" s="551"/>
      <c r="V20" s="551"/>
      <c r="W20" s="551"/>
      <c r="X20" s="551"/>
      <c r="Y20" s="551"/>
      <c r="Z20" s="551"/>
    </row>
    <row r="21" ht="15.75" customHeight="1">
      <c r="A21" s="551"/>
      <c r="B21" s="565" t="s">
        <v>267</v>
      </c>
      <c r="C21" s="551"/>
      <c r="D21" s="553"/>
      <c r="E21" s="551"/>
      <c r="F21" s="551"/>
      <c r="G21" s="551"/>
      <c r="H21" s="551"/>
      <c r="I21" s="551"/>
      <c r="J21" s="551"/>
      <c r="K21" s="551"/>
      <c r="L21" s="551"/>
      <c r="M21" s="551"/>
      <c r="N21" s="551"/>
      <c r="O21" s="551"/>
      <c r="P21" s="551"/>
      <c r="Q21" s="551"/>
      <c r="R21" s="551"/>
      <c r="S21" s="551"/>
      <c r="T21" s="551"/>
      <c r="U21" s="551"/>
      <c r="V21" s="551"/>
      <c r="W21" s="551"/>
      <c r="X21" s="551"/>
      <c r="Y21" s="551"/>
      <c r="Z21" s="551"/>
    </row>
    <row r="22" ht="16.5" customHeight="1">
      <c r="A22" s="551"/>
      <c r="B22" s="566"/>
      <c r="C22" s="567" t="s">
        <v>67</v>
      </c>
      <c r="D22" s="568" t="s">
        <v>197</v>
      </c>
      <c r="E22" s="569" t="s">
        <v>268</v>
      </c>
      <c r="F22" s="570" t="s">
        <v>269</v>
      </c>
      <c r="G22" s="569"/>
      <c r="H22" s="551"/>
      <c r="I22" s="551"/>
      <c r="J22" s="551"/>
      <c r="K22" s="551"/>
      <c r="L22" s="551"/>
      <c r="M22" s="551"/>
      <c r="N22" s="551"/>
      <c r="O22" s="551"/>
      <c r="P22" s="551"/>
      <c r="Q22" s="551"/>
      <c r="R22" s="551"/>
      <c r="S22" s="551"/>
      <c r="T22" s="551"/>
      <c r="U22" s="551"/>
      <c r="V22" s="551"/>
      <c r="W22" s="551"/>
      <c r="X22" s="551"/>
      <c r="Y22" s="551"/>
      <c r="Z22" s="551"/>
    </row>
    <row r="23" ht="15.75" customHeight="1">
      <c r="A23" s="551"/>
      <c r="B23" s="571"/>
      <c r="C23" s="555" t="s">
        <v>270</v>
      </c>
      <c r="D23" s="572">
        <v>2.0</v>
      </c>
      <c r="E23" s="569"/>
      <c r="F23" s="569" t="s">
        <v>271</v>
      </c>
      <c r="G23" s="573">
        <v>621901.01</v>
      </c>
      <c r="H23" s="551"/>
      <c r="I23" s="551"/>
      <c r="J23" s="551"/>
      <c r="K23" s="551"/>
      <c r="L23" s="551"/>
      <c r="M23" s="551"/>
      <c r="N23" s="551"/>
      <c r="O23" s="551"/>
      <c r="P23" s="551"/>
      <c r="Q23" s="551"/>
      <c r="R23" s="551"/>
      <c r="S23" s="551"/>
      <c r="T23" s="551"/>
      <c r="U23" s="551"/>
      <c r="V23" s="551"/>
      <c r="W23" s="551"/>
      <c r="X23" s="551"/>
      <c r="Y23" s="551"/>
      <c r="Z23" s="551"/>
    </row>
    <row r="24" ht="15.75" customHeight="1">
      <c r="A24" s="551"/>
      <c r="B24" s="571"/>
      <c r="C24" s="574" t="s">
        <v>272</v>
      </c>
      <c r="D24" s="572"/>
      <c r="E24" s="569"/>
      <c r="F24" s="569" t="s">
        <v>273</v>
      </c>
      <c r="G24" s="573">
        <v>340654.06</v>
      </c>
      <c r="H24" s="551"/>
      <c r="I24" s="551"/>
      <c r="J24" s="551"/>
      <c r="K24" s="551"/>
      <c r="L24" s="551"/>
      <c r="M24" s="551"/>
      <c r="N24" s="551"/>
      <c r="O24" s="551"/>
      <c r="P24" s="551"/>
      <c r="Q24" s="551"/>
      <c r="R24" s="551"/>
      <c r="S24" s="551"/>
      <c r="T24" s="551"/>
      <c r="U24" s="551"/>
      <c r="V24" s="551"/>
      <c r="W24" s="551"/>
      <c r="X24" s="551"/>
      <c r="Y24" s="551"/>
      <c r="Z24" s="551"/>
    </row>
    <row r="25" ht="15.75" customHeight="1">
      <c r="A25" s="551"/>
      <c r="B25" s="571"/>
      <c r="C25" s="574" t="s">
        <v>274</v>
      </c>
      <c r="D25" s="572"/>
      <c r="E25" s="569"/>
      <c r="F25" s="569" t="s">
        <v>275</v>
      </c>
      <c r="G25" s="575">
        <v>0.4522374871203376</v>
      </c>
      <c r="H25" s="551"/>
      <c r="I25" s="551"/>
      <c r="J25" s="551"/>
      <c r="K25" s="551"/>
      <c r="L25" s="551"/>
      <c r="M25" s="551"/>
      <c r="N25" s="551"/>
      <c r="O25" s="551"/>
      <c r="P25" s="551"/>
      <c r="Q25" s="551"/>
      <c r="R25" s="551"/>
      <c r="S25" s="551"/>
      <c r="T25" s="551"/>
      <c r="U25" s="551"/>
      <c r="V25" s="551"/>
      <c r="W25" s="551"/>
      <c r="X25" s="551"/>
      <c r="Y25" s="551"/>
      <c r="Z25" s="551"/>
    </row>
    <row r="26" ht="15.75" customHeight="1">
      <c r="A26" s="551"/>
      <c r="B26" s="571"/>
      <c r="C26" s="574" t="s">
        <v>276</v>
      </c>
      <c r="D26" s="572"/>
      <c r="E26" s="569"/>
      <c r="F26" s="569"/>
      <c r="G26" s="569"/>
      <c r="H26" s="551"/>
      <c r="I26" s="551"/>
      <c r="J26" s="551"/>
      <c r="K26" s="551"/>
      <c r="L26" s="551"/>
      <c r="M26" s="551"/>
      <c r="N26" s="551"/>
      <c r="O26" s="551"/>
      <c r="P26" s="551"/>
      <c r="Q26" s="551"/>
      <c r="R26" s="551"/>
      <c r="S26" s="551"/>
      <c r="T26" s="551"/>
      <c r="U26" s="551"/>
      <c r="V26" s="551"/>
      <c r="W26" s="551"/>
      <c r="X26" s="551"/>
      <c r="Y26" s="551"/>
      <c r="Z26" s="551"/>
    </row>
    <row r="27" ht="15.75" customHeight="1">
      <c r="A27" s="551"/>
      <c r="B27" s="571"/>
      <c r="C27" s="574" t="s">
        <v>277</v>
      </c>
      <c r="D27" s="572"/>
      <c r="E27" s="569"/>
      <c r="F27" s="569" t="s">
        <v>278</v>
      </c>
      <c r="G27" s="569"/>
      <c r="H27" s="551"/>
      <c r="I27" s="551"/>
      <c r="J27" s="551"/>
      <c r="K27" s="551"/>
      <c r="L27" s="551"/>
      <c r="M27" s="551"/>
      <c r="N27" s="551"/>
      <c r="O27" s="551"/>
      <c r="P27" s="551"/>
      <c r="Q27" s="551"/>
      <c r="R27" s="551"/>
      <c r="S27" s="551"/>
      <c r="T27" s="551"/>
      <c r="U27" s="551"/>
      <c r="V27" s="551"/>
      <c r="W27" s="551"/>
      <c r="X27" s="551"/>
      <c r="Y27" s="551"/>
      <c r="Z27" s="551"/>
    </row>
    <row r="28" ht="15.75" customHeight="1">
      <c r="A28" s="551"/>
      <c r="B28" s="571"/>
      <c r="C28" s="574" t="s">
        <v>279</v>
      </c>
      <c r="D28" s="572"/>
      <c r="E28" s="569"/>
      <c r="F28" s="569" t="s">
        <v>280</v>
      </c>
      <c r="G28" s="569"/>
      <c r="H28" s="551"/>
      <c r="I28" s="551"/>
      <c r="J28" s="551"/>
      <c r="K28" s="551"/>
      <c r="L28" s="551"/>
      <c r="M28" s="551"/>
      <c r="N28" s="551"/>
      <c r="O28" s="551"/>
      <c r="P28" s="551"/>
      <c r="Q28" s="551"/>
      <c r="R28" s="551"/>
      <c r="S28" s="551"/>
      <c r="T28" s="551"/>
      <c r="U28" s="551"/>
      <c r="V28" s="551"/>
      <c r="W28" s="551"/>
      <c r="X28" s="551"/>
      <c r="Y28" s="551"/>
      <c r="Z28" s="551"/>
    </row>
    <row r="29" ht="15.75" customHeight="1">
      <c r="A29" s="551"/>
      <c r="B29" s="571"/>
      <c r="C29" s="574" t="s">
        <v>281</v>
      </c>
      <c r="D29" s="572"/>
      <c r="E29" s="569"/>
      <c r="F29" s="569" t="s">
        <v>282</v>
      </c>
      <c r="G29" s="569"/>
      <c r="H29" s="551"/>
      <c r="I29" s="551"/>
      <c r="J29" s="551"/>
      <c r="K29" s="551"/>
      <c r="L29" s="551"/>
      <c r="M29" s="551"/>
      <c r="N29" s="551"/>
      <c r="O29" s="551"/>
      <c r="P29" s="551"/>
      <c r="Q29" s="551"/>
      <c r="R29" s="551"/>
      <c r="S29" s="551"/>
      <c r="T29" s="551"/>
      <c r="U29" s="551"/>
      <c r="V29" s="551"/>
      <c r="W29" s="551"/>
      <c r="X29" s="551"/>
      <c r="Y29" s="551"/>
      <c r="Z29" s="551"/>
    </row>
    <row r="30" ht="15.75" customHeight="1">
      <c r="A30" s="551"/>
      <c r="B30" s="571"/>
      <c r="C30" s="574" t="s">
        <v>283</v>
      </c>
      <c r="D30" s="572"/>
      <c r="E30" s="569"/>
      <c r="F30" s="569" t="s">
        <v>284</v>
      </c>
      <c r="G30" s="569"/>
      <c r="H30" s="551"/>
      <c r="I30" s="551"/>
      <c r="J30" s="551"/>
      <c r="K30" s="551"/>
      <c r="L30" s="551"/>
      <c r="M30" s="551"/>
      <c r="N30" s="551"/>
      <c r="O30" s="551"/>
      <c r="P30" s="551"/>
      <c r="Q30" s="551"/>
      <c r="R30" s="551"/>
      <c r="S30" s="551"/>
      <c r="T30" s="551"/>
      <c r="U30" s="551"/>
      <c r="V30" s="551"/>
      <c r="W30" s="551"/>
      <c r="X30" s="551"/>
      <c r="Y30" s="551"/>
      <c r="Z30" s="551"/>
    </row>
    <row r="31" ht="15.75" customHeight="1">
      <c r="A31" s="551"/>
      <c r="B31" s="571"/>
      <c r="C31" s="574" t="s">
        <v>285</v>
      </c>
      <c r="D31" s="572"/>
      <c r="E31" s="419"/>
      <c r="F31" s="419"/>
      <c r="G31" s="419"/>
      <c r="H31" s="551"/>
      <c r="I31" s="551"/>
      <c r="J31" s="551"/>
      <c r="K31" s="551"/>
      <c r="L31" s="551"/>
      <c r="M31" s="551"/>
      <c r="N31" s="551"/>
      <c r="O31" s="551"/>
      <c r="P31" s="551"/>
      <c r="Q31" s="551"/>
      <c r="R31" s="551"/>
      <c r="S31" s="551"/>
      <c r="T31" s="551"/>
      <c r="U31" s="551"/>
      <c r="V31" s="551"/>
      <c r="W31" s="551"/>
      <c r="X31" s="551"/>
      <c r="Y31" s="551"/>
      <c r="Z31" s="551"/>
    </row>
    <row r="32" ht="15.75" customHeight="1">
      <c r="A32" s="551"/>
      <c r="B32" s="571"/>
      <c r="C32" s="574" t="s">
        <v>286</v>
      </c>
      <c r="D32" s="572"/>
      <c r="E32" s="569" t="s">
        <v>287</v>
      </c>
      <c r="F32" s="570" t="s">
        <v>288</v>
      </c>
      <c r="G32" s="576"/>
      <c r="H32" s="551"/>
      <c r="I32" s="551"/>
      <c r="J32" s="551"/>
      <c r="K32" s="551"/>
      <c r="L32" s="551"/>
      <c r="M32" s="551"/>
      <c r="N32" s="551"/>
      <c r="O32" s="551"/>
      <c r="P32" s="551"/>
      <c r="Q32" s="551"/>
      <c r="R32" s="551"/>
      <c r="S32" s="551"/>
      <c r="T32" s="551"/>
      <c r="U32" s="551"/>
      <c r="V32" s="551"/>
      <c r="W32" s="551"/>
      <c r="X32" s="551"/>
      <c r="Y32" s="551"/>
      <c r="Z32" s="551"/>
    </row>
    <row r="33" ht="15.75" customHeight="1">
      <c r="A33" s="551"/>
      <c r="B33" s="571"/>
      <c r="C33" s="574" t="s">
        <v>289</v>
      </c>
      <c r="D33" s="572"/>
      <c r="E33" s="576"/>
      <c r="F33" s="569" t="s">
        <v>271</v>
      </c>
      <c r="G33" s="573">
        <v>7338.82</v>
      </c>
      <c r="H33" s="551"/>
      <c r="I33" s="551"/>
      <c r="J33" s="551"/>
      <c r="K33" s="551"/>
      <c r="L33" s="551"/>
      <c r="M33" s="551"/>
      <c r="N33" s="551"/>
      <c r="O33" s="551"/>
      <c r="P33" s="551"/>
      <c r="Q33" s="551"/>
      <c r="R33" s="551"/>
      <c r="S33" s="551"/>
      <c r="T33" s="551"/>
      <c r="U33" s="551"/>
      <c r="V33" s="551"/>
      <c r="W33" s="551"/>
      <c r="X33" s="551"/>
      <c r="Y33" s="551"/>
      <c r="Z33" s="551"/>
    </row>
    <row r="34" ht="15.75" customHeight="1">
      <c r="A34" s="551"/>
      <c r="B34" s="571"/>
      <c r="C34" s="574" t="s">
        <v>290</v>
      </c>
      <c r="D34" s="572"/>
      <c r="E34" s="576"/>
      <c r="F34" s="569" t="s">
        <v>273</v>
      </c>
      <c r="G34" s="573">
        <v>5918.0</v>
      </c>
      <c r="H34" s="551"/>
      <c r="I34" s="551"/>
      <c r="J34" s="551"/>
      <c r="K34" s="551"/>
      <c r="L34" s="551"/>
      <c r="M34" s="551"/>
      <c r="N34" s="551"/>
      <c r="O34" s="551"/>
      <c r="P34" s="551"/>
      <c r="Q34" s="551"/>
      <c r="R34" s="551"/>
      <c r="S34" s="551"/>
      <c r="T34" s="551"/>
      <c r="U34" s="551"/>
      <c r="V34" s="551"/>
      <c r="W34" s="551"/>
      <c r="X34" s="551"/>
      <c r="Y34" s="551"/>
      <c r="Z34" s="551"/>
    </row>
    <row r="35" ht="15.75" customHeight="1">
      <c r="A35" s="551"/>
      <c r="B35" s="571"/>
      <c r="C35" s="574" t="s">
        <v>291</v>
      </c>
      <c r="D35" s="572"/>
      <c r="E35" s="576"/>
      <c r="F35" s="569" t="s">
        <v>275</v>
      </c>
      <c r="G35" s="575">
        <v>0.19360333132574448</v>
      </c>
      <c r="H35" s="551"/>
      <c r="I35" s="551"/>
      <c r="J35" s="551"/>
      <c r="K35" s="551"/>
      <c r="L35" s="551"/>
      <c r="M35" s="551"/>
      <c r="N35" s="551"/>
      <c r="O35" s="551"/>
      <c r="P35" s="551"/>
      <c r="Q35" s="551"/>
      <c r="R35" s="551"/>
      <c r="S35" s="551"/>
      <c r="T35" s="551"/>
      <c r="U35" s="551"/>
      <c r="V35" s="551"/>
      <c r="W35" s="551"/>
      <c r="X35" s="551"/>
      <c r="Y35" s="551"/>
      <c r="Z35" s="551"/>
    </row>
    <row r="36" ht="15.75" customHeight="1">
      <c r="A36" s="551"/>
      <c r="B36" s="571"/>
      <c r="C36" s="574" t="s">
        <v>292</v>
      </c>
      <c r="D36" s="572"/>
      <c r="E36" s="576"/>
      <c r="F36" s="569"/>
      <c r="G36" s="569"/>
      <c r="H36" s="551"/>
      <c r="I36" s="551"/>
      <c r="J36" s="551"/>
      <c r="K36" s="551"/>
      <c r="L36" s="551"/>
      <c r="M36" s="551"/>
      <c r="N36" s="551"/>
      <c r="O36" s="551"/>
      <c r="P36" s="551"/>
      <c r="Q36" s="551"/>
      <c r="R36" s="551"/>
      <c r="S36" s="551"/>
      <c r="T36" s="551"/>
      <c r="U36" s="551"/>
      <c r="V36" s="551"/>
      <c r="W36" s="551"/>
      <c r="X36" s="551"/>
      <c r="Y36" s="551"/>
      <c r="Z36" s="551"/>
    </row>
    <row r="37" ht="15.75" customHeight="1">
      <c r="A37" s="551"/>
      <c r="B37" s="571"/>
      <c r="C37" s="574" t="s">
        <v>293</v>
      </c>
      <c r="D37" s="572"/>
      <c r="E37" s="576"/>
      <c r="F37" s="569" t="s">
        <v>278</v>
      </c>
      <c r="G37" s="569"/>
      <c r="H37" s="551"/>
      <c r="I37" s="551"/>
      <c r="J37" s="551"/>
      <c r="K37" s="551"/>
      <c r="L37" s="551"/>
      <c r="M37" s="551"/>
      <c r="N37" s="551"/>
      <c r="O37" s="551"/>
      <c r="P37" s="551"/>
      <c r="Q37" s="551"/>
      <c r="R37" s="551"/>
      <c r="S37" s="551"/>
      <c r="T37" s="551"/>
      <c r="U37" s="551"/>
      <c r="V37" s="551"/>
      <c r="W37" s="551"/>
      <c r="X37" s="551"/>
      <c r="Y37" s="551"/>
      <c r="Z37" s="551"/>
    </row>
    <row r="38" ht="15.75" customHeight="1">
      <c r="A38" s="555"/>
      <c r="B38" s="571"/>
      <c r="C38" s="555" t="s">
        <v>294</v>
      </c>
      <c r="D38" s="572"/>
      <c r="E38" s="576"/>
      <c r="F38" s="569" t="s">
        <v>284</v>
      </c>
      <c r="G38" s="569"/>
      <c r="H38" s="555"/>
      <c r="I38" s="555"/>
      <c r="J38" s="555"/>
      <c r="K38" s="555"/>
      <c r="L38" s="555"/>
      <c r="M38" s="555"/>
      <c r="N38" s="555"/>
      <c r="O38" s="555"/>
      <c r="P38" s="555"/>
      <c r="Q38" s="555"/>
      <c r="R38" s="555"/>
      <c r="S38" s="555"/>
      <c r="T38" s="555"/>
      <c r="U38" s="555"/>
      <c r="V38" s="555"/>
      <c r="W38" s="555"/>
      <c r="X38" s="555"/>
      <c r="Y38" s="555"/>
      <c r="Z38" s="555"/>
    </row>
    <row r="39" ht="15.75" customHeight="1">
      <c r="A39" s="551"/>
      <c r="B39" s="571"/>
      <c r="C39" s="574" t="s">
        <v>295</v>
      </c>
      <c r="D39" s="572"/>
      <c r="E39" s="551"/>
      <c r="F39" s="551"/>
      <c r="G39" s="551"/>
      <c r="H39" s="551"/>
      <c r="I39" s="551"/>
      <c r="J39" s="551"/>
      <c r="K39" s="551"/>
      <c r="L39" s="551"/>
      <c r="M39" s="551"/>
      <c r="N39" s="551"/>
      <c r="O39" s="551"/>
      <c r="P39" s="551"/>
      <c r="Q39" s="551"/>
      <c r="R39" s="551"/>
      <c r="S39" s="551"/>
      <c r="T39" s="551"/>
      <c r="U39" s="551"/>
      <c r="V39" s="551"/>
      <c r="W39" s="551"/>
      <c r="X39" s="551"/>
      <c r="Y39" s="551"/>
      <c r="Z39" s="551"/>
    </row>
    <row r="40" ht="15.75" customHeight="1">
      <c r="A40" s="551"/>
      <c r="B40" s="571"/>
      <c r="C40" s="574" t="s">
        <v>296</v>
      </c>
      <c r="D40" s="572"/>
      <c r="E40" s="551"/>
      <c r="F40" s="551"/>
      <c r="G40" s="551"/>
      <c r="H40" s="551"/>
      <c r="I40" s="551"/>
      <c r="J40" s="551"/>
      <c r="K40" s="551"/>
      <c r="L40" s="551"/>
      <c r="M40" s="551"/>
      <c r="N40" s="551"/>
      <c r="O40" s="551"/>
      <c r="P40" s="551"/>
      <c r="Q40" s="551"/>
      <c r="R40" s="551"/>
      <c r="S40" s="551"/>
      <c r="T40" s="551"/>
      <c r="U40" s="551"/>
      <c r="V40" s="551"/>
      <c r="W40" s="551"/>
      <c r="X40" s="551"/>
      <c r="Y40" s="551"/>
      <c r="Z40" s="551"/>
    </row>
    <row r="41" ht="15.75" customHeight="1">
      <c r="A41" s="551"/>
      <c r="B41" s="571"/>
      <c r="C41" s="574" t="s">
        <v>297</v>
      </c>
      <c r="D41" s="572"/>
      <c r="E41" s="551"/>
      <c r="F41" s="551"/>
      <c r="G41" s="551"/>
      <c r="H41" s="551"/>
      <c r="I41" s="551"/>
      <c r="J41" s="551"/>
      <c r="K41" s="551"/>
      <c r="L41" s="551"/>
      <c r="M41" s="551"/>
      <c r="N41" s="551"/>
      <c r="O41" s="551"/>
      <c r="P41" s="551"/>
      <c r="Q41" s="551"/>
      <c r="R41" s="551"/>
      <c r="S41" s="551"/>
      <c r="T41" s="551"/>
      <c r="U41" s="551"/>
      <c r="V41" s="551"/>
      <c r="W41" s="551"/>
      <c r="X41" s="551"/>
      <c r="Y41" s="551"/>
      <c r="Z41" s="551"/>
    </row>
    <row r="42" ht="15.75" customHeight="1">
      <c r="A42" s="551"/>
      <c r="B42" s="577"/>
      <c r="C42" s="578" t="s">
        <v>298</v>
      </c>
      <c r="D42" s="579"/>
      <c r="E42" s="551"/>
      <c r="F42" s="551"/>
      <c r="G42" s="551"/>
      <c r="H42" s="551"/>
      <c r="I42" s="551"/>
      <c r="J42" s="551"/>
      <c r="K42" s="551"/>
      <c r="L42" s="551"/>
      <c r="M42" s="551"/>
      <c r="N42" s="551"/>
      <c r="O42" s="551"/>
      <c r="P42" s="551"/>
      <c r="Q42" s="551"/>
      <c r="R42" s="551"/>
      <c r="S42" s="551"/>
      <c r="T42" s="551"/>
      <c r="U42" s="551"/>
      <c r="V42" s="551"/>
      <c r="W42" s="551"/>
      <c r="X42" s="551"/>
      <c r="Y42" s="551"/>
      <c r="Z42" s="551"/>
    </row>
    <row r="43" ht="15.75" customHeight="1">
      <c r="A43" s="551"/>
      <c r="B43" s="574"/>
      <c r="C43" s="580" t="s">
        <v>299</v>
      </c>
      <c r="D43" s="581">
        <v>340654.06</v>
      </c>
      <c r="E43" s="551"/>
      <c r="F43" s="551"/>
      <c r="G43" s="551"/>
      <c r="H43" s="551"/>
      <c r="I43" s="551"/>
      <c r="J43" s="551"/>
      <c r="K43" s="551"/>
      <c r="L43" s="551"/>
      <c r="M43" s="551"/>
      <c r="N43" s="551"/>
      <c r="O43" s="551"/>
      <c r="P43" s="551"/>
      <c r="Q43" s="551"/>
      <c r="R43" s="551"/>
      <c r="S43" s="551"/>
      <c r="T43" s="551"/>
      <c r="U43" s="551"/>
      <c r="V43" s="551"/>
      <c r="W43" s="551"/>
      <c r="X43" s="551"/>
      <c r="Y43" s="551"/>
      <c r="Z43" s="551"/>
    </row>
    <row r="44" ht="15.75" customHeight="1">
      <c r="A44" s="551"/>
      <c r="B44" s="551"/>
      <c r="C44" s="574"/>
      <c r="D44" s="564"/>
      <c r="E44" s="551"/>
      <c r="F44" s="551"/>
      <c r="G44" s="551"/>
      <c r="H44" s="551"/>
      <c r="I44" s="551"/>
      <c r="J44" s="551"/>
      <c r="K44" s="551"/>
      <c r="L44" s="551"/>
      <c r="M44" s="551"/>
      <c r="N44" s="551"/>
      <c r="O44" s="551"/>
      <c r="P44" s="551"/>
      <c r="Q44" s="551"/>
      <c r="R44" s="551"/>
      <c r="S44" s="551"/>
      <c r="T44" s="551"/>
      <c r="U44" s="551"/>
      <c r="V44" s="551"/>
      <c r="W44" s="551"/>
      <c r="X44" s="551"/>
      <c r="Y44" s="551"/>
      <c r="Z44" s="551"/>
    </row>
    <row r="45" ht="15.75" customHeight="1">
      <c r="A45" s="551"/>
      <c r="B45" s="565" t="s">
        <v>300</v>
      </c>
      <c r="C45" s="551"/>
      <c r="D45" s="553"/>
      <c r="E45" s="551"/>
      <c r="F45" s="551"/>
      <c r="G45" s="551"/>
      <c r="H45" s="551"/>
      <c r="I45" s="551"/>
      <c r="J45" s="551"/>
      <c r="K45" s="551"/>
      <c r="L45" s="551"/>
      <c r="M45" s="551"/>
      <c r="N45" s="551"/>
      <c r="O45" s="551"/>
      <c r="P45" s="551"/>
      <c r="Q45" s="551"/>
      <c r="R45" s="551"/>
      <c r="S45" s="551"/>
      <c r="T45" s="551"/>
      <c r="U45" s="551"/>
      <c r="V45" s="551"/>
      <c r="W45" s="551"/>
      <c r="X45" s="551"/>
      <c r="Y45" s="551"/>
      <c r="Z45" s="551"/>
    </row>
    <row r="46" ht="16.5" customHeight="1">
      <c r="A46" s="551"/>
      <c r="B46" s="566"/>
      <c r="C46" s="567" t="s">
        <v>67</v>
      </c>
      <c r="D46" s="568" t="s">
        <v>197</v>
      </c>
      <c r="E46" s="551"/>
      <c r="F46" s="551"/>
      <c r="G46" s="551"/>
      <c r="H46" s="551"/>
      <c r="I46" s="551"/>
      <c r="J46" s="551"/>
      <c r="K46" s="551"/>
      <c r="L46" s="551"/>
      <c r="M46" s="551"/>
      <c r="N46" s="551"/>
      <c r="O46" s="551"/>
      <c r="P46" s="551"/>
      <c r="Q46" s="551"/>
      <c r="R46" s="551"/>
      <c r="S46" s="551"/>
      <c r="T46" s="551"/>
      <c r="U46" s="551"/>
      <c r="V46" s="551"/>
      <c r="W46" s="551"/>
      <c r="X46" s="551"/>
      <c r="Y46" s="551"/>
      <c r="Z46" s="551"/>
    </row>
    <row r="47" ht="15.75" customHeight="1">
      <c r="A47" s="551"/>
      <c r="B47" s="571"/>
      <c r="C47" s="555" t="s">
        <v>301</v>
      </c>
      <c r="D47" s="572">
        <v>2.0</v>
      </c>
      <c r="E47" s="551"/>
      <c r="F47" s="551"/>
      <c r="G47" s="551"/>
      <c r="H47" s="551"/>
      <c r="I47" s="551"/>
      <c r="J47" s="551"/>
      <c r="K47" s="551"/>
      <c r="L47" s="551"/>
      <c r="M47" s="551"/>
      <c r="N47" s="551"/>
      <c r="O47" s="551"/>
      <c r="P47" s="551"/>
      <c r="Q47" s="551"/>
      <c r="R47" s="551"/>
      <c r="S47" s="551"/>
      <c r="T47" s="551"/>
      <c r="U47" s="551"/>
      <c r="V47" s="551"/>
      <c r="W47" s="551"/>
      <c r="X47" s="551"/>
      <c r="Y47" s="551"/>
      <c r="Z47" s="551"/>
    </row>
    <row r="48" ht="15.75" customHeight="1">
      <c r="A48" s="551"/>
      <c r="B48" s="571"/>
      <c r="C48" s="574" t="s">
        <v>276</v>
      </c>
      <c r="D48" s="572"/>
      <c r="E48" s="551"/>
      <c r="F48" s="551"/>
      <c r="G48" s="551"/>
      <c r="H48" s="551"/>
      <c r="I48" s="551"/>
      <c r="J48" s="551"/>
      <c r="K48" s="551"/>
      <c r="L48" s="551"/>
      <c r="M48" s="551"/>
      <c r="N48" s="551"/>
      <c r="O48" s="551"/>
      <c r="P48" s="551"/>
      <c r="Q48" s="551"/>
      <c r="R48" s="551"/>
      <c r="S48" s="551"/>
      <c r="T48" s="551"/>
      <c r="U48" s="551"/>
      <c r="V48" s="551"/>
      <c r="W48" s="551"/>
      <c r="X48" s="551"/>
      <c r="Y48" s="551"/>
      <c r="Z48" s="551"/>
    </row>
    <row r="49" ht="15.75" customHeight="1">
      <c r="A49" s="555"/>
      <c r="B49" s="571"/>
      <c r="C49" s="555" t="s">
        <v>294</v>
      </c>
      <c r="D49" s="572"/>
      <c r="E49" s="582"/>
      <c r="F49" s="555"/>
      <c r="G49" s="555"/>
      <c r="H49" s="555"/>
      <c r="I49" s="555"/>
      <c r="J49" s="555"/>
      <c r="K49" s="555"/>
      <c r="L49" s="555"/>
      <c r="M49" s="555"/>
      <c r="N49" s="555"/>
      <c r="O49" s="555"/>
      <c r="P49" s="555"/>
      <c r="Q49" s="555"/>
      <c r="R49" s="555"/>
      <c r="S49" s="555"/>
      <c r="T49" s="555"/>
      <c r="U49" s="555"/>
      <c r="V49" s="555"/>
      <c r="W49" s="555"/>
      <c r="X49" s="555"/>
      <c r="Y49" s="555"/>
      <c r="Z49" s="555"/>
    </row>
    <row r="50" ht="15.75" customHeight="1">
      <c r="A50" s="551"/>
      <c r="B50" s="577"/>
      <c r="C50" s="578" t="s">
        <v>295</v>
      </c>
      <c r="D50" s="579"/>
      <c r="E50" s="551"/>
      <c r="F50" s="551"/>
      <c r="G50" s="551"/>
      <c r="H50" s="551"/>
      <c r="I50" s="551"/>
      <c r="J50" s="551"/>
      <c r="K50" s="551"/>
      <c r="L50" s="551"/>
      <c r="M50" s="551"/>
      <c r="N50" s="551"/>
      <c r="O50" s="551"/>
      <c r="P50" s="551"/>
      <c r="Q50" s="551"/>
      <c r="R50" s="551"/>
      <c r="S50" s="551"/>
      <c r="T50" s="551"/>
      <c r="U50" s="551"/>
      <c r="V50" s="551"/>
      <c r="W50" s="551"/>
      <c r="X50" s="551"/>
      <c r="Y50" s="551"/>
      <c r="Z50" s="551"/>
    </row>
    <row r="51" ht="15.75" customHeight="1">
      <c r="A51" s="551"/>
      <c r="B51" s="574"/>
      <c r="C51" s="580" t="s">
        <v>299</v>
      </c>
      <c r="D51" s="581">
        <v>5918.0</v>
      </c>
      <c r="E51" s="551"/>
      <c r="F51" s="551"/>
      <c r="G51" s="551"/>
      <c r="H51" s="551"/>
      <c r="I51" s="551"/>
      <c r="J51" s="551"/>
      <c r="K51" s="551"/>
      <c r="L51" s="551"/>
      <c r="M51" s="551"/>
      <c r="N51" s="551"/>
      <c r="O51" s="551"/>
      <c r="P51" s="551"/>
      <c r="Q51" s="551"/>
      <c r="R51" s="551"/>
      <c r="S51" s="551"/>
      <c r="T51" s="551"/>
      <c r="U51" s="551"/>
      <c r="V51" s="551"/>
      <c r="W51" s="551"/>
      <c r="X51" s="551"/>
      <c r="Y51" s="551"/>
      <c r="Z51" s="551"/>
    </row>
    <row r="52" ht="15.75" customHeight="1">
      <c r="A52" s="551"/>
      <c r="B52" s="551"/>
      <c r="C52" s="574"/>
      <c r="D52" s="564"/>
      <c r="E52" s="551"/>
      <c r="F52" s="551"/>
      <c r="G52" s="551"/>
      <c r="H52" s="551"/>
      <c r="I52" s="551"/>
      <c r="J52" s="551"/>
      <c r="K52" s="551"/>
      <c r="L52" s="551"/>
      <c r="M52" s="551"/>
      <c r="N52" s="551"/>
      <c r="O52" s="551"/>
      <c r="P52" s="551"/>
      <c r="Q52" s="551"/>
      <c r="R52" s="551"/>
      <c r="S52" s="551"/>
      <c r="T52" s="551"/>
      <c r="U52" s="551"/>
      <c r="V52" s="551"/>
      <c r="W52" s="551"/>
      <c r="X52" s="551"/>
      <c r="Y52" s="551"/>
      <c r="Z52" s="551"/>
    </row>
    <row r="53" ht="15.75" customHeight="1">
      <c r="A53" s="551"/>
      <c r="B53" s="565"/>
      <c r="C53" s="551"/>
      <c r="D53" s="555"/>
      <c r="E53" s="555"/>
      <c r="F53" s="555"/>
      <c r="G53" s="551"/>
      <c r="H53" s="551"/>
      <c r="I53" s="551"/>
      <c r="J53" s="551"/>
      <c r="K53" s="551"/>
      <c r="L53" s="551"/>
      <c r="M53" s="551"/>
      <c r="N53" s="551"/>
      <c r="O53" s="551"/>
      <c r="P53" s="551"/>
      <c r="Q53" s="551"/>
      <c r="R53" s="551"/>
      <c r="S53" s="551"/>
      <c r="T53" s="551"/>
      <c r="U53" s="551"/>
      <c r="V53" s="551"/>
      <c r="W53" s="551"/>
      <c r="X53" s="551"/>
      <c r="Y53" s="551"/>
      <c r="Z53" s="551"/>
    </row>
    <row r="54" ht="15.75" customHeight="1">
      <c r="A54" s="551"/>
      <c r="B54" s="565"/>
      <c r="C54" s="551"/>
      <c r="D54" s="555"/>
      <c r="E54" s="555"/>
      <c r="F54" s="555"/>
      <c r="G54" s="551"/>
      <c r="H54" s="551"/>
      <c r="I54" s="551"/>
      <c r="J54" s="551"/>
      <c r="K54" s="551"/>
      <c r="L54" s="551"/>
      <c r="M54" s="551"/>
      <c r="N54" s="551"/>
      <c r="O54" s="551"/>
      <c r="P54" s="551"/>
      <c r="Q54" s="551"/>
      <c r="R54" s="551"/>
      <c r="S54" s="551"/>
      <c r="T54" s="551"/>
      <c r="U54" s="551"/>
      <c r="V54" s="551"/>
      <c r="W54" s="551"/>
      <c r="X54" s="551"/>
      <c r="Y54" s="551"/>
      <c r="Z54" s="551"/>
    </row>
    <row r="55" ht="15.75" customHeight="1">
      <c r="A55" s="551"/>
      <c r="B55" s="565" t="s">
        <v>302</v>
      </c>
      <c r="C55" s="551"/>
      <c r="D55" s="555"/>
      <c r="E55" s="555"/>
      <c r="F55" s="555"/>
      <c r="G55" s="551"/>
      <c r="H55" s="551"/>
      <c r="I55" s="551"/>
      <c r="J55" s="551"/>
      <c r="K55" s="551"/>
      <c r="L55" s="551"/>
      <c r="M55" s="551"/>
      <c r="N55" s="551"/>
      <c r="O55" s="551"/>
      <c r="P55" s="551"/>
      <c r="Q55" s="551"/>
      <c r="R55" s="551"/>
      <c r="S55" s="551"/>
      <c r="T55" s="551"/>
      <c r="U55" s="551"/>
      <c r="V55" s="551"/>
      <c r="W55" s="551"/>
      <c r="X55" s="551"/>
      <c r="Y55" s="551"/>
      <c r="Z55" s="551"/>
    </row>
    <row r="56" ht="15.75" customHeight="1">
      <c r="A56" s="551"/>
      <c r="B56" s="551" t="s">
        <v>303</v>
      </c>
      <c r="C56" s="551"/>
      <c r="D56" s="555"/>
      <c r="E56" s="555"/>
      <c r="F56" s="555"/>
      <c r="G56" s="551"/>
      <c r="H56" s="551"/>
      <c r="I56" s="551"/>
      <c r="J56" s="551"/>
      <c r="K56" s="551"/>
      <c r="L56" s="551"/>
      <c r="M56" s="551"/>
      <c r="N56" s="551"/>
      <c r="O56" s="551"/>
      <c r="P56" s="551"/>
      <c r="Q56" s="551"/>
      <c r="R56" s="551"/>
      <c r="S56" s="551"/>
      <c r="T56" s="551"/>
      <c r="U56" s="551"/>
      <c r="V56" s="551"/>
      <c r="W56" s="551"/>
      <c r="X56" s="551"/>
      <c r="Y56" s="551"/>
      <c r="Z56" s="551"/>
    </row>
    <row r="57" ht="15.75" customHeight="1">
      <c r="A57" s="551"/>
      <c r="B57" s="551" t="s">
        <v>304</v>
      </c>
      <c r="C57" s="551"/>
      <c r="D57" s="555"/>
      <c r="E57" s="555"/>
      <c r="F57" s="555"/>
      <c r="G57" s="551"/>
      <c r="H57" s="551"/>
      <c r="I57" s="551"/>
      <c r="J57" s="551"/>
      <c r="K57" s="551"/>
      <c r="L57" s="551"/>
      <c r="M57" s="551"/>
      <c r="N57" s="551"/>
      <c r="O57" s="551"/>
      <c r="P57" s="551"/>
      <c r="Q57" s="551"/>
      <c r="R57" s="551"/>
      <c r="S57" s="551"/>
      <c r="T57" s="551"/>
      <c r="U57" s="551"/>
      <c r="V57" s="551"/>
      <c r="W57" s="551"/>
      <c r="X57" s="551"/>
      <c r="Y57" s="551"/>
      <c r="Z57" s="551"/>
    </row>
    <row r="58" ht="15.75" customHeight="1">
      <c r="A58" s="551"/>
      <c r="B58" s="551" t="s">
        <v>305</v>
      </c>
      <c r="C58" s="551"/>
      <c r="D58" s="555"/>
      <c r="E58" s="555"/>
      <c r="F58" s="555"/>
      <c r="G58" s="551"/>
      <c r="H58" s="551"/>
      <c r="I58" s="551"/>
      <c r="J58" s="551"/>
      <c r="K58" s="551"/>
      <c r="L58" s="551"/>
      <c r="M58" s="551"/>
      <c r="N58" s="551"/>
      <c r="O58" s="551"/>
      <c r="P58" s="551"/>
      <c r="Q58" s="551"/>
      <c r="R58" s="551"/>
      <c r="S58" s="551"/>
      <c r="T58" s="551"/>
      <c r="U58" s="551"/>
      <c r="V58" s="551"/>
      <c r="W58" s="551"/>
      <c r="X58" s="551"/>
      <c r="Y58" s="551"/>
      <c r="Z58" s="551"/>
    </row>
    <row r="59" ht="15.75" customHeight="1">
      <c r="A59" s="551"/>
      <c r="B59" s="551" t="s">
        <v>306</v>
      </c>
      <c r="C59" s="551"/>
      <c r="D59" s="555"/>
      <c r="E59" s="555"/>
      <c r="F59" s="555"/>
      <c r="G59" s="551"/>
      <c r="H59" s="551"/>
      <c r="I59" s="551"/>
      <c r="J59" s="551"/>
      <c r="K59" s="551"/>
      <c r="L59" s="551"/>
      <c r="M59" s="551"/>
      <c r="N59" s="551"/>
      <c r="O59" s="551"/>
      <c r="P59" s="551"/>
      <c r="Q59" s="551"/>
      <c r="R59" s="551"/>
      <c r="S59" s="551"/>
      <c r="T59" s="551"/>
      <c r="U59" s="551"/>
      <c r="V59" s="551"/>
      <c r="W59" s="551"/>
      <c r="X59" s="551"/>
      <c r="Y59" s="551"/>
      <c r="Z59" s="551"/>
    </row>
    <row r="60" ht="15.75" customHeight="1">
      <c r="A60" s="551"/>
      <c r="B60" s="551" t="s">
        <v>307</v>
      </c>
      <c r="C60" s="551"/>
      <c r="D60" s="555"/>
      <c r="E60" s="555"/>
      <c r="F60" s="555"/>
      <c r="G60" s="551"/>
      <c r="H60" s="551"/>
      <c r="I60" s="551"/>
      <c r="J60" s="551"/>
      <c r="K60" s="551"/>
      <c r="L60" s="551"/>
      <c r="M60" s="551"/>
      <c r="N60" s="551"/>
      <c r="O60" s="551"/>
      <c r="P60" s="551"/>
      <c r="Q60" s="551"/>
      <c r="R60" s="551"/>
      <c r="S60" s="551"/>
      <c r="T60" s="551"/>
      <c r="U60" s="551"/>
      <c r="V60" s="551"/>
      <c r="W60" s="551"/>
      <c r="X60" s="551"/>
      <c r="Y60" s="551"/>
      <c r="Z60" s="551"/>
    </row>
    <row r="61" ht="15.75" customHeight="1">
      <c r="A61" s="551"/>
      <c r="B61" s="551" t="s">
        <v>308</v>
      </c>
      <c r="C61" s="551"/>
      <c r="D61" s="555"/>
      <c r="E61" s="555"/>
      <c r="F61" s="555"/>
      <c r="G61" s="551"/>
      <c r="H61" s="551"/>
      <c r="I61" s="551"/>
      <c r="J61" s="551"/>
      <c r="K61" s="551"/>
      <c r="L61" s="551"/>
      <c r="M61" s="551"/>
      <c r="N61" s="551"/>
      <c r="O61" s="551"/>
      <c r="P61" s="551"/>
      <c r="Q61" s="551"/>
      <c r="R61" s="551"/>
      <c r="S61" s="551"/>
      <c r="T61" s="551"/>
      <c r="U61" s="551"/>
      <c r="V61" s="551"/>
      <c r="W61" s="551"/>
      <c r="X61" s="551"/>
      <c r="Y61" s="551"/>
      <c r="Z61" s="551"/>
    </row>
    <row r="62" ht="15.75" customHeight="1">
      <c r="A62" s="551"/>
      <c r="B62" s="551" t="s">
        <v>309</v>
      </c>
      <c r="C62" s="551"/>
      <c r="D62" s="555"/>
      <c r="E62" s="551"/>
      <c r="F62" s="551"/>
      <c r="G62" s="551"/>
      <c r="H62" s="551"/>
      <c r="I62" s="551"/>
      <c r="J62" s="551"/>
      <c r="K62" s="551"/>
      <c r="L62" s="551"/>
      <c r="M62" s="551"/>
      <c r="N62" s="551"/>
      <c r="O62" s="551"/>
      <c r="P62" s="551"/>
      <c r="Q62" s="551"/>
      <c r="R62" s="551"/>
      <c r="S62" s="551"/>
      <c r="T62" s="551"/>
      <c r="U62" s="551"/>
      <c r="V62" s="551"/>
      <c r="W62" s="551"/>
      <c r="X62" s="551"/>
      <c r="Y62" s="551"/>
      <c r="Z62" s="551"/>
    </row>
    <row r="63" ht="15.75" customHeight="1">
      <c r="A63" s="551"/>
      <c r="B63" s="551"/>
      <c r="C63" s="551"/>
      <c r="D63" s="555"/>
      <c r="E63" s="551"/>
      <c r="F63" s="551"/>
      <c r="G63" s="551"/>
      <c r="H63" s="551"/>
      <c r="I63" s="551"/>
      <c r="J63" s="551"/>
      <c r="K63" s="551"/>
      <c r="L63" s="551"/>
      <c r="M63" s="551"/>
      <c r="N63" s="551"/>
      <c r="O63" s="551"/>
      <c r="P63" s="551"/>
      <c r="Q63" s="551"/>
      <c r="R63" s="551"/>
      <c r="S63" s="551"/>
      <c r="T63" s="551"/>
      <c r="U63" s="551"/>
      <c r="V63" s="551"/>
      <c r="W63" s="551"/>
      <c r="X63" s="551"/>
      <c r="Y63" s="551"/>
      <c r="Z63" s="551"/>
    </row>
    <row r="64" ht="15.75" customHeight="1">
      <c r="A64" s="551"/>
      <c r="B64" s="551"/>
      <c r="C64" s="551"/>
      <c r="D64" s="555"/>
      <c r="E64" s="551"/>
      <c r="F64" s="551"/>
      <c r="G64" s="551"/>
      <c r="H64" s="551"/>
      <c r="I64" s="551"/>
      <c r="J64" s="551"/>
      <c r="K64" s="551"/>
      <c r="L64" s="551"/>
      <c r="M64" s="551"/>
      <c r="N64" s="551"/>
      <c r="O64" s="551"/>
      <c r="P64" s="551"/>
      <c r="Q64" s="551"/>
      <c r="R64" s="551"/>
      <c r="S64" s="551"/>
      <c r="T64" s="551"/>
      <c r="U64" s="551"/>
      <c r="V64" s="551"/>
      <c r="W64" s="551"/>
      <c r="X64" s="551"/>
      <c r="Y64" s="551"/>
      <c r="Z64" s="551"/>
    </row>
    <row r="65" ht="15.75" customHeight="1">
      <c r="A65" s="551"/>
      <c r="B65" s="551"/>
      <c r="C65" s="551"/>
      <c r="D65" s="555"/>
      <c r="E65" s="551"/>
      <c r="F65" s="551"/>
      <c r="G65" s="551"/>
      <c r="H65" s="551"/>
      <c r="I65" s="551"/>
      <c r="J65" s="551"/>
      <c r="K65" s="551"/>
      <c r="L65" s="551"/>
      <c r="M65" s="551"/>
      <c r="N65" s="551"/>
      <c r="O65" s="551"/>
      <c r="P65" s="551"/>
      <c r="Q65" s="551"/>
      <c r="R65" s="551"/>
      <c r="S65" s="551"/>
      <c r="T65" s="551"/>
      <c r="U65" s="551"/>
      <c r="V65" s="551"/>
      <c r="W65" s="551"/>
      <c r="X65" s="551"/>
      <c r="Y65" s="551"/>
      <c r="Z65" s="551"/>
    </row>
    <row r="66" ht="15.75" customHeight="1">
      <c r="A66" s="551"/>
      <c r="B66" s="551"/>
      <c r="C66" s="551"/>
      <c r="D66" s="555"/>
      <c r="E66" s="551"/>
      <c r="F66" s="551"/>
      <c r="G66" s="551"/>
      <c r="H66" s="551"/>
      <c r="I66" s="551"/>
      <c r="J66" s="551"/>
      <c r="K66" s="551"/>
      <c r="L66" s="551"/>
      <c r="M66" s="551"/>
      <c r="N66" s="551"/>
      <c r="O66" s="551"/>
      <c r="P66" s="551"/>
      <c r="Q66" s="551"/>
      <c r="R66" s="551"/>
      <c r="S66" s="551"/>
      <c r="T66" s="551"/>
      <c r="U66" s="551"/>
      <c r="V66" s="551"/>
      <c r="W66" s="551"/>
      <c r="X66" s="551"/>
      <c r="Y66" s="551"/>
      <c r="Z66" s="551"/>
    </row>
    <row r="67" ht="15.75" customHeight="1">
      <c r="A67" s="551"/>
      <c r="B67" s="492" t="s">
        <v>310</v>
      </c>
      <c r="C67" s="551"/>
      <c r="D67" s="555"/>
      <c r="E67" s="551"/>
      <c r="F67" s="551"/>
      <c r="G67" s="551"/>
      <c r="H67" s="551"/>
      <c r="I67" s="551"/>
      <c r="J67" s="551"/>
      <c r="K67" s="551"/>
      <c r="L67" s="551"/>
      <c r="M67" s="551"/>
      <c r="N67" s="551"/>
      <c r="O67" s="551"/>
      <c r="P67" s="551"/>
      <c r="Q67" s="551"/>
      <c r="R67" s="551"/>
      <c r="S67" s="551"/>
      <c r="T67" s="551"/>
      <c r="U67" s="551"/>
      <c r="V67" s="551"/>
      <c r="W67" s="551"/>
      <c r="X67" s="551"/>
      <c r="Y67" s="551"/>
      <c r="Z67" s="551"/>
    </row>
    <row r="68" ht="15.75" customHeight="1">
      <c r="A68" s="551"/>
      <c r="B68" s="492"/>
      <c r="C68" s="551"/>
      <c r="D68" s="555"/>
      <c r="E68" s="551"/>
      <c r="F68" s="551"/>
      <c r="G68" s="551"/>
      <c r="H68" s="551"/>
      <c r="I68" s="551"/>
      <c r="J68" s="551"/>
      <c r="K68" s="551"/>
      <c r="L68" s="551"/>
      <c r="M68" s="551"/>
      <c r="N68" s="551"/>
      <c r="O68" s="551"/>
      <c r="P68" s="551"/>
      <c r="Q68" s="551"/>
      <c r="R68" s="551"/>
      <c r="S68" s="551"/>
      <c r="T68" s="551"/>
      <c r="U68" s="551"/>
      <c r="V68" s="551"/>
      <c r="W68" s="551"/>
      <c r="X68" s="551"/>
      <c r="Y68" s="551"/>
      <c r="Z68" s="551"/>
    </row>
    <row r="69" ht="15.75" customHeight="1">
      <c r="A69" s="551"/>
      <c r="B69" s="492" t="s">
        <v>311</v>
      </c>
      <c r="C69" s="551"/>
      <c r="D69" s="555"/>
      <c r="E69" s="551"/>
      <c r="F69" s="551"/>
      <c r="G69" s="551"/>
      <c r="H69" s="551"/>
      <c r="I69" s="551"/>
      <c r="J69" s="551"/>
      <c r="K69" s="551"/>
      <c r="L69" s="551"/>
      <c r="M69" s="551"/>
      <c r="N69" s="551"/>
      <c r="O69" s="551"/>
      <c r="P69" s="551"/>
      <c r="Q69" s="551"/>
      <c r="R69" s="551"/>
      <c r="S69" s="551"/>
      <c r="T69" s="551"/>
      <c r="U69" s="551"/>
      <c r="V69" s="551"/>
      <c r="W69" s="551"/>
      <c r="X69" s="551"/>
      <c r="Y69" s="551"/>
      <c r="Z69" s="551"/>
    </row>
    <row r="70" ht="15.75" customHeight="1">
      <c r="A70" s="551"/>
      <c r="B70" s="492"/>
      <c r="C70" s="551"/>
      <c r="D70" s="555"/>
      <c r="E70" s="551"/>
      <c r="F70" s="551"/>
      <c r="G70" s="551"/>
      <c r="H70" s="551"/>
      <c r="I70" s="551"/>
      <c r="J70" s="551"/>
      <c r="K70" s="551"/>
      <c r="L70" s="551"/>
      <c r="M70" s="551"/>
      <c r="N70" s="551"/>
      <c r="O70" s="551"/>
      <c r="P70" s="551"/>
      <c r="Q70" s="551"/>
      <c r="R70" s="551"/>
      <c r="S70" s="551"/>
      <c r="T70" s="551"/>
      <c r="U70" s="551"/>
      <c r="V70" s="551"/>
      <c r="W70" s="551"/>
      <c r="X70" s="551"/>
      <c r="Y70" s="551"/>
      <c r="Z70" s="551"/>
    </row>
    <row r="71" ht="15.75" customHeight="1">
      <c r="A71" s="551"/>
      <c r="B71" s="492" t="s">
        <v>312</v>
      </c>
      <c r="C71" s="551"/>
      <c r="D71" s="555"/>
      <c r="E71" s="551"/>
      <c r="F71" s="551"/>
      <c r="G71" s="551"/>
      <c r="H71" s="551"/>
      <c r="I71" s="551"/>
      <c r="J71" s="551"/>
      <c r="K71" s="551"/>
      <c r="L71" s="551"/>
      <c r="M71" s="551"/>
      <c r="N71" s="551"/>
      <c r="O71" s="551"/>
      <c r="P71" s="551"/>
      <c r="Q71" s="551"/>
      <c r="R71" s="551"/>
      <c r="S71" s="551"/>
      <c r="T71" s="551"/>
      <c r="U71" s="551"/>
      <c r="V71" s="551"/>
      <c r="W71" s="551"/>
      <c r="X71" s="551"/>
      <c r="Y71" s="551"/>
      <c r="Z71" s="551"/>
    </row>
    <row r="72" ht="15.75" customHeight="1">
      <c r="A72" s="551"/>
      <c r="B72" s="492"/>
      <c r="C72" s="551"/>
      <c r="D72" s="555"/>
      <c r="E72" s="551"/>
      <c r="F72" s="551"/>
      <c r="G72" s="551"/>
      <c r="H72" s="551"/>
      <c r="I72" s="551"/>
      <c r="J72" s="551"/>
      <c r="K72" s="551"/>
      <c r="L72" s="551"/>
      <c r="M72" s="551"/>
      <c r="N72" s="551"/>
      <c r="O72" s="551"/>
      <c r="P72" s="551"/>
      <c r="Q72" s="551"/>
      <c r="R72" s="551"/>
      <c r="S72" s="551"/>
      <c r="T72" s="551"/>
      <c r="U72" s="551"/>
      <c r="V72" s="551"/>
      <c r="W72" s="551"/>
      <c r="X72" s="551"/>
      <c r="Y72" s="551"/>
      <c r="Z72" s="551"/>
    </row>
    <row r="73" ht="15.75" customHeight="1">
      <c r="A73" s="551"/>
      <c r="B73" s="492" t="s">
        <v>313</v>
      </c>
      <c r="C73" s="551"/>
      <c r="D73" s="555"/>
      <c r="E73" s="551"/>
      <c r="F73" s="551"/>
      <c r="G73" s="551"/>
      <c r="H73" s="551"/>
      <c r="I73" s="551"/>
      <c r="J73" s="551"/>
      <c r="K73" s="551"/>
      <c r="L73" s="551"/>
      <c r="M73" s="551"/>
      <c r="N73" s="551"/>
      <c r="O73" s="551"/>
      <c r="P73" s="551"/>
      <c r="Q73" s="551"/>
      <c r="R73" s="551"/>
      <c r="S73" s="551"/>
      <c r="T73" s="551"/>
      <c r="U73" s="551"/>
      <c r="V73" s="551"/>
      <c r="W73" s="551"/>
      <c r="X73" s="551"/>
      <c r="Y73" s="551"/>
      <c r="Z73" s="551"/>
    </row>
    <row r="74" ht="15.75" customHeight="1">
      <c r="A74" s="551"/>
      <c r="B74" s="492"/>
      <c r="C74" s="551"/>
      <c r="D74" s="555"/>
      <c r="E74" s="551"/>
      <c r="F74" s="551"/>
      <c r="G74" s="551"/>
      <c r="H74" s="551"/>
      <c r="I74" s="551"/>
      <c r="J74" s="551"/>
      <c r="K74" s="551"/>
      <c r="L74" s="551"/>
      <c r="M74" s="551"/>
      <c r="N74" s="551"/>
      <c r="O74" s="551"/>
      <c r="P74" s="551"/>
      <c r="Q74" s="551"/>
      <c r="R74" s="551"/>
      <c r="S74" s="551"/>
      <c r="T74" s="551"/>
      <c r="U74" s="551"/>
      <c r="V74" s="551"/>
      <c r="W74" s="551"/>
      <c r="X74" s="551"/>
      <c r="Y74" s="551"/>
      <c r="Z74" s="551"/>
    </row>
    <row r="75" ht="15.75" customHeight="1">
      <c r="A75" s="551"/>
      <c r="B75" s="492"/>
      <c r="C75" s="551"/>
      <c r="D75" s="555"/>
      <c r="E75" s="551"/>
      <c r="F75" s="551"/>
      <c r="G75" s="551"/>
      <c r="H75" s="551"/>
      <c r="I75" s="551"/>
      <c r="J75" s="551"/>
      <c r="K75" s="551"/>
      <c r="L75" s="551"/>
      <c r="M75" s="551"/>
      <c r="N75" s="551"/>
      <c r="O75" s="551"/>
      <c r="P75" s="551"/>
      <c r="Q75" s="551"/>
      <c r="R75" s="551"/>
      <c r="S75" s="551"/>
      <c r="T75" s="551"/>
      <c r="U75" s="551"/>
      <c r="V75" s="551"/>
      <c r="W75" s="551"/>
      <c r="X75" s="551"/>
      <c r="Y75" s="551"/>
      <c r="Z75" s="551"/>
    </row>
    <row r="76" ht="15.75" customHeight="1">
      <c r="A76" s="551"/>
      <c r="B76" s="492" t="s">
        <v>314</v>
      </c>
      <c r="C76" s="551"/>
      <c r="D76" s="555"/>
      <c r="E76" s="551"/>
      <c r="F76" s="551"/>
      <c r="G76" s="551"/>
      <c r="H76" s="551"/>
      <c r="I76" s="551"/>
      <c r="J76" s="551"/>
      <c r="K76" s="551"/>
      <c r="L76" s="551"/>
      <c r="M76" s="551"/>
      <c r="N76" s="551"/>
      <c r="O76" s="551"/>
      <c r="P76" s="551"/>
      <c r="Q76" s="551"/>
      <c r="R76" s="551"/>
      <c r="S76" s="551"/>
      <c r="T76" s="551"/>
      <c r="U76" s="551"/>
      <c r="V76" s="551"/>
      <c r="W76" s="551"/>
      <c r="X76" s="551"/>
      <c r="Y76" s="551"/>
      <c r="Z76" s="551"/>
    </row>
    <row r="77" ht="15.75" customHeight="1">
      <c r="A77" s="551"/>
      <c r="B77" s="492"/>
      <c r="C77" s="551"/>
      <c r="D77" s="555"/>
      <c r="E77" s="551"/>
      <c r="F77" s="551"/>
      <c r="G77" s="551"/>
      <c r="H77" s="551"/>
      <c r="I77" s="551"/>
      <c r="J77" s="551"/>
      <c r="K77" s="551"/>
      <c r="L77" s="551"/>
      <c r="M77" s="551"/>
      <c r="N77" s="551"/>
      <c r="O77" s="551"/>
      <c r="P77" s="551"/>
      <c r="Q77" s="551"/>
      <c r="R77" s="551"/>
      <c r="S77" s="551"/>
      <c r="T77" s="551"/>
      <c r="U77" s="551"/>
      <c r="V77" s="551"/>
      <c r="W77" s="551"/>
      <c r="X77" s="551"/>
      <c r="Y77" s="551"/>
      <c r="Z77" s="551"/>
    </row>
    <row r="78" ht="15.75" customHeight="1">
      <c r="A78" s="551"/>
      <c r="B78" s="492" t="s">
        <v>315</v>
      </c>
      <c r="C78" s="551"/>
      <c r="D78" s="555"/>
      <c r="E78" s="551"/>
      <c r="F78" s="551"/>
      <c r="G78" s="551"/>
      <c r="H78" s="551"/>
      <c r="I78" s="551"/>
      <c r="J78" s="551"/>
      <c r="K78" s="551"/>
      <c r="L78" s="551"/>
      <c r="M78" s="551"/>
      <c r="N78" s="551"/>
      <c r="O78" s="551"/>
      <c r="P78" s="551"/>
      <c r="Q78" s="551"/>
      <c r="R78" s="551"/>
      <c r="S78" s="551"/>
      <c r="T78" s="551"/>
      <c r="U78" s="551"/>
      <c r="V78" s="551"/>
      <c r="W78" s="551"/>
      <c r="X78" s="551"/>
      <c r="Y78" s="551"/>
      <c r="Z78" s="551"/>
    </row>
    <row r="79" ht="15.75" customHeight="1">
      <c r="A79" s="551"/>
      <c r="B79" s="492"/>
      <c r="C79" s="551"/>
      <c r="D79" s="555"/>
      <c r="E79" s="551"/>
      <c r="F79" s="551"/>
      <c r="G79" s="551"/>
      <c r="H79" s="551"/>
      <c r="I79" s="551"/>
      <c r="J79" s="551"/>
      <c r="K79" s="551"/>
      <c r="L79" s="551"/>
      <c r="M79" s="551"/>
      <c r="N79" s="551"/>
      <c r="O79" s="551"/>
      <c r="P79" s="551"/>
      <c r="Q79" s="551"/>
      <c r="R79" s="551"/>
      <c r="S79" s="551"/>
      <c r="T79" s="551"/>
      <c r="U79" s="551"/>
      <c r="V79" s="551"/>
      <c r="W79" s="551"/>
      <c r="X79" s="551"/>
      <c r="Y79" s="551"/>
      <c r="Z79" s="551"/>
    </row>
    <row r="80" ht="15.75" customHeight="1">
      <c r="A80" s="551"/>
      <c r="B80" s="492" t="s">
        <v>316</v>
      </c>
      <c r="C80" s="551"/>
      <c r="D80" s="555"/>
      <c r="E80" s="551"/>
      <c r="F80" s="551"/>
      <c r="G80" s="551"/>
      <c r="H80" s="551"/>
      <c r="I80" s="551"/>
      <c r="J80" s="551"/>
      <c r="K80" s="551"/>
      <c r="L80" s="551"/>
      <c r="M80" s="551"/>
      <c r="N80" s="551"/>
      <c r="O80" s="551"/>
      <c r="P80" s="551"/>
      <c r="Q80" s="551"/>
      <c r="R80" s="551"/>
      <c r="S80" s="551"/>
      <c r="T80" s="551"/>
      <c r="U80" s="551"/>
      <c r="V80" s="551"/>
      <c r="W80" s="551"/>
      <c r="X80" s="551"/>
      <c r="Y80" s="551"/>
      <c r="Z80" s="551"/>
    </row>
    <row r="81" ht="15.75" customHeight="1">
      <c r="A81" s="551"/>
      <c r="B81" s="492"/>
      <c r="C81" s="551"/>
      <c r="D81" s="555"/>
      <c r="E81" s="551"/>
      <c r="F81" s="551"/>
      <c r="G81" s="551"/>
      <c r="H81" s="551"/>
      <c r="I81" s="551"/>
      <c r="J81" s="551"/>
      <c r="K81" s="551"/>
      <c r="L81" s="551"/>
      <c r="M81" s="551"/>
      <c r="N81" s="551"/>
      <c r="O81" s="551"/>
      <c r="P81" s="551"/>
      <c r="Q81" s="551"/>
      <c r="R81" s="551"/>
      <c r="S81" s="551"/>
      <c r="T81" s="551"/>
      <c r="U81" s="551"/>
      <c r="V81" s="551"/>
      <c r="W81" s="551"/>
      <c r="X81" s="551"/>
      <c r="Y81" s="551"/>
      <c r="Z81" s="551"/>
    </row>
    <row r="82" ht="15.75" customHeight="1">
      <c r="A82" s="551"/>
      <c r="B82" s="492" t="s">
        <v>317</v>
      </c>
      <c r="C82" s="551"/>
      <c r="D82" s="555"/>
      <c r="E82" s="551"/>
      <c r="F82" s="551"/>
      <c r="G82" s="551"/>
      <c r="H82" s="551"/>
      <c r="I82" s="551"/>
      <c r="J82" s="551"/>
      <c r="K82" s="551"/>
      <c r="L82" s="551"/>
      <c r="M82" s="551"/>
      <c r="N82" s="551"/>
      <c r="O82" s="551"/>
      <c r="P82" s="551"/>
      <c r="Q82" s="551"/>
      <c r="R82" s="551"/>
      <c r="S82" s="551"/>
      <c r="T82" s="551"/>
      <c r="U82" s="551"/>
      <c r="V82" s="551"/>
      <c r="W82" s="551"/>
      <c r="X82" s="551"/>
      <c r="Y82" s="551"/>
      <c r="Z82" s="551"/>
    </row>
    <row r="83" ht="15.75" customHeight="1">
      <c r="A83" s="551"/>
      <c r="B83" s="492"/>
      <c r="C83" s="551"/>
      <c r="D83" s="555"/>
      <c r="E83" s="551"/>
      <c r="F83" s="551"/>
      <c r="G83" s="551"/>
      <c r="H83" s="551"/>
      <c r="I83" s="551"/>
      <c r="J83" s="551"/>
      <c r="K83" s="551"/>
      <c r="L83" s="551"/>
      <c r="M83" s="551"/>
      <c r="N83" s="551"/>
      <c r="O83" s="551"/>
      <c r="P83" s="551"/>
      <c r="Q83" s="551"/>
      <c r="R83" s="551"/>
      <c r="S83" s="551"/>
      <c r="T83" s="551"/>
      <c r="U83" s="551"/>
      <c r="V83" s="551"/>
      <c r="W83" s="551"/>
      <c r="X83" s="551"/>
      <c r="Y83" s="551"/>
      <c r="Z83" s="551"/>
    </row>
    <row r="84" ht="15.75" customHeight="1">
      <c r="A84" s="551"/>
      <c r="B84" s="492" t="s">
        <v>318</v>
      </c>
      <c r="C84" s="551"/>
      <c r="D84" s="555"/>
      <c r="E84" s="551"/>
      <c r="F84" s="551"/>
      <c r="G84" s="551"/>
      <c r="H84" s="551"/>
      <c r="I84" s="551"/>
      <c r="J84" s="551"/>
      <c r="K84" s="551"/>
      <c r="L84" s="551"/>
      <c r="M84" s="551"/>
      <c r="N84" s="551"/>
      <c r="O84" s="551"/>
      <c r="P84" s="551"/>
      <c r="Q84" s="551"/>
      <c r="R84" s="551"/>
      <c r="S84" s="551"/>
      <c r="T84" s="551"/>
      <c r="U84" s="551"/>
      <c r="V84" s="551"/>
      <c r="W84" s="551"/>
      <c r="X84" s="551"/>
      <c r="Y84" s="551"/>
      <c r="Z84" s="551"/>
    </row>
    <row r="85" ht="15.75" customHeight="1">
      <c r="A85" s="551"/>
      <c r="B85" s="492"/>
      <c r="C85" s="551"/>
      <c r="D85" s="555"/>
      <c r="E85" s="551"/>
      <c r="F85" s="551"/>
      <c r="G85" s="551"/>
      <c r="H85" s="551"/>
      <c r="I85" s="551"/>
      <c r="J85" s="551"/>
      <c r="K85" s="551"/>
      <c r="L85" s="551"/>
      <c r="M85" s="551"/>
      <c r="N85" s="551"/>
      <c r="O85" s="551"/>
      <c r="P85" s="551"/>
      <c r="Q85" s="551"/>
      <c r="R85" s="551"/>
      <c r="S85" s="551"/>
      <c r="T85" s="551"/>
      <c r="U85" s="551"/>
      <c r="V85" s="551"/>
      <c r="W85" s="551"/>
      <c r="X85" s="551"/>
      <c r="Y85" s="551"/>
      <c r="Z85" s="551"/>
    </row>
    <row r="86" ht="16.5" customHeight="1">
      <c r="A86" s="551"/>
      <c r="B86" s="583" t="s">
        <v>319</v>
      </c>
      <c r="C86" s="551"/>
      <c r="D86" s="555"/>
      <c r="E86" s="551"/>
      <c r="F86" s="551"/>
      <c r="G86" s="551"/>
      <c r="H86" s="551"/>
      <c r="I86" s="551"/>
      <c r="J86" s="551"/>
      <c r="K86" s="551"/>
      <c r="L86" s="551"/>
      <c r="M86" s="551"/>
      <c r="N86" s="551"/>
      <c r="O86" s="551"/>
      <c r="P86" s="551"/>
      <c r="Q86" s="551"/>
      <c r="R86" s="551"/>
      <c r="S86" s="551"/>
      <c r="T86" s="551"/>
      <c r="U86" s="551"/>
      <c r="V86" s="551"/>
      <c r="W86" s="551"/>
      <c r="X86" s="551"/>
      <c r="Y86" s="551"/>
      <c r="Z86" s="551"/>
    </row>
    <row r="87" ht="15.75" customHeight="1">
      <c r="A87" s="551"/>
      <c r="B87" s="492" t="s">
        <v>320</v>
      </c>
      <c r="C87" s="551"/>
      <c r="D87" s="555"/>
      <c r="E87" s="551"/>
      <c r="F87" s="551"/>
      <c r="G87" s="551"/>
      <c r="H87" s="551"/>
      <c r="I87" s="551"/>
      <c r="J87" s="551"/>
      <c r="K87" s="551"/>
      <c r="L87" s="551"/>
      <c r="M87" s="551"/>
      <c r="N87" s="551"/>
      <c r="O87" s="551"/>
      <c r="P87" s="551"/>
      <c r="Q87" s="551"/>
      <c r="R87" s="551"/>
      <c r="S87" s="551"/>
      <c r="T87" s="551"/>
      <c r="U87" s="551"/>
      <c r="V87" s="551"/>
      <c r="W87" s="551"/>
      <c r="X87" s="551"/>
      <c r="Y87" s="551"/>
      <c r="Z87" s="551"/>
    </row>
    <row r="88" ht="15.75" customHeight="1">
      <c r="A88" s="551"/>
      <c r="B88" s="492" t="s">
        <v>321</v>
      </c>
      <c r="C88" s="551"/>
      <c r="D88" s="555"/>
      <c r="E88" s="551"/>
      <c r="F88" s="551"/>
      <c r="G88" s="551"/>
      <c r="H88" s="551"/>
      <c r="I88" s="551"/>
      <c r="J88" s="551"/>
      <c r="K88" s="551"/>
      <c r="L88" s="551"/>
      <c r="M88" s="551"/>
      <c r="N88" s="551"/>
      <c r="O88" s="551"/>
      <c r="P88" s="551"/>
      <c r="Q88" s="551"/>
      <c r="R88" s="551"/>
      <c r="S88" s="551"/>
      <c r="T88" s="551"/>
      <c r="U88" s="551"/>
      <c r="V88" s="551"/>
      <c r="W88" s="551"/>
      <c r="X88" s="551"/>
      <c r="Y88" s="551"/>
      <c r="Z88" s="551"/>
    </row>
    <row r="89" ht="15.75" customHeight="1">
      <c r="A89" s="551"/>
      <c r="B89" s="507" t="s">
        <v>322</v>
      </c>
      <c r="C89" s="551"/>
      <c r="D89" s="555"/>
      <c r="E89" s="551"/>
      <c r="F89" s="551"/>
      <c r="G89" s="551"/>
      <c r="H89" s="551"/>
      <c r="I89" s="551"/>
      <c r="J89" s="551"/>
      <c r="K89" s="551"/>
      <c r="L89" s="551"/>
      <c r="M89" s="551"/>
      <c r="N89" s="551"/>
      <c r="O89" s="551"/>
      <c r="P89" s="551"/>
      <c r="Q89" s="551"/>
      <c r="R89" s="551"/>
      <c r="S89" s="551"/>
      <c r="T89" s="551"/>
      <c r="U89" s="551"/>
      <c r="V89" s="551"/>
      <c r="W89" s="551"/>
      <c r="X89" s="551"/>
      <c r="Y89" s="551"/>
      <c r="Z89" s="551"/>
    </row>
    <row r="90" ht="15.75" customHeight="1">
      <c r="A90" s="551"/>
      <c r="B90" s="507" t="s">
        <v>323</v>
      </c>
      <c r="C90" s="551"/>
      <c r="D90" s="555"/>
      <c r="E90" s="551"/>
      <c r="F90" s="551"/>
      <c r="G90" s="551"/>
      <c r="H90" s="551"/>
      <c r="I90" s="551"/>
      <c r="J90" s="551"/>
      <c r="K90" s="551"/>
      <c r="L90" s="551"/>
      <c r="M90" s="551"/>
      <c r="N90" s="551"/>
      <c r="O90" s="551"/>
      <c r="P90" s="551"/>
      <c r="Q90" s="551"/>
      <c r="R90" s="551"/>
      <c r="S90" s="551"/>
      <c r="T90" s="551"/>
      <c r="U90" s="551"/>
      <c r="V90" s="551"/>
      <c r="W90" s="551"/>
      <c r="X90" s="551"/>
      <c r="Y90" s="551"/>
      <c r="Z90" s="551"/>
    </row>
    <row r="91" ht="15.75" customHeight="1">
      <c r="A91" s="551"/>
      <c r="B91" s="507" t="s">
        <v>324</v>
      </c>
      <c r="C91" s="551"/>
      <c r="D91" s="555"/>
      <c r="E91" s="551"/>
      <c r="F91" s="551"/>
      <c r="G91" s="551"/>
      <c r="H91" s="551"/>
      <c r="I91" s="551"/>
      <c r="J91" s="551"/>
      <c r="K91" s="551"/>
      <c r="L91" s="551"/>
      <c r="M91" s="551"/>
      <c r="N91" s="551"/>
      <c r="O91" s="551"/>
      <c r="P91" s="551"/>
      <c r="Q91" s="551"/>
      <c r="R91" s="551"/>
      <c r="S91" s="551"/>
      <c r="T91" s="551"/>
      <c r="U91" s="551"/>
      <c r="V91" s="551"/>
      <c r="W91" s="551"/>
      <c r="X91" s="551"/>
      <c r="Y91" s="551"/>
      <c r="Z91" s="551"/>
    </row>
    <row r="92" ht="15.75" customHeight="1">
      <c r="A92" s="551"/>
      <c r="B92" s="507" t="s">
        <v>325</v>
      </c>
      <c r="C92" s="551"/>
      <c r="D92" s="555"/>
      <c r="E92" s="551"/>
      <c r="F92" s="551"/>
      <c r="G92" s="551"/>
      <c r="H92" s="551"/>
      <c r="I92" s="551"/>
      <c r="J92" s="551"/>
      <c r="K92" s="551"/>
      <c r="L92" s="551"/>
      <c r="M92" s="551"/>
      <c r="N92" s="551"/>
      <c r="O92" s="551"/>
      <c r="P92" s="551"/>
      <c r="Q92" s="551"/>
      <c r="R92" s="551"/>
      <c r="S92" s="551"/>
      <c r="T92" s="551"/>
      <c r="U92" s="551"/>
      <c r="V92" s="551"/>
      <c r="W92" s="551"/>
      <c r="X92" s="551"/>
      <c r="Y92" s="551"/>
      <c r="Z92" s="551"/>
    </row>
    <row r="93" ht="15.75" customHeight="1">
      <c r="A93" s="551"/>
      <c r="B93" s="584" t="s">
        <v>326</v>
      </c>
      <c r="C93" s="551"/>
      <c r="D93" s="555"/>
      <c r="E93" s="551"/>
      <c r="F93" s="551"/>
      <c r="G93" s="551"/>
      <c r="H93" s="551"/>
      <c r="I93" s="551"/>
      <c r="J93" s="551"/>
      <c r="K93" s="551"/>
      <c r="L93" s="551"/>
      <c r="M93" s="551"/>
      <c r="N93" s="551"/>
      <c r="O93" s="551"/>
      <c r="P93" s="551"/>
      <c r="Q93" s="551"/>
      <c r="R93" s="551"/>
      <c r="S93" s="551"/>
      <c r="T93" s="551"/>
      <c r="U93" s="551"/>
      <c r="V93" s="551"/>
      <c r="W93" s="551"/>
      <c r="X93" s="551"/>
      <c r="Y93" s="551"/>
      <c r="Z93" s="551"/>
    </row>
    <row r="94" ht="15.75" customHeight="1">
      <c r="A94" s="551"/>
      <c r="B94" s="551"/>
      <c r="C94" s="551"/>
      <c r="D94" s="555"/>
      <c r="E94" s="551"/>
      <c r="F94" s="551"/>
      <c r="G94" s="551"/>
      <c r="H94" s="551"/>
      <c r="I94" s="551"/>
      <c r="J94" s="551"/>
      <c r="K94" s="551"/>
      <c r="L94" s="551"/>
      <c r="M94" s="551"/>
      <c r="N94" s="551"/>
      <c r="O94" s="551"/>
      <c r="P94" s="551"/>
      <c r="Q94" s="551"/>
      <c r="R94" s="551"/>
      <c r="S94" s="551"/>
      <c r="T94" s="551"/>
      <c r="U94" s="551"/>
      <c r="V94" s="551"/>
      <c r="W94" s="551"/>
      <c r="X94" s="551"/>
      <c r="Y94" s="551"/>
      <c r="Z94" s="551"/>
    </row>
    <row r="95" ht="15.75" customHeight="1">
      <c r="A95" s="551"/>
      <c r="B95" s="551"/>
      <c r="C95" s="551"/>
      <c r="D95" s="555"/>
      <c r="E95" s="551"/>
      <c r="F95" s="551"/>
      <c r="G95" s="551"/>
      <c r="H95" s="551"/>
      <c r="I95" s="551"/>
      <c r="J95" s="551"/>
      <c r="K95" s="551"/>
      <c r="L95" s="551"/>
      <c r="M95" s="551"/>
      <c r="N95" s="551"/>
      <c r="O95" s="551"/>
      <c r="P95" s="551"/>
      <c r="Q95" s="551"/>
      <c r="R95" s="551"/>
      <c r="S95" s="551"/>
      <c r="T95" s="551"/>
      <c r="U95" s="551"/>
      <c r="V95" s="551"/>
      <c r="W95" s="551"/>
      <c r="X95" s="551"/>
      <c r="Y95" s="551"/>
      <c r="Z95" s="551"/>
    </row>
    <row r="96" ht="15.75" customHeight="1">
      <c r="A96" s="551"/>
      <c r="B96" s="551"/>
      <c r="C96" s="551"/>
      <c r="D96" s="555"/>
      <c r="E96" s="551"/>
      <c r="F96" s="551"/>
      <c r="G96" s="551"/>
      <c r="H96" s="551"/>
      <c r="I96" s="551"/>
      <c r="J96" s="551"/>
      <c r="K96" s="551"/>
      <c r="L96" s="551"/>
      <c r="M96" s="551"/>
      <c r="N96" s="551"/>
      <c r="O96" s="551"/>
      <c r="P96" s="551"/>
      <c r="Q96" s="551"/>
      <c r="R96" s="551"/>
      <c r="S96" s="551"/>
      <c r="T96" s="551"/>
      <c r="U96" s="551"/>
      <c r="V96" s="551"/>
      <c r="W96" s="551"/>
      <c r="X96" s="551"/>
      <c r="Y96" s="551"/>
      <c r="Z96" s="551"/>
    </row>
    <row r="97" ht="15.75" customHeight="1">
      <c r="A97" s="551"/>
      <c r="B97" s="551"/>
      <c r="C97" s="551"/>
      <c r="D97" s="555"/>
      <c r="E97" s="551"/>
      <c r="F97" s="551"/>
      <c r="G97" s="551"/>
      <c r="H97" s="551"/>
      <c r="I97" s="551"/>
      <c r="J97" s="551"/>
      <c r="K97" s="551"/>
      <c r="L97" s="551"/>
      <c r="M97" s="551"/>
      <c r="N97" s="551"/>
      <c r="O97" s="551"/>
      <c r="P97" s="551"/>
      <c r="Q97" s="551"/>
      <c r="R97" s="551"/>
      <c r="S97" s="551"/>
      <c r="T97" s="551"/>
      <c r="U97" s="551"/>
      <c r="V97" s="551"/>
      <c r="W97" s="551"/>
      <c r="X97" s="551"/>
      <c r="Y97" s="551"/>
      <c r="Z97" s="551"/>
    </row>
    <row r="98" ht="15.75" customHeight="1">
      <c r="A98" s="551"/>
      <c r="B98" s="551"/>
      <c r="C98" s="551"/>
      <c r="D98" s="555"/>
      <c r="E98" s="551"/>
      <c r="F98" s="551"/>
      <c r="G98" s="551"/>
      <c r="H98" s="551"/>
      <c r="I98" s="551"/>
      <c r="J98" s="551"/>
      <c r="K98" s="551"/>
      <c r="L98" s="551"/>
      <c r="M98" s="551"/>
      <c r="N98" s="551"/>
      <c r="O98" s="551"/>
      <c r="P98" s="551"/>
      <c r="Q98" s="551"/>
      <c r="R98" s="551"/>
      <c r="S98" s="551"/>
      <c r="T98" s="551"/>
      <c r="U98" s="551"/>
      <c r="V98" s="551"/>
      <c r="W98" s="551"/>
      <c r="X98" s="551"/>
      <c r="Y98" s="551"/>
      <c r="Z98" s="551"/>
    </row>
    <row r="99" ht="15.75" customHeight="1">
      <c r="A99" s="551"/>
      <c r="B99" s="551"/>
      <c r="C99" s="551"/>
      <c r="D99" s="555"/>
      <c r="E99" s="551"/>
      <c r="F99" s="551"/>
      <c r="G99" s="551"/>
      <c r="H99" s="551"/>
      <c r="I99" s="551"/>
      <c r="J99" s="551"/>
      <c r="K99" s="551"/>
      <c r="L99" s="551"/>
      <c r="M99" s="551"/>
      <c r="N99" s="551"/>
      <c r="O99" s="551"/>
      <c r="P99" s="551"/>
      <c r="Q99" s="551"/>
      <c r="R99" s="551"/>
      <c r="S99" s="551"/>
      <c r="T99" s="551"/>
      <c r="U99" s="551"/>
      <c r="V99" s="551"/>
      <c r="W99" s="551"/>
      <c r="X99" s="551"/>
      <c r="Y99" s="551"/>
      <c r="Z99" s="551"/>
    </row>
    <row r="100" ht="15.75" customHeight="1">
      <c r="A100" s="551"/>
      <c r="B100" s="551"/>
      <c r="C100" s="551"/>
      <c r="D100" s="555"/>
      <c r="E100" s="551"/>
      <c r="F100" s="551"/>
      <c r="G100" s="551"/>
      <c r="H100" s="551"/>
      <c r="I100" s="551"/>
      <c r="J100" s="551"/>
      <c r="K100" s="551"/>
      <c r="L100" s="551"/>
      <c r="M100" s="551"/>
      <c r="N100" s="551"/>
      <c r="O100" s="551"/>
      <c r="P100" s="551"/>
      <c r="Q100" s="551"/>
      <c r="R100" s="551"/>
      <c r="S100" s="551"/>
      <c r="T100" s="551"/>
      <c r="U100" s="551"/>
      <c r="V100" s="551"/>
      <c r="W100" s="551"/>
      <c r="X100" s="551"/>
      <c r="Y100" s="551"/>
      <c r="Z100" s="551"/>
    </row>
    <row r="101" ht="15.75" customHeight="1">
      <c r="A101" s="551"/>
      <c r="B101" s="551"/>
      <c r="C101" s="551"/>
      <c r="D101" s="555"/>
      <c r="E101" s="551"/>
      <c r="F101" s="551"/>
      <c r="G101" s="551"/>
      <c r="H101" s="551"/>
      <c r="I101" s="551"/>
      <c r="J101" s="551"/>
      <c r="K101" s="551"/>
      <c r="L101" s="551"/>
      <c r="M101" s="551"/>
      <c r="N101" s="551"/>
      <c r="O101" s="551"/>
      <c r="P101" s="551"/>
      <c r="Q101" s="551"/>
      <c r="R101" s="551"/>
      <c r="S101" s="551"/>
      <c r="T101" s="551"/>
      <c r="U101" s="551"/>
      <c r="V101" s="551"/>
      <c r="W101" s="551"/>
      <c r="X101" s="551"/>
      <c r="Y101" s="551"/>
      <c r="Z101" s="551"/>
    </row>
    <row r="102" ht="15.75" customHeight="1">
      <c r="A102" s="551"/>
      <c r="B102" s="551"/>
      <c r="C102" s="551"/>
      <c r="D102" s="555"/>
      <c r="E102" s="551"/>
      <c r="F102" s="551"/>
      <c r="G102" s="551"/>
      <c r="H102" s="551"/>
      <c r="I102" s="551"/>
      <c r="J102" s="551"/>
      <c r="K102" s="551"/>
      <c r="L102" s="551"/>
      <c r="M102" s="551"/>
      <c r="N102" s="551"/>
      <c r="O102" s="551"/>
      <c r="P102" s="551"/>
      <c r="Q102" s="551"/>
      <c r="R102" s="551"/>
      <c r="S102" s="551"/>
      <c r="T102" s="551"/>
      <c r="U102" s="551"/>
      <c r="V102" s="551"/>
      <c r="W102" s="551"/>
      <c r="X102" s="551"/>
      <c r="Y102" s="551"/>
      <c r="Z102" s="551"/>
    </row>
    <row r="103" ht="15.75" customHeight="1">
      <c r="A103" s="551"/>
      <c r="B103" s="551"/>
      <c r="C103" s="551"/>
      <c r="D103" s="555"/>
      <c r="E103" s="551"/>
      <c r="F103" s="551"/>
      <c r="G103" s="551"/>
      <c r="H103" s="551"/>
      <c r="I103" s="551"/>
      <c r="J103" s="551"/>
      <c r="K103" s="551"/>
      <c r="L103" s="551"/>
      <c r="M103" s="551"/>
      <c r="N103" s="551"/>
      <c r="O103" s="551"/>
      <c r="P103" s="551"/>
      <c r="Q103" s="551"/>
      <c r="R103" s="551"/>
      <c r="S103" s="551"/>
      <c r="T103" s="551"/>
      <c r="U103" s="551"/>
      <c r="V103" s="551"/>
      <c r="W103" s="551"/>
      <c r="X103" s="551"/>
      <c r="Y103" s="551"/>
      <c r="Z103" s="551"/>
    </row>
    <row r="104" ht="15.75" customHeight="1">
      <c r="A104" s="551"/>
      <c r="B104" s="551"/>
      <c r="C104" s="551"/>
      <c r="D104" s="555"/>
      <c r="E104" s="551"/>
      <c r="F104" s="551"/>
      <c r="G104" s="551"/>
      <c r="H104" s="551"/>
      <c r="I104" s="551"/>
      <c r="J104" s="551"/>
      <c r="K104" s="551"/>
      <c r="L104" s="551"/>
      <c r="M104" s="551"/>
      <c r="N104" s="551"/>
      <c r="O104" s="551"/>
      <c r="P104" s="551"/>
      <c r="Q104" s="551"/>
      <c r="R104" s="551"/>
      <c r="S104" s="551"/>
      <c r="T104" s="551"/>
      <c r="U104" s="551"/>
      <c r="V104" s="551"/>
      <c r="W104" s="551"/>
      <c r="X104" s="551"/>
      <c r="Y104" s="551"/>
      <c r="Z104" s="551"/>
    </row>
    <row r="105" ht="15.75" customHeight="1">
      <c r="A105" s="551"/>
      <c r="B105" s="551"/>
      <c r="C105" s="551"/>
      <c r="D105" s="555"/>
      <c r="E105" s="551"/>
      <c r="F105" s="551"/>
      <c r="G105" s="551"/>
      <c r="H105" s="551"/>
      <c r="I105" s="551"/>
      <c r="J105" s="551"/>
      <c r="K105" s="551"/>
      <c r="L105" s="551"/>
      <c r="M105" s="551"/>
      <c r="N105" s="551"/>
      <c r="O105" s="551"/>
      <c r="P105" s="551"/>
      <c r="Q105" s="551"/>
      <c r="R105" s="551"/>
      <c r="S105" s="551"/>
      <c r="T105" s="551"/>
      <c r="U105" s="551"/>
      <c r="V105" s="551"/>
      <c r="W105" s="551"/>
      <c r="X105" s="551"/>
      <c r="Y105" s="551"/>
      <c r="Z105" s="551"/>
    </row>
    <row r="106" ht="15.75" customHeight="1">
      <c r="A106" s="551"/>
      <c r="B106" s="551"/>
      <c r="C106" s="551"/>
      <c r="D106" s="555"/>
      <c r="E106" s="551"/>
      <c r="F106" s="551"/>
      <c r="G106" s="551"/>
      <c r="H106" s="551"/>
      <c r="I106" s="551"/>
      <c r="J106" s="551"/>
      <c r="K106" s="551"/>
      <c r="L106" s="551"/>
      <c r="M106" s="551"/>
      <c r="N106" s="551"/>
      <c r="O106" s="551"/>
      <c r="P106" s="551"/>
      <c r="Q106" s="551"/>
      <c r="R106" s="551"/>
      <c r="S106" s="551"/>
      <c r="T106" s="551"/>
      <c r="U106" s="551"/>
      <c r="V106" s="551"/>
      <c r="W106" s="551"/>
      <c r="X106" s="551"/>
      <c r="Y106" s="551"/>
      <c r="Z106" s="551"/>
    </row>
    <row r="107" ht="15.75" customHeight="1">
      <c r="A107" s="551"/>
      <c r="B107" s="551"/>
      <c r="C107" s="551"/>
      <c r="D107" s="555"/>
      <c r="E107" s="551"/>
      <c r="F107" s="551"/>
      <c r="G107" s="551"/>
      <c r="H107" s="551"/>
      <c r="I107" s="551"/>
      <c r="J107" s="551"/>
      <c r="K107" s="551"/>
      <c r="L107" s="551"/>
      <c r="M107" s="551"/>
      <c r="N107" s="551"/>
      <c r="O107" s="551"/>
      <c r="P107" s="551"/>
      <c r="Q107" s="551"/>
      <c r="R107" s="551"/>
      <c r="S107" s="551"/>
      <c r="T107" s="551"/>
      <c r="U107" s="551"/>
      <c r="V107" s="551"/>
      <c r="W107" s="551"/>
      <c r="X107" s="551"/>
      <c r="Y107" s="551"/>
      <c r="Z107" s="551"/>
    </row>
    <row r="108" ht="15.75" customHeight="1">
      <c r="A108" s="551"/>
      <c r="B108" s="551"/>
      <c r="C108" s="551"/>
      <c r="D108" s="555"/>
      <c r="E108" s="551"/>
      <c r="F108" s="551"/>
      <c r="G108" s="551"/>
      <c r="H108" s="551"/>
      <c r="I108" s="551"/>
      <c r="J108" s="551"/>
      <c r="K108" s="551"/>
      <c r="L108" s="551"/>
      <c r="M108" s="551"/>
      <c r="N108" s="551"/>
      <c r="O108" s="551"/>
      <c r="P108" s="551"/>
      <c r="Q108" s="551"/>
      <c r="R108" s="551"/>
      <c r="S108" s="551"/>
      <c r="T108" s="551"/>
      <c r="U108" s="551"/>
      <c r="V108" s="551"/>
      <c r="W108" s="551"/>
      <c r="X108" s="551"/>
      <c r="Y108" s="551"/>
      <c r="Z108" s="551"/>
    </row>
    <row r="109" ht="15.75" customHeight="1">
      <c r="A109" s="551"/>
      <c r="B109" s="551"/>
      <c r="C109" s="551"/>
      <c r="D109" s="555"/>
      <c r="E109" s="551"/>
      <c r="F109" s="551"/>
      <c r="G109" s="551"/>
      <c r="H109" s="551"/>
      <c r="I109" s="551"/>
      <c r="J109" s="551"/>
      <c r="K109" s="551"/>
      <c r="L109" s="551"/>
      <c r="M109" s="551"/>
      <c r="N109" s="551"/>
      <c r="O109" s="551"/>
      <c r="P109" s="551"/>
      <c r="Q109" s="551"/>
      <c r="R109" s="551"/>
      <c r="S109" s="551"/>
      <c r="T109" s="551"/>
      <c r="U109" s="551"/>
      <c r="V109" s="551"/>
      <c r="W109" s="551"/>
      <c r="X109" s="551"/>
      <c r="Y109" s="551"/>
      <c r="Z109" s="551"/>
    </row>
    <row r="110" ht="15.75" customHeight="1">
      <c r="A110" s="551"/>
      <c r="B110" s="551"/>
      <c r="C110" s="551"/>
      <c r="D110" s="555"/>
      <c r="E110" s="551"/>
      <c r="F110" s="551"/>
      <c r="G110" s="551"/>
      <c r="H110" s="551"/>
      <c r="I110" s="551"/>
      <c r="J110" s="551"/>
      <c r="K110" s="551"/>
      <c r="L110" s="551"/>
      <c r="M110" s="551"/>
      <c r="N110" s="551"/>
      <c r="O110" s="551"/>
      <c r="P110" s="551"/>
      <c r="Q110" s="551"/>
      <c r="R110" s="551"/>
      <c r="S110" s="551"/>
      <c r="T110" s="551"/>
      <c r="U110" s="551"/>
      <c r="V110" s="551"/>
      <c r="W110" s="551"/>
      <c r="X110" s="551"/>
      <c r="Y110" s="551"/>
      <c r="Z110" s="551"/>
    </row>
    <row r="111" ht="15.75" customHeight="1">
      <c r="A111" s="551"/>
      <c r="B111" s="551"/>
      <c r="C111" s="551"/>
      <c r="D111" s="555"/>
      <c r="E111" s="551"/>
      <c r="F111" s="551"/>
      <c r="G111" s="551"/>
      <c r="H111" s="551"/>
      <c r="I111" s="551"/>
      <c r="J111" s="551"/>
      <c r="K111" s="551"/>
      <c r="L111" s="551"/>
      <c r="M111" s="551"/>
      <c r="N111" s="551"/>
      <c r="O111" s="551"/>
      <c r="P111" s="551"/>
      <c r="Q111" s="551"/>
      <c r="R111" s="551"/>
      <c r="S111" s="551"/>
      <c r="T111" s="551"/>
      <c r="U111" s="551"/>
      <c r="V111" s="551"/>
      <c r="W111" s="551"/>
      <c r="X111" s="551"/>
      <c r="Y111" s="551"/>
      <c r="Z111" s="551"/>
    </row>
    <row r="112" ht="15.75" customHeight="1">
      <c r="A112" s="551"/>
      <c r="B112" s="551"/>
      <c r="C112" s="551"/>
      <c r="D112" s="555"/>
      <c r="E112" s="551"/>
      <c r="F112" s="551"/>
      <c r="G112" s="551"/>
      <c r="H112" s="551"/>
      <c r="I112" s="551"/>
      <c r="J112" s="551"/>
      <c r="K112" s="551"/>
      <c r="L112" s="551"/>
      <c r="M112" s="551"/>
      <c r="N112" s="551"/>
      <c r="O112" s="551"/>
      <c r="P112" s="551"/>
      <c r="Q112" s="551"/>
      <c r="R112" s="551"/>
      <c r="S112" s="551"/>
      <c r="T112" s="551"/>
      <c r="U112" s="551"/>
      <c r="V112" s="551"/>
      <c r="W112" s="551"/>
      <c r="X112" s="551"/>
      <c r="Y112" s="551"/>
      <c r="Z112" s="551"/>
    </row>
    <row r="113" ht="15.75" customHeight="1">
      <c r="A113" s="551"/>
      <c r="B113" s="551"/>
      <c r="C113" s="551"/>
      <c r="D113" s="555"/>
      <c r="E113" s="551"/>
      <c r="F113" s="551"/>
      <c r="G113" s="551"/>
      <c r="H113" s="551"/>
      <c r="I113" s="551"/>
      <c r="J113" s="551"/>
      <c r="K113" s="551"/>
      <c r="L113" s="551"/>
      <c r="M113" s="551"/>
      <c r="N113" s="551"/>
      <c r="O113" s="551"/>
      <c r="P113" s="551"/>
      <c r="Q113" s="551"/>
      <c r="R113" s="551"/>
      <c r="S113" s="551"/>
      <c r="T113" s="551"/>
      <c r="U113" s="551"/>
      <c r="V113" s="551"/>
      <c r="W113" s="551"/>
      <c r="X113" s="551"/>
      <c r="Y113" s="551"/>
      <c r="Z113" s="551"/>
    </row>
    <row r="114" ht="15.75" customHeight="1">
      <c r="A114" s="551"/>
      <c r="B114" s="551"/>
      <c r="C114" s="551"/>
      <c r="D114" s="555"/>
      <c r="E114" s="551"/>
      <c r="F114" s="551"/>
      <c r="G114" s="551"/>
      <c r="H114" s="551"/>
      <c r="I114" s="551"/>
      <c r="J114" s="551"/>
      <c r="K114" s="551"/>
      <c r="L114" s="551"/>
      <c r="M114" s="551"/>
      <c r="N114" s="551"/>
      <c r="O114" s="551"/>
      <c r="P114" s="551"/>
      <c r="Q114" s="551"/>
      <c r="R114" s="551"/>
      <c r="S114" s="551"/>
      <c r="T114" s="551"/>
      <c r="U114" s="551"/>
      <c r="V114" s="551"/>
      <c r="W114" s="551"/>
      <c r="X114" s="551"/>
      <c r="Y114" s="551"/>
      <c r="Z114" s="551"/>
    </row>
    <row r="115" ht="15.75" customHeight="1">
      <c r="A115" s="551"/>
      <c r="B115" s="551"/>
      <c r="C115" s="551"/>
      <c r="D115" s="555"/>
      <c r="E115" s="551"/>
      <c r="F115" s="551"/>
      <c r="G115" s="551"/>
      <c r="H115" s="551"/>
      <c r="I115" s="551"/>
      <c r="J115" s="551"/>
      <c r="K115" s="551"/>
      <c r="L115" s="551"/>
      <c r="M115" s="551"/>
      <c r="N115" s="551"/>
      <c r="O115" s="551"/>
      <c r="P115" s="551"/>
      <c r="Q115" s="551"/>
      <c r="R115" s="551"/>
      <c r="S115" s="551"/>
      <c r="T115" s="551"/>
      <c r="U115" s="551"/>
      <c r="V115" s="551"/>
      <c r="W115" s="551"/>
      <c r="X115" s="551"/>
      <c r="Y115" s="551"/>
      <c r="Z115" s="551"/>
    </row>
    <row r="116" ht="15.75" customHeight="1">
      <c r="A116" s="551"/>
      <c r="B116" s="551"/>
      <c r="C116" s="551"/>
      <c r="D116" s="555"/>
      <c r="E116" s="551"/>
      <c r="F116" s="551"/>
      <c r="G116" s="551"/>
      <c r="H116" s="551"/>
      <c r="I116" s="551"/>
      <c r="J116" s="551"/>
      <c r="K116" s="551"/>
      <c r="L116" s="551"/>
      <c r="M116" s="551"/>
      <c r="N116" s="551"/>
      <c r="O116" s="551"/>
      <c r="P116" s="551"/>
      <c r="Q116" s="551"/>
      <c r="R116" s="551"/>
      <c r="S116" s="551"/>
      <c r="T116" s="551"/>
      <c r="U116" s="551"/>
      <c r="V116" s="551"/>
      <c r="W116" s="551"/>
      <c r="X116" s="551"/>
      <c r="Y116" s="551"/>
      <c r="Z116" s="551"/>
    </row>
    <row r="117" ht="15.75" customHeight="1">
      <c r="A117" s="551"/>
      <c r="B117" s="551"/>
      <c r="C117" s="551"/>
      <c r="D117" s="555"/>
      <c r="E117" s="551"/>
      <c r="F117" s="551"/>
      <c r="G117" s="551"/>
      <c r="H117" s="551"/>
      <c r="I117" s="551"/>
      <c r="J117" s="551"/>
      <c r="K117" s="551"/>
      <c r="L117" s="551"/>
      <c r="M117" s="551"/>
      <c r="N117" s="551"/>
      <c r="O117" s="551"/>
      <c r="P117" s="551"/>
      <c r="Q117" s="551"/>
      <c r="R117" s="551"/>
      <c r="S117" s="551"/>
      <c r="T117" s="551"/>
      <c r="U117" s="551"/>
      <c r="V117" s="551"/>
      <c r="W117" s="551"/>
      <c r="X117" s="551"/>
      <c r="Y117" s="551"/>
      <c r="Z117" s="551"/>
    </row>
    <row r="118" ht="15.75" customHeight="1">
      <c r="A118" s="551"/>
      <c r="B118" s="551"/>
      <c r="C118" s="551"/>
      <c r="D118" s="555"/>
      <c r="E118" s="551"/>
      <c r="F118" s="551"/>
      <c r="G118" s="551"/>
      <c r="H118" s="551"/>
      <c r="I118" s="551"/>
      <c r="J118" s="551"/>
      <c r="K118" s="551"/>
      <c r="L118" s="551"/>
      <c r="M118" s="551"/>
      <c r="N118" s="551"/>
      <c r="O118" s="551"/>
      <c r="P118" s="551"/>
      <c r="Q118" s="551"/>
      <c r="R118" s="551"/>
      <c r="S118" s="551"/>
      <c r="T118" s="551"/>
      <c r="U118" s="551"/>
      <c r="V118" s="551"/>
      <c r="W118" s="551"/>
      <c r="X118" s="551"/>
      <c r="Y118" s="551"/>
      <c r="Z118" s="551"/>
    </row>
    <row r="119" ht="15.75" customHeight="1">
      <c r="A119" s="551"/>
      <c r="B119" s="551"/>
      <c r="C119" s="551"/>
      <c r="D119" s="555"/>
      <c r="E119" s="551"/>
      <c r="F119" s="551"/>
      <c r="G119" s="551"/>
      <c r="H119" s="551"/>
      <c r="I119" s="551"/>
      <c r="J119" s="551"/>
      <c r="K119" s="551"/>
      <c r="L119" s="551"/>
      <c r="M119" s="551"/>
      <c r="N119" s="551"/>
      <c r="O119" s="551"/>
      <c r="P119" s="551"/>
      <c r="Q119" s="551"/>
      <c r="R119" s="551"/>
      <c r="S119" s="551"/>
      <c r="T119" s="551"/>
      <c r="U119" s="551"/>
      <c r="V119" s="551"/>
      <c r="W119" s="551"/>
      <c r="X119" s="551"/>
      <c r="Y119" s="551"/>
      <c r="Z119" s="551"/>
    </row>
    <row r="120" ht="15.75" customHeight="1">
      <c r="A120" s="551"/>
      <c r="B120" s="551"/>
      <c r="C120" s="551"/>
      <c r="D120" s="555"/>
      <c r="E120" s="551"/>
      <c r="F120" s="551"/>
      <c r="G120" s="551"/>
      <c r="H120" s="551"/>
      <c r="I120" s="551"/>
      <c r="J120" s="551"/>
      <c r="K120" s="551"/>
      <c r="L120" s="551"/>
      <c r="M120" s="551"/>
      <c r="N120" s="551"/>
      <c r="O120" s="551"/>
      <c r="P120" s="551"/>
      <c r="Q120" s="551"/>
      <c r="R120" s="551"/>
      <c r="S120" s="551"/>
      <c r="T120" s="551"/>
      <c r="U120" s="551"/>
      <c r="V120" s="551"/>
      <c r="W120" s="551"/>
      <c r="X120" s="551"/>
      <c r="Y120" s="551"/>
      <c r="Z120" s="551"/>
    </row>
    <row r="121" ht="15.75" customHeight="1">
      <c r="A121" s="551"/>
      <c r="B121" s="551"/>
      <c r="C121" s="551"/>
      <c r="D121" s="555"/>
      <c r="E121" s="551"/>
      <c r="F121" s="551"/>
      <c r="G121" s="551"/>
      <c r="H121" s="551"/>
      <c r="I121" s="551"/>
      <c r="J121" s="551"/>
      <c r="K121" s="551"/>
      <c r="L121" s="551"/>
      <c r="M121" s="551"/>
      <c r="N121" s="551"/>
      <c r="O121" s="551"/>
      <c r="P121" s="551"/>
      <c r="Q121" s="551"/>
      <c r="R121" s="551"/>
      <c r="S121" s="551"/>
      <c r="T121" s="551"/>
      <c r="U121" s="551"/>
      <c r="V121" s="551"/>
      <c r="W121" s="551"/>
      <c r="X121" s="551"/>
      <c r="Y121" s="551"/>
      <c r="Z121" s="551"/>
    </row>
    <row r="122" ht="15.75" customHeight="1">
      <c r="A122" s="551"/>
      <c r="B122" s="551"/>
      <c r="C122" s="551"/>
      <c r="D122" s="555"/>
      <c r="E122" s="551"/>
      <c r="F122" s="551"/>
      <c r="G122" s="551"/>
      <c r="H122" s="551"/>
      <c r="I122" s="551"/>
      <c r="J122" s="551"/>
      <c r="K122" s="551"/>
      <c r="L122" s="551"/>
      <c r="M122" s="551"/>
      <c r="N122" s="551"/>
      <c r="O122" s="551"/>
      <c r="P122" s="551"/>
      <c r="Q122" s="551"/>
      <c r="R122" s="551"/>
      <c r="S122" s="551"/>
      <c r="T122" s="551"/>
      <c r="U122" s="551"/>
      <c r="V122" s="551"/>
      <c r="W122" s="551"/>
      <c r="X122" s="551"/>
      <c r="Y122" s="551"/>
      <c r="Z122" s="551"/>
    </row>
    <row r="123" ht="15.75" customHeight="1">
      <c r="A123" s="551"/>
      <c r="B123" s="551"/>
      <c r="C123" s="551"/>
      <c r="D123" s="555"/>
      <c r="E123" s="551"/>
      <c r="F123" s="551"/>
      <c r="G123" s="551"/>
      <c r="H123" s="551"/>
      <c r="I123" s="551"/>
      <c r="J123" s="551"/>
      <c r="K123" s="551"/>
      <c r="L123" s="551"/>
      <c r="M123" s="551"/>
      <c r="N123" s="551"/>
      <c r="O123" s="551"/>
      <c r="P123" s="551"/>
      <c r="Q123" s="551"/>
      <c r="R123" s="551"/>
      <c r="S123" s="551"/>
      <c r="T123" s="551"/>
      <c r="U123" s="551"/>
      <c r="V123" s="551"/>
      <c r="W123" s="551"/>
      <c r="X123" s="551"/>
      <c r="Y123" s="551"/>
      <c r="Z123" s="551"/>
    </row>
    <row r="124" ht="15.75" customHeight="1">
      <c r="A124" s="551"/>
      <c r="B124" s="551"/>
      <c r="C124" s="551"/>
      <c r="D124" s="555"/>
      <c r="E124" s="551"/>
      <c r="F124" s="551"/>
      <c r="G124" s="551"/>
      <c r="H124" s="551"/>
      <c r="I124" s="551"/>
      <c r="J124" s="551"/>
      <c r="K124" s="551"/>
      <c r="L124" s="551"/>
      <c r="M124" s="551"/>
      <c r="N124" s="551"/>
      <c r="O124" s="551"/>
      <c r="P124" s="551"/>
      <c r="Q124" s="551"/>
      <c r="R124" s="551"/>
      <c r="S124" s="551"/>
      <c r="T124" s="551"/>
      <c r="U124" s="551"/>
      <c r="V124" s="551"/>
      <c r="W124" s="551"/>
      <c r="X124" s="551"/>
      <c r="Y124" s="551"/>
      <c r="Z124" s="551"/>
    </row>
    <row r="125" ht="15.75" customHeight="1">
      <c r="A125" s="551"/>
      <c r="B125" s="551"/>
      <c r="C125" s="551"/>
      <c r="D125" s="555"/>
      <c r="E125" s="551"/>
      <c r="F125" s="551"/>
      <c r="G125" s="551"/>
      <c r="H125" s="551"/>
      <c r="I125" s="551"/>
      <c r="J125" s="551"/>
      <c r="K125" s="551"/>
      <c r="L125" s="551"/>
      <c r="M125" s="551"/>
      <c r="N125" s="551"/>
      <c r="O125" s="551"/>
      <c r="P125" s="551"/>
      <c r="Q125" s="551"/>
      <c r="R125" s="551"/>
      <c r="S125" s="551"/>
      <c r="T125" s="551"/>
      <c r="U125" s="551"/>
      <c r="V125" s="551"/>
      <c r="W125" s="551"/>
      <c r="X125" s="551"/>
      <c r="Y125" s="551"/>
      <c r="Z125" s="551"/>
    </row>
    <row r="126" ht="15.75" customHeight="1">
      <c r="A126" s="551"/>
      <c r="B126" s="551"/>
      <c r="C126" s="551"/>
      <c r="D126" s="555"/>
      <c r="E126" s="551"/>
      <c r="F126" s="551"/>
      <c r="G126" s="551"/>
      <c r="H126" s="551"/>
      <c r="I126" s="551"/>
      <c r="J126" s="551"/>
      <c r="K126" s="551"/>
      <c r="L126" s="551"/>
      <c r="M126" s="551"/>
      <c r="N126" s="551"/>
      <c r="O126" s="551"/>
      <c r="P126" s="551"/>
      <c r="Q126" s="551"/>
      <c r="R126" s="551"/>
      <c r="S126" s="551"/>
      <c r="T126" s="551"/>
      <c r="U126" s="551"/>
      <c r="V126" s="551"/>
      <c r="W126" s="551"/>
      <c r="X126" s="551"/>
      <c r="Y126" s="551"/>
      <c r="Z126" s="551"/>
    </row>
    <row r="127" ht="15.75" customHeight="1">
      <c r="A127" s="551"/>
      <c r="B127" s="551"/>
      <c r="C127" s="551"/>
      <c r="D127" s="555"/>
      <c r="E127" s="551"/>
      <c r="F127" s="551"/>
      <c r="G127" s="551"/>
      <c r="H127" s="551"/>
      <c r="I127" s="551"/>
      <c r="J127" s="551"/>
      <c r="K127" s="551"/>
      <c r="L127" s="551"/>
      <c r="M127" s="551"/>
      <c r="N127" s="551"/>
      <c r="O127" s="551"/>
      <c r="P127" s="551"/>
      <c r="Q127" s="551"/>
      <c r="R127" s="551"/>
      <c r="S127" s="551"/>
      <c r="T127" s="551"/>
      <c r="U127" s="551"/>
      <c r="V127" s="551"/>
      <c r="W127" s="551"/>
      <c r="X127" s="551"/>
      <c r="Y127" s="551"/>
      <c r="Z127" s="551"/>
    </row>
    <row r="128" ht="15.75" customHeight="1">
      <c r="A128" s="551"/>
      <c r="B128" s="551"/>
      <c r="C128" s="551"/>
      <c r="D128" s="555"/>
      <c r="E128" s="551"/>
      <c r="F128" s="551"/>
      <c r="G128" s="551"/>
      <c r="H128" s="551"/>
      <c r="I128" s="551"/>
      <c r="J128" s="551"/>
      <c r="K128" s="551"/>
      <c r="L128" s="551"/>
      <c r="M128" s="551"/>
      <c r="N128" s="551"/>
      <c r="O128" s="551"/>
      <c r="P128" s="551"/>
      <c r="Q128" s="551"/>
      <c r="R128" s="551"/>
      <c r="S128" s="551"/>
      <c r="T128" s="551"/>
      <c r="U128" s="551"/>
      <c r="V128" s="551"/>
      <c r="W128" s="551"/>
      <c r="X128" s="551"/>
      <c r="Y128" s="551"/>
      <c r="Z128" s="551"/>
    </row>
    <row r="129" ht="15.75" customHeight="1">
      <c r="A129" s="551"/>
      <c r="B129" s="551"/>
      <c r="C129" s="551"/>
      <c r="D129" s="555"/>
      <c r="E129" s="551"/>
      <c r="F129" s="551"/>
      <c r="G129" s="551"/>
      <c r="H129" s="551"/>
      <c r="I129" s="551"/>
      <c r="J129" s="551"/>
      <c r="K129" s="551"/>
      <c r="L129" s="551"/>
      <c r="M129" s="551"/>
      <c r="N129" s="551"/>
      <c r="O129" s="551"/>
      <c r="P129" s="551"/>
      <c r="Q129" s="551"/>
      <c r="R129" s="551"/>
      <c r="S129" s="551"/>
      <c r="T129" s="551"/>
      <c r="U129" s="551"/>
      <c r="V129" s="551"/>
      <c r="W129" s="551"/>
      <c r="X129" s="551"/>
      <c r="Y129" s="551"/>
      <c r="Z129" s="551"/>
    </row>
    <row r="130" ht="15.75" customHeight="1">
      <c r="A130" s="551"/>
      <c r="B130" s="551"/>
      <c r="C130" s="551"/>
      <c r="D130" s="555"/>
      <c r="E130" s="551"/>
      <c r="F130" s="551"/>
      <c r="G130" s="551"/>
      <c r="H130" s="551"/>
      <c r="I130" s="551"/>
      <c r="J130" s="551"/>
      <c r="K130" s="551"/>
      <c r="L130" s="551"/>
      <c r="M130" s="551"/>
      <c r="N130" s="551"/>
      <c r="O130" s="551"/>
      <c r="P130" s="551"/>
      <c r="Q130" s="551"/>
      <c r="R130" s="551"/>
      <c r="S130" s="551"/>
      <c r="T130" s="551"/>
      <c r="U130" s="551"/>
      <c r="V130" s="551"/>
      <c r="W130" s="551"/>
      <c r="X130" s="551"/>
      <c r="Y130" s="551"/>
      <c r="Z130" s="551"/>
    </row>
    <row r="131" ht="15.75" customHeight="1">
      <c r="A131" s="551"/>
      <c r="B131" s="551"/>
      <c r="C131" s="551"/>
      <c r="D131" s="555"/>
      <c r="E131" s="551"/>
      <c r="F131" s="551"/>
      <c r="G131" s="551"/>
      <c r="H131" s="551"/>
      <c r="I131" s="551"/>
      <c r="J131" s="551"/>
      <c r="K131" s="551"/>
      <c r="L131" s="551"/>
      <c r="M131" s="551"/>
      <c r="N131" s="551"/>
      <c r="O131" s="551"/>
      <c r="P131" s="551"/>
      <c r="Q131" s="551"/>
      <c r="R131" s="551"/>
      <c r="S131" s="551"/>
      <c r="T131" s="551"/>
      <c r="U131" s="551"/>
      <c r="V131" s="551"/>
      <c r="W131" s="551"/>
      <c r="X131" s="551"/>
      <c r="Y131" s="551"/>
      <c r="Z131" s="551"/>
    </row>
    <row r="132" ht="15.75" customHeight="1">
      <c r="A132" s="551"/>
      <c r="B132" s="551"/>
      <c r="C132" s="551"/>
      <c r="D132" s="555"/>
      <c r="E132" s="551"/>
      <c r="F132" s="551"/>
      <c r="G132" s="551"/>
      <c r="H132" s="551"/>
      <c r="I132" s="551"/>
      <c r="J132" s="551"/>
      <c r="K132" s="551"/>
      <c r="L132" s="551"/>
      <c r="M132" s="551"/>
      <c r="N132" s="551"/>
      <c r="O132" s="551"/>
      <c r="P132" s="551"/>
      <c r="Q132" s="551"/>
      <c r="R132" s="551"/>
      <c r="S132" s="551"/>
      <c r="T132" s="551"/>
      <c r="U132" s="551"/>
      <c r="V132" s="551"/>
      <c r="W132" s="551"/>
      <c r="X132" s="551"/>
      <c r="Y132" s="551"/>
      <c r="Z132" s="551"/>
    </row>
    <row r="133" ht="15.75" customHeight="1">
      <c r="A133" s="551"/>
      <c r="B133" s="551"/>
      <c r="C133" s="551"/>
      <c r="D133" s="555"/>
      <c r="E133" s="551"/>
      <c r="F133" s="551"/>
      <c r="G133" s="551"/>
      <c r="H133" s="551"/>
      <c r="I133" s="551"/>
      <c r="J133" s="551"/>
      <c r="K133" s="551"/>
      <c r="L133" s="551"/>
      <c r="M133" s="551"/>
      <c r="N133" s="551"/>
      <c r="O133" s="551"/>
      <c r="P133" s="551"/>
      <c r="Q133" s="551"/>
      <c r="R133" s="551"/>
      <c r="S133" s="551"/>
      <c r="T133" s="551"/>
      <c r="U133" s="551"/>
      <c r="V133" s="551"/>
      <c r="W133" s="551"/>
      <c r="X133" s="551"/>
      <c r="Y133" s="551"/>
      <c r="Z133" s="551"/>
    </row>
    <row r="134" ht="15.75" customHeight="1">
      <c r="A134" s="551"/>
      <c r="B134" s="551"/>
      <c r="C134" s="551"/>
      <c r="D134" s="555"/>
      <c r="E134" s="551"/>
      <c r="F134" s="551"/>
      <c r="G134" s="551"/>
      <c r="H134" s="551"/>
      <c r="I134" s="551"/>
      <c r="J134" s="551"/>
      <c r="K134" s="551"/>
      <c r="L134" s="551"/>
      <c r="M134" s="551"/>
      <c r="N134" s="551"/>
      <c r="O134" s="551"/>
      <c r="P134" s="551"/>
      <c r="Q134" s="551"/>
      <c r="R134" s="551"/>
      <c r="S134" s="551"/>
      <c r="T134" s="551"/>
      <c r="U134" s="551"/>
      <c r="V134" s="551"/>
      <c r="W134" s="551"/>
      <c r="X134" s="551"/>
      <c r="Y134" s="551"/>
      <c r="Z134" s="551"/>
    </row>
    <row r="135" ht="15.75" customHeight="1">
      <c r="A135" s="551"/>
      <c r="B135" s="551"/>
      <c r="C135" s="551"/>
      <c r="D135" s="555"/>
      <c r="E135" s="551"/>
      <c r="F135" s="551"/>
      <c r="G135" s="551"/>
      <c r="H135" s="551"/>
      <c r="I135" s="551"/>
      <c r="J135" s="551"/>
      <c r="K135" s="551"/>
      <c r="L135" s="551"/>
      <c r="M135" s="551"/>
      <c r="N135" s="551"/>
      <c r="O135" s="551"/>
      <c r="P135" s="551"/>
      <c r="Q135" s="551"/>
      <c r="R135" s="551"/>
      <c r="S135" s="551"/>
      <c r="T135" s="551"/>
      <c r="U135" s="551"/>
      <c r="V135" s="551"/>
      <c r="W135" s="551"/>
      <c r="X135" s="551"/>
      <c r="Y135" s="551"/>
      <c r="Z135" s="551"/>
    </row>
    <row r="136" ht="15.75" customHeight="1">
      <c r="A136" s="551"/>
      <c r="B136" s="551"/>
      <c r="C136" s="551"/>
      <c r="D136" s="555"/>
      <c r="E136" s="551"/>
      <c r="F136" s="551"/>
      <c r="G136" s="551"/>
      <c r="H136" s="551"/>
      <c r="I136" s="551"/>
      <c r="J136" s="551"/>
      <c r="K136" s="551"/>
      <c r="L136" s="551"/>
      <c r="M136" s="551"/>
      <c r="N136" s="551"/>
      <c r="O136" s="551"/>
      <c r="P136" s="551"/>
      <c r="Q136" s="551"/>
      <c r="R136" s="551"/>
      <c r="S136" s="551"/>
      <c r="T136" s="551"/>
      <c r="U136" s="551"/>
      <c r="V136" s="551"/>
      <c r="W136" s="551"/>
      <c r="X136" s="551"/>
      <c r="Y136" s="551"/>
      <c r="Z136" s="551"/>
    </row>
    <row r="137" ht="15.75" customHeight="1">
      <c r="A137" s="551"/>
      <c r="B137" s="551"/>
      <c r="C137" s="551"/>
      <c r="D137" s="555"/>
      <c r="E137" s="551"/>
      <c r="F137" s="551"/>
      <c r="G137" s="551"/>
      <c r="H137" s="551"/>
      <c r="I137" s="551"/>
      <c r="J137" s="551"/>
      <c r="K137" s="551"/>
      <c r="L137" s="551"/>
      <c r="M137" s="551"/>
      <c r="N137" s="551"/>
      <c r="O137" s="551"/>
      <c r="P137" s="551"/>
      <c r="Q137" s="551"/>
      <c r="R137" s="551"/>
      <c r="S137" s="551"/>
      <c r="T137" s="551"/>
      <c r="U137" s="551"/>
      <c r="V137" s="551"/>
      <c r="W137" s="551"/>
      <c r="X137" s="551"/>
      <c r="Y137" s="551"/>
      <c r="Z137" s="551"/>
    </row>
    <row r="138" ht="15.75" customHeight="1">
      <c r="A138" s="551"/>
      <c r="B138" s="551"/>
      <c r="C138" s="551"/>
      <c r="D138" s="555"/>
      <c r="E138" s="551"/>
      <c r="F138" s="551"/>
      <c r="G138" s="551"/>
      <c r="H138" s="551"/>
      <c r="I138" s="551"/>
      <c r="J138" s="551"/>
      <c r="K138" s="551"/>
      <c r="L138" s="551"/>
      <c r="M138" s="551"/>
      <c r="N138" s="551"/>
      <c r="O138" s="551"/>
      <c r="P138" s="551"/>
      <c r="Q138" s="551"/>
      <c r="R138" s="551"/>
      <c r="S138" s="551"/>
      <c r="T138" s="551"/>
      <c r="U138" s="551"/>
      <c r="V138" s="551"/>
      <c r="W138" s="551"/>
      <c r="X138" s="551"/>
      <c r="Y138" s="551"/>
      <c r="Z138" s="551"/>
    </row>
    <row r="139" ht="15.75" customHeight="1">
      <c r="A139" s="551"/>
      <c r="B139" s="551"/>
      <c r="C139" s="551"/>
      <c r="D139" s="555"/>
      <c r="E139" s="551"/>
      <c r="F139" s="551"/>
      <c r="G139" s="551"/>
      <c r="H139" s="551"/>
      <c r="I139" s="551"/>
      <c r="J139" s="551"/>
      <c r="K139" s="551"/>
      <c r="L139" s="551"/>
      <c r="M139" s="551"/>
      <c r="N139" s="551"/>
      <c r="O139" s="551"/>
      <c r="P139" s="551"/>
      <c r="Q139" s="551"/>
      <c r="R139" s="551"/>
      <c r="S139" s="551"/>
      <c r="T139" s="551"/>
      <c r="U139" s="551"/>
      <c r="V139" s="551"/>
      <c r="W139" s="551"/>
      <c r="X139" s="551"/>
      <c r="Y139" s="551"/>
      <c r="Z139" s="551"/>
    </row>
    <row r="140" ht="15.75" customHeight="1">
      <c r="A140" s="551"/>
      <c r="B140" s="551"/>
      <c r="C140" s="551"/>
      <c r="D140" s="555"/>
      <c r="E140" s="551"/>
      <c r="F140" s="551"/>
      <c r="G140" s="551"/>
      <c r="H140" s="551"/>
      <c r="I140" s="551"/>
      <c r="J140" s="551"/>
      <c r="K140" s="551"/>
      <c r="L140" s="551"/>
      <c r="M140" s="551"/>
      <c r="N140" s="551"/>
      <c r="O140" s="551"/>
      <c r="P140" s="551"/>
      <c r="Q140" s="551"/>
      <c r="R140" s="551"/>
      <c r="S140" s="551"/>
      <c r="T140" s="551"/>
      <c r="U140" s="551"/>
      <c r="V140" s="551"/>
      <c r="W140" s="551"/>
      <c r="X140" s="551"/>
      <c r="Y140" s="551"/>
      <c r="Z140" s="551"/>
    </row>
    <row r="141" ht="15.75" customHeight="1">
      <c r="A141" s="551"/>
      <c r="B141" s="551"/>
      <c r="C141" s="551"/>
      <c r="D141" s="555"/>
      <c r="E141" s="551"/>
      <c r="F141" s="551"/>
      <c r="G141" s="551"/>
      <c r="H141" s="551"/>
      <c r="I141" s="551"/>
      <c r="J141" s="551"/>
      <c r="K141" s="551"/>
      <c r="L141" s="551"/>
      <c r="M141" s="551"/>
      <c r="N141" s="551"/>
      <c r="O141" s="551"/>
      <c r="P141" s="551"/>
      <c r="Q141" s="551"/>
      <c r="R141" s="551"/>
      <c r="S141" s="551"/>
      <c r="T141" s="551"/>
      <c r="U141" s="551"/>
      <c r="V141" s="551"/>
      <c r="W141" s="551"/>
      <c r="X141" s="551"/>
      <c r="Y141" s="551"/>
      <c r="Z141" s="551"/>
    </row>
    <row r="142" ht="15.75" customHeight="1">
      <c r="A142" s="551"/>
      <c r="B142" s="551"/>
      <c r="C142" s="551"/>
      <c r="D142" s="555"/>
      <c r="E142" s="551"/>
      <c r="F142" s="551"/>
      <c r="G142" s="551"/>
      <c r="H142" s="551"/>
      <c r="I142" s="551"/>
      <c r="J142" s="551"/>
      <c r="K142" s="551"/>
      <c r="L142" s="551"/>
      <c r="M142" s="551"/>
      <c r="N142" s="551"/>
      <c r="O142" s="551"/>
      <c r="P142" s="551"/>
      <c r="Q142" s="551"/>
      <c r="R142" s="551"/>
      <c r="S142" s="551"/>
      <c r="T142" s="551"/>
      <c r="U142" s="551"/>
      <c r="V142" s="551"/>
      <c r="W142" s="551"/>
      <c r="X142" s="551"/>
      <c r="Y142" s="551"/>
      <c r="Z142" s="551"/>
    </row>
    <row r="143" ht="15.75" customHeight="1">
      <c r="A143" s="551"/>
      <c r="B143" s="551"/>
      <c r="C143" s="551"/>
      <c r="D143" s="555"/>
      <c r="E143" s="551"/>
      <c r="F143" s="551"/>
      <c r="G143" s="551"/>
      <c r="H143" s="551"/>
      <c r="I143" s="551"/>
      <c r="J143" s="551"/>
      <c r="K143" s="551"/>
      <c r="L143" s="551"/>
      <c r="M143" s="551"/>
      <c r="N143" s="551"/>
      <c r="O143" s="551"/>
      <c r="P143" s="551"/>
      <c r="Q143" s="551"/>
      <c r="R143" s="551"/>
      <c r="S143" s="551"/>
      <c r="T143" s="551"/>
      <c r="U143" s="551"/>
      <c r="V143" s="551"/>
      <c r="W143" s="551"/>
      <c r="X143" s="551"/>
      <c r="Y143" s="551"/>
      <c r="Z143" s="551"/>
    </row>
    <row r="144" ht="15.75" customHeight="1">
      <c r="A144" s="551"/>
      <c r="B144" s="551"/>
      <c r="C144" s="551"/>
      <c r="D144" s="555"/>
      <c r="E144" s="551"/>
      <c r="F144" s="551"/>
      <c r="G144" s="551"/>
      <c r="H144" s="551"/>
      <c r="I144" s="551"/>
      <c r="J144" s="551"/>
      <c r="K144" s="551"/>
      <c r="L144" s="551"/>
      <c r="M144" s="551"/>
      <c r="N144" s="551"/>
      <c r="O144" s="551"/>
      <c r="P144" s="551"/>
      <c r="Q144" s="551"/>
      <c r="R144" s="551"/>
      <c r="S144" s="551"/>
      <c r="T144" s="551"/>
      <c r="U144" s="551"/>
      <c r="V144" s="551"/>
      <c r="W144" s="551"/>
      <c r="X144" s="551"/>
      <c r="Y144" s="551"/>
      <c r="Z144" s="551"/>
    </row>
    <row r="145" ht="15.75" customHeight="1">
      <c r="A145" s="551"/>
      <c r="B145" s="551"/>
      <c r="C145" s="551"/>
      <c r="D145" s="555"/>
      <c r="E145" s="551"/>
      <c r="F145" s="551"/>
      <c r="G145" s="551"/>
      <c r="H145" s="551"/>
      <c r="I145" s="551"/>
      <c r="J145" s="551"/>
      <c r="K145" s="551"/>
      <c r="L145" s="551"/>
      <c r="M145" s="551"/>
      <c r="N145" s="551"/>
      <c r="O145" s="551"/>
      <c r="P145" s="551"/>
      <c r="Q145" s="551"/>
      <c r="R145" s="551"/>
      <c r="S145" s="551"/>
      <c r="T145" s="551"/>
      <c r="U145" s="551"/>
      <c r="V145" s="551"/>
      <c r="W145" s="551"/>
      <c r="X145" s="551"/>
      <c r="Y145" s="551"/>
      <c r="Z145" s="551"/>
    </row>
    <row r="146" ht="15.75" customHeight="1">
      <c r="A146" s="551"/>
      <c r="B146" s="551"/>
      <c r="C146" s="551"/>
      <c r="D146" s="555"/>
      <c r="E146" s="551"/>
      <c r="F146" s="551"/>
      <c r="G146" s="551"/>
      <c r="H146" s="551"/>
      <c r="I146" s="551"/>
      <c r="J146" s="551"/>
      <c r="K146" s="551"/>
      <c r="L146" s="551"/>
      <c r="M146" s="551"/>
      <c r="N146" s="551"/>
      <c r="O146" s="551"/>
      <c r="P146" s="551"/>
      <c r="Q146" s="551"/>
      <c r="R146" s="551"/>
      <c r="S146" s="551"/>
      <c r="T146" s="551"/>
      <c r="U146" s="551"/>
      <c r="V146" s="551"/>
      <c r="W146" s="551"/>
      <c r="X146" s="551"/>
      <c r="Y146" s="551"/>
      <c r="Z146" s="551"/>
    </row>
    <row r="147" ht="15.75" customHeight="1">
      <c r="A147" s="551"/>
      <c r="B147" s="551"/>
      <c r="C147" s="551"/>
      <c r="D147" s="555"/>
      <c r="E147" s="551"/>
      <c r="F147" s="551"/>
      <c r="G147" s="551"/>
      <c r="H147" s="551"/>
      <c r="I147" s="551"/>
      <c r="J147" s="551"/>
      <c r="K147" s="551"/>
      <c r="L147" s="551"/>
      <c r="M147" s="551"/>
      <c r="N147" s="551"/>
      <c r="O147" s="551"/>
      <c r="P147" s="551"/>
      <c r="Q147" s="551"/>
      <c r="R147" s="551"/>
      <c r="S147" s="551"/>
      <c r="T147" s="551"/>
      <c r="U147" s="551"/>
      <c r="V147" s="551"/>
      <c r="W147" s="551"/>
      <c r="X147" s="551"/>
      <c r="Y147" s="551"/>
      <c r="Z147" s="551"/>
    </row>
    <row r="148" ht="15.75" customHeight="1">
      <c r="A148" s="551"/>
      <c r="B148" s="551"/>
      <c r="C148" s="551"/>
      <c r="D148" s="555"/>
      <c r="E148" s="551"/>
      <c r="F148" s="551"/>
      <c r="G148" s="551"/>
      <c r="H148" s="551"/>
      <c r="I148" s="551"/>
      <c r="J148" s="551"/>
      <c r="K148" s="551"/>
      <c r="L148" s="551"/>
      <c r="M148" s="551"/>
      <c r="N148" s="551"/>
      <c r="O148" s="551"/>
      <c r="P148" s="551"/>
      <c r="Q148" s="551"/>
      <c r="R148" s="551"/>
      <c r="S148" s="551"/>
      <c r="T148" s="551"/>
      <c r="U148" s="551"/>
      <c r="V148" s="551"/>
      <c r="W148" s="551"/>
      <c r="X148" s="551"/>
      <c r="Y148" s="551"/>
      <c r="Z148" s="551"/>
    </row>
    <row r="149" ht="15.75" customHeight="1">
      <c r="A149" s="551"/>
      <c r="B149" s="551"/>
      <c r="C149" s="551"/>
      <c r="D149" s="555"/>
      <c r="E149" s="551"/>
      <c r="F149" s="551"/>
      <c r="G149" s="551"/>
      <c r="H149" s="551"/>
      <c r="I149" s="551"/>
      <c r="J149" s="551"/>
      <c r="K149" s="551"/>
      <c r="L149" s="551"/>
      <c r="M149" s="551"/>
      <c r="N149" s="551"/>
      <c r="O149" s="551"/>
      <c r="P149" s="551"/>
      <c r="Q149" s="551"/>
      <c r="R149" s="551"/>
      <c r="S149" s="551"/>
      <c r="T149" s="551"/>
      <c r="U149" s="551"/>
      <c r="V149" s="551"/>
      <c r="W149" s="551"/>
      <c r="X149" s="551"/>
      <c r="Y149" s="551"/>
      <c r="Z149" s="551"/>
    </row>
    <row r="150" ht="15.75" customHeight="1">
      <c r="A150" s="551"/>
      <c r="B150" s="551"/>
      <c r="C150" s="551"/>
      <c r="D150" s="555"/>
      <c r="E150" s="551"/>
      <c r="F150" s="551"/>
      <c r="G150" s="551"/>
      <c r="H150" s="551"/>
      <c r="I150" s="551"/>
      <c r="J150" s="551"/>
      <c r="K150" s="551"/>
      <c r="L150" s="551"/>
      <c r="M150" s="551"/>
      <c r="N150" s="551"/>
      <c r="O150" s="551"/>
      <c r="P150" s="551"/>
      <c r="Q150" s="551"/>
      <c r="R150" s="551"/>
      <c r="S150" s="551"/>
      <c r="T150" s="551"/>
      <c r="U150" s="551"/>
      <c r="V150" s="551"/>
      <c r="W150" s="551"/>
      <c r="X150" s="551"/>
      <c r="Y150" s="551"/>
      <c r="Z150" s="551"/>
    </row>
    <row r="151" ht="15.75" customHeight="1">
      <c r="A151" s="551"/>
      <c r="B151" s="551"/>
      <c r="C151" s="551"/>
      <c r="D151" s="555"/>
      <c r="E151" s="551"/>
      <c r="F151" s="551"/>
      <c r="G151" s="551"/>
      <c r="H151" s="551"/>
      <c r="I151" s="551"/>
      <c r="J151" s="551"/>
      <c r="K151" s="551"/>
      <c r="L151" s="551"/>
      <c r="M151" s="551"/>
      <c r="N151" s="551"/>
      <c r="O151" s="551"/>
      <c r="P151" s="551"/>
      <c r="Q151" s="551"/>
      <c r="R151" s="551"/>
      <c r="S151" s="551"/>
      <c r="T151" s="551"/>
      <c r="U151" s="551"/>
      <c r="V151" s="551"/>
      <c r="W151" s="551"/>
      <c r="X151" s="551"/>
      <c r="Y151" s="551"/>
      <c r="Z151" s="551"/>
    </row>
    <row r="152" ht="15.75" customHeight="1">
      <c r="A152" s="551"/>
      <c r="B152" s="551"/>
      <c r="C152" s="551"/>
      <c r="D152" s="555"/>
      <c r="E152" s="551"/>
      <c r="F152" s="551"/>
      <c r="G152" s="551"/>
      <c r="H152" s="551"/>
      <c r="I152" s="551"/>
      <c r="J152" s="551"/>
      <c r="K152" s="551"/>
      <c r="L152" s="551"/>
      <c r="M152" s="551"/>
      <c r="N152" s="551"/>
      <c r="O152" s="551"/>
      <c r="P152" s="551"/>
      <c r="Q152" s="551"/>
      <c r="R152" s="551"/>
      <c r="S152" s="551"/>
      <c r="T152" s="551"/>
      <c r="U152" s="551"/>
      <c r="V152" s="551"/>
      <c r="W152" s="551"/>
      <c r="X152" s="551"/>
      <c r="Y152" s="551"/>
      <c r="Z152" s="551"/>
    </row>
    <row r="153" ht="15.75" customHeight="1">
      <c r="A153" s="551"/>
      <c r="B153" s="551"/>
      <c r="C153" s="551"/>
      <c r="D153" s="555"/>
      <c r="E153" s="551"/>
      <c r="F153" s="551"/>
      <c r="G153" s="551"/>
      <c r="H153" s="551"/>
      <c r="I153" s="551"/>
      <c r="J153" s="551"/>
      <c r="K153" s="551"/>
      <c r="L153" s="551"/>
      <c r="M153" s="551"/>
      <c r="N153" s="551"/>
      <c r="O153" s="551"/>
      <c r="P153" s="551"/>
      <c r="Q153" s="551"/>
      <c r="R153" s="551"/>
      <c r="S153" s="551"/>
      <c r="T153" s="551"/>
      <c r="U153" s="551"/>
      <c r="V153" s="551"/>
      <c r="W153" s="551"/>
      <c r="X153" s="551"/>
      <c r="Y153" s="551"/>
      <c r="Z153" s="551"/>
    </row>
    <row r="154" ht="15.75" customHeight="1">
      <c r="A154" s="551"/>
      <c r="B154" s="551"/>
      <c r="C154" s="551"/>
      <c r="D154" s="555"/>
      <c r="E154" s="551"/>
      <c r="F154" s="551"/>
      <c r="G154" s="551"/>
      <c r="H154" s="551"/>
      <c r="I154" s="551"/>
      <c r="J154" s="551"/>
      <c r="K154" s="551"/>
      <c r="L154" s="551"/>
      <c r="M154" s="551"/>
      <c r="N154" s="551"/>
      <c r="O154" s="551"/>
      <c r="P154" s="551"/>
      <c r="Q154" s="551"/>
      <c r="R154" s="551"/>
      <c r="S154" s="551"/>
      <c r="T154" s="551"/>
      <c r="U154" s="551"/>
      <c r="V154" s="551"/>
      <c r="W154" s="551"/>
      <c r="X154" s="551"/>
      <c r="Y154" s="551"/>
      <c r="Z154" s="551"/>
    </row>
    <row r="155" ht="15.75" customHeight="1">
      <c r="A155" s="551"/>
      <c r="B155" s="551"/>
      <c r="C155" s="551"/>
      <c r="D155" s="555"/>
      <c r="E155" s="551"/>
      <c r="F155" s="551"/>
      <c r="G155" s="551"/>
      <c r="H155" s="551"/>
      <c r="I155" s="551"/>
      <c r="J155" s="551"/>
      <c r="K155" s="551"/>
      <c r="L155" s="551"/>
      <c r="M155" s="551"/>
      <c r="N155" s="551"/>
      <c r="O155" s="551"/>
      <c r="P155" s="551"/>
      <c r="Q155" s="551"/>
      <c r="R155" s="551"/>
      <c r="S155" s="551"/>
      <c r="T155" s="551"/>
      <c r="U155" s="551"/>
      <c r="V155" s="551"/>
      <c r="W155" s="551"/>
      <c r="X155" s="551"/>
      <c r="Y155" s="551"/>
      <c r="Z155" s="551"/>
    </row>
    <row r="156" ht="15.75" customHeight="1">
      <c r="A156" s="551"/>
      <c r="B156" s="551"/>
      <c r="C156" s="551"/>
      <c r="D156" s="555"/>
      <c r="E156" s="551"/>
      <c r="F156" s="551"/>
      <c r="G156" s="551"/>
      <c r="H156" s="551"/>
      <c r="I156" s="551"/>
      <c r="J156" s="551"/>
      <c r="K156" s="551"/>
      <c r="L156" s="551"/>
      <c r="M156" s="551"/>
      <c r="N156" s="551"/>
      <c r="O156" s="551"/>
      <c r="P156" s="551"/>
      <c r="Q156" s="551"/>
      <c r="R156" s="551"/>
      <c r="S156" s="551"/>
      <c r="T156" s="551"/>
      <c r="U156" s="551"/>
      <c r="V156" s="551"/>
      <c r="W156" s="551"/>
      <c r="X156" s="551"/>
      <c r="Y156" s="551"/>
      <c r="Z156" s="551"/>
    </row>
    <row r="157" ht="15.75" customHeight="1">
      <c r="A157" s="551"/>
      <c r="B157" s="551"/>
      <c r="C157" s="551"/>
      <c r="D157" s="555"/>
      <c r="E157" s="551"/>
      <c r="F157" s="551"/>
      <c r="G157" s="551"/>
      <c r="H157" s="551"/>
      <c r="I157" s="551"/>
      <c r="J157" s="551"/>
      <c r="K157" s="551"/>
      <c r="L157" s="551"/>
      <c r="M157" s="551"/>
      <c r="N157" s="551"/>
      <c r="O157" s="551"/>
      <c r="P157" s="551"/>
      <c r="Q157" s="551"/>
      <c r="R157" s="551"/>
      <c r="S157" s="551"/>
      <c r="T157" s="551"/>
      <c r="U157" s="551"/>
      <c r="V157" s="551"/>
      <c r="W157" s="551"/>
      <c r="X157" s="551"/>
      <c r="Y157" s="551"/>
      <c r="Z157" s="551"/>
    </row>
    <row r="158" ht="15.75" customHeight="1">
      <c r="A158" s="551"/>
      <c r="B158" s="551"/>
      <c r="C158" s="551"/>
      <c r="D158" s="555"/>
      <c r="E158" s="551"/>
      <c r="F158" s="551"/>
      <c r="G158" s="551"/>
      <c r="H158" s="551"/>
      <c r="I158" s="551"/>
      <c r="J158" s="551"/>
      <c r="K158" s="551"/>
      <c r="L158" s="551"/>
      <c r="M158" s="551"/>
      <c r="N158" s="551"/>
      <c r="O158" s="551"/>
      <c r="P158" s="551"/>
      <c r="Q158" s="551"/>
      <c r="R158" s="551"/>
      <c r="S158" s="551"/>
      <c r="T158" s="551"/>
      <c r="U158" s="551"/>
      <c r="V158" s="551"/>
      <c r="W158" s="551"/>
      <c r="X158" s="551"/>
      <c r="Y158" s="551"/>
      <c r="Z158" s="551"/>
    </row>
    <row r="159" ht="15.75" customHeight="1">
      <c r="A159" s="551"/>
      <c r="B159" s="551"/>
      <c r="C159" s="551"/>
      <c r="D159" s="555"/>
      <c r="E159" s="551"/>
      <c r="F159" s="551"/>
      <c r="G159" s="551"/>
      <c r="H159" s="551"/>
      <c r="I159" s="551"/>
      <c r="J159" s="551"/>
      <c r="K159" s="551"/>
      <c r="L159" s="551"/>
      <c r="M159" s="551"/>
      <c r="N159" s="551"/>
      <c r="O159" s="551"/>
      <c r="P159" s="551"/>
      <c r="Q159" s="551"/>
      <c r="R159" s="551"/>
      <c r="S159" s="551"/>
      <c r="T159" s="551"/>
      <c r="U159" s="551"/>
      <c r="V159" s="551"/>
      <c r="W159" s="551"/>
      <c r="X159" s="551"/>
      <c r="Y159" s="551"/>
      <c r="Z159" s="551"/>
    </row>
    <row r="160" ht="15.75" customHeight="1">
      <c r="A160" s="551"/>
      <c r="B160" s="551"/>
      <c r="C160" s="551"/>
      <c r="D160" s="555"/>
      <c r="E160" s="551"/>
      <c r="F160" s="551"/>
      <c r="G160" s="551"/>
      <c r="H160" s="551"/>
      <c r="I160" s="551"/>
      <c r="J160" s="551"/>
      <c r="K160" s="551"/>
      <c r="L160" s="551"/>
      <c r="M160" s="551"/>
      <c r="N160" s="551"/>
      <c r="O160" s="551"/>
      <c r="P160" s="551"/>
      <c r="Q160" s="551"/>
      <c r="R160" s="551"/>
      <c r="S160" s="551"/>
      <c r="T160" s="551"/>
      <c r="U160" s="551"/>
      <c r="V160" s="551"/>
      <c r="W160" s="551"/>
      <c r="X160" s="551"/>
      <c r="Y160" s="551"/>
      <c r="Z160" s="551"/>
    </row>
    <row r="161" ht="15.75" customHeight="1">
      <c r="A161" s="551"/>
      <c r="B161" s="551"/>
      <c r="C161" s="551"/>
      <c r="D161" s="555"/>
      <c r="E161" s="551"/>
      <c r="F161" s="551"/>
      <c r="G161" s="551"/>
      <c r="H161" s="551"/>
      <c r="I161" s="551"/>
      <c r="J161" s="551"/>
      <c r="K161" s="551"/>
      <c r="L161" s="551"/>
      <c r="M161" s="551"/>
      <c r="N161" s="551"/>
      <c r="O161" s="551"/>
      <c r="P161" s="551"/>
      <c r="Q161" s="551"/>
      <c r="R161" s="551"/>
      <c r="S161" s="551"/>
      <c r="T161" s="551"/>
      <c r="U161" s="551"/>
      <c r="V161" s="551"/>
      <c r="W161" s="551"/>
      <c r="X161" s="551"/>
      <c r="Y161" s="551"/>
      <c r="Z161" s="551"/>
    </row>
    <row r="162" ht="15.75" customHeight="1">
      <c r="A162" s="551"/>
      <c r="B162" s="551"/>
      <c r="C162" s="551"/>
      <c r="D162" s="555"/>
      <c r="E162" s="551"/>
      <c r="F162" s="551"/>
      <c r="G162" s="551"/>
      <c r="H162" s="551"/>
      <c r="I162" s="551"/>
      <c r="J162" s="551"/>
      <c r="K162" s="551"/>
      <c r="L162" s="551"/>
      <c r="M162" s="551"/>
      <c r="N162" s="551"/>
      <c r="O162" s="551"/>
      <c r="P162" s="551"/>
      <c r="Q162" s="551"/>
      <c r="R162" s="551"/>
      <c r="S162" s="551"/>
      <c r="T162" s="551"/>
      <c r="U162" s="551"/>
      <c r="V162" s="551"/>
      <c r="W162" s="551"/>
      <c r="X162" s="551"/>
      <c r="Y162" s="551"/>
      <c r="Z162" s="551"/>
    </row>
    <row r="163" ht="15.75" customHeight="1">
      <c r="A163" s="551"/>
      <c r="B163" s="551"/>
      <c r="C163" s="551"/>
      <c r="D163" s="555"/>
      <c r="E163" s="551"/>
      <c r="F163" s="551"/>
      <c r="G163" s="551"/>
      <c r="H163" s="551"/>
      <c r="I163" s="551"/>
      <c r="J163" s="551"/>
      <c r="K163" s="551"/>
      <c r="L163" s="551"/>
      <c r="M163" s="551"/>
      <c r="N163" s="551"/>
      <c r="O163" s="551"/>
      <c r="P163" s="551"/>
      <c r="Q163" s="551"/>
      <c r="R163" s="551"/>
      <c r="S163" s="551"/>
      <c r="T163" s="551"/>
      <c r="U163" s="551"/>
      <c r="V163" s="551"/>
      <c r="W163" s="551"/>
      <c r="X163" s="551"/>
      <c r="Y163" s="551"/>
      <c r="Z163" s="551"/>
    </row>
    <row r="164" ht="15.75" customHeight="1">
      <c r="A164" s="551"/>
      <c r="B164" s="551"/>
      <c r="C164" s="551"/>
      <c r="D164" s="555"/>
      <c r="E164" s="551"/>
      <c r="F164" s="551"/>
      <c r="G164" s="551"/>
      <c r="H164" s="551"/>
      <c r="I164" s="551"/>
      <c r="J164" s="551"/>
      <c r="K164" s="551"/>
      <c r="L164" s="551"/>
      <c r="M164" s="551"/>
      <c r="N164" s="551"/>
      <c r="O164" s="551"/>
      <c r="P164" s="551"/>
      <c r="Q164" s="551"/>
      <c r="R164" s="551"/>
      <c r="S164" s="551"/>
      <c r="T164" s="551"/>
      <c r="U164" s="551"/>
      <c r="V164" s="551"/>
      <c r="W164" s="551"/>
      <c r="X164" s="551"/>
      <c r="Y164" s="551"/>
      <c r="Z164" s="551"/>
    </row>
    <row r="165" ht="15.75" customHeight="1">
      <c r="A165" s="551"/>
      <c r="B165" s="551"/>
      <c r="C165" s="551"/>
      <c r="D165" s="555"/>
      <c r="E165" s="551"/>
      <c r="F165" s="551"/>
      <c r="G165" s="551"/>
      <c r="H165" s="551"/>
      <c r="I165" s="551"/>
      <c r="J165" s="551"/>
      <c r="K165" s="551"/>
      <c r="L165" s="551"/>
      <c r="M165" s="551"/>
      <c r="N165" s="551"/>
      <c r="O165" s="551"/>
      <c r="P165" s="551"/>
      <c r="Q165" s="551"/>
      <c r="R165" s="551"/>
      <c r="S165" s="551"/>
      <c r="T165" s="551"/>
      <c r="U165" s="551"/>
      <c r="V165" s="551"/>
      <c r="W165" s="551"/>
      <c r="X165" s="551"/>
      <c r="Y165" s="551"/>
      <c r="Z165" s="551"/>
    </row>
    <row r="166" ht="15.75" customHeight="1">
      <c r="A166" s="551"/>
      <c r="B166" s="551"/>
      <c r="C166" s="551"/>
      <c r="D166" s="555"/>
      <c r="E166" s="551"/>
      <c r="F166" s="551"/>
      <c r="G166" s="551"/>
      <c r="H166" s="551"/>
      <c r="I166" s="551"/>
      <c r="J166" s="551"/>
      <c r="K166" s="551"/>
      <c r="L166" s="551"/>
      <c r="M166" s="551"/>
      <c r="N166" s="551"/>
      <c r="O166" s="551"/>
      <c r="P166" s="551"/>
      <c r="Q166" s="551"/>
      <c r="R166" s="551"/>
      <c r="S166" s="551"/>
      <c r="T166" s="551"/>
      <c r="U166" s="551"/>
      <c r="V166" s="551"/>
      <c r="W166" s="551"/>
      <c r="X166" s="551"/>
      <c r="Y166" s="551"/>
      <c r="Z166" s="551"/>
    </row>
    <row r="167" ht="15.75" customHeight="1">
      <c r="A167" s="551"/>
      <c r="B167" s="551"/>
      <c r="C167" s="551"/>
      <c r="D167" s="555"/>
      <c r="E167" s="551"/>
      <c r="F167" s="551"/>
      <c r="G167" s="551"/>
      <c r="H167" s="551"/>
      <c r="I167" s="551"/>
      <c r="J167" s="551"/>
      <c r="K167" s="551"/>
      <c r="L167" s="551"/>
      <c r="M167" s="551"/>
      <c r="N167" s="551"/>
      <c r="O167" s="551"/>
      <c r="P167" s="551"/>
      <c r="Q167" s="551"/>
      <c r="R167" s="551"/>
      <c r="S167" s="551"/>
      <c r="T167" s="551"/>
      <c r="U167" s="551"/>
      <c r="V167" s="551"/>
      <c r="W167" s="551"/>
      <c r="X167" s="551"/>
      <c r="Y167" s="551"/>
      <c r="Z167" s="551"/>
    </row>
    <row r="168" ht="15.75" customHeight="1">
      <c r="A168" s="551"/>
      <c r="B168" s="551"/>
      <c r="C168" s="551"/>
      <c r="D168" s="555"/>
      <c r="E168" s="551"/>
      <c r="F168" s="551"/>
      <c r="G168" s="551"/>
      <c r="H168" s="551"/>
      <c r="I168" s="551"/>
      <c r="J168" s="551"/>
      <c r="K168" s="551"/>
      <c r="L168" s="551"/>
      <c r="M168" s="551"/>
      <c r="N168" s="551"/>
      <c r="O168" s="551"/>
      <c r="P168" s="551"/>
      <c r="Q168" s="551"/>
      <c r="R168" s="551"/>
      <c r="S168" s="551"/>
      <c r="T168" s="551"/>
      <c r="U168" s="551"/>
      <c r="V168" s="551"/>
      <c r="W168" s="551"/>
      <c r="X168" s="551"/>
      <c r="Y168" s="551"/>
      <c r="Z168" s="551"/>
    </row>
    <row r="169" ht="15.75" customHeight="1">
      <c r="A169" s="551"/>
      <c r="B169" s="551"/>
      <c r="C169" s="551"/>
      <c r="D169" s="555"/>
      <c r="E169" s="551"/>
      <c r="F169" s="551"/>
      <c r="G169" s="551"/>
      <c r="H169" s="551"/>
      <c r="I169" s="551"/>
      <c r="J169" s="551"/>
      <c r="K169" s="551"/>
      <c r="L169" s="551"/>
      <c r="M169" s="551"/>
      <c r="N169" s="551"/>
      <c r="O169" s="551"/>
      <c r="P169" s="551"/>
      <c r="Q169" s="551"/>
      <c r="R169" s="551"/>
      <c r="S169" s="551"/>
      <c r="T169" s="551"/>
      <c r="U169" s="551"/>
      <c r="V169" s="551"/>
      <c r="W169" s="551"/>
      <c r="X169" s="551"/>
      <c r="Y169" s="551"/>
      <c r="Z169" s="551"/>
    </row>
    <row r="170" ht="15.75" customHeight="1">
      <c r="A170" s="551"/>
      <c r="B170" s="551"/>
      <c r="C170" s="551"/>
      <c r="D170" s="555"/>
      <c r="E170" s="551"/>
      <c r="F170" s="551"/>
      <c r="G170" s="551"/>
      <c r="H170" s="551"/>
      <c r="I170" s="551"/>
      <c r="J170" s="551"/>
      <c r="K170" s="551"/>
      <c r="L170" s="551"/>
      <c r="M170" s="551"/>
      <c r="N170" s="551"/>
      <c r="O170" s="551"/>
      <c r="P170" s="551"/>
      <c r="Q170" s="551"/>
      <c r="R170" s="551"/>
      <c r="S170" s="551"/>
      <c r="T170" s="551"/>
      <c r="U170" s="551"/>
      <c r="V170" s="551"/>
      <c r="W170" s="551"/>
      <c r="X170" s="551"/>
      <c r="Y170" s="551"/>
      <c r="Z170" s="551"/>
    </row>
    <row r="171" ht="15.75" customHeight="1">
      <c r="A171" s="551"/>
      <c r="B171" s="551"/>
      <c r="C171" s="551"/>
      <c r="D171" s="555"/>
      <c r="E171" s="551"/>
      <c r="F171" s="551"/>
      <c r="G171" s="551"/>
      <c r="H171" s="551"/>
      <c r="I171" s="551"/>
      <c r="J171" s="551"/>
      <c r="K171" s="551"/>
      <c r="L171" s="551"/>
      <c r="M171" s="551"/>
      <c r="N171" s="551"/>
      <c r="O171" s="551"/>
      <c r="P171" s="551"/>
      <c r="Q171" s="551"/>
      <c r="R171" s="551"/>
      <c r="S171" s="551"/>
      <c r="T171" s="551"/>
      <c r="U171" s="551"/>
      <c r="V171" s="551"/>
      <c r="W171" s="551"/>
      <c r="X171" s="551"/>
      <c r="Y171" s="551"/>
      <c r="Z171" s="551"/>
    </row>
    <row r="172" ht="15.75" customHeight="1">
      <c r="A172" s="551"/>
      <c r="B172" s="551"/>
      <c r="C172" s="551"/>
      <c r="D172" s="555"/>
      <c r="E172" s="551"/>
      <c r="F172" s="551"/>
      <c r="G172" s="551"/>
      <c r="H172" s="551"/>
      <c r="I172" s="551"/>
      <c r="J172" s="551"/>
      <c r="K172" s="551"/>
      <c r="L172" s="551"/>
      <c r="M172" s="551"/>
      <c r="N172" s="551"/>
      <c r="O172" s="551"/>
      <c r="P172" s="551"/>
      <c r="Q172" s="551"/>
      <c r="R172" s="551"/>
      <c r="S172" s="551"/>
      <c r="T172" s="551"/>
      <c r="U172" s="551"/>
      <c r="V172" s="551"/>
      <c r="W172" s="551"/>
      <c r="X172" s="551"/>
      <c r="Y172" s="551"/>
      <c r="Z172" s="551"/>
    </row>
    <row r="173" ht="15.75" customHeight="1">
      <c r="A173" s="551"/>
      <c r="B173" s="551"/>
      <c r="C173" s="551"/>
      <c r="D173" s="555"/>
      <c r="E173" s="551"/>
      <c r="F173" s="551"/>
      <c r="G173" s="551"/>
      <c r="H173" s="551"/>
      <c r="I173" s="551"/>
      <c r="J173" s="551"/>
      <c r="K173" s="551"/>
      <c r="L173" s="551"/>
      <c r="M173" s="551"/>
      <c r="N173" s="551"/>
      <c r="O173" s="551"/>
      <c r="P173" s="551"/>
      <c r="Q173" s="551"/>
      <c r="R173" s="551"/>
      <c r="S173" s="551"/>
      <c r="T173" s="551"/>
      <c r="U173" s="551"/>
      <c r="V173" s="551"/>
      <c r="W173" s="551"/>
      <c r="X173" s="551"/>
      <c r="Y173" s="551"/>
      <c r="Z173" s="551"/>
    </row>
    <row r="174" ht="15.75" customHeight="1">
      <c r="A174" s="551"/>
      <c r="B174" s="551"/>
      <c r="C174" s="551"/>
      <c r="D174" s="555"/>
      <c r="E174" s="551"/>
      <c r="F174" s="551"/>
      <c r="G174" s="551"/>
      <c r="H174" s="551"/>
      <c r="I174" s="551"/>
      <c r="J174" s="551"/>
      <c r="K174" s="551"/>
      <c r="L174" s="551"/>
      <c r="M174" s="551"/>
      <c r="N174" s="551"/>
      <c r="O174" s="551"/>
      <c r="P174" s="551"/>
      <c r="Q174" s="551"/>
      <c r="R174" s="551"/>
      <c r="S174" s="551"/>
      <c r="T174" s="551"/>
      <c r="U174" s="551"/>
      <c r="V174" s="551"/>
      <c r="W174" s="551"/>
      <c r="X174" s="551"/>
      <c r="Y174" s="551"/>
      <c r="Z174" s="551"/>
    </row>
    <row r="175" ht="15.75" customHeight="1">
      <c r="A175" s="551"/>
      <c r="B175" s="551"/>
      <c r="C175" s="551"/>
      <c r="D175" s="555"/>
      <c r="E175" s="551"/>
      <c r="F175" s="551"/>
      <c r="G175" s="551"/>
      <c r="H175" s="551"/>
      <c r="I175" s="551"/>
      <c r="J175" s="551"/>
      <c r="K175" s="551"/>
      <c r="L175" s="551"/>
      <c r="M175" s="551"/>
      <c r="N175" s="551"/>
      <c r="O175" s="551"/>
      <c r="P175" s="551"/>
      <c r="Q175" s="551"/>
      <c r="R175" s="551"/>
      <c r="S175" s="551"/>
      <c r="T175" s="551"/>
      <c r="U175" s="551"/>
      <c r="V175" s="551"/>
      <c r="W175" s="551"/>
      <c r="X175" s="551"/>
      <c r="Y175" s="551"/>
      <c r="Z175" s="551"/>
    </row>
    <row r="176" ht="15.75" customHeight="1">
      <c r="A176" s="551"/>
      <c r="B176" s="551"/>
      <c r="C176" s="551"/>
      <c r="D176" s="555"/>
      <c r="E176" s="551"/>
      <c r="F176" s="551"/>
      <c r="G176" s="551"/>
      <c r="H176" s="551"/>
      <c r="I176" s="551"/>
      <c r="J176" s="551"/>
      <c r="K176" s="551"/>
      <c r="L176" s="551"/>
      <c r="M176" s="551"/>
      <c r="N176" s="551"/>
      <c r="O176" s="551"/>
      <c r="P176" s="551"/>
      <c r="Q176" s="551"/>
      <c r="R176" s="551"/>
      <c r="S176" s="551"/>
      <c r="T176" s="551"/>
      <c r="U176" s="551"/>
      <c r="V176" s="551"/>
      <c r="W176" s="551"/>
      <c r="X176" s="551"/>
      <c r="Y176" s="551"/>
      <c r="Z176" s="551"/>
    </row>
    <row r="177" ht="15.75" customHeight="1">
      <c r="A177" s="551"/>
      <c r="B177" s="551"/>
      <c r="C177" s="551"/>
      <c r="D177" s="555"/>
      <c r="E177" s="551"/>
      <c r="F177" s="551"/>
      <c r="G177" s="551"/>
      <c r="H177" s="551"/>
      <c r="I177" s="551"/>
      <c r="J177" s="551"/>
      <c r="K177" s="551"/>
      <c r="L177" s="551"/>
      <c r="M177" s="551"/>
      <c r="N177" s="551"/>
      <c r="O177" s="551"/>
      <c r="P177" s="551"/>
      <c r="Q177" s="551"/>
      <c r="R177" s="551"/>
      <c r="S177" s="551"/>
      <c r="T177" s="551"/>
      <c r="U177" s="551"/>
      <c r="V177" s="551"/>
      <c r="W177" s="551"/>
      <c r="X177" s="551"/>
      <c r="Y177" s="551"/>
      <c r="Z177" s="551"/>
    </row>
    <row r="178" ht="15.75" customHeight="1">
      <c r="A178" s="551"/>
      <c r="B178" s="551"/>
      <c r="C178" s="551"/>
      <c r="D178" s="555"/>
      <c r="E178" s="551"/>
      <c r="F178" s="551"/>
      <c r="G178" s="551"/>
      <c r="H178" s="551"/>
      <c r="I178" s="551"/>
      <c r="J178" s="551"/>
      <c r="K178" s="551"/>
      <c r="L178" s="551"/>
      <c r="M178" s="551"/>
      <c r="N178" s="551"/>
      <c r="O178" s="551"/>
      <c r="P178" s="551"/>
      <c r="Q178" s="551"/>
      <c r="R178" s="551"/>
      <c r="S178" s="551"/>
      <c r="T178" s="551"/>
      <c r="U178" s="551"/>
      <c r="V178" s="551"/>
      <c r="W178" s="551"/>
      <c r="X178" s="551"/>
      <c r="Y178" s="551"/>
      <c r="Z178" s="551"/>
    </row>
    <row r="179" ht="15.75" customHeight="1">
      <c r="A179" s="551"/>
      <c r="B179" s="551"/>
      <c r="C179" s="551"/>
      <c r="D179" s="555"/>
      <c r="E179" s="551"/>
      <c r="F179" s="551"/>
      <c r="G179" s="551"/>
      <c r="H179" s="551"/>
      <c r="I179" s="551"/>
      <c r="J179" s="551"/>
      <c r="K179" s="551"/>
      <c r="L179" s="551"/>
      <c r="M179" s="551"/>
      <c r="N179" s="551"/>
      <c r="O179" s="551"/>
      <c r="P179" s="551"/>
      <c r="Q179" s="551"/>
      <c r="R179" s="551"/>
      <c r="S179" s="551"/>
      <c r="T179" s="551"/>
      <c r="U179" s="551"/>
      <c r="V179" s="551"/>
      <c r="W179" s="551"/>
      <c r="X179" s="551"/>
      <c r="Y179" s="551"/>
      <c r="Z179" s="551"/>
    </row>
    <row r="180" ht="15.75" customHeight="1">
      <c r="A180" s="551"/>
      <c r="B180" s="551"/>
      <c r="C180" s="551"/>
      <c r="D180" s="555"/>
      <c r="E180" s="551"/>
      <c r="F180" s="551"/>
      <c r="G180" s="551"/>
      <c r="H180" s="551"/>
      <c r="I180" s="551"/>
      <c r="J180" s="551"/>
      <c r="K180" s="551"/>
      <c r="L180" s="551"/>
      <c r="M180" s="551"/>
      <c r="N180" s="551"/>
      <c r="O180" s="551"/>
      <c r="P180" s="551"/>
      <c r="Q180" s="551"/>
      <c r="R180" s="551"/>
      <c r="S180" s="551"/>
      <c r="T180" s="551"/>
      <c r="U180" s="551"/>
      <c r="V180" s="551"/>
      <c r="W180" s="551"/>
      <c r="X180" s="551"/>
      <c r="Y180" s="551"/>
      <c r="Z180" s="551"/>
    </row>
    <row r="181" ht="15.75" customHeight="1">
      <c r="A181" s="551"/>
      <c r="B181" s="551"/>
      <c r="C181" s="551"/>
      <c r="D181" s="555"/>
      <c r="E181" s="551"/>
      <c r="F181" s="551"/>
      <c r="G181" s="551"/>
      <c r="H181" s="551"/>
      <c r="I181" s="551"/>
      <c r="J181" s="551"/>
      <c r="K181" s="551"/>
      <c r="L181" s="551"/>
      <c r="M181" s="551"/>
      <c r="N181" s="551"/>
      <c r="O181" s="551"/>
      <c r="P181" s="551"/>
      <c r="Q181" s="551"/>
      <c r="R181" s="551"/>
      <c r="S181" s="551"/>
      <c r="T181" s="551"/>
      <c r="U181" s="551"/>
      <c r="V181" s="551"/>
      <c r="W181" s="551"/>
      <c r="X181" s="551"/>
      <c r="Y181" s="551"/>
      <c r="Z181" s="551"/>
    </row>
    <row r="182" ht="15.75" customHeight="1">
      <c r="A182" s="551"/>
      <c r="B182" s="551"/>
      <c r="C182" s="551"/>
      <c r="D182" s="555"/>
      <c r="E182" s="551"/>
      <c r="F182" s="551"/>
      <c r="G182" s="551"/>
      <c r="H182" s="551"/>
      <c r="I182" s="551"/>
      <c r="J182" s="551"/>
      <c r="K182" s="551"/>
      <c r="L182" s="551"/>
      <c r="M182" s="551"/>
      <c r="N182" s="551"/>
      <c r="O182" s="551"/>
      <c r="P182" s="551"/>
      <c r="Q182" s="551"/>
      <c r="R182" s="551"/>
      <c r="S182" s="551"/>
      <c r="T182" s="551"/>
      <c r="U182" s="551"/>
      <c r="V182" s="551"/>
      <c r="W182" s="551"/>
      <c r="X182" s="551"/>
      <c r="Y182" s="551"/>
      <c r="Z182" s="551"/>
    </row>
    <row r="183" ht="15.75" customHeight="1">
      <c r="A183" s="551"/>
      <c r="B183" s="551"/>
      <c r="C183" s="551"/>
      <c r="D183" s="555"/>
      <c r="E183" s="551"/>
      <c r="F183" s="551"/>
      <c r="G183" s="551"/>
      <c r="H183" s="551"/>
      <c r="I183" s="551"/>
      <c r="J183" s="551"/>
      <c r="K183" s="551"/>
      <c r="L183" s="551"/>
      <c r="M183" s="551"/>
      <c r="N183" s="551"/>
      <c r="O183" s="551"/>
      <c r="P183" s="551"/>
      <c r="Q183" s="551"/>
      <c r="R183" s="551"/>
      <c r="S183" s="551"/>
      <c r="T183" s="551"/>
      <c r="U183" s="551"/>
      <c r="V183" s="551"/>
      <c r="W183" s="551"/>
      <c r="X183" s="551"/>
      <c r="Y183" s="551"/>
      <c r="Z183" s="551"/>
    </row>
    <row r="184" ht="15.75" customHeight="1">
      <c r="A184" s="551"/>
      <c r="B184" s="551"/>
      <c r="C184" s="551"/>
      <c r="D184" s="555"/>
      <c r="E184" s="551"/>
      <c r="F184" s="551"/>
      <c r="G184" s="551"/>
      <c r="H184" s="551"/>
      <c r="I184" s="551"/>
      <c r="J184" s="551"/>
      <c r="K184" s="551"/>
      <c r="L184" s="551"/>
      <c r="M184" s="551"/>
      <c r="N184" s="551"/>
      <c r="O184" s="551"/>
      <c r="P184" s="551"/>
      <c r="Q184" s="551"/>
      <c r="R184" s="551"/>
      <c r="S184" s="551"/>
      <c r="T184" s="551"/>
      <c r="U184" s="551"/>
      <c r="V184" s="551"/>
      <c r="W184" s="551"/>
      <c r="X184" s="551"/>
      <c r="Y184" s="551"/>
      <c r="Z184" s="551"/>
    </row>
    <row r="185" ht="15.75" customHeight="1">
      <c r="A185" s="551"/>
      <c r="B185" s="551"/>
      <c r="C185" s="551"/>
      <c r="D185" s="555"/>
      <c r="E185" s="551"/>
      <c r="F185" s="551"/>
      <c r="G185" s="551"/>
      <c r="H185" s="551"/>
      <c r="I185" s="551"/>
      <c r="J185" s="551"/>
      <c r="K185" s="551"/>
      <c r="L185" s="551"/>
      <c r="M185" s="551"/>
      <c r="N185" s="551"/>
      <c r="O185" s="551"/>
      <c r="P185" s="551"/>
      <c r="Q185" s="551"/>
      <c r="R185" s="551"/>
      <c r="S185" s="551"/>
      <c r="T185" s="551"/>
      <c r="U185" s="551"/>
      <c r="V185" s="551"/>
      <c r="W185" s="551"/>
      <c r="X185" s="551"/>
      <c r="Y185" s="551"/>
      <c r="Z185" s="551"/>
    </row>
    <row r="186" ht="15.75" customHeight="1">
      <c r="A186" s="551"/>
      <c r="B186" s="551"/>
      <c r="C186" s="551"/>
      <c r="D186" s="555"/>
      <c r="E186" s="551"/>
      <c r="F186" s="551"/>
      <c r="G186" s="551"/>
      <c r="H186" s="551"/>
      <c r="I186" s="551"/>
      <c r="J186" s="551"/>
      <c r="K186" s="551"/>
      <c r="L186" s="551"/>
      <c r="M186" s="551"/>
      <c r="N186" s="551"/>
      <c r="O186" s="551"/>
      <c r="P186" s="551"/>
      <c r="Q186" s="551"/>
      <c r="R186" s="551"/>
      <c r="S186" s="551"/>
      <c r="T186" s="551"/>
      <c r="U186" s="551"/>
      <c r="V186" s="551"/>
      <c r="W186" s="551"/>
      <c r="X186" s="551"/>
      <c r="Y186" s="551"/>
      <c r="Z186" s="551"/>
    </row>
    <row r="187" ht="15.75" customHeight="1">
      <c r="A187" s="551"/>
      <c r="B187" s="551"/>
      <c r="C187" s="551"/>
      <c r="D187" s="555"/>
      <c r="E187" s="551"/>
      <c r="F187" s="551"/>
      <c r="G187" s="551"/>
      <c r="H187" s="551"/>
      <c r="I187" s="551"/>
      <c r="J187" s="551"/>
      <c r="K187" s="551"/>
      <c r="L187" s="551"/>
      <c r="M187" s="551"/>
      <c r="N187" s="551"/>
      <c r="O187" s="551"/>
      <c r="P187" s="551"/>
      <c r="Q187" s="551"/>
      <c r="R187" s="551"/>
      <c r="S187" s="551"/>
      <c r="T187" s="551"/>
      <c r="U187" s="551"/>
      <c r="V187" s="551"/>
      <c r="W187" s="551"/>
      <c r="X187" s="551"/>
      <c r="Y187" s="551"/>
      <c r="Z187" s="551"/>
    </row>
    <row r="188" ht="15.75" customHeight="1">
      <c r="A188" s="551"/>
      <c r="B188" s="551"/>
      <c r="C188" s="551"/>
      <c r="D188" s="555"/>
      <c r="E188" s="551"/>
      <c r="F188" s="551"/>
      <c r="G188" s="551"/>
      <c r="H188" s="551"/>
      <c r="I188" s="551"/>
      <c r="J188" s="551"/>
      <c r="K188" s="551"/>
      <c r="L188" s="551"/>
      <c r="M188" s="551"/>
      <c r="N188" s="551"/>
      <c r="O188" s="551"/>
      <c r="P188" s="551"/>
      <c r="Q188" s="551"/>
      <c r="R188" s="551"/>
      <c r="S188" s="551"/>
      <c r="T188" s="551"/>
      <c r="U188" s="551"/>
      <c r="V188" s="551"/>
      <c r="W188" s="551"/>
      <c r="X188" s="551"/>
      <c r="Y188" s="551"/>
      <c r="Z188" s="551"/>
    </row>
    <row r="189" ht="15.75" customHeight="1">
      <c r="A189" s="551"/>
      <c r="B189" s="551"/>
      <c r="C189" s="551"/>
      <c r="D189" s="555"/>
      <c r="E189" s="551"/>
      <c r="F189" s="551"/>
      <c r="G189" s="551"/>
      <c r="H189" s="551"/>
      <c r="I189" s="551"/>
      <c r="J189" s="551"/>
      <c r="K189" s="551"/>
      <c r="L189" s="551"/>
      <c r="M189" s="551"/>
      <c r="N189" s="551"/>
      <c r="O189" s="551"/>
      <c r="P189" s="551"/>
      <c r="Q189" s="551"/>
      <c r="R189" s="551"/>
      <c r="S189" s="551"/>
      <c r="T189" s="551"/>
      <c r="U189" s="551"/>
      <c r="V189" s="551"/>
      <c r="W189" s="551"/>
      <c r="X189" s="551"/>
      <c r="Y189" s="551"/>
      <c r="Z189" s="551"/>
    </row>
    <row r="190" ht="15.75" customHeight="1">
      <c r="A190" s="551"/>
      <c r="B190" s="551"/>
      <c r="C190" s="551"/>
      <c r="D190" s="555"/>
      <c r="E190" s="551"/>
      <c r="F190" s="551"/>
      <c r="G190" s="551"/>
      <c r="H190" s="551"/>
      <c r="I190" s="551"/>
      <c r="J190" s="551"/>
      <c r="K190" s="551"/>
      <c r="L190" s="551"/>
      <c r="M190" s="551"/>
      <c r="N190" s="551"/>
      <c r="O190" s="551"/>
      <c r="P190" s="551"/>
      <c r="Q190" s="551"/>
      <c r="R190" s="551"/>
      <c r="S190" s="551"/>
      <c r="T190" s="551"/>
      <c r="U190" s="551"/>
      <c r="V190" s="551"/>
      <c r="W190" s="551"/>
      <c r="X190" s="551"/>
      <c r="Y190" s="551"/>
      <c r="Z190" s="551"/>
    </row>
    <row r="191" ht="15.75" customHeight="1">
      <c r="A191" s="551"/>
      <c r="B191" s="551"/>
      <c r="C191" s="551"/>
      <c r="D191" s="555"/>
      <c r="E191" s="551"/>
      <c r="F191" s="551"/>
      <c r="G191" s="551"/>
      <c r="H191" s="551"/>
      <c r="I191" s="551"/>
      <c r="J191" s="551"/>
      <c r="K191" s="551"/>
      <c r="L191" s="551"/>
      <c r="M191" s="551"/>
      <c r="N191" s="551"/>
      <c r="O191" s="551"/>
      <c r="P191" s="551"/>
      <c r="Q191" s="551"/>
      <c r="R191" s="551"/>
      <c r="S191" s="551"/>
      <c r="T191" s="551"/>
      <c r="U191" s="551"/>
      <c r="V191" s="551"/>
      <c r="W191" s="551"/>
      <c r="X191" s="551"/>
      <c r="Y191" s="551"/>
      <c r="Z191" s="551"/>
    </row>
    <row r="192" ht="15.75" customHeight="1">
      <c r="A192" s="551"/>
      <c r="B192" s="551"/>
      <c r="C192" s="551"/>
      <c r="D192" s="555"/>
      <c r="E192" s="551"/>
      <c r="F192" s="551"/>
      <c r="G192" s="551"/>
      <c r="H192" s="551"/>
      <c r="I192" s="551"/>
      <c r="J192" s="551"/>
      <c r="K192" s="551"/>
      <c r="L192" s="551"/>
      <c r="M192" s="551"/>
      <c r="N192" s="551"/>
      <c r="O192" s="551"/>
      <c r="P192" s="551"/>
      <c r="Q192" s="551"/>
      <c r="R192" s="551"/>
      <c r="S192" s="551"/>
      <c r="T192" s="551"/>
      <c r="U192" s="551"/>
      <c r="V192" s="551"/>
      <c r="W192" s="551"/>
      <c r="X192" s="551"/>
      <c r="Y192" s="551"/>
      <c r="Z192" s="551"/>
    </row>
    <row r="193" ht="15.75" customHeight="1">
      <c r="A193" s="551"/>
      <c r="B193" s="551"/>
      <c r="C193" s="551"/>
      <c r="D193" s="555"/>
      <c r="E193" s="551"/>
      <c r="F193" s="551"/>
      <c r="G193" s="551"/>
      <c r="H193" s="551"/>
      <c r="I193" s="551"/>
      <c r="J193" s="551"/>
      <c r="K193" s="551"/>
      <c r="L193" s="551"/>
      <c r="M193" s="551"/>
      <c r="N193" s="551"/>
      <c r="O193" s="551"/>
      <c r="P193" s="551"/>
      <c r="Q193" s="551"/>
      <c r="R193" s="551"/>
      <c r="S193" s="551"/>
      <c r="T193" s="551"/>
      <c r="U193" s="551"/>
      <c r="V193" s="551"/>
      <c r="W193" s="551"/>
      <c r="X193" s="551"/>
      <c r="Y193" s="551"/>
      <c r="Z193" s="551"/>
    </row>
    <row r="194" ht="15.75" customHeight="1">
      <c r="A194" s="551"/>
      <c r="B194" s="551"/>
      <c r="C194" s="551"/>
      <c r="D194" s="555"/>
      <c r="E194" s="551"/>
      <c r="F194" s="551"/>
      <c r="G194" s="551"/>
      <c r="H194" s="551"/>
      <c r="I194" s="551"/>
      <c r="J194" s="551"/>
      <c r="K194" s="551"/>
      <c r="L194" s="551"/>
      <c r="M194" s="551"/>
      <c r="N194" s="551"/>
      <c r="O194" s="551"/>
      <c r="P194" s="551"/>
      <c r="Q194" s="551"/>
      <c r="R194" s="551"/>
      <c r="S194" s="551"/>
      <c r="T194" s="551"/>
      <c r="U194" s="551"/>
      <c r="V194" s="551"/>
      <c r="W194" s="551"/>
      <c r="X194" s="551"/>
      <c r="Y194" s="551"/>
      <c r="Z194" s="551"/>
    </row>
    <row r="195" ht="15.75" customHeight="1">
      <c r="A195" s="551"/>
      <c r="B195" s="551"/>
      <c r="C195" s="551"/>
      <c r="D195" s="555"/>
      <c r="E195" s="551"/>
      <c r="F195" s="551"/>
      <c r="G195" s="551"/>
      <c r="H195" s="551"/>
      <c r="I195" s="551"/>
      <c r="J195" s="551"/>
      <c r="K195" s="551"/>
      <c r="L195" s="551"/>
      <c r="M195" s="551"/>
      <c r="N195" s="551"/>
      <c r="O195" s="551"/>
      <c r="P195" s="551"/>
      <c r="Q195" s="551"/>
      <c r="R195" s="551"/>
      <c r="S195" s="551"/>
      <c r="T195" s="551"/>
      <c r="U195" s="551"/>
      <c r="V195" s="551"/>
      <c r="W195" s="551"/>
      <c r="X195" s="551"/>
      <c r="Y195" s="551"/>
      <c r="Z195" s="551"/>
    </row>
    <row r="196" ht="15.75" customHeight="1">
      <c r="A196" s="551"/>
      <c r="B196" s="551"/>
      <c r="C196" s="551"/>
      <c r="D196" s="555"/>
      <c r="E196" s="551"/>
      <c r="F196" s="551"/>
      <c r="G196" s="551"/>
      <c r="H196" s="551"/>
      <c r="I196" s="551"/>
      <c r="J196" s="551"/>
      <c r="K196" s="551"/>
      <c r="L196" s="551"/>
      <c r="M196" s="551"/>
      <c r="N196" s="551"/>
      <c r="O196" s="551"/>
      <c r="P196" s="551"/>
      <c r="Q196" s="551"/>
      <c r="R196" s="551"/>
      <c r="S196" s="551"/>
      <c r="T196" s="551"/>
      <c r="U196" s="551"/>
      <c r="V196" s="551"/>
      <c r="W196" s="551"/>
      <c r="X196" s="551"/>
      <c r="Y196" s="551"/>
      <c r="Z196" s="551"/>
    </row>
    <row r="197" ht="15.75" customHeight="1">
      <c r="A197" s="551"/>
      <c r="B197" s="551"/>
      <c r="C197" s="551"/>
      <c r="D197" s="555"/>
      <c r="E197" s="551"/>
      <c r="F197" s="551"/>
      <c r="G197" s="551"/>
      <c r="H197" s="551"/>
      <c r="I197" s="551"/>
      <c r="J197" s="551"/>
      <c r="K197" s="551"/>
      <c r="L197" s="551"/>
      <c r="M197" s="551"/>
      <c r="N197" s="551"/>
      <c r="O197" s="551"/>
      <c r="P197" s="551"/>
      <c r="Q197" s="551"/>
      <c r="R197" s="551"/>
      <c r="S197" s="551"/>
      <c r="T197" s="551"/>
      <c r="U197" s="551"/>
      <c r="V197" s="551"/>
      <c r="W197" s="551"/>
      <c r="X197" s="551"/>
      <c r="Y197" s="551"/>
      <c r="Z197" s="551"/>
    </row>
    <row r="198" ht="15.75" customHeight="1">
      <c r="A198" s="551"/>
      <c r="B198" s="551"/>
      <c r="C198" s="551"/>
      <c r="D198" s="555"/>
      <c r="E198" s="551"/>
      <c r="F198" s="551"/>
      <c r="G198" s="551"/>
      <c r="H198" s="551"/>
      <c r="I198" s="551"/>
      <c r="J198" s="551"/>
      <c r="K198" s="551"/>
      <c r="L198" s="551"/>
      <c r="M198" s="551"/>
      <c r="N198" s="551"/>
      <c r="O198" s="551"/>
      <c r="P198" s="551"/>
      <c r="Q198" s="551"/>
      <c r="R198" s="551"/>
      <c r="S198" s="551"/>
      <c r="T198" s="551"/>
      <c r="U198" s="551"/>
      <c r="V198" s="551"/>
      <c r="W198" s="551"/>
      <c r="X198" s="551"/>
      <c r="Y198" s="551"/>
      <c r="Z198" s="551"/>
    </row>
    <row r="199" ht="15.75" customHeight="1">
      <c r="A199" s="551"/>
      <c r="B199" s="551"/>
      <c r="C199" s="551"/>
      <c r="D199" s="555"/>
      <c r="E199" s="551"/>
      <c r="F199" s="551"/>
      <c r="G199" s="551"/>
      <c r="H199" s="551"/>
      <c r="I199" s="551"/>
      <c r="J199" s="551"/>
      <c r="K199" s="551"/>
      <c r="L199" s="551"/>
      <c r="M199" s="551"/>
      <c r="N199" s="551"/>
      <c r="O199" s="551"/>
      <c r="P199" s="551"/>
      <c r="Q199" s="551"/>
      <c r="R199" s="551"/>
      <c r="S199" s="551"/>
      <c r="T199" s="551"/>
      <c r="U199" s="551"/>
      <c r="V199" s="551"/>
      <c r="W199" s="551"/>
      <c r="X199" s="551"/>
      <c r="Y199" s="551"/>
      <c r="Z199" s="551"/>
    </row>
    <row r="200" ht="15.75" customHeight="1">
      <c r="A200" s="551"/>
      <c r="B200" s="551"/>
      <c r="C200" s="551"/>
      <c r="D200" s="555"/>
      <c r="E200" s="551"/>
      <c r="F200" s="551"/>
      <c r="G200" s="551"/>
      <c r="H200" s="551"/>
      <c r="I200" s="551"/>
      <c r="J200" s="551"/>
      <c r="K200" s="551"/>
      <c r="L200" s="551"/>
      <c r="M200" s="551"/>
      <c r="N200" s="551"/>
      <c r="O200" s="551"/>
      <c r="P200" s="551"/>
      <c r="Q200" s="551"/>
      <c r="R200" s="551"/>
      <c r="S200" s="551"/>
      <c r="T200" s="551"/>
      <c r="U200" s="551"/>
      <c r="V200" s="551"/>
      <c r="W200" s="551"/>
      <c r="X200" s="551"/>
      <c r="Y200" s="551"/>
      <c r="Z200" s="551"/>
    </row>
    <row r="201" ht="15.75" customHeight="1">
      <c r="A201" s="551"/>
      <c r="B201" s="551"/>
      <c r="C201" s="551"/>
      <c r="D201" s="555"/>
      <c r="E201" s="551"/>
      <c r="F201" s="551"/>
      <c r="G201" s="551"/>
      <c r="H201" s="551"/>
      <c r="I201" s="551"/>
      <c r="J201" s="551"/>
      <c r="K201" s="551"/>
      <c r="L201" s="551"/>
      <c r="M201" s="551"/>
      <c r="N201" s="551"/>
      <c r="O201" s="551"/>
      <c r="P201" s="551"/>
      <c r="Q201" s="551"/>
      <c r="R201" s="551"/>
      <c r="S201" s="551"/>
      <c r="T201" s="551"/>
      <c r="U201" s="551"/>
      <c r="V201" s="551"/>
      <c r="W201" s="551"/>
      <c r="X201" s="551"/>
      <c r="Y201" s="551"/>
      <c r="Z201" s="551"/>
    </row>
    <row r="202" ht="15.75" customHeight="1">
      <c r="A202" s="551"/>
      <c r="B202" s="551"/>
      <c r="C202" s="551"/>
      <c r="D202" s="555"/>
      <c r="E202" s="551"/>
      <c r="F202" s="551"/>
      <c r="G202" s="551"/>
      <c r="H202" s="551"/>
      <c r="I202" s="551"/>
      <c r="J202" s="551"/>
      <c r="K202" s="551"/>
      <c r="L202" s="551"/>
      <c r="M202" s="551"/>
      <c r="N202" s="551"/>
      <c r="O202" s="551"/>
      <c r="P202" s="551"/>
      <c r="Q202" s="551"/>
      <c r="R202" s="551"/>
      <c r="S202" s="551"/>
      <c r="T202" s="551"/>
      <c r="U202" s="551"/>
      <c r="V202" s="551"/>
      <c r="W202" s="551"/>
      <c r="X202" s="551"/>
      <c r="Y202" s="551"/>
      <c r="Z202" s="551"/>
    </row>
    <row r="203" ht="15.75" customHeight="1">
      <c r="A203" s="551"/>
      <c r="B203" s="551"/>
      <c r="C203" s="551"/>
      <c r="D203" s="555"/>
      <c r="E203" s="551"/>
      <c r="F203" s="551"/>
      <c r="G203" s="551"/>
      <c r="H203" s="551"/>
      <c r="I203" s="551"/>
      <c r="J203" s="551"/>
      <c r="K203" s="551"/>
      <c r="L203" s="551"/>
      <c r="M203" s="551"/>
      <c r="N203" s="551"/>
      <c r="O203" s="551"/>
      <c r="P203" s="551"/>
      <c r="Q203" s="551"/>
      <c r="R203" s="551"/>
      <c r="S203" s="551"/>
      <c r="T203" s="551"/>
      <c r="U203" s="551"/>
      <c r="V203" s="551"/>
      <c r="W203" s="551"/>
      <c r="X203" s="551"/>
      <c r="Y203" s="551"/>
      <c r="Z203" s="551"/>
    </row>
    <row r="204" ht="15.75" customHeight="1">
      <c r="A204" s="551"/>
      <c r="B204" s="551"/>
      <c r="C204" s="551"/>
      <c r="D204" s="555"/>
      <c r="E204" s="551"/>
      <c r="F204" s="551"/>
      <c r="G204" s="551"/>
      <c r="H204" s="551"/>
      <c r="I204" s="551"/>
      <c r="J204" s="551"/>
      <c r="K204" s="551"/>
      <c r="L204" s="551"/>
      <c r="M204" s="551"/>
      <c r="N204" s="551"/>
      <c r="O204" s="551"/>
      <c r="P204" s="551"/>
      <c r="Q204" s="551"/>
      <c r="R204" s="551"/>
      <c r="S204" s="551"/>
      <c r="T204" s="551"/>
      <c r="U204" s="551"/>
      <c r="V204" s="551"/>
      <c r="W204" s="551"/>
      <c r="X204" s="551"/>
      <c r="Y204" s="551"/>
      <c r="Z204" s="551"/>
    </row>
    <row r="205" ht="15.75" customHeight="1">
      <c r="A205" s="551"/>
      <c r="B205" s="551"/>
      <c r="C205" s="551"/>
      <c r="D205" s="555"/>
      <c r="E205" s="551"/>
      <c r="F205" s="551"/>
      <c r="G205" s="551"/>
      <c r="H205" s="551"/>
      <c r="I205" s="551"/>
      <c r="J205" s="551"/>
      <c r="K205" s="551"/>
      <c r="L205" s="551"/>
      <c r="M205" s="551"/>
      <c r="N205" s="551"/>
      <c r="O205" s="551"/>
      <c r="P205" s="551"/>
      <c r="Q205" s="551"/>
      <c r="R205" s="551"/>
      <c r="S205" s="551"/>
      <c r="T205" s="551"/>
      <c r="U205" s="551"/>
      <c r="V205" s="551"/>
      <c r="W205" s="551"/>
      <c r="X205" s="551"/>
      <c r="Y205" s="551"/>
      <c r="Z205" s="551"/>
    </row>
    <row r="206" ht="15.75" customHeight="1">
      <c r="A206" s="551"/>
      <c r="B206" s="551"/>
      <c r="C206" s="551"/>
      <c r="D206" s="555"/>
      <c r="E206" s="551"/>
      <c r="F206" s="551"/>
      <c r="G206" s="551"/>
      <c r="H206" s="551"/>
      <c r="I206" s="551"/>
      <c r="J206" s="551"/>
      <c r="K206" s="551"/>
      <c r="L206" s="551"/>
      <c r="M206" s="551"/>
      <c r="N206" s="551"/>
      <c r="O206" s="551"/>
      <c r="P206" s="551"/>
      <c r="Q206" s="551"/>
      <c r="R206" s="551"/>
      <c r="S206" s="551"/>
      <c r="T206" s="551"/>
      <c r="U206" s="551"/>
      <c r="V206" s="551"/>
      <c r="W206" s="551"/>
      <c r="X206" s="551"/>
      <c r="Y206" s="551"/>
      <c r="Z206" s="551"/>
    </row>
    <row r="207" ht="15.75" customHeight="1">
      <c r="A207" s="551"/>
      <c r="B207" s="551"/>
      <c r="C207" s="551"/>
      <c r="D207" s="555"/>
      <c r="E207" s="551"/>
      <c r="F207" s="551"/>
      <c r="G207" s="551"/>
      <c r="H207" s="551"/>
      <c r="I207" s="551"/>
      <c r="J207" s="551"/>
      <c r="K207" s="551"/>
      <c r="L207" s="551"/>
      <c r="M207" s="551"/>
      <c r="N207" s="551"/>
      <c r="O207" s="551"/>
      <c r="P207" s="551"/>
      <c r="Q207" s="551"/>
      <c r="R207" s="551"/>
      <c r="S207" s="551"/>
      <c r="T207" s="551"/>
      <c r="U207" s="551"/>
      <c r="V207" s="551"/>
      <c r="W207" s="551"/>
      <c r="X207" s="551"/>
      <c r="Y207" s="551"/>
      <c r="Z207" s="551"/>
    </row>
    <row r="208" ht="15.75" customHeight="1">
      <c r="A208" s="551"/>
      <c r="B208" s="551"/>
      <c r="C208" s="551"/>
      <c r="D208" s="555"/>
      <c r="E208" s="551"/>
      <c r="F208" s="551"/>
      <c r="G208" s="551"/>
      <c r="H208" s="551"/>
      <c r="I208" s="551"/>
      <c r="J208" s="551"/>
      <c r="K208" s="551"/>
      <c r="L208" s="551"/>
      <c r="M208" s="551"/>
      <c r="N208" s="551"/>
      <c r="O208" s="551"/>
      <c r="P208" s="551"/>
      <c r="Q208" s="551"/>
      <c r="R208" s="551"/>
      <c r="S208" s="551"/>
      <c r="T208" s="551"/>
      <c r="U208" s="551"/>
      <c r="V208" s="551"/>
      <c r="W208" s="551"/>
      <c r="X208" s="551"/>
      <c r="Y208" s="551"/>
      <c r="Z208" s="551"/>
    </row>
    <row r="209" ht="15.75" customHeight="1">
      <c r="A209" s="551"/>
      <c r="B209" s="551"/>
      <c r="C209" s="551"/>
      <c r="D209" s="555"/>
      <c r="E209" s="551"/>
      <c r="F209" s="551"/>
      <c r="G209" s="551"/>
      <c r="H209" s="551"/>
      <c r="I209" s="551"/>
      <c r="J209" s="551"/>
      <c r="K209" s="551"/>
      <c r="L209" s="551"/>
      <c r="M209" s="551"/>
      <c r="N209" s="551"/>
      <c r="O209" s="551"/>
      <c r="P209" s="551"/>
      <c r="Q209" s="551"/>
      <c r="R209" s="551"/>
      <c r="S209" s="551"/>
      <c r="T209" s="551"/>
      <c r="U209" s="551"/>
      <c r="V209" s="551"/>
      <c r="W209" s="551"/>
      <c r="X209" s="551"/>
      <c r="Y209" s="551"/>
      <c r="Z209" s="551"/>
    </row>
    <row r="210" ht="15.75" customHeight="1">
      <c r="A210" s="551"/>
      <c r="B210" s="551"/>
      <c r="C210" s="551"/>
      <c r="D210" s="555"/>
      <c r="E210" s="551"/>
      <c r="F210" s="551"/>
      <c r="G210" s="551"/>
      <c r="H210" s="551"/>
      <c r="I210" s="551"/>
      <c r="J210" s="551"/>
      <c r="K210" s="551"/>
      <c r="L210" s="551"/>
      <c r="M210" s="551"/>
      <c r="N210" s="551"/>
      <c r="O210" s="551"/>
      <c r="P210" s="551"/>
      <c r="Q210" s="551"/>
      <c r="R210" s="551"/>
      <c r="S210" s="551"/>
      <c r="T210" s="551"/>
      <c r="U210" s="551"/>
      <c r="V210" s="551"/>
      <c r="W210" s="551"/>
      <c r="X210" s="551"/>
      <c r="Y210" s="551"/>
      <c r="Z210" s="551"/>
    </row>
    <row r="211" ht="15.75" customHeight="1">
      <c r="A211" s="551"/>
      <c r="B211" s="551"/>
      <c r="C211" s="551"/>
      <c r="D211" s="555"/>
      <c r="E211" s="551"/>
      <c r="F211" s="551"/>
      <c r="G211" s="551"/>
      <c r="H211" s="551"/>
      <c r="I211" s="551"/>
      <c r="J211" s="551"/>
      <c r="K211" s="551"/>
      <c r="L211" s="551"/>
      <c r="M211" s="551"/>
      <c r="N211" s="551"/>
      <c r="O211" s="551"/>
      <c r="P211" s="551"/>
      <c r="Q211" s="551"/>
      <c r="R211" s="551"/>
      <c r="S211" s="551"/>
      <c r="T211" s="551"/>
      <c r="U211" s="551"/>
      <c r="V211" s="551"/>
      <c r="W211" s="551"/>
      <c r="X211" s="551"/>
      <c r="Y211" s="551"/>
      <c r="Z211" s="551"/>
    </row>
    <row r="212" ht="15.75" customHeight="1">
      <c r="A212" s="551"/>
      <c r="B212" s="551"/>
      <c r="C212" s="551"/>
      <c r="D212" s="555"/>
      <c r="E212" s="551"/>
      <c r="F212" s="551"/>
      <c r="G212" s="551"/>
      <c r="H212" s="551"/>
      <c r="I212" s="551"/>
      <c r="J212" s="551"/>
      <c r="K212" s="551"/>
      <c r="L212" s="551"/>
      <c r="M212" s="551"/>
      <c r="N212" s="551"/>
      <c r="O212" s="551"/>
      <c r="P212" s="551"/>
      <c r="Q212" s="551"/>
      <c r="R212" s="551"/>
      <c r="S212" s="551"/>
      <c r="T212" s="551"/>
      <c r="U212" s="551"/>
      <c r="V212" s="551"/>
      <c r="W212" s="551"/>
      <c r="X212" s="551"/>
      <c r="Y212" s="551"/>
      <c r="Z212" s="551"/>
    </row>
    <row r="213" ht="15.75" customHeight="1">
      <c r="A213" s="551"/>
      <c r="B213" s="551"/>
      <c r="C213" s="551"/>
      <c r="D213" s="555"/>
      <c r="E213" s="551"/>
      <c r="F213" s="551"/>
      <c r="G213" s="551"/>
      <c r="H213" s="551"/>
      <c r="I213" s="551"/>
      <c r="J213" s="551"/>
      <c r="K213" s="551"/>
      <c r="L213" s="551"/>
      <c r="M213" s="551"/>
      <c r="N213" s="551"/>
      <c r="O213" s="551"/>
      <c r="P213" s="551"/>
      <c r="Q213" s="551"/>
      <c r="R213" s="551"/>
      <c r="S213" s="551"/>
      <c r="T213" s="551"/>
      <c r="U213" s="551"/>
      <c r="V213" s="551"/>
      <c r="W213" s="551"/>
      <c r="X213" s="551"/>
      <c r="Y213" s="551"/>
      <c r="Z213" s="551"/>
    </row>
    <row r="214" ht="15.75" customHeight="1">
      <c r="A214" s="551"/>
      <c r="B214" s="551"/>
      <c r="C214" s="551"/>
      <c r="D214" s="555"/>
      <c r="E214" s="551"/>
      <c r="F214" s="551"/>
      <c r="G214" s="551"/>
      <c r="H214" s="551"/>
      <c r="I214" s="551"/>
      <c r="J214" s="551"/>
      <c r="K214" s="551"/>
      <c r="L214" s="551"/>
      <c r="M214" s="551"/>
      <c r="N214" s="551"/>
      <c r="O214" s="551"/>
      <c r="P214" s="551"/>
      <c r="Q214" s="551"/>
      <c r="R214" s="551"/>
      <c r="S214" s="551"/>
      <c r="T214" s="551"/>
      <c r="U214" s="551"/>
      <c r="V214" s="551"/>
      <c r="W214" s="551"/>
      <c r="X214" s="551"/>
      <c r="Y214" s="551"/>
      <c r="Z214" s="551"/>
    </row>
    <row r="215" ht="15.75" customHeight="1">
      <c r="A215" s="551"/>
      <c r="B215" s="551"/>
      <c r="C215" s="551"/>
      <c r="D215" s="555"/>
      <c r="E215" s="551"/>
      <c r="F215" s="551"/>
      <c r="G215" s="551"/>
      <c r="H215" s="551"/>
      <c r="I215" s="551"/>
      <c r="J215" s="551"/>
      <c r="K215" s="551"/>
      <c r="L215" s="551"/>
      <c r="M215" s="551"/>
      <c r="N215" s="551"/>
      <c r="O215" s="551"/>
      <c r="P215" s="551"/>
      <c r="Q215" s="551"/>
      <c r="R215" s="551"/>
      <c r="S215" s="551"/>
      <c r="T215" s="551"/>
      <c r="U215" s="551"/>
      <c r="V215" s="551"/>
      <c r="W215" s="551"/>
      <c r="X215" s="551"/>
      <c r="Y215" s="551"/>
      <c r="Z215" s="551"/>
    </row>
    <row r="216" ht="15.75" customHeight="1">
      <c r="A216" s="551"/>
      <c r="B216" s="551"/>
      <c r="C216" s="551"/>
      <c r="D216" s="555"/>
      <c r="E216" s="551"/>
      <c r="F216" s="551"/>
      <c r="G216" s="551"/>
      <c r="H216" s="551"/>
      <c r="I216" s="551"/>
      <c r="J216" s="551"/>
      <c r="K216" s="551"/>
      <c r="L216" s="551"/>
      <c r="M216" s="551"/>
      <c r="N216" s="551"/>
      <c r="O216" s="551"/>
      <c r="P216" s="551"/>
      <c r="Q216" s="551"/>
      <c r="R216" s="551"/>
      <c r="S216" s="551"/>
      <c r="T216" s="551"/>
      <c r="U216" s="551"/>
      <c r="V216" s="551"/>
      <c r="W216" s="551"/>
      <c r="X216" s="551"/>
      <c r="Y216" s="551"/>
      <c r="Z216" s="551"/>
    </row>
    <row r="217" ht="15.75" customHeight="1">
      <c r="A217" s="551"/>
      <c r="B217" s="551"/>
      <c r="C217" s="551"/>
      <c r="D217" s="555"/>
      <c r="E217" s="551"/>
      <c r="F217" s="551"/>
      <c r="G217" s="551"/>
      <c r="H217" s="551"/>
      <c r="I217" s="551"/>
      <c r="J217" s="551"/>
      <c r="K217" s="551"/>
      <c r="L217" s="551"/>
      <c r="M217" s="551"/>
      <c r="N217" s="551"/>
      <c r="O217" s="551"/>
      <c r="P217" s="551"/>
      <c r="Q217" s="551"/>
      <c r="R217" s="551"/>
      <c r="S217" s="551"/>
      <c r="T217" s="551"/>
      <c r="U217" s="551"/>
      <c r="V217" s="551"/>
      <c r="W217" s="551"/>
      <c r="X217" s="551"/>
      <c r="Y217" s="551"/>
      <c r="Z217" s="551"/>
    </row>
    <row r="218" ht="15.75" customHeight="1">
      <c r="A218" s="551"/>
      <c r="B218" s="551"/>
      <c r="C218" s="551"/>
      <c r="D218" s="555"/>
      <c r="E218" s="551"/>
      <c r="F218" s="551"/>
      <c r="G218" s="551"/>
      <c r="H218" s="551"/>
      <c r="I218" s="551"/>
      <c r="J218" s="551"/>
      <c r="K218" s="551"/>
      <c r="L218" s="551"/>
      <c r="M218" s="551"/>
      <c r="N218" s="551"/>
      <c r="O218" s="551"/>
      <c r="P218" s="551"/>
      <c r="Q218" s="551"/>
      <c r="R218" s="551"/>
      <c r="S218" s="551"/>
      <c r="T218" s="551"/>
      <c r="U218" s="551"/>
      <c r="V218" s="551"/>
      <c r="W218" s="551"/>
      <c r="X218" s="551"/>
      <c r="Y218" s="551"/>
      <c r="Z218" s="551"/>
    </row>
    <row r="219" ht="15.75" customHeight="1">
      <c r="A219" s="551"/>
      <c r="B219" s="551"/>
      <c r="C219" s="551"/>
      <c r="D219" s="555"/>
      <c r="E219" s="551"/>
      <c r="F219" s="551"/>
      <c r="G219" s="551"/>
      <c r="H219" s="551"/>
      <c r="I219" s="551"/>
      <c r="J219" s="551"/>
      <c r="K219" s="551"/>
      <c r="L219" s="551"/>
      <c r="M219" s="551"/>
      <c r="N219" s="551"/>
      <c r="O219" s="551"/>
      <c r="P219" s="551"/>
      <c r="Q219" s="551"/>
      <c r="R219" s="551"/>
      <c r="S219" s="551"/>
      <c r="T219" s="551"/>
      <c r="U219" s="551"/>
      <c r="V219" s="551"/>
      <c r="W219" s="551"/>
      <c r="X219" s="551"/>
      <c r="Y219" s="551"/>
      <c r="Z219" s="551"/>
    </row>
    <row r="220" ht="15.75" customHeight="1">
      <c r="A220" s="551"/>
      <c r="B220" s="551"/>
      <c r="C220" s="551"/>
      <c r="D220" s="555"/>
      <c r="E220" s="551"/>
      <c r="F220" s="551"/>
      <c r="G220" s="551"/>
      <c r="H220" s="551"/>
      <c r="I220" s="551"/>
      <c r="J220" s="551"/>
      <c r="K220" s="551"/>
      <c r="L220" s="551"/>
      <c r="M220" s="551"/>
      <c r="N220" s="551"/>
      <c r="O220" s="551"/>
      <c r="P220" s="551"/>
      <c r="Q220" s="551"/>
      <c r="R220" s="551"/>
      <c r="S220" s="551"/>
      <c r="T220" s="551"/>
      <c r="U220" s="551"/>
      <c r="V220" s="551"/>
      <c r="W220" s="551"/>
      <c r="X220" s="551"/>
      <c r="Y220" s="551"/>
      <c r="Z220" s="551"/>
    </row>
    <row r="221" ht="15.75" customHeight="1">
      <c r="A221" s="551"/>
      <c r="B221" s="551"/>
      <c r="C221" s="551"/>
      <c r="D221" s="555"/>
      <c r="E221" s="551"/>
      <c r="F221" s="551"/>
      <c r="G221" s="551"/>
      <c r="H221" s="551"/>
      <c r="I221" s="551"/>
      <c r="J221" s="551"/>
      <c r="K221" s="551"/>
      <c r="L221" s="551"/>
      <c r="M221" s="551"/>
      <c r="N221" s="551"/>
      <c r="O221" s="551"/>
      <c r="P221" s="551"/>
      <c r="Q221" s="551"/>
      <c r="R221" s="551"/>
      <c r="S221" s="551"/>
      <c r="T221" s="551"/>
      <c r="U221" s="551"/>
      <c r="V221" s="551"/>
      <c r="W221" s="551"/>
      <c r="X221" s="551"/>
      <c r="Y221" s="551"/>
      <c r="Z221" s="551"/>
    </row>
    <row r="222" ht="15.75" customHeight="1">
      <c r="A222" s="551"/>
      <c r="B222" s="551"/>
      <c r="C222" s="551"/>
      <c r="D222" s="555"/>
      <c r="E222" s="551"/>
      <c r="F222" s="551"/>
      <c r="G222" s="551"/>
      <c r="H222" s="551"/>
      <c r="I222" s="551"/>
      <c r="J222" s="551"/>
      <c r="K222" s="551"/>
      <c r="L222" s="551"/>
      <c r="M222" s="551"/>
      <c r="N222" s="551"/>
      <c r="O222" s="551"/>
      <c r="P222" s="551"/>
      <c r="Q222" s="551"/>
      <c r="R222" s="551"/>
      <c r="S222" s="551"/>
      <c r="T222" s="551"/>
      <c r="U222" s="551"/>
      <c r="V222" s="551"/>
      <c r="W222" s="551"/>
      <c r="X222" s="551"/>
      <c r="Y222" s="551"/>
      <c r="Z222" s="551"/>
    </row>
    <row r="223" ht="15.75" customHeight="1">
      <c r="A223" s="551"/>
      <c r="B223" s="551"/>
      <c r="C223" s="551"/>
      <c r="D223" s="555"/>
      <c r="E223" s="551"/>
      <c r="F223" s="551"/>
      <c r="G223" s="551"/>
      <c r="H223" s="551"/>
      <c r="I223" s="551"/>
      <c r="J223" s="551"/>
      <c r="K223" s="551"/>
      <c r="L223" s="551"/>
      <c r="M223" s="551"/>
      <c r="N223" s="551"/>
      <c r="O223" s="551"/>
      <c r="P223" s="551"/>
      <c r="Q223" s="551"/>
      <c r="R223" s="551"/>
      <c r="S223" s="551"/>
      <c r="T223" s="551"/>
      <c r="U223" s="551"/>
      <c r="V223" s="551"/>
      <c r="W223" s="551"/>
      <c r="X223" s="551"/>
      <c r="Y223" s="551"/>
      <c r="Z223" s="551"/>
    </row>
    <row r="224" ht="15.75" customHeight="1">
      <c r="A224" s="551"/>
      <c r="B224" s="551"/>
      <c r="C224" s="551"/>
      <c r="D224" s="555"/>
      <c r="E224" s="551"/>
      <c r="F224" s="551"/>
      <c r="G224" s="551"/>
      <c r="H224" s="551"/>
      <c r="I224" s="551"/>
      <c r="J224" s="551"/>
      <c r="K224" s="551"/>
      <c r="L224" s="551"/>
      <c r="M224" s="551"/>
      <c r="N224" s="551"/>
      <c r="O224" s="551"/>
      <c r="P224" s="551"/>
      <c r="Q224" s="551"/>
      <c r="R224" s="551"/>
      <c r="S224" s="551"/>
      <c r="T224" s="551"/>
      <c r="U224" s="551"/>
      <c r="V224" s="551"/>
      <c r="W224" s="551"/>
      <c r="X224" s="551"/>
      <c r="Y224" s="551"/>
      <c r="Z224" s="551"/>
    </row>
    <row r="225" ht="15.75" customHeight="1">
      <c r="A225" s="551"/>
      <c r="B225" s="551"/>
      <c r="C225" s="551"/>
      <c r="D225" s="555"/>
      <c r="E225" s="551"/>
      <c r="F225" s="551"/>
      <c r="G225" s="551"/>
      <c r="H225" s="551"/>
      <c r="I225" s="551"/>
      <c r="J225" s="551"/>
      <c r="K225" s="551"/>
      <c r="L225" s="551"/>
      <c r="M225" s="551"/>
      <c r="N225" s="551"/>
      <c r="O225" s="551"/>
      <c r="P225" s="551"/>
      <c r="Q225" s="551"/>
      <c r="R225" s="551"/>
      <c r="S225" s="551"/>
      <c r="T225" s="551"/>
      <c r="U225" s="551"/>
      <c r="V225" s="551"/>
      <c r="W225" s="551"/>
      <c r="X225" s="551"/>
      <c r="Y225" s="551"/>
      <c r="Z225" s="551"/>
    </row>
    <row r="226" ht="15.75" customHeight="1">
      <c r="A226" s="551"/>
      <c r="B226" s="551"/>
      <c r="C226" s="551"/>
      <c r="D226" s="555"/>
      <c r="E226" s="551"/>
      <c r="F226" s="551"/>
      <c r="G226" s="551"/>
      <c r="H226" s="551"/>
      <c r="I226" s="551"/>
      <c r="J226" s="551"/>
      <c r="K226" s="551"/>
      <c r="L226" s="551"/>
      <c r="M226" s="551"/>
      <c r="N226" s="551"/>
      <c r="O226" s="551"/>
      <c r="P226" s="551"/>
      <c r="Q226" s="551"/>
      <c r="R226" s="551"/>
      <c r="S226" s="551"/>
      <c r="T226" s="551"/>
      <c r="U226" s="551"/>
      <c r="V226" s="551"/>
      <c r="W226" s="551"/>
      <c r="X226" s="551"/>
      <c r="Y226" s="551"/>
      <c r="Z226" s="551"/>
    </row>
    <row r="227" ht="15.75" customHeight="1">
      <c r="A227" s="551"/>
      <c r="B227" s="551"/>
      <c r="C227" s="551"/>
      <c r="D227" s="555"/>
      <c r="E227" s="551"/>
      <c r="F227" s="551"/>
      <c r="G227" s="551"/>
      <c r="H227" s="551"/>
      <c r="I227" s="551"/>
      <c r="J227" s="551"/>
      <c r="K227" s="551"/>
      <c r="L227" s="551"/>
      <c r="M227" s="551"/>
      <c r="N227" s="551"/>
      <c r="O227" s="551"/>
      <c r="P227" s="551"/>
      <c r="Q227" s="551"/>
      <c r="R227" s="551"/>
      <c r="S227" s="551"/>
      <c r="T227" s="551"/>
      <c r="U227" s="551"/>
      <c r="V227" s="551"/>
      <c r="W227" s="551"/>
      <c r="X227" s="551"/>
      <c r="Y227" s="551"/>
      <c r="Z227" s="551"/>
    </row>
    <row r="228" ht="15.75" customHeight="1">
      <c r="A228" s="551"/>
      <c r="B228" s="551"/>
      <c r="C228" s="551"/>
      <c r="D228" s="555"/>
      <c r="E228" s="551"/>
      <c r="F228" s="551"/>
      <c r="G228" s="551"/>
      <c r="H228" s="551"/>
      <c r="I228" s="551"/>
      <c r="J228" s="551"/>
      <c r="K228" s="551"/>
      <c r="L228" s="551"/>
      <c r="M228" s="551"/>
      <c r="N228" s="551"/>
      <c r="O228" s="551"/>
      <c r="P228" s="551"/>
      <c r="Q228" s="551"/>
      <c r="R228" s="551"/>
      <c r="S228" s="551"/>
      <c r="T228" s="551"/>
      <c r="U228" s="551"/>
      <c r="V228" s="551"/>
      <c r="W228" s="551"/>
      <c r="X228" s="551"/>
      <c r="Y228" s="551"/>
      <c r="Z228" s="551"/>
    </row>
    <row r="229" ht="15.75" customHeight="1">
      <c r="A229" s="551"/>
      <c r="B229" s="551"/>
      <c r="C229" s="551"/>
      <c r="D229" s="555"/>
      <c r="E229" s="551"/>
      <c r="F229" s="551"/>
      <c r="G229" s="551"/>
      <c r="H229" s="551"/>
      <c r="I229" s="551"/>
      <c r="J229" s="551"/>
      <c r="K229" s="551"/>
      <c r="L229" s="551"/>
      <c r="M229" s="551"/>
      <c r="N229" s="551"/>
      <c r="O229" s="551"/>
      <c r="P229" s="551"/>
      <c r="Q229" s="551"/>
      <c r="R229" s="551"/>
      <c r="S229" s="551"/>
      <c r="T229" s="551"/>
      <c r="U229" s="551"/>
      <c r="V229" s="551"/>
      <c r="W229" s="551"/>
      <c r="X229" s="551"/>
      <c r="Y229" s="551"/>
      <c r="Z229" s="551"/>
    </row>
    <row r="230" ht="15.75" customHeight="1">
      <c r="A230" s="551"/>
      <c r="B230" s="551"/>
      <c r="C230" s="551"/>
      <c r="D230" s="555"/>
      <c r="E230" s="551"/>
      <c r="F230" s="551"/>
      <c r="G230" s="551"/>
      <c r="H230" s="551"/>
      <c r="I230" s="551"/>
      <c r="J230" s="551"/>
      <c r="K230" s="551"/>
      <c r="L230" s="551"/>
      <c r="M230" s="551"/>
      <c r="N230" s="551"/>
      <c r="O230" s="551"/>
      <c r="P230" s="551"/>
      <c r="Q230" s="551"/>
      <c r="R230" s="551"/>
      <c r="S230" s="551"/>
      <c r="T230" s="551"/>
      <c r="U230" s="551"/>
      <c r="V230" s="551"/>
      <c r="W230" s="551"/>
      <c r="X230" s="551"/>
      <c r="Y230" s="551"/>
      <c r="Z230" s="551"/>
    </row>
    <row r="231" ht="15.75" customHeight="1">
      <c r="A231" s="551"/>
      <c r="B231" s="551"/>
      <c r="C231" s="551"/>
      <c r="D231" s="555"/>
      <c r="E231" s="551"/>
      <c r="F231" s="551"/>
      <c r="G231" s="551"/>
      <c r="H231" s="551"/>
      <c r="I231" s="551"/>
      <c r="J231" s="551"/>
      <c r="K231" s="551"/>
      <c r="L231" s="551"/>
      <c r="M231" s="551"/>
      <c r="N231" s="551"/>
      <c r="O231" s="551"/>
      <c r="P231" s="551"/>
      <c r="Q231" s="551"/>
      <c r="R231" s="551"/>
      <c r="S231" s="551"/>
      <c r="T231" s="551"/>
      <c r="U231" s="551"/>
      <c r="V231" s="551"/>
      <c r="W231" s="551"/>
      <c r="X231" s="551"/>
      <c r="Y231" s="551"/>
      <c r="Z231" s="551"/>
    </row>
    <row r="232" ht="15.75" customHeight="1">
      <c r="A232" s="551"/>
      <c r="B232" s="551"/>
      <c r="C232" s="551"/>
      <c r="D232" s="555"/>
      <c r="E232" s="551"/>
      <c r="F232" s="551"/>
      <c r="G232" s="551"/>
      <c r="H232" s="551"/>
      <c r="I232" s="551"/>
      <c r="J232" s="551"/>
      <c r="K232" s="551"/>
      <c r="L232" s="551"/>
      <c r="M232" s="551"/>
      <c r="N232" s="551"/>
      <c r="O232" s="551"/>
      <c r="P232" s="551"/>
      <c r="Q232" s="551"/>
      <c r="R232" s="551"/>
      <c r="S232" s="551"/>
      <c r="T232" s="551"/>
      <c r="U232" s="551"/>
      <c r="V232" s="551"/>
      <c r="W232" s="551"/>
      <c r="X232" s="551"/>
      <c r="Y232" s="551"/>
      <c r="Z232" s="551"/>
    </row>
    <row r="233" ht="15.75" customHeight="1">
      <c r="A233" s="551"/>
      <c r="B233" s="551"/>
      <c r="C233" s="551"/>
      <c r="D233" s="555"/>
      <c r="E233" s="551"/>
      <c r="F233" s="551"/>
      <c r="G233" s="551"/>
      <c r="H233" s="551"/>
      <c r="I233" s="551"/>
      <c r="J233" s="551"/>
      <c r="K233" s="551"/>
      <c r="L233" s="551"/>
      <c r="M233" s="551"/>
      <c r="N233" s="551"/>
      <c r="O233" s="551"/>
      <c r="P233" s="551"/>
      <c r="Q233" s="551"/>
      <c r="R233" s="551"/>
      <c r="S233" s="551"/>
      <c r="T233" s="551"/>
      <c r="U233" s="551"/>
      <c r="V233" s="551"/>
      <c r="W233" s="551"/>
      <c r="X233" s="551"/>
      <c r="Y233" s="551"/>
      <c r="Z233" s="551"/>
    </row>
    <row r="234" ht="15.75" customHeight="1">
      <c r="A234" s="551"/>
      <c r="B234" s="551"/>
      <c r="C234" s="551"/>
      <c r="D234" s="555"/>
      <c r="E234" s="551"/>
      <c r="F234" s="551"/>
      <c r="G234" s="551"/>
      <c r="H234" s="551"/>
      <c r="I234" s="551"/>
      <c r="J234" s="551"/>
      <c r="K234" s="551"/>
      <c r="L234" s="551"/>
      <c r="M234" s="551"/>
      <c r="N234" s="551"/>
      <c r="O234" s="551"/>
      <c r="P234" s="551"/>
      <c r="Q234" s="551"/>
      <c r="R234" s="551"/>
      <c r="S234" s="551"/>
      <c r="T234" s="551"/>
      <c r="U234" s="551"/>
      <c r="V234" s="551"/>
      <c r="W234" s="551"/>
      <c r="X234" s="551"/>
      <c r="Y234" s="551"/>
      <c r="Z234" s="551"/>
    </row>
    <row r="235" ht="15.75" customHeight="1">
      <c r="A235" s="551"/>
      <c r="B235" s="551"/>
      <c r="C235" s="551"/>
      <c r="D235" s="555"/>
      <c r="E235" s="551"/>
      <c r="F235" s="551"/>
      <c r="G235" s="551"/>
      <c r="H235" s="551"/>
      <c r="I235" s="551"/>
      <c r="J235" s="551"/>
      <c r="K235" s="551"/>
      <c r="L235" s="551"/>
      <c r="M235" s="551"/>
      <c r="N235" s="551"/>
      <c r="O235" s="551"/>
      <c r="P235" s="551"/>
      <c r="Q235" s="551"/>
      <c r="R235" s="551"/>
      <c r="S235" s="551"/>
      <c r="T235" s="551"/>
      <c r="U235" s="551"/>
      <c r="V235" s="551"/>
      <c r="W235" s="551"/>
      <c r="X235" s="551"/>
      <c r="Y235" s="551"/>
      <c r="Z235" s="551"/>
    </row>
    <row r="236" ht="15.75" customHeight="1">
      <c r="A236" s="551"/>
      <c r="B236" s="551"/>
      <c r="C236" s="551"/>
      <c r="D236" s="555"/>
      <c r="E236" s="551"/>
      <c r="F236" s="551"/>
      <c r="G236" s="551"/>
      <c r="H236" s="551"/>
      <c r="I236" s="551"/>
      <c r="J236" s="551"/>
      <c r="K236" s="551"/>
      <c r="L236" s="551"/>
      <c r="M236" s="551"/>
      <c r="N236" s="551"/>
      <c r="O236" s="551"/>
      <c r="P236" s="551"/>
      <c r="Q236" s="551"/>
      <c r="R236" s="551"/>
      <c r="S236" s="551"/>
      <c r="T236" s="551"/>
      <c r="U236" s="551"/>
      <c r="V236" s="551"/>
      <c r="W236" s="551"/>
      <c r="X236" s="551"/>
      <c r="Y236" s="551"/>
      <c r="Z236" s="551"/>
    </row>
    <row r="237" ht="15.75" customHeight="1">
      <c r="A237" s="551"/>
      <c r="B237" s="551"/>
      <c r="C237" s="551"/>
      <c r="D237" s="555"/>
      <c r="E237" s="551"/>
      <c r="F237" s="551"/>
      <c r="G237" s="551"/>
      <c r="H237" s="551"/>
      <c r="I237" s="551"/>
      <c r="J237" s="551"/>
      <c r="K237" s="551"/>
      <c r="L237" s="551"/>
      <c r="M237" s="551"/>
      <c r="N237" s="551"/>
      <c r="O237" s="551"/>
      <c r="P237" s="551"/>
      <c r="Q237" s="551"/>
      <c r="R237" s="551"/>
      <c r="S237" s="551"/>
      <c r="T237" s="551"/>
      <c r="U237" s="551"/>
      <c r="V237" s="551"/>
      <c r="W237" s="551"/>
      <c r="X237" s="551"/>
      <c r="Y237" s="551"/>
      <c r="Z237" s="551"/>
    </row>
    <row r="238" ht="15.75" customHeight="1">
      <c r="A238" s="551"/>
      <c r="B238" s="551"/>
      <c r="C238" s="551"/>
      <c r="D238" s="555"/>
      <c r="E238" s="551"/>
      <c r="F238" s="551"/>
      <c r="G238" s="551"/>
      <c r="H238" s="551"/>
      <c r="I238" s="551"/>
      <c r="J238" s="551"/>
      <c r="K238" s="551"/>
      <c r="L238" s="551"/>
      <c r="M238" s="551"/>
      <c r="N238" s="551"/>
      <c r="O238" s="551"/>
      <c r="P238" s="551"/>
      <c r="Q238" s="551"/>
      <c r="R238" s="551"/>
      <c r="S238" s="551"/>
      <c r="T238" s="551"/>
      <c r="U238" s="551"/>
      <c r="V238" s="551"/>
      <c r="W238" s="551"/>
      <c r="X238" s="551"/>
      <c r="Y238" s="551"/>
      <c r="Z238" s="551"/>
    </row>
    <row r="239" ht="15.75" customHeight="1">
      <c r="A239" s="551"/>
      <c r="B239" s="551"/>
      <c r="C239" s="551"/>
      <c r="D239" s="555"/>
      <c r="E239" s="551"/>
      <c r="F239" s="551"/>
      <c r="G239" s="551"/>
      <c r="H239" s="551"/>
      <c r="I239" s="551"/>
      <c r="J239" s="551"/>
      <c r="K239" s="551"/>
      <c r="L239" s="551"/>
      <c r="M239" s="551"/>
      <c r="N239" s="551"/>
      <c r="O239" s="551"/>
      <c r="P239" s="551"/>
      <c r="Q239" s="551"/>
      <c r="R239" s="551"/>
      <c r="S239" s="551"/>
      <c r="T239" s="551"/>
      <c r="U239" s="551"/>
      <c r="V239" s="551"/>
      <c r="W239" s="551"/>
      <c r="X239" s="551"/>
      <c r="Y239" s="551"/>
      <c r="Z239" s="551"/>
    </row>
    <row r="240" ht="15.75" customHeight="1">
      <c r="A240" s="551"/>
      <c r="B240" s="551"/>
      <c r="C240" s="551"/>
      <c r="D240" s="555"/>
      <c r="E240" s="551"/>
      <c r="F240" s="551"/>
      <c r="G240" s="551"/>
      <c r="H240" s="551"/>
      <c r="I240" s="551"/>
      <c r="J240" s="551"/>
      <c r="K240" s="551"/>
      <c r="L240" s="551"/>
      <c r="M240" s="551"/>
      <c r="N240" s="551"/>
      <c r="O240" s="551"/>
      <c r="P240" s="551"/>
      <c r="Q240" s="551"/>
      <c r="R240" s="551"/>
      <c r="S240" s="551"/>
      <c r="T240" s="551"/>
      <c r="U240" s="551"/>
      <c r="V240" s="551"/>
      <c r="W240" s="551"/>
      <c r="X240" s="551"/>
      <c r="Y240" s="551"/>
      <c r="Z240" s="551"/>
    </row>
    <row r="241" ht="15.75" customHeight="1">
      <c r="A241" s="551"/>
      <c r="B241" s="551"/>
      <c r="C241" s="551"/>
      <c r="D241" s="555"/>
      <c r="E241" s="551"/>
      <c r="F241" s="551"/>
      <c r="G241" s="551"/>
      <c r="H241" s="551"/>
      <c r="I241" s="551"/>
      <c r="J241" s="551"/>
      <c r="K241" s="551"/>
      <c r="L241" s="551"/>
      <c r="M241" s="551"/>
      <c r="N241" s="551"/>
      <c r="O241" s="551"/>
      <c r="P241" s="551"/>
      <c r="Q241" s="551"/>
      <c r="R241" s="551"/>
      <c r="S241" s="551"/>
      <c r="T241" s="551"/>
      <c r="U241" s="551"/>
      <c r="V241" s="551"/>
      <c r="W241" s="551"/>
      <c r="X241" s="551"/>
      <c r="Y241" s="551"/>
      <c r="Z241" s="551"/>
    </row>
    <row r="242" ht="15.75" customHeight="1">
      <c r="A242" s="551"/>
      <c r="B242" s="551"/>
      <c r="C242" s="551"/>
      <c r="D242" s="555"/>
      <c r="E242" s="551"/>
      <c r="F242" s="551"/>
      <c r="G242" s="551"/>
      <c r="H242" s="551"/>
      <c r="I242" s="551"/>
      <c r="J242" s="551"/>
      <c r="K242" s="551"/>
      <c r="L242" s="551"/>
      <c r="M242" s="551"/>
      <c r="N242" s="551"/>
      <c r="O242" s="551"/>
      <c r="P242" s="551"/>
      <c r="Q242" s="551"/>
      <c r="R242" s="551"/>
      <c r="S242" s="551"/>
      <c r="T242" s="551"/>
      <c r="U242" s="551"/>
      <c r="V242" s="551"/>
      <c r="W242" s="551"/>
      <c r="X242" s="551"/>
      <c r="Y242" s="551"/>
      <c r="Z242" s="551"/>
    </row>
    <row r="243" ht="15.75" customHeight="1">
      <c r="A243" s="551"/>
      <c r="B243" s="551"/>
      <c r="C243" s="551"/>
      <c r="D243" s="555"/>
      <c r="E243" s="551"/>
      <c r="F243" s="551"/>
      <c r="G243" s="551"/>
      <c r="H243" s="551"/>
      <c r="I243" s="551"/>
      <c r="J243" s="551"/>
      <c r="K243" s="551"/>
      <c r="L243" s="551"/>
      <c r="M243" s="551"/>
      <c r="N243" s="551"/>
      <c r="O243" s="551"/>
      <c r="P243" s="551"/>
      <c r="Q243" s="551"/>
      <c r="R243" s="551"/>
      <c r="S243" s="551"/>
      <c r="T243" s="551"/>
      <c r="U243" s="551"/>
      <c r="V243" s="551"/>
      <c r="W243" s="551"/>
      <c r="X243" s="551"/>
      <c r="Y243" s="551"/>
      <c r="Z243" s="551"/>
    </row>
    <row r="244" ht="15.75" customHeight="1">
      <c r="A244" s="551"/>
      <c r="B244" s="551"/>
      <c r="C244" s="551"/>
      <c r="D244" s="555"/>
      <c r="E244" s="551"/>
      <c r="F244" s="551"/>
      <c r="G244" s="551"/>
      <c r="H244" s="551"/>
      <c r="I244" s="551"/>
      <c r="J244" s="551"/>
      <c r="K244" s="551"/>
      <c r="L244" s="551"/>
      <c r="M244" s="551"/>
      <c r="N244" s="551"/>
      <c r="O244" s="551"/>
      <c r="P244" s="551"/>
      <c r="Q244" s="551"/>
      <c r="R244" s="551"/>
      <c r="S244" s="551"/>
      <c r="T244" s="551"/>
      <c r="U244" s="551"/>
      <c r="V244" s="551"/>
      <c r="W244" s="551"/>
      <c r="X244" s="551"/>
      <c r="Y244" s="551"/>
      <c r="Z244" s="551"/>
    </row>
    <row r="245" ht="15.75" customHeight="1">
      <c r="A245" s="551"/>
      <c r="B245" s="551"/>
      <c r="C245" s="551"/>
      <c r="D245" s="555"/>
      <c r="E245" s="551"/>
      <c r="F245" s="551"/>
      <c r="G245" s="551"/>
      <c r="H245" s="551"/>
      <c r="I245" s="551"/>
      <c r="J245" s="551"/>
      <c r="K245" s="551"/>
      <c r="L245" s="551"/>
      <c r="M245" s="551"/>
      <c r="N245" s="551"/>
      <c r="O245" s="551"/>
      <c r="P245" s="551"/>
      <c r="Q245" s="551"/>
      <c r="R245" s="551"/>
      <c r="S245" s="551"/>
      <c r="T245" s="551"/>
      <c r="U245" s="551"/>
      <c r="V245" s="551"/>
      <c r="W245" s="551"/>
      <c r="X245" s="551"/>
      <c r="Y245" s="551"/>
      <c r="Z245" s="551"/>
    </row>
    <row r="246" ht="15.75" customHeight="1">
      <c r="A246" s="551"/>
      <c r="B246" s="551"/>
      <c r="C246" s="551"/>
      <c r="D246" s="555"/>
      <c r="E246" s="551"/>
      <c r="F246" s="551"/>
      <c r="G246" s="551"/>
      <c r="H246" s="551"/>
      <c r="I246" s="551"/>
      <c r="J246" s="551"/>
      <c r="K246" s="551"/>
      <c r="L246" s="551"/>
      <c r="M246" s="551"/>
      <c r="N246" s="551"/>
      <c r="O246" s="551"/>
      <c r="P246" s="551"/>
      <c r="Q246" s="551"/>
      <c r="R246" s="551"/>
      <c r="S246" s="551"/>
      <c r="T246" s="551"/>
      <c r="U246" s="551"/>
      <c r="V246" s="551"/>
      <c r="W246" s="551"/>
      <c r="X246" s="551"/>
      <c r="Y246" s="551"/>
      <c r="Z246" s="551"/>
    </row>
    <row r="247" ht="15.75" customHeight="1">
      <c r="A247" s="551"/>
      <c r="B247" s="551"/>
      <c r="C247" s="551"/>
      <c r="D247" s="555"/>
      <c r="E247" s="551"/>
      <c r="F247" s="551"/>
      <c r="G247" s="551"/>
      <c r="H247" s="551"/>
      <c r="I247" s="551"/>
      <c r="J247" s="551"/>
      <c r="K247" s="551"/>
      <c r="L247" s="551"/>
      <c r="M247" s="551"/>
      <c r="N247" s="551"/>
      <c r="O247" s="551"/>
      <c r="P247" s="551"/>
      <c r="Q247" s="551"/>
      <c r="R247" s="551"/>
      <c r="S247" s="551"/>
      <c r="T247" s="551"/>
      <c r="U247" s="551"/>
      <c r="V247" s="551"/>
      <c r="W247" s="551"/>
      <c r="X247" s="551"/>
      <c r="Y247" s="551"/>
      <c r="Z247" s="551"/>
    </row>
    <row r="248" ht="15.75" customHeight="1">
      <c r="A248" s="551"/>
      <c r="B248" s="551"/>
      <c r="C248" s="551"/>
      <c r="D248" s="555"/>
      <c r="E248" s="551"/>
      <c r="F248" s="551"/>
      <c r="G248" s="551"/>
      <c r="H248" s="551"/>
      <c r="I248" s="551"/>
      <c r="J248" s="551"/>
      <c r="K248" s="551"/>
      <c r="L248" s="551"/>
      <c r="M248" s="551"/>
      <c r="N248" s="551"/>
      <c r="O248" s="551"/>
      <c r="P248" s="551"/>
      <c r="Q248" s="551"/>
      <c r="R248" s="551"/>
      <c r="S248" s="551"/>
      <c r="T248" s="551"/>
      <c r="U248" s="551"/>
      <c r="V248" s="551"/>
      <c r="W248" s="551"/>
      <c r="X248" s="551"/>
      <c r="Y248" s="551"/>
      <c r="Z248" s="551"/>
    </row>
    <row r="249" ht="15.75" customHeight="1">
      <c r="A249" s="551"/>
      <c r="B249" s="551"/>
      <c r="C249" s="551"/>
      <c r="D249" s="555"/>
      <c r="E249" s="551"/>
      <c r="F249" s="551"/>
      <c r="G249" s="551"/>
      <c r="H249" s="551"/>
      <c r="I249" s="551"/>
      <c r="J249" s="551"/>
      <c r="K249" s="551"/>
      <c r="L249" s="551"/>
      <c r="M249" s="551"/>
      <c r="N249" s="551"/>
      <c r="O249" s="551"/>
      <c r="P249" s="551"/>
      <c r="Q249" s="551"/>
      <c r="R249" s="551"/>
      <c r="S249" s="551"/>
      <c r="T249" s="551"/>
      <c r="U249" s="551"/>
      <c r="V249" s="551"/>
      <c r="W249" s="551"/>
      <c r="X249" s="551"/>
      <c r="Y249" s="551"/>
      <c r="Z249" s="551"/>
    </row>
    <row r="250" ht="15.75" customHeight="1">
      <c r="A250" s="551"/>
      <c r="B250" s="551"/>
      <c r="C250" s="551"/>
      <c r="D250" s="555"/>
      <c r="E250" s="551"/>
      <c r="F250" s="551"/>
      <c r="G250" s="551"/>
      <c r="H250" s="551"/>
      <c r="I250" s="551"/>
      <c r="J250" s="551"/>
      <c r="K250" s="551"/>
      <c r="L250" s="551"/>
      <c r="M250" s="551"/>
      <c r="N250" s="551"/>
      <c r="O250" s="551"/>
      <c r="P250" s="551"/>
      <c r="Q250" s="551"/>
      <c r="R250" s="551"/>
      <c r="S250" s="551"/>
      <c r="T250" s="551"/>
      <c r="U250" s="551"/>
      <c r="V250" s="551"/>
      <c r="W250" s="551"/>
      <c r="X250" s="551"/>
      <c r="Y250" s="551"/>
      <c r="Z250" s="551"/>
    </row>
    <row r="251" ht="15.75" customHeight="1">
      <c r="A251" s="551"/>
      <c r="B251" s="551"/>
      <c r="C251" s="551"/>
      <c r="D251" s="555"/>
      <c r="E251" s="551"/>
      <c r="F251" s="551"/>
      <c r="G251" s="551"/>
      <c r="H251" s="551"/>
      <c r="I251" s="551"/>
      <c r="J251" s="551"/>
      <c r="K251" s="551"/>
      <c r="L251" s="551"/>
      <c r="M251" s="551"/>
      <c r="N251" s="551"/>
      <c r="O251" s="551"/>
      <c r="P251" s="551"/>
      <c r="Q251" s="551"/>
      <c r="R251" s="551"/>
      <c r="S251" s="551"/>
      <c r="T251" s="551"/>
      <c r="U251" s="551"/>
      <c r="V251" s="551"/>
      <c r="W251" s="551"/>
      <c r="X251" s="551"/>
      <c r="Y251" s="551"/>
      <c r="Z251" s="551"/>
    </row>
    <row r="252" ht="15.75" customHeight="1">
      <c r="A252" s="551"/>
      <c r="B252" s="551"/>
      <c r="C252" s="551"/>
      <c r="D252" s="555"/>
      <c r="E252" s="551"/>
      <c r="F252" s="551"/>
      <c r="G252" s="551"/>
      <c r="H252" s="551"/>
      <c r="I252" s="551"/>
      <c r="J252" s="551"/>
      <c r="K252" s="551"/>
      <c r="L252" s="551"/>
      <c r="M252" s="551"/>
      <c r="N252" s="551"/>
      <c r="O252" s="551"/>
      <c r="P252" s="551"/>
      <c r="Q252" s="551"/>
      <c r="R252" s="551"/>
      <c r="S252" s="551"/>
      <c r="T252" s="551"/>
      <c r="U252" s="551"/>
      <c r="V252" s="551"/>
      <c r="W252" s="551"/>
      <c r="X252" s="551"/>
      <c r="Y252" s="551"/>
      <c r="Z252" s="551"/>
    </row>
    <row r="253" ht="15.75" customHeight="1">
      <c r="A253" s="551"/>
      <c r="B253" s="551"/>
      <c r="C253" s="551"/>
      <c r="D253" s="555"/>
      <c r="E253" s="551"/>
      <c r="F253" s="551"/>
      <c r="G253" s="551"/>
      <c r="H253" s="551"/>
      <c r="I253" s="551"/>
      <c r="J253" s="551"/>
      <c r="K253" s="551"/>
      <c r="L253" s="551"/>
      <c r="M253" s="551"/>
      <c r="N253" s="551"/>
      <c r="O253" s="551"/>
      <c r="P253" s="551"/>
      <c r="Q253" s="551"/>
      <c r="R253" s="551"/>
      <c r="S253" s="551"/>
      <c r="T253" s="551"/>
      <c r="U253" s="551"/>
      <c r="V253" s="551"/>
      <c r="W253" s="551"/>
      <c r="X253" s="551"/>
      <c r="Y253" s="551"/>
      <c r="Z253" s="551"/>
    </row>
    <row r="254" ht="15.75" customHeight="1">
      <c r="A254" s="551"/>
      <c r="B254" s="551"/>
      <c r="C254" s="551"/>
      <c r="D254" s="555"/>
      <c r="E254" s="551"/>
      <c r="F254" s="551"/>
      <c r="G254" s="551"/>
      <c r="H254" s="551"/>
      <c r="I254" s="551"/>
      <c r="J254" s="551"/>
      <c r="K254" s="551"/>
      <c r="L254" s="551"/>
      <c r="M254" s="551"/>
      <c r="N254" s="551"/>
      <c r="O254" s="551"/>
      <c r="P254" s="551"/>
      <c r="Q254" s="551"/>
      <c r="R254" s="551"/>
      <c r="S254" s="551"/>
      <c r="T254" s="551"/>
      <c r="U254" s="551"/>
      <c r="V254" s="551"/>
      <c r="W254" s="551"/>
      <c r="X254" s="551"/>
      <c r="Y254" s="551"/>
      <c r="Z254" s="551"/>
    </row>
    <row r="255" ht="15.75" customHeight="1">
      <c r="A255" s="551"/>
      <c r="B255" s="551"/>
      <c r="C255" s="551"/>
      <c r="D255" s="555"/>
      <c r="E255" s="551"/>
      <c r="F255" s="551"/>
      <c r="G255" s="551"/>
      <c r="H255" s="551"/>
      <c r="I255" s="551"/>
      <c r="J255" s="551"/>
      <c r="K255" s="551"/>
      <c r="L255" s="551"/>
      <c r="M255" s="551"/>
      <c r="N255" s="551"/>
      <c r="O255" s="551"/>
      <c r="P255" s="551"/>
      <c r="Q255" s="551"/>
      <c r="R255" s="551"/>
      <c r="S255" s="551"/>
      <c r="T255" s="551"/>
      <c r="U255" s="551"/>
      <c r="V255" s="551"/>
      <c r="W255" s="551"/>
      <c r="X255" s="551"/>
      <c r="Y255" s="551"/>
      <c r="Z255" s="551"/>
    </row>
    <row r="256" ht="15.75" customHeight="1">
      <c r="A256" s="551"/>
      <c r="B256" s="551"/>
      <c r="C256" s="551"/>
      <c r="D256" s="555"/>
      <c r="E256" s="551"/>
      <c r="F256" s="551"/>
      <c r="G256" s="551"/>
      <c r="H256" s="551"/>
      <c r="I256" s="551"/>
      <c r="J256" s="551"/>
      <c r="K256" s="551"/>
      <c r="L256" s="551"/>
      <c r="M256" s="551"/>
      <c r="N256" s="551"/>
      <c r="O256" s="551"/>
      <c r="P256" s="551"/>
      <c r="Q256" s="551"/>
      <c r="R256" s="551"/>
      <c r="S256" s="551"/>
      <c r="T256" s="551"/>
      <c r="U256" s="551"/>
      <c r="V256" s="551"/>
      <c r="W256" s="551"/>
      <c r="X256" s="551"/>
      <c r="Y256" s="551"/>
      <c r="Z256" s="551"/>
    </row>
    <row r="257" ht="15.75" customHeight="1">
      <c r="A257" s="551"/>
      <c r="B257" s="551"/>
      <c r="C257" s="551"/>
      <c r="D257" s="555"/>
      <c r="E257" s="551"/>
      <c r="F257" s="551"/>
      <c r="G257" s="551"/>
      <c r="H257" s="551"/>
      <c r="I257" s="551"/>
      <c r="J257" s="551"/>
      <c r="K257" s="551"/>
      <c r="L257" s="551"/>
      <c r="M257" s="551"/>
      <c r="N257" s="551"/>
      <c r="O257" s="551"/>
      <c r="P257" s="551"/>
      <c r="Q257" s="551"/>
      <c r="R257" s="551"/>
      <c r="S257" s="551"/>
      <c r="T257" s="551"/>
      <c r="U257" s="551"/>
      <c r="V257" s="551"/>
      <c r="W257" s="551"/>
      <c r="X257" s="551"/>
      <c r="Y257" s="551"/>
      <c r="Z257" s="551"/>
    </row>
    <row r="258" ht="15.75" customHeight="1">
      <c r="A258" s="551"/>
      <c r="B258" s="551"/>
      <c r="C258" s="551"/>
      <c r="D258" s="555"/>
      <c r="E258" s="551"/>
      <c r="F258" s="551"/>
      <c r="G258" s="551"/>
      <c r="H258" s="551"/>
      <c r="I258" s="551"/>
      <c r="J258" s="551"/>
      <c r="K258" s="551"/>
      <c r="L258" s="551"/>
      <c r="M258" s="551"/>
      <c r="N258" s="551"/>
      <c r="O258" s="551"/>
      <c r="P258" s="551"/>
      <c r="Q258" s="551"/>
      <c r="R258" s="551"/>
      <c r="S258" s="551"/>
      <c r="T258" s="551"/>
      <c r="U258" s="551"/>
      <c r="V258" s="551"/>
      <c r="W258" s="551"/>
      <c r="X258" s="551"/>
      <c r="Y258" s="551"/>
      <c r="Z258" s="551"/>
    </row>
    <row r="259" ht="15.75" customHeight="1">
      <c r="A259" s="551"/>
      <c r="B259" s="551"/>
      <c r="C259" s="551"/>
      <c r="D259" s="555"/>
      <c r="E259" s="551"/>
      <c r="F259" s="551"/>
      <c r="G259" s="551"/>
      <c r="H259" s="551"/>
      <c r="I259" s="551"/>
      <c r="J259" s="551"/>
      <c r="K259" s="551"/>
      <c r="L259" s="551"/>
      <c r="M259" s="551"/>
      <c r="N259" s="551"/>
      <c r="O259" s="551"/>
      <c r="P259" s="551"/>
      <c r="Q259" s="551"/>
      <c r="R259" s="551"/>
      <c r="S259" s="551"/>
      <c r="T259" s="551"/>
      <c r="U259" s="551"/>
      <c r="V259" s="551"/>
      <c r="W259" s="551"/>
      <c r="X259" s="551"/>
      <c r="Y259" s="551"/>
      <c r="Z259" s="551"/>
    </row>
    <row r="260" ht="15.75" customHeight="1">
      <c r="A260" s="551"/>
      <c r="B260" s="551"/>
      <c r="C260" s="551"/>
      <c r="D260" s="555"/>
      <c r="E260" s="551"/>
      <c r="F260" s="551"/>
      <c r="G260" s="551"/>
      <c r="H260" s="551"/>
      <c r="I260" s="551"/>
      <c r="J260" s="551"/>
      <c r="K260" s="551"/>
      <c r="L260" s="551"/>
      <c r="M260" s="551"/>
      <c r="N260" s="551"/>
      <c r="O260" s="551"/>
      <c r="P260" s="551"/>
      <c r="Q260" s="551"/>
      <c r="R260" s="551"/>
      <c r="S260" s="551"/>
      <c r="T260" s="551"/>
      <c r="U260" s="551"/>
      <c r="V260" s="551"/>
      <c r="W260" s="551"/>
      <c r="X260" s="551"/>
      <c r="Y260" s="551"/>
      <c r="Z260" s="551"/>
    </row>
    <row r="261" ht="15.75" customHeight="1">
      <c r="A261" s="551"/>
      <c r="B261" s="551"/>
      <c r="C261" s="551"/>
      <c r="D261" s="555"/>
      <c r="E261" s="551"/>
      <c r="F261" s="551"/>
      <c r="G261" s="551"/>
      <c r="H261" s="551"/>
      <c r="I261" s="551"/>
      <c r="J261" s="551"/>
      <c r="K261" s="551"/>
      <c r="L261" s="551"/>
      <c r="M261" s="551"/>
      <c r="N261" s="551"/>
      <c r="O261" s="551"/>
      <c r="P261" s="551"/>
      <c r="Q261" s="551"/>
      <c r="R261" s="551"/>
      <c r="S261" s="551"/>
      <c r="T261" s="551"/>
      <c r="U261" s="551"/>
      <c r="V261" s="551"/>
      <c r="W261" s="551"/>
      <c r="X261" s="551"/>
      <c r="Y261" s="551"/>
      <c r="Z261" s="551"/>
    </row>
    <row r="262" ht="15.75" customHeight="1">
      <c r="A262" s="551"/>
      <c r="B262" s="551"/>
      <c r="C262" s="551"/>
      <c r="D262" s="555"/>
      <c r="E262" s="551"/>
      <c r="F262" s="551"/>
      <c r="G262" s="551"/>
      <c r="H262" s="551"/>
      <c r="I262" s="551"/>
      <c r="J262" s="551"/>
      <c r="K262" s="551"/>
      <c r="L262" s="551"/>
      <c r="M262" s="551"/>
      <c r="N262" s="551"/>
      <c r="O262" s="551"/>
      <c r="P262" s="551"/>
      <c r="Q262" s="551"/>
      <c r="R262" s="551"/>
      <c r="S262" s="551"/>
      <c r="T262" s="551"/>
      <c r="U262" s="551"/>
      <c r="V262" s="551"/>
      <c r="W262" s="551"/>
      <c r="X262" s="551"/>
      <c r="Y262" s="551"/>
      <c r="Z262" s="551"/>
    </row>
    <row r="263" ht="15.75" customHeight="1">
      <c r="A263" s="551"/>
      <c r="B263" s="551"/>
      <c r="C263" s="551"/>
      <c r="D263" s="555"/>
      <c r="E263" s="551"/>
      <c r="F263" s="551"/>
      <c r="G263" s="551"/>
      <c r="H263" s="551"/>
      <c r="I263" s="551"/>
      <c r="J263" s="551"/>
      <c r="K263" s="551"/>
      <c r="L263" s="551"/>
      <c r="M263" s="551"/>
      <c r="N263" s="551"/>
      <c r="O263" s="551"/>
      <c r="P263" s="551"/>
      <c r="Q263" s="551"/>
      <c r="R263" s="551"/>
      <c r="S263" s="551"/>
      <c r="T263" s="551"/>
      <c r="U263" s="551"/>
      <c r="V263" s="551"/>
      <c r="W263" s="551"/>
      <c r="X263" s="551"/>
      <c r="Y263" s="551"/>
      <c r="Z263" s="551"/>
    </row>
    <row r="264" ht="15.75" customHeight="1">
      <c r="A264" s="551"/>
      <c r="B264" s="551"/>
      <c r="C264" s="551"/>
      <c r="D264" s="555"/>
      <c r="E264" s="551"/>
      <c r="F264" s="551"/>
      <c r="G264" s="551"/>
      <c r="H264" s="551"/>
      <c r="I264" s="551"/>
      <c r="J264" s="551"/>
      <c r="K264" s="551"/>
      <c r="L264" s="551"/>
      <c r="M264" s="551"/>
      <c r="N264" s="551"/>
      <c r="O264" s="551"/>
      <c r="P264" s="551"/>
      <c r="Q264" s="551"/>
      <c r="R264" s="551"/>
      <c r="S264" s="551"/>
      <c r="T264" s="551"/>
      <c r="U264" s="551"/>
      <c r="V264" s="551"/>
      <c r="W264" s="551"/>
      <c r="X264" s="551"/>
      <c r="Y264" s="551"/>
      <c r="Z264" s="551"/>
    </row>
    <row r="265" ht="15.75" customHeight="1">
      <c r="A265" s="551"/>
      <c r="B265" s="551"/>
      <c r="C265" s="551"/>
      <c r="D265" s="555"/>
      <c r="E265" s="551"/>
      <c r="F265" s="551"/>
      <c r="G265" s="551"/>
      <c r="H265" s="551"/>
      <c r="I265" s="551"/>
      <c r="J265" s="551"/>
      <c r="K265" s="551"/>
      <c r="L265" s="551"/>
      <c r="M265" s="551"/>
      <c r="N265" s="551"/>
      <c r="O265" s="551"/>
      <c r="P265" s="551"/>
      <c r="Q265" s="551"/>
      <c r="R265" s="551"/>
      <c r="S265" s="551"/>
      <c r="T265" s="551"/>
      <c r="U265" s="551"/>
      <c r="V265" s="551"/>
      <c r="W265" s="551"/>
      <c r="X265" s="551"/>
      <c r="Y265" s="551"/>
      <c r="Z265" s="551"/>
    </row>
    <row r="266" ht="15.75" customHeight="1">
      <c r="A266" s="551"/>
      <c r="B266" s="551"/>
      <c r="C266" s="551"/>
      <c r="D266" s="555"/>
      <c r="E266" s="551"/>
      <c r="F266" s="551"/>
      <c r="G266" s="551"/>
      <c r="H266" s="551"/>
      <c r="I266" s="551"/>
      <c r="J266" s="551"/>
      <c r="K266" s="551"/>
      <c r="L266" s="551"/>
      <c r="M266" s="551"/>
      <c r="N266" s="551"/>
      <c r="O266" s="551"/>
      <c r="P266" s="551"/>
      <c r="Q266" s="551"/>
      <c r="R266" s="551"/>
      <c r="S266" s="551"/>
      <c r="T266" s="551"/>
      <c r="U266" s="551"/>
      <c r="V266" s="551"/>
      <c r="W266" s="551"/>
      <c r="X266" s="551"/>
      <c r="Y266" s="551"/>
      <c r="Z266" s="551"/>
    </row>
    <row r="267" ht="15.75" customHeight="1">
      <c r="A267" s="551"/>
      <c r="B267" s="551"/>
      <c r="C267" s="551"/>
      <c r="D267" s="555"/>
      <c r="E267" s="551"/>
      <c r="F267" s="551"/>
      <c r="G267" s="551"/>
      <c r="H267" s="551"/>
      <c r="I267" s="551"/>
      <c r="J267" s="551"/>
      <c r="K267" s="551"/>
      <c r="L267" s="551"/>
      <c r="M267" s="551"/>
      <c r="N267" s="551"/>
      <c r="O267" s="551"/>
      <c r="P267" s="551"/>
      <c r="Q267" s="551"/>
      <c r="R267" s="551"/>
      <c r="S267" s="551"/>
      <c r="T267" s="551"/>
      <c r="U267" s="551"/>
      <c r="V267" s="551"/>
      <c r="W267" s="551"/>
      <c r="X267" s="551"/>
      <c r="Y267" s="551"/>
      <c r="Z267" s="551"/>
    </row>
    <row r="268" ht="15.75" customHeight="1">
      <c r="A268" s="551"/>
      <c r="B268" s="551"/>
      <c r="C268" s="551"/>
      <c r="D268" s="555"/>
      <c r="E268" s="551"/>
      <c r="F268" s="551"/>
      <c r="G268" s="551"/>
      <c r="H268" s="551"/>
      <c r="I268" s="551"/>
      <c r="J268" s="551"/>
      <c r="K268" s="551"/>
      <c r="L268" s="551"/>
      <c r="M268" s="551"/>
      <c r="N268" s="551"/>
      <c r="O268" s="551"/>
      <c r="P268" s="551"/>
      <c r="Q268" s="551"/>
      <c r="R268" s="551"/>
      <c r="S268" s="551"/>
      <c r="T268" s="551"/>
      <c r="U268" s="551"/>
      <c r="V268" s="551"/>
      <c r="W268" s="551"/>
      <c r="X268" s="551"/>
      <c r="Y268" s="551"/>
      <c r="Z268" s="551"/>
    </row>
    <row r="269" ht="15.75" customHeight="1">
      <c r="A269" s="551"/>
      <c r="B269" s="551"/>
      <c r="C269" s="551"/>
      <c r="D269" s="555"/>
      <c r="E269" s="551"/>
      <c r="F269" s="551"/>
      <c r="G269" s="551"/>
      <c r="H269" s="551"/>
      <c r="I269" s="551"/>
      <c r="J269" s="551"/>
      <c r="K269" s="551"/>
      <c r="L269" s="551"/>
      <c r="M269" s="551"/>
      <c r="N269" s="551"/>
      <c r="O269" s="551"/>
      <c r="P269" s="551"/>
      <c r="Q269" s="551"/>
      <c r="R269" s="551"/>
      <c r="S269" s="551"/>
      <c r="T269" s="551"/>
      <c r="U269" s="551"/>
      <c r="V269" s="551"/>
      <c r="W269" s="551"/>
      <c r="X269" s="551"/>
      <c r="Y269" s="551"/>
      <c r="Z269" s="551"/>
    </row>
    <row r="270" ht="15.75" customHeight="1">
      <c r="A270" s="551"/>
      <c r="B270" s="551"/>
      <c r="C270" s="551"/>
      <c r="D270" s="555"/>
      <c r="E270" s="551"/>
      <c r="F270" s="551"/>
      <c r="G270" s="551"/>
      <c r="H270" s="551"/>
      <c r="I270" s="551"/>
      <c r="J270" s="551"/>
      <c r="K270" s="551"/>
      <c r="L270" s="551"/>
      <c r="M270" s="551"/>
      <c r="N270" s="551"/>
      <c r="O270" s="551"/>
      <c r="P270" s="551"/>
      <c r="Q270" s="551"/>
      <c r="R270" s="551"/>
      <c r="S270" s="551"/>
      <c r="T270" s="551"/>
      <c r="U270" s="551"/>
      <c r="V270" s="551"/>
      <c r="W270" s="551"/>
      <c r="X270" s="551"/>
      <c r="Y270" s="551"/>
      <c r="Z270" s="551"/>
    </row>
    <row r="271" ht="15.75" customHeight="1">
      <c r="A271" s="551"/>
      <c r="B271" s="551"/>
      <c r="C271" s="551"/>
      <c r="D271" s="555"/>
      <c r="E271" s="551"/>
      <c r="F271" s="551"/>
      <c r="G271" s="551"/>
      <c r="H271" s="551"/>
      <c r="I271" s="551"/>
      <c r="J271" s="551"/>
      <c r="K271" s="551"/>
      <c r="L271" s="551"/>
      <c r="M271" s="551"/>
      <c r="N271" s="551"/>
      <c r="O271" s="551"/>
      <c r="P271" s="551"/>
      <c r="Q271" s="551"/>
      <c r="R271" s="551"/>
      <c r="S271" s="551"/>
      <c r="T271" s="551"/>
      <c r="U271" s="551"/>
      <c r="V271" s="551"/>
      <c r="W271" s="551"/>
      <c r="X271" s="551"/>
      <c r="Y271" s="551"/>
      <c r="Z271" s="551"/>
    </row>
    <row r="272" ht="15.75" customHeight="1">
      <c r="A272" s="551"/>
      <c r="B272" s="551"/>
      <c r="C272" s="551"/>
      <c r="D272" s="555"/>
      <c r="E272" s="551"/>
      <c r="F272" s="551"/>
      <c r="G272" s="551"/>
      <c r="H272" s="551"/>
      <c r="I272" s="551"/>
      <c r="J272" s="551"/>
      <c r="K272" s="551"/>
      <c r="L272" s="551"/>
      <c r="M272" s="551"/>
      <c r="N272" s="551"/>
      <c r="O272" s="551"/>
      <c r="P272" s="551"/>
      <c r="Q272" s="551"/>
      <c r="R272" s="551"/>
      <c r="S272" s="551"/>
      <c r="T272" s="551"/>
      <c r="U272" s="551"/>
      <c r="V272" s="551"/>
      <c r="W272" s="551"/>
      <c r="X272" s="551"/>
      <c r="Y272" s="551"/>
      <c r="Z272" s="551"/>
    </row>
    <row r="273" ht="15.75" customHeight="1">
      <c r="A273" s="551"/>
      <c r="B273" s="551"/>
      <c r="C273" s="551"/>
      <c r="D273" s="555"/>
      <c r="E273" s="551"/>
      <c r="F273" s="551"/>
      <c r="G273" s="551"/>
      <c r="H273" s="551"/>
      <c r="I273" s="551"/>
      <c r="J273" s="551"/>
      <c r="K273" s="551"/>
      <c r="L273" s="551"/>
      <c r="M273" s="551"/>
      <c r="N273" s="551"/>
      <c r="O273" s="551"/>
      <c r="P273" s="551"/>
      <c r="Q273" s="551"/>
      <c r="R273" s="551"/>
      <c r="S273" s="551"/>
      <c r="T273" s="551"/>
      <c r="U273" s="551"/>
      <c r="V273" s="551"/>
      <c r="W273" s="551"/>
      <c r="X273" s="551"/>
      <c r="Y273" s="551"/>
      <c r="Z273" s="551"/>
    </row>
    <row r="274" ht="15.75" customHeight="1">
      <c r="A274" s="551"/>
      <c r="B274" s="551"/>
      <c r="C274" s="551"/>
      <c r="D274" s="555"/>
      <c r="E274" s="551"/>
      <c r="F274" s="551"/>
      <c r="G274" s="551"/>
      <c r="H274" s="551"/>
      <c r="I274" s="551"/>
      <c r="J274" s="551"/>
      <c r="K274" s="551"/>
      <c r="L274" s="551"/>
      <c r="M274" s="551"/>
      <c r="N274" s="551"/>
      <c r="O274" s="551"/>
      <c r="P274" s="551"/>
      <c r="Q274" s="551"/>
      <c r="R274" s="551"/>
      <c r="S274" s="551"/>
      <c r="T274" s="551"/>
      <c r="U274" s="551"/>
      <c r="V274" s="551"/>
      <c r="W274" s="551"/>
      <c r="X274" s="551"/>
      <c r="Y274" s="551"/>
      <c r="Z274" s="551"/>
    </row>
    <row r="275" ht="15.75" customHeight="1">
      <c r="A275" s="551"/>
      <c r="B275" s="551"/>
      <c r="C275" s="551"/>
      <c r="D275" s="555"/>
      <c r="E275" s="551"/>
      <c r="F275" s="551"/>
      <c r="G275" s="551"/>
      <c r="H275" s="551"/>
      <c r="I275" s="551"/>
      <c r="J275" s="551"/>
      <c r="K275" s="551"/>
      <c r="L275" s="551"/>
      <c r="M275" s="551"/>
      <c r="N275" s="551"/>
      <c r="O275" s="551"/>
      <c r="P275" s="551"/>
      <c r="Q275" s="551"/>
      <c r="R275" s="551"/>
      <c r="S275" s="551"/>
      <c r="T275" s="551"/>
      <c r="U275" s="551"/>
      <c r="V275" s="551"/>
      <c r="W275" s="551"/>
      <c r="X275" s="551"/>
      <c r="Y275" s="551"/>
      <c r="Z275" s="551"/>
    </row>
    <row r="276" ht="15.75" customHeight="1">
      <c r="A276" s="551"/>
      <c r="B276" s="551"/>
      <c r="C276" s="551"/>
      <c r="D276" s="555"/>
      <c r="E276" s="551"/>
      <c r="F276" s="551"/>
      <c r="G276" s="551"/>
      <c r="H276" s="551"/>
      <c r="I276" s="551"/>
      <c r="J276" s="551"/>
      <c r="K276" s="551"/>
      <c r="L276" s="551"/>
      <c r="M276" s="551"/>
      <c r="N276" s="551"/>
      <c r="O276" s="551"/>
      <c r="P276" s="551"/>
      <c r="Q276" s="551"/>
      <c r="R276" s="551"/>
      <c r="S276" s="551"/>
      <c r="T276" s="551"/>
      <c r="U276" s="551"/>
      <c r="V276" s="551"/>
      <c r="W276" s="551"/>
      <c r="X276" s="551"/>
      <c r="Y276" s="551"/>
      <c r="Z276" s="551"/>
    </row>
    <row r="277" ht="15.75" customHeight="1">
      <c r="A277" s="551"/>
      <c r="B277" s="551"/>
      <c r="C277" s="551"/>
      <c r="D277" s="555"/>
      <c r="E277" s="551"/>
      <c r="F277" s="551"/>
      <c r="G277" s="551"/>
      <c r="H277" s="551"/>
      <c r="I277" s="551"/>
      <c r="J277" s="551"/>
      <c r="K277" s="551"/>
      <c r="L277" s="551"/>
      <c r="M277" s="551"/>
      <c r="N277" s="551"/>
      <c r="O277" s="551"/>
      <c r="P277" s="551"/>
      <c r="Q277" s="551"/>
      <c r="R277" s="551"/>
      <c r="S277" s="551"/>
      <c r="T277" s="551"/>
      <c r="U277" s="551"/>
      <c r="V277" s="551"/>
      <c r="W277" s="551"/>
      <c r="X277" s="551"/>
      <c r="Y277" s="551"/>
      <c r="Z277" s="551"/>
    </row>
    <row r="278" ht="15.75" customHeight="1">
      <c r="A278" s="551"/>
      <c r="B278" s="551"/>
      <c r="C278" s="551"/>
      <c r="D278" s="555"/>
      <c r="E278" s="551"/>
      <c r="F278" s="551"/>
      <c r="G278" s="551"/>
      <c r="H278" s="551"/>
      <c r="I278" s="551"/>
      <c r="J278" s="551"/>
      <c r="K278" s="551"/>
      <c r="L278" s="551"/>
      <c r="M278" s="551"/>
      <c r="N278" s="551"/>
      <c r="O278" s="551"/>
      <c r="P278" s="551"/>
      <c r="Q278" s="551"/>
      <c r="R278" s="551"/>
      <c r="S278" s="551"/>
      <c r="T278" s="551"/>
      <c r="U278" s="551"/>
      <c r="V278" s="551"/>
      <c r="W278" s="551"/>
      <c r="X278" s="551"/>
      <c r="Y278" s="551"/>
      <c r="Z278" s="551"/>
    </row>
    <row r="279" ht="15.75" customHeight="1">
      <c r="A279" s="551"/>
      <c r="B279" s="551"/>
      <c r="C279" s="551"/>
      <c r="D279" s="555"/>
      <c r="E279" s="551"/>
      <c r="F279" s="551"/>
      <c r="G279" s="551"/>
      <c r="H279" s="551"/>
      <c r="I279" s="551"/>
      <c r="J279" s="551"/>
      <c r="K279" s="551"/>
      <c r="L279" s="551"/>
      <c r="M279" s="551"/>
      <c r="N279" s="551"/>
      <c r="O279" s="551"/>
      <c r="P279" s="551"/>
      <c r="Q279" s="551"/>
      <c r="R279" s="551"/>
      <c r="S279" s="551"/>
      <c r="T279" s="551"/>
      <c r="U279" s="551"/>
      <c r="V279" s="551"/>
      <c r="W279" s="551"/>
      <c r="X279" s="551"/>
      <c r="Y279" s="551"/>
      <c r="Z279" s="551"/>
    </row>
    <row r="280" ht="15.75" customHeight="1">
      <c r="A280" s="551"/>
      <c r="B280" s="551"/>
      <c r="C280" s="551"/>
      <c r="D280" s="555"/>
      <c r="E280" s="551"/>
      <c r="F280" s="551"/>
      <c r="G280" s="551"/>
      <c r="H280" s="551"/>
      <c r="I280" s="551"/>
      <c r="J280" s="551"/>
      <c r="K280" s="551"/>
      <c r="L280" s="551"/>
      <c r="M280" s="551"/>
      <c r="N280" s="551"/>
      <c r="O280" s="551"/>
      <c r="P280" s="551"/>
      <c r="Q280" s="551"/>
      <c r="R280" s="551"/>
      <c r="S280" s="551"/>
      <c r="T280" s="551"/>
      <c r="U280" s="551"/>
      <c r="V280" s="551"/>
      <c r="W280" s="551"/>
      <c r="X280" s="551"/>
      <c r="Y280" s="551"/>
      <c r="Z280" s="551"/>
    </row>
    <row r="281" ht="15.75" customHeight="1">
      <c r="A281" s="551"/>
      <c r="B281" s="551"/>
      <c r="C281" s="551"/>
      <c r="D281" s="555"/>
      <c r="E281" s="551"/>
      <c r="F281" s="551"/>
      <c r="G281" s="551"/>
      <c r="H281" s="551"/>
      <c r="I281" s="551"/>
      <c r="J281" s="551"/>
      <c r="K281" s="551"/>
      <c r="L281" s="551"/>
      <c r="M281" s="551"/>
      <c r="N281" s="551"/>
      <c r="O281" s="551"/>
      <c r="P281" s="551"/>
      <c r="Q281" s="551"/>
      <c r="R281" s="551"/>
      <c r="S281" s="551"/>
      <c r="T281" s="551"/>
      <c r="U281" s="551"/>
      <c r="V281" s="551"/>
      <c r="W281" s="551"/>
      <c r="X281" s="551"/>
      <c r="Y281" s="551"/>
      <c r="Z281" s="551"/>
    </row>
    <row r="282" ht="15.75" customHeight="1">
      <c r="A282" s="551"/>
      <c r="B282" s="551"/>
      <c r="C282" s="551"/>
      <c r="D282" s="555"/>
      <c r="E282" s="551"/>
      <c r="F282" s="551"/>
      <c r="G282" s="551"/>
      <c r="H282" s="551"/>
      <c r="I282" s="551"/>
      <c r="J282" s="551"/>
      <c r="K282" s="551"/>
      <c r="L282" s="551"/>
      <c r="M282" s="551"/>
      <c r="N282" s="551"/>
      <c r="O282" s="551"/>
      <c r="P282" s="551"/>
      <c r="Q282" s="551"/>
      <c r="R282" s="551"/>
      <c r="S282" s="551"/>
      <c r="T282" s="551"/>
      <c r="U282" s="551"/>
      <c r="V282" s="551"/>
      <c r="W282" s="551"/>
      <c r="X282" s="551"/>
      <c r="Y282" s="551"/>
      <c r="Z282" s="551"/>
    </row>
    <row r="283" ht="15.75" customHeight="1">
      <c r="A283" s="551"/>
      <c r="B283" s="551"/>
      <c r="C283" s="551"/>
      <c r="D283" s="555"/>
      <c r="E283" s="551"/>
      <c r="F283" s="551"/>
      <c r="G283" s="551"/>
      <c r="H283" s="551"/>
      <c r="I283" s="551"/>
      <c r="J283" s="551"/>
      <c r="K283" s="551"/>
      <c r="L283" s="551"/>
      <c r="M283" s="551"/>
      <c r="N283" s="551"/>
      <c r="O283" s="551"/>
      <c r="P283" s="551"/>
      <c r="Q283" s="551"/>
      <c r="R283" s="551"/>
      <c r="S283" s="551"/>
      <c r="T283" s="551"/>
      <c r="U283" s="551"/>
      <c r="V283" s="551"/>
      <c r="W283" s="551"/>
      <c r="X283" s="551"/>
      <c r="Y283" s="551"/>
      <c r="Z283" s="551"/>
    </row>
    <row r="284" ht="15.75" customHeight="1">
      <c r="A284" s="551"/>
      <c r="B284" s="551"/>
      <c r="C284" s="551"/>
      <c r="D284" s="555"/>
      <c r="E284" s="551"/>
      <c r="F284" s="551"/>
      <c r="G284" s="551"/>
      <c r="H284" s="551"/>
      <c r="I284" s="551"/>
      <c r="J284" s="551"/>
      <c r="K284" s="551"/>
      <c r="L284" s="551"/>
      <c r="M284" s="551"/>
      <c r="N284" s="551"/>
      <c r="O284" s="551"/>
      <c r="P284" s="551"/>
      <c r="Q284" s="551"/>
      <c r="R284" s="551"/>
      <c r="S284" s="551"/>
      <c r="T284" s="551"/>
      <c r="U284" s="551"/>
      <c r="V284" s="551"/>
      <c r="W284" s="551"/>
      <c r="X284" s="551"/>
      <c r="Y284" s="551"/>
      <c r="Z284" s="551"/>
    </row>
    <row r="285" ht="15.75" customHeight="1">
      <c r="A285" s="551"/>
      <c r="B285" s="551"/>
      <c r="C285" s="551"/>
      <c r="D285" s="555"/>
      <c r="E285" s="551"/>
      <c r="F285" s="551"/>
      <c r="G285" s="551"/>
      <c r="H285" s="551"/>
      <c r="I285" s="551"/>
      <c r="J285" s="551"/>
      <c r="K285" s="551"/>
      <c r="L285" s="551"/>
      <c r="M285" s="551"/>
      <c r="N285" s="551"/>
      <c r="O285" s="551"/>
      <c r="P285" s="551"/>
      <c r="Q285" s="551"/>
      <c r="R285" s="551"/>
      <c r="S285" s="551"/>
      <c r="T285" s="551"/>
      <c r="U285" s="551"/>
      <c r="V285" s="551"/>
      <c r="W285" s="551"/>
      <c r="X285" s="551"/>
      <c r="Y285" s="551"/>
      <c r="Z285" s="551"/>
    </row>
    <row r="286" ht="15.75" customHeight="1">
      <c r="A286" s="551"/>
      <c r="B286" s="551"/>
      <c r="C286" s="551"/>
      <c r="D286" s="555"/>
      <c r="E286" s="551"/>
      <c r="F286" s="551"/>
      <c r="G286" s="551"/>
      <c r="H286" s="551"/>
      <c r="I286" s="551"/>
      <c r="J286" s="551"/>
      <c r="K286" s="551"/>
      <c r="L286" s="551"/>
      <c r="M286" s="551"/>
      <c r="N286" s="551"/>
      <c r="O286" s="551"/>
      <c r="P286" s="551"/>
      <c r="Q286" s="551"/>
      <c r="R286" s="551"/>
      <c r="S286" s="551"/>
      <c r="T286" s="551"/>
      <c r="U286" s="551"/>
      <c r="V286" s="551"/>
      <c r="W286" s="551"/>
      <c r="X286" s="551"/>
      <c r="Y286" s="551"/>
      <c r="Z286" s="551"/>
    </row>
    <row r="287" ht="15.75" customHeight="1">
      <c r="A287" s="551"/>
      <c r="B287" s="551"/>
      <c r="C287" s="551"/>
      <c r="D287" s="555"/>
      <c r="E287" s="551"/>
      <c r="F287" s="551"/>
      <c r="G287" s="551"/>
      <c r="H287" s="551"/>
      <c r="I287" s="551"/>
      <c r="J287" s="551"/>
      <c r="K287" s="551"/>
      <c r="L287" s="551"/>
      <c r="M287" s="551"/>
      <c r="N287" s="551"/>
      <c r="O287" s="551"/>
      <c r="P287" s="551"/>
      <c r="Q287" s="551"/>
      <c r="R287" s="551"/>
      <c r="S287" s="551"/>
      <c r="T287" s="551"/>
      <c r="U287" s="551"/>
      <c r="V287" s="551"/>
      <c r="W287" s="551"/>
      <c r="X287" s="551"/>
      <c r="Y287" s="551"/>
      <c r="Z287" s="551"/>
    </row>
    <row r="288" ht="15.75" customHeight="1">
      <c r="A288" s="551"/>
      <c r="B288" s="551"/>
      <c r="C288" s="551"/>
      <c r="D288" s="555"/>
      <c r="E288" s="551"/>
      <c r="F288" s="551"/>
      <c r="G288" s="551"/>
      <c r="H288" s="551"/>
      <c r="I288" s="551"/>
      <c r="J288" s="551"/>
      <c r="K288" s="551"/>
      <c r="L288" s="551"/>
      <c r="M288" s="551"/>
      <c r="N288" s="551"/>
      <c r="O288" s="551"/>
      <c r="P288" s="551"/>
      <c r="Q288" s="551"/>
      <c r="R288" s="551"/>
      <c r="S288" s="551"/>
      <c r="T288" s="551"/>
      <c r="U288" s="551"/>
      <c r="V288" s="551"/>
      <c r="W288" s="551"/>
      <c r="X288" s="551"/>
      <c r="Y288" s="551"/>
      <c r="Z288" s="551"/>
    </row>
    <row r="289" ht="15.75" customHeight="1">
      <c r="A289" s="551"/>
      <c r="B289" s="551"/>
      <c r="C289" s="551"/>
      <c r="D289" s="555"/>
      <c r="E289" s="551"/>
      <c r="F289" s="551"/>
      <c r="G289" s="551"/>
      <c r="H289" s="551"/>
      <c r="I289" s="551"/>
      <c r="J289" s="551"/>
      <c r="K289" s="551"/>
      <c r="L289" s="551"/>
      <c r="M289" s="551"/>
      <c r="N289" s="551"/>
      <c r="O289" s="551"/>
      <c r="P289" s="551"/>
      <c r="Q289" s="551"/>
      <c r="R289" s="551"/>
      <c r="S289" s="551"/>
      <c r="T289" s="551"/>
      <c r="U289" s="551"/>
      <c r="V289" s="551"/>
      <c r="W289" s="551"/>
      <c r="X289" s="551"/>
      <c r="Y289" s="551"/>
      <c r="Z289" s="551"/>
    </row>
    <row r="290" ht="15.75" customHeight="1">
      <c r="A290" s="551"/>
      <c r="B290" s="551"/>
      <c r="C290" s="551"/>
      <c r="D290" s="555"/>
      <c r="E290" s="551"/>
      <c r="F290" s="551"/>
      <c r="G290" s="551"/>
      <c r="H290" s="551"/>
      <c r="I290" s="551"/>
      <c r="J290" s="551"/>
      <c r="K290" s="551"/>
      <c r="L290" s="551"/>
      <c r="M290" s="551"/>
      <c r="N290" s="551"/>
      <c r="O290" s="551"/>
      <c r="P290" s="551"/>
      <c r="Q290" s="551"/>
      <c r="R290" s="551"/>
      <c r="S290" s="551"/>
      <c r="T290" s="551"/>
      <c r="U290" s="551"/>
      <c r="V290" s="551"/>
      <c r="W290" s="551"/>
      <c r="X290" s="551"/>
      <c r="Y290" s="551"/>
      <c r="Z290" s="551"/>
    </row>
    <row r="291" ht="15.75" customHeight="1">
      <c r="A291" s="551"/>
      <c r="B291" s="551"/>
      <c r="C291" s="551"/>
      <c r="D291" s="555"/>
      <c r="E291" s="551"/>
      <c r="F291" s="551"/>
      <c r="G291" s="551"/>
      <c r="H291" s="551"/>
      <c r="I291" s="551"/>
      <c r="J291" s="551"/>
      <c r="K291" s="551"/>
      <c r="L291" s="551"/>
      <c r="M291" s="551"/>
      <c r="N291" s="551"/>
      <c r="O291" s="551"/>
      <c r="P291" s="551"/>
      <c r="Q291" s="551"/>
      <c r="R291" s="551"/>
      <c r="S291" s="551"/>
      <c r="T291" s="551"/>
      <c r="U291" s="551"/>
      <c r="V291" s="551"/>
      <c r="W291" s="551"/>
      <c r="X291" s="551"/>
      <c r="Y291" s="551"/>
      <c r="Z291" s="551"/>
    </row>
    <row r="292" ht="15.75" customHeight="1">
      <c r="A292" s="551"/>
      <c r="B292" s="551"/>
      <c r="C292" s="551"/>
      <c r="D292" s="555"/>
      <c r="E292" s="551"/>
      <c r="F292" s="551"/>
      <c r="G292" s="551"/>
      <c r="H292" s="551"/>
      <c r="I292" s="551"/>
      <c r="J292" s="551"/>
      <c r="K292" s="551"/>
      <c r="L292" s="551"/>
      <c r="M292" s="551"/>
      <c r="N292" s="551"/>
      <c r="O292" s="551"/>
      <c r="P292" s="551"/>
      <c r="Q292" s="551"/>
      <c r="R292" s="551"/>
      <c r="S292" s="551"/>
      <c r="T292" s="551"/>
      <c r="U292" s="551"/>
      <c r="V292" s="551"/>
      <c r="W292" s="551"/>
      <c r="X292" s="551"/>
      <c r="Y292" s="551"/>
      <c r="Z292" s="551"/>
    </row>
    <row r="293" ht="15.75" customHeight="1">
      <c r="A293" s="551"/>
      <c r="B293" s="551"/>
      <c r="C293" s="551"/>
      <c r="D293" s="555"/>
      <c r="E293" s="551"/>
      <c r="F293" s="551"/>
      <c r="G293" s="551"/>
      <c r="H293" s="551"/>
      <c r="I293" s="551"/>
      <c r="J293" s="551"/>
      <c r="K293" s="551"/>
      <c r="L293" s="551"/>
      <c r="M293" s="551"/>
      <c r="N293" s="551"/>
      <c r="O293" s="551"/>
      <c r="P293" s="551"/>
      <c r="Q293" s="551"/>
      <c r="R293" s="551"/>
      <c r="S293" s="551"/>
      <c r="T293" s="551"/>
      <c r="U293" s="551"/>
      <c r="V293" s="551"/>
      <c r="W293" s="551"/>
      <c r="X293" s="551"/>
      <c r="Y293" s="551"/>
      <c r="Z293" s="551"/>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1:D11"/>
  </mergeCells>
  <hyperlinks>
    <hyperlink r:id="rId1" ref="B93"/>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FFFF"/>
    <pageSetUpPr/>
  </sheetPr>
  <sheetViews>
    <sheetView workbookViewId="0"/>
  </sheetViews>
  <sheetFormatPr customHeight="1" defaultColWidth="14.43" defaultRowHeight="15.0"/>
  <cols>
    <col customWidth="1" min="1" max="1" width="4.57"/>
    <col customWidth="1" min="2" max="2" width="4.86"/>
    <col customWidth="1" min="3" max="3" width="63.0"/>
    <col customWidth="1" min="4" max="4" width="10.14"/>
    <col customWidth="1" min="5" max="6" width="9.14"/>
    <col customWidth="1" min="7" max="7" width="10.14"/>
    <col customWidth="1" min="8" max="9" width="9.14"/>
    <col customWidth="1" min="10" max="26" width="10.0"/>
  </cols>
  <sheetData>
    <row r="1" ht="12.75" customHeight="1">
      <c r="A1" s="385"/>
      <c r="B1" s="385"/>
      <c r="C1" s="385"/>
      <c r="D1" s="449"/>
      <c r="E1" s="385"/>
      <c r="F1" s="449"/>
      <c r="G1" s="385"/>
      <c r="H1" s="385"/>
      <c r="I1" s="385"/>
      <c r="J1" s="385"/>
      <c r="K1" s="385"/>
      <c r="L1" s="385"/>
      <c r="M1" s="385"/>
      <c r="N1" s="385"/>
      <c r="O1" s="385"/>
      <c r="P1" s="385"/>
      <c r="Q1" s="385"/>
      <c r="R1" s="385"/>
      <c r="S1" s="385"/>
      <c r="T1" s="385"/>
      <c r="U1" s="385"/>
      <c r="V1" s="385"/>
      <c r="W1" s="385"/>
      <c r="X1" s="385"/>
      <c r="Y1" s="385"/>
      <c r="Z1" s="385"/>
    </row>
    <row r="2" ht="12.75" customHeight="1">
      <c r="A2" s="385"/>
      <c r="B2" s="385"/>
      <c r="C2" s="374" t="s">
        <v>327</v>
      </c>
      <c r="D2" s="449"/>
      <c r="E2" s="385"/>
      <c r="F2" s="449"/>
      <c r="G2" s="385"/>
      <c r="H2" s="385" t="s">
        <v>328</v>
      </c>
      <c r="I2" s="585">
        <v>0.0</v>
      </c>
      <c r="J2" s="385"/>
      <c r="K2" s="385"/>
      <c r="L2" s="385"/>
      <c r="M2" s="385"/>
      <c r="N2" s="385"/>
      <c r="O2" s="385"/>
      <c r="P2" s="385"/>
      <c r="Q2" s="385"/>
      <c r="R2" s="385"/>
      <c r="S2" s="385"/>
      <c r="T2" s="385"/>
      <c r="U2" s="385"/>
      <c r="V2" s="385"/>
      <c r="W2" s="385"/>
      <c r="X2" s="385"/>
      <c r="Y2" s="385"/>
      <c r="Z2" s="385"/>
    </row>
    <row r="3" ht="12.75" customHeight="1">
      <c r="A3" s="586" t="s">
        <v>159</v>
      </c>
      <c r="B3" s="587" t="s">
        <v>68</v>
      </c>
      <c r="C3" s="587" t="s">
        <v>163</v>
      </c>
      <c r="D3" s="587" t="s">
        <v>329</v>
      </c>
      <c r="E3" s="588" t="s">
        <v>70</v>
      </c>
      <c r="F3" s="587" t="s">
        <v>330</v>
      </c>
      <c r="G3" s="587"/>
      <c r="H3" s="589" t="s">
        <v>331</v>
      </c>
      <c r="I3" s="449"/>
      <c r="J3" s="449"/>
      <c r="K3" s="449"/>
      <c r="L3" s="449"/>
      <c r="M3" s="449"/>
      <c r="N3" s="449"/>
      <c r="O3" s="449"/>
      <c r="P3" s="449"/>
      <c r="Q3" s="449"/>
      <c r="R3" s="449"/>
      <c r="S3" s="449"/>
      <c r="T3" s="449"/>
      <c r="U3" s="449"/>
      <c r="V3" s="449"/>
      <c r="W3" s="449"/>
      <c r="X3" s="449"/>
      <c r="Y3" s="449"/>
      <c r="Z3" s="449"/>
    </row>
    <row r="4" ht="12.75" customHeight="1">
      <c r="A4" s="590">
        <v>1.0</v>
      </c>
      <c r="B4" s="374">
        <v>5.0</v>
      </c>
      <c r="C4" s="374" t="s">
        <v>332</v>
      </c>
      <c r="D4" s="591">
        <v>400.0</v>
      </c>
      <c r="E4" s="592">
        <f t="shared" ref="E4:E6" si="1">B4*D4</f>
        <v>2000</v>
      </c>
      <c r="F4" s="591"/>
      <c r="G4" s="593"/>
      <c r="H4" s="594">
        <v>386.0</v>
      </c>
      <c r="I4" s="385"/>
      <c r="J4" s="385"/>
      <c r="K4" s="385"/>
      <c r="L4" s="385"/>
      <c r="M4" s="385"/>
      <c r="N4" s="385"/>
      <c r="O4" s="385"/>
      <c r="P4" s="385"/>
      <c r="Q4" s="385"/>
      <c r="R4" s="385"/>
      <c r="S4" s="385"/>
      <c r="T4" s="385"/>
      <c r="U4" s="385"/>
      <c r="V4" s="385"/>
      <c r="W4" s="385"/>
      <c r="X4" s="385"/>
      <c r="Y4" s="385"/>
      <c r="Z4" s="385"/>
    </row>
    <row r="5" ht="12.75" customHeight="1">
      <c r="A5" s="590">
        <v>2.0</v>
      </c>
      <c r="B5" s="374">
        <v>1.0</v>
      </c>
      <c r="C5" s="374" t="s">
        <v>333</v>
      </c>
      <c r="D5" s="591">
        <v>600.0</v>
      </c>
      <c r="E5" s="592">
        <f t="shared" si="1"/>
        <v>600</v>
      </c>
      <c r="F5" s="591"/>
      <c r="G5" s="593"/>
      <c r="H5" s="594">
        <v>546.0</v>
      </c>
      <c r="I5" s="385"/>
      <c r="J5" s="385"/>
      <c r="K5" s="385"/>
      <c r="L5" s="385"/>
      <c r="M5" s="385"/>
      <c r="N5" s="385"/>
      <c r="O5" s="385"/>
      <c r="P5" s="385"/>
      <c r="Q5" s="385"/>
      <c r="R5" s="385"/>
      <c r="S5" s="385"/>
      <c r="T5" s="385"/>
      <c r="U5" s="385"/>
      <c r="V5" s="385"/>
      <c r="W5" s="385"/>
      <c r="X5" s="385"/>
      <c r="Y5" s="385"/>
      <c r="Z5" s="385"/>
    </row>
    <row r="6" ht="12.75" customHeight="1">
      <c r="A6" s="590">
        <v>3.0</v>
      </c>
      <c r="B6" s="374">
        <v>1.0</v>
      </c>
      <c r="C6" s="374" t="s">
        <v>334</v>
      </c>
      <c r="D6" s="591">
        <v>1500.0</v>
      </c>
      <c r="E6" s="592">
        <f t="shared" si="1"/>
        <v>1500</v>
      </c>
      <c r="F6" s="591"/>
      <c r="G6" s="593"/>
      <c r="H6" s="594">
        <v>1523.5</v>
      </c>
      <c r="I6" s="385"/>
      <c r="J6" s="385"/>
      <c r="K6" s="385"/>
      <c r="L6" s="385"/>
      <c r="M6" s="385"/>
      <c r="N6" s="385"/>
      <c r="O6" s="385"/>
      <c r="P6" s="385"/>
      <c r="Q6" s="385"/>
      <c r="R6" s="385"/>
      <c r="S6" s="385"/>
      <c r="T6" s="385"/>
      <c r="U6" s="385"/>
      <c r="V6" s="385"/>
      <c r="W6" s="385"/>
      <c r="X6" s="385"/>
      <c r="Y6" s="385"/>
      <c r="Z6" s="385"/>
    </row>
    <row r="7" ht="12.75" customHeight="1">
      <c r="A7" s="590"/>
      <c r="B7" s="374"/>
      <c r="C7" s="374"/>
      <c r="D7" s="591"/>
      <c r="E7" s="599">
        <f>SUM(E4:E6)</f>
        <v>4100</v>
      </c>
      <c r="F7" s="591"/>
      <c r="G7" s="593"/>
      <c r="H7" s="594"/>
      <c r="I7" s="385"/>
      <c r="J7" s="385"/>
      <c r="K7" s="385"/>
      <c r="L7" s="385"/>
      <c r="M7" s="385"/>
      <c r="N7" s="385"/>
      <c r="O7" s="385"/>
      <c r="P7" s="385"/>
      <c r="Q7" s="385"/>
      <c r="R7" s="385"/>
      <c r="S7" s="385"/>
      <c r="T7" s="385"/>
      <c r="U7" s="385"/>
      <c r="V7" s="385"/>
      <c r="W7" s="385"/>
      <c r="X7" s="385"/>
      <c r="Y7" s="385"/>
      <c r="Z7" s="385"/>
    </row>
    <row r="8" ht="12.75" customHeight="1">
      <c r="A8" s="590"/>
      <c r="B8" s="374"/>
      <c r="C8" s="374"/>
      <c r="D8" s="591"/>
      <c r="E8" s="592"/>
      <c r="F8" s="591"/>
      <c r="G8" s="593"/>
      <c r="H8" s="594"/>
      <c r="I8" s="385"/>
      <c r="J8" s="385"/>
      <c r="K8" s="385"/>
      <c r="L8" s="385"/>
      <c r="M8" s="385"/>
      <c r="N8" s="385"/>
      <c r="O8" s="385"/>
      <c r="P8" s="385"/>
      <c r="Q8" s="385"/>
      <c r="R8" s="385"/>
      <c r="S8" s="385"/>
      <c r="T8" s="385"/>
      <c r="U8" s="385"/>
      <c r="V8" s="385"/>
      <c r="W8" s="385"/>
      <c r="X8" s="385"/>
      <c r="Y8" s="385"/>
      <c r="Z8" s="385"/>
    </row>
    <row r="9" ht="12.75" customHeight="1">
      <c r="A9" s="603">
        <v>4.0</v>
      </c>
      <c r="B9" s="605">
        <v>1.0</v>
      </c>
      <c r="C9" s="605" t="s">
        <v>337</v>
      </c>
      <c r="D9" s="608">
        <f>ROUNDUP(H9/(1-$I$2),0)</f>
        <v>2462</v>
      </c>
      <c r="E9" s="611">
        <v>2895.8823529411766</v>
      </c>
      <c r="F9" s="613">
        <v>241.32352941176472</v>
      </c>
      <c r="G9" s="615"/>
      <c r="H9" s="617">
        <v>2461.5</v>
      </c>
      <c r="I9" s="385"/>
      <c r="J9" s="385"/>
      <c r="K9" s="385"/>
      <c r="L9" s="385"/>
      <c r="M9" s="385"/>
      <c r="N9" s="385"/>
      <c r="O9" s="385"/>
      <c r="P9" s="385"/>
      <c r="Q9" s="385"/>
      <c r="R9" s="385"/>
      <c r="S9" s="385"/>
      <c r="T9" s="385"/>
      <c r="U9" s="385"/>
      <c r="V9" s="385"/>
      <c r="W9" s="385"/>
      <c r="X9" s="385"/>
      <c r="Y9" s="385"/>
      <c r="Z9" s="385"/>
    </row>
    <row r="10" ht="12.75" customHeight="1">
      <c r="A10" s="385"/>
      <c r="B10" s="385"/>
      <c r="C10" s="385"/>
      <c r="D10" s="449"/>
      <c r="E10" s="385"/>
      <c r="F10" s="449"/>
      <c r="G10" s="385"/>
      <c r="H10" s="385"/>
      <c r="I10" s="385"/>
      <c r="J10" s="385"/>
      <c r="K10" s="385"/>
      <c r="L10" s="385"/>
      <c r="M10" s="385"/>
      <c r="N10" s="385"/>
      <c r="O10" s="385"/>
      <c r="P10" s="385"/>
      <c r="Q10" s="385"/>
      <c r="R10" s="385"/>
      <c r="S10" s="385"/>
      <c r="T10" s="385"/>
      <c r="U10" s="385"/>
      <c r="V10" s="385"/>
      <c r="W10" s="385"/>
      <c r="X10" s="385"/>
      <c r="Y10" s="385"/>
      <c r="Z10" s="385"/>
    </row>
    <row r="11" ht="12.75" customHeight="1">
      <c r="A11" s="590">
        <v>3.0</v>
      </c>
      <c r="B11" s="374">
        <v>1.0</v>
      </c>
      <c r="C11" s="374" t="s">
        <v>342</v>
      </c>
      <c r="D11" s="591">
        <v>2100.0</v>
      </c>
      <c r="E11" s="592">
        <f>B11*D11</f>
        <v>2100</v>
      </c>
      <c r="F11" s="591"/>
      <c r="G11" s="593"/>
      <c r="H11" s="594">
        <v>1523.5</v>
      </c>
      <c r="I11" s="385"/>
      <c r="J11" s="385"/>
      <c r="K11" s="385"/>
      <c r="L11" s="385"/>
      <c r="M11" s="385"/>
      <c r="N11" s="385"/>
      <c r="O11" s="385"/>
      <c r="P11" s="385"/>
      <c r="Q11" s="385"/>
      <c r="R11" s="385"/>
      <c r="S11" s="385"/>
      <c r="T11" s="385"/>
      <c r="U11" s="385"/>
      <c r="V11" s="385"/>
      <c r="W11" s="385"/>
      <c r="X11" s="385"/>
      <c r="Y11" s="385"/>
      <c r="Z11" s="385"/>
    </row>
    <row r="12" ht="12.75" customHeight="1">
      <c r="A12" s="374"/>
      <c r="B12" s="374"/>
      <c r="C12" s="374"/>
      <c r="D12" s="591"/>
      <c r="E12" s="592"/>
      <c r="F12" s="591"/>
      <c r="G12" s="593"/>
      <c r="H12" s="593"/>
      <c r="I12" s="385"/>
      <c r="J12" s="385"/>
      <c r="K12" s="385"/>
      <c r="L12" s="385"/>
      <c r="M12" s="385"/>
      <c r="N12" s="385"/>
      <c r="O12" s="385"/>
      <c r="P12" s="385"/>
      <c r="Q12" s="385"/>
      <c r="R12" s="385"/>
      <c r="S12" s="385"/>
      <c r="T12" s="385"/>
      <c r="U12" s="385"/>
      <c r="V12" s="385"/>
      <c r="W12" s="385"/>
      <c r="X12" s="385"/>
      <c r="Y12" s="385"/>
      <c r="Z12" s="385"/>
    </row>
    <row r="13" ht="12.75" customHeight="1">
      <c r="A13" s="374"/>
      <c r="B13" s="374"/>
      <c r="C13" s="374"/>
      <c r="D13" s="591"/>
      <c r="E13" s="592"/>
      <c r="F13" s="591"/>
      <c r="G13" s="593"/>
      <c r="H13" s="593"/>
      <c r="I13" s="385"/>
      <c r="J13" s="385"/>
      <c r="K13" s="385"/>
      <c r="L13" s="385"/>
      <c r="M13" s="385"/>
      <c r="N13" s="385"/>
      <c r="O13" s="385"/>
      <c r="P13" s="385"/>
      <c r="Q13" s="385"/>
      <c r="R13" s="385"/>
      <c r="S13" s="385"/>
      <c r="T13" s="385"/>
      <c r="U13" s="385"/>
      <c r="V13" s="385"/>
      <c r="W13" s="385"/>
      <c r="X13" s="385"/>
      <c r="Y13" s="385"/>
      <c r="Z13" s="385"/>
    </row>
    <row r="14" ht="12.75" customHeight="1">
      <c r="A14" s="385"/>
      <c r="B14" s="385"/>
      <c r="C14" s="385"/>
      <c r="D14" s="449"/>
      <c r="E14" s="385"/>
      <c r="F14" s="449"/>
      <c r="G14" s="385"/>
      <c r="H14" s="385"/>
      <c r="I14" s="385"/>
      <c r="J14" s="385"/>
      <c r="K14" s="385"/>
      <c r="L14" s="385"/>
      <c r="M14" s="385"/>
      <c r="N14" s="385"/>
      <c r="O14" s="385"/>
      <c r="P14" s="385"/>
      <c r="Q14" s="385"/>
      <c r="R14" s="385"/>
      <c r="S14" s="385"/>
      <c r="T14" s="385"/>
      <c r="U14" s="385"/>
      <c r="V14" s="385"/>
      <c r="W14" s="385"/>
      <c r="X14" s="385"/>
      <c r="Y14" s="385"/>
      <c r="Z14" s="385"/>
    </row>
    <row r="15" ht="19.5" customHeight="1">
      <c r="A15" s="385"/>
      <c r="B15" s="385"/>
      <c r="C15" s="620" t="s">
        <v>344</v>
      </c>
      <c r="D15" s="449"/>
      <c r="E15" s="385"/>
      <c r="F15" s="449"/>
      <c r="G15" s="385"/>
      <c r="H15" s="385"/>
      <c r="I15" s="385"/>
      <c r="J15" s="385"/>
      <c r="K15" s="385"/>
      <c r="L15" s="385"/>
      <c r="M15" s="385"/>
      <c r="N15" s="385"/>
      <c r="O15" s="385"/>
      <c r="P15" s="385"/>
      <c r="Q15" s="385"/>
      <c r="R15" s="385"/>
      <c r="S15" s="385"/>
      <c r="T15" s="385"/>
      <c r="U15" s="385"/>
      <c r="V15" s="385"/>
      <c r="W15" s="385"/>
      <c r="X15" s="385"/>
      <c r="Y15" s="385"/>
      <c r="Z15" s="385"/>
    </row>
    <row r="16" ht="18.75" customHeight="1">
      <c r="A16" s="385"/>
      <c r="B16" s="385"/>
      <c r="C16" s="621" t="s">
        <v>346</v>
      </c>
      <c r="D16" s="622"/>
      <c r="E16" s="385"/>
      <c r="F16" s="449"/>
      <c r="G16" s="385"/>
      <c r="H16" s="385"/>
      <c r="I16" s="385"/>
      <c r="J16" s="385"/>
      <c r="K16" s="385"/>
      <c r="L16" s="385"/>
      <c r="M16" s="385"/>
      <c r="N16" s="385"/>
      <c r="O16" s="385"/>
      <c r="P16" s="385"/>
      <c r="Q16" s="385"/>
      <c r="R16" s="385"/>
      <c r="S16" s="385"/>
      <c r="T16" s="385"/>
      <c r="U16" s="385"/>
      <c r="V16" s="385"/>
      <c r="W16" s="385"/>
      <c r="X16" s="385"/>
      <c r="Y16" s="385"/>
      <c r="Z16" s="385"/>
    </row>
    <row r="17" ht="18.75" customHeight="1">
      <c r="A17" s="385"/>
      <c r="B17" s="385"/>
      <c r="C17" s="624" t="s">
        <v>348</v>
      </c>
      <c r="D17" s="625"/>
      <c r="E17" s="385"/>
      <c r="F17" s="449"/>
      <c r="G17" s="385"/>
      <c r="H17" s="385"/>
      <c r="I17" s="385"/>
      <c r="J17" s="385"/>
      <c r="K17" s="385"/>
      <c r="L17" s="385"/>
      <c r="M17" s="385"/>
      <c r="N17" s="385"/>
      <c r="O17" s="385"/>
      <c r="P17" s="385"/>
      <c r="Q17" s="385"/>
      <c r="R17" s="385"/>
      <c r="S17" s="385"/>
      <c r="T17" s="385"/>
      <c r="U17" s="385"/>
      <c r="V17" s="385"/>
      <c r="W17" s="385"/>
      <c r="X17" s="385"/>
      <c r="Y17" s="385"/>
      <c r="Z17" s="385"/>
    </row>
    <row r="18" ht="18.75" customHeight="1">
      <c r="A18" s="385"/>
      <c r="B18" s="385"/>
      <c r="C18" s="624" t="s">
        <v>349</v>
      </c>
      <c r="D18" s="625"/>
      <c r="E18" s="385"/>
      <c r="F18" s="449"/>
      <c r="G18" s="385"/>
      <c r="H18" s="385"/>
      <c r="I18" s="385"/>
      <c r="J18" s="385"/>
      <c r="K18" s="385"/>
      <c r="L18" s="385"/>
      <c r="M18" s="385"/>
      <c r="N18" s="385"/>
      <c r="O18" s="385"/>
      <c r="P18" s="385"/>
      <c r="Q18" s="385"/>
      <c r="R18" s="385"/>
      <c r="S18" s="385"/>
      <c r="T18" s="385"/>
      <c r="U18" s="385"/>
      <c r="V18" s="385"/>
      <c r="W18" s="385"/>
      <c r="X18" s="385"/>
      <c r="Y18" s="385"/>
      <c r="Z18" s="385"/>
    </row>
    <row r="19" ht="18.75" customHeight="1">
      <c r="A19" s="385"/>
      <c r="B19" s="385"/>
      <c r="C19" s="624" t="s">
        <v>350</v>
      </c>
      <c r="D19" s="625"/>
      <c r="E19" s="385"/>
      <c r="F19" s="449"/>
      <c r="G19" s="385"/>
      <c r="H19" s="385"/>
      <c r="I19" s="385"/>
      <c r="J19" s="385"/>
      <c r="K19" s="385"/>
      <c r="L19" s="385"/>
      <c r="M19" s="385"/>
      <c r="N19" s="385"/>
      <c r="O19" s="385"/>
      <c r="P19" s="385"/>
      <c r="Q19" s="385"/>
      <c r="R19" s="385"/>
      <c r="S19" s="385"/>
      <c r="T19" s="385"/>
      <c r="U19" s="385"/>
      <c r="V19" s="385"/>
      <c r="W19" s="385"/>
      <c r="X19" s="385"/>
      <c r="Y19" s="385"/>
      <c r="Z19" s="385"/>
    </row>
    <row r="20" ht="18.75" customHeight="1">
      <c r="A20" s="385"/>
      <c r="B20" s="385"/>
      <c r="C20" s="624" t="s">
        <v>351</v>
      </c>
      <c r="D20" s="625"/>
      <c r="E20" s="385"/>
      <c r="F20" s="449"/>
      <c r="G20" s="385"/>
      <c r="H20" s="385"/>
      <c r="I20" s="385"/>
      <c r="J20" s="385"/>
      <c r="K20" s="385"/>
      <c r="L20" s="385"/>
      <c r="M20" s="385"/>
      <c r="N20" s="385"/>
      <c r="O20" s="385"/>
      <c r="P20" s="385"/>
      <c r="Q20" s="385"/>
      <c r="R20" s="385"/>
      <c r="S20" s="385"/>
      <c r="T20" s="385"/>
      <c r="U20" s="385"/>
      <c r="V20" s="385"/>
      <c r="W20" s="385"/>
      <c r="X20" s="385"/>
      <c r="Y20" s="385"/>
      <c r="Z20" s="385"/>
    </row>
    <row r="21" ht="13.5" customHeight="1">
      <c r="A21" s="385"/>
      <c r="B21" s="385"/>
      <c r="C21" s="628"/>
      <c r="D21" s="630">
        <v>15000.0</v>
      </c>
      <c r="E21" s="385"/>
      <c r="F21" s="449"/>
      <c r="G21" s="385"/>
      <c r="H21" s="385"/>
      <c r="I21" s="385"/>
      <c r="J21" s="385"/>
      <c r="K21" s="385"/>
      <c r="L21" s="385"/>
      <c r="M21" s="385"/>
      <c r="N21" s="385"/>
      <c r="O21" s="385"/>
      <c r="P21" s="385"/>
      <c r="Q21" s="385"/>
      <c r="R21" s="385"/>
      <c r="S21" s="385"/>
      <c r="T21" s="385"/>
      <c r="U21" s="385"/>
      <c r="V21" s="385"/>
      <c r="W21" s="385"/>
      <c r="X21" s="385"/>
      <c r="Y21" s="385"/>
      <c r="Z21" s="385"/>
    </row>
    <row r="22" ht="12.75" customHeight="1">
      <c r="A22" s="385"/>
      <c r="B22" s="385"/>
      <c r="C22" s="385"/>
      <c r="D22" s="449" t="s">
        <v>352</v>
      </c>
      <c r="E22" s="385"/>
      <c r="F22" s="449"/>
      <c r="G22" s="385"/>
      <c r="H22" s="385"/>
      <c r="I22" s="385"/>
      <c r="J22" s="385"/>
      <c r="K22" s="385"/>
      <c r="L22" s="385"/>
      <c r="M22" s="385"/>
      <c r="N22" s="385"/>
      <c r="O22" s="385"/>
      <c r="P22" s="385"/>
      <c r="Q22" s="385"/>
      <c r="R22" s="385"/>
      <c r="S22" s="385"/>
      <c r="T22" s="385"/>
      <c r="U22" s="385"/>
      <c r="V22" s="385"/>
      <c r="W22" s="385"/>
      <c r="X22" s="385"/>
      <c r="Y22" s="385"/>
      <c r="Z22" s="385"/>
    </row>
    <row r="23" ht="12.75" customHeight="1">
      <c r="A23" s="385"/>
      <c r="B23" s="385"/>
      <c r="C23" s="385"/>
      <c r="D23" s="449"/>
      <c r="E23" s="385"/>
      <c r="F23" s="449"/>
      <c r="G23" s="385"/>
      <c r="H23" s="385"/>
      <c r="I23" s="385"/>
      <c r="J23" s="385"/>
      <c r="K23" s="385"/>
      <c r="L23" s="385"/>
      <c r="M23" s="385"/>
      <c r="N23" s="385"/>
      <c r="O23" s="385"/>
      <c r="P23" s="385"/>
      <c r="Q23" s="385"/>
      <c r="R23" s="385"/>
      <c r="S23" s="385"/>
      <c r="T23" s="385"/>
      <c r="U23" s="385"/>
      <c r="V23" s="385"/>
      <c r="W23" s="385"/>
      <c r="X23" s="385"/>
      <c r="Y23" s="385"/>
      <c r="Z23" s="385"/>
    </row>
    <row r="24" ht="12.75" customHeight="1">
      <c r="A24" s="385"/>
      <c r="B24" s="385"/>
      <c r="C24" s="385"/>
      <c r="D24" s="449"/>
      <c r="E24" s="385"/>
      <c r="F24" s="633" t="s">
        <v>328</v>
      </c>
      <c r="G24" s="635">
        <v>0.0</v>
      </c>
      <c r="H24" s="385"/>
      <c r="I24" s="385"/>
      <c r="J24" s="385"/>
      <c r="K24" s="385"/>
      <c r="L24" s="385"/>
      <c r="M24" s="385"/>
      <c r="N24" s="385"/>
      <c r="O24" s="385"/>
      <c r="P24" s="385"/>
      <c r="Q24" s="385"/>
      <c r="R24" s="385"/>
      <c r="S24" s="385"/>
      <c r="T24" s="385"/>
      <c r="U24" s="385"/>
      <c r="V24" s="385"/>
      <c r="W24" s="385"/>
      <c r="X24" s="385"/>
      <c r="Y24" s="385"/>
      <c r="Z24" s="385"/>
    </row>
    <row r="25" ht="12.75" customHeight="1">
      <c r="A25" s="637" t="s">
        <v>159</v>
      </c>
      <c r="B25" t="s">
        <v>68</v>
      </c>
      <c r="C25" t="s">
        <v>163</v>
      </c>
      <c r="D25" s="449" t="s">
        <v>354</v>
      </c>
      <c r="E25" t="s">
        <v>355</v>
      </c>
      <c r="F25" s="639"/>
      <c r="G25" s="639" t="s">
        <v>331</v>
      </c>
      <c r="I25" s="385"/>
      <c r="J25" s="385"/>
      <c r="K25" s="385"/>
      <c r="L25" s="385"/>
      <c r="M25" s="385"/>
      <c r="N25" s="385"/>
      <c r="O25" s="385"/>
      <c r="P25" s="385"/>
      <c r="Q25" s="385"/>
      <c r="R25" s="385"/>
      <c r="S25" s="385"/>
      <c r="T25" s="385"/>
      <c r="U25" s="385"/>
      <c r="V25" s="385"/>
      <c r="W25" s="385"/>
      <c r="X25" s="385"/>
      <c r="Y25" s="385"/>
      <c r="Z25" s="385"/>
    </row>
    <row r="26" ht="12.75" customHeight="1">
      <c r="A26" s="637"/>
      <c r="D26" s="449"/>
      <c r="F26" s="449"/>
      <c r="G26" s="593"/>
      <c r="I26" s="385"/>
      <c r="J26" s="385"/>
      <c r="K26" s="385"/>
      <c r="L26" s="385"/>
      <c r="M26" s="385"/>
      <c r="N26" s="385"/>
      <c r="O26" s="385"/>
      <c r="P26" s="385"/>
      <c r="Q26" s="385"/>
      <c r="R26" s="385"/>
      <c r="S26" s="385"/>
      <c r="T26" s="385"/>
      <c r="U26" s="385"/>
      <c r="V26" s="385"/>
      <c r="W26" s="385"/>
      <c r="X26" s="385"/>
      <c r="Y26" s="385"/>
      <c r="Z26" s="385"/>
    </row>
    <row r="27" ht="12.75" customHeight="1">
      <c r="A27" s="637">
        <v>1.0</v>
      </c>
      <c r="B27" s="641" t="s">
        <v>356</v>
      </c>
      <c r="C27" s="637"/>
      <c r="D27" s="637"/>
      <c r="E27" s="637"/>
      <c r="F27" s="637"/>
      <c r="G27" s="642"/>
      <c r="I27" s="385"/>
      <c r="J27" s="385"/>
      <c r="K27" s="385"/>
      <c r="L27" s="385"/>
      <c r="M27" s="385"/>
      <c r="N27" s="385"/>
      <c r="O27" s="385"/>
      <c r="P27" s="385"/>
      <c r="Q27" s="385"/>
      <c r="R27" s="385"/>
      <c r="S27" s="385"/>
      <c r="T27" s="385"/>
      <c r="U27" s="385"/>
      <c r="V27" s="385"/>
      <c r="W27" s="385"/>
      <c r="X27" s="385"/>
      <c r="Y27" s="385"/>
      <c r="Z27" s="385"/>
    </row>
    <row r="28" ht="12.75" customHeight="1">
      <c r="A28" s="637"/>
      <c r="B28" t="s">
        <v>357</v>
      </c>
      <c r="D28" s="449"/>
      <c r="F28" s="449"/>
      <c r="G28" s="593"/>
      <c r="I28" s="385"/>
      <c r="J28" s="385"/>
      <c r="K28" s="385"/>
      <c r="L28" s="385"/>
      <c r="M28" s="385"/>
      <c r="N28" s="385"/>
      <c r="O28" s="385"/>
      <c r="P28" s="385"/>
      <c r="Q28" s="385"/>
      <c r="R28" s="385"/>
      <c r="S28" s="385"/>
      <c r="T28" s="385"/>
      <c r="U28" s="385"/>
      <c r="V28" s="385"/>
      <c r="W28" s="385"/>
      <c r="X28" s="385"/>
      <c r="Y28" s="385"/>
      <c r="Z28" s="385"/>
    </row>
    <row r="29" ht="12.75" customHeight="1">
      <c r="A29" s="637"/>
      <c r="B29" s="99">
        <v>2.0</v>
      </c>
      <c r="C29" t="s">
        <v>359</v>
      </c>
      <c r="D29" s="591">
        <f t="shared" ref="D29:D33" si="2">+G29/(1-$G$24)</f>
        <v>692</v>
      </c>
      <c r="E29" s="593">
        <f t="shared" ref="E29:E33" si="3">+D29*B29</f>
        <v>1384</v>
      </c>
      <c r="F29" s="449"/>
      <c r="G29" s="593">
        <v>692.0</v>
      </c>
      <c r="I29" s="385"/>
      <c r="J29" s="385"/>
      <c r="K29" s="385"/>
      <c r="L29" s="385"/>
      <c r="M29" s="385"/>
      <c r="N29" s="385"/>
      <c r="O29" s="385"/>
      <c r="P29" s="385"/>
      <c r="Q29" s="385"/>
      <c r="R29" s="385"/>
      <c r="S29" s="385"/>
      <c r="T29" s="385"/>
      <c r="U29" s="385"/>
      <c r="V29" s="385"/>
      <c r="W29" s="385"/>
      <c r="X29" s="385"/>
      <c r="Y29" s="385"/>
      <c r="Z29" s="385"/>
    </row>
    <row r="30" ht="12.75" customHeight="1">
      <c r="A30" s="637"/>
      <c r="B30" s="99">
        <v>1.0</v>
      </c>
      <c r="C30" t="s">
        <v>362</v>
      </c>
      <c r="D30" s="591">
        <f t="shared" si="2"/>
        <v>812</v>
      </c>
      <c r="E30" s="593">
        <f t="shared" si="3"/>
        <v>812</v>
      </c>
      <c r="F30" s="449"/>
      <c r="G30" s="593">
        <v>812.0</v>
      </c>
      <c r="I30" s="385"/>
      <c r="J30" s="385"/>
      <c r="K30" s="385"/>
      <c r="L30" s="385"/>
      <c r="M30" s="385"/>
      <c r="N30" s="385"/>
      <c r="O30" s="385"/>
      <c r="P30" s="385"/>
      <c r="Q30" s="385"/>
      <c r="R30" s="385"/>
      <c r="S30" s="385"/>
      <c r="T30" s="385"/>
      <c r="U30" s="385"/>
      <c r="V30" s="385"/>
      <c r="W30" s="385"/>
      <c r="X30" s="385"/>
      <c r="Y30" s="385"/>
      <c r="Z30" s="385"/>
    </row>
    <row r="31" ht="12.75" customHeight="1">
      <c r="A31" s="637"/>
      <c r="B31" s="449">
        <v>1.0</v>
      </c>
      <c r="C31" t="s">
        <v>364</v>
      </c>
      <c r="D31" s="591">
        <f t="shared" si="2"/>
        <v>346</v>
      </c>
      <c r="E31" s="593">
        <f t="shared" si="3"/>
        <v>346</v>
      </c>
      <c r="F31" s="449"/>
      <c r="G31" s="593">
        <v>346.0</v>
      </c>
      <c r="I31" s="385"/>
      <c r="J31" s="385"/>
      <c r="K31" s="385"/>
      <c r="L31" s="385"/>
      <c r="M31" s="385"/>
      <c r="N31" s="385"/>
      <c r="O31" s="385"/>
      <c r="P31" s="385"/>
      <c r="Q31" s="385"/>
      <c r="R31" s="385"/>
      <c r="S31" s="385"/>
      <c r="T31" s="385"/>
      <c r="U31" s="385"/>
      <c r="V31" s="385"/>
      <c r="W31" s="385"/>
      <c r="X31" s="385"/>
      <c r="Y31" s="385"/>
      <c r="Z31" s="385"/>
    </row>
    <row r="32" ht="12.75" customHeight="1">
      <c r="A32" s="637"/>
      <c r="B32" s="449">
        <v>1.0</v>
      </c>
      <c r="C32" t="s">
        <v>365</v>
      </c>
      <c r="D32" s="591">
        <f t="shared" si="2"/>
        <v>346</v>
      </c>
      <c r="E32" s="593">
        <f t="shared" si="3"/>
        <v>346</v>
      </c>
      <c r="F32" s="449"/>
      <c r="G32" s="593">
        <v>346.0</v>
      </c>
      <c r="I32" s="385"/>
      <c r="J32" s="385"/>
      <c r="K32" s="385"/>
      <c r="L32" s="385"/>
      <c r="M32" s="385"/>
      <c r="N32" s="385"/>
      <c r="O32" s="385"/>
      <c r="P32" s="385"/>
      <c r="Q32" s="385"/>
      <c r="R32" s="385"/>
      <c r="S32" s="385"/>
      <c r="T32" s="385"/>
      <c r="U32" s="385"/>
      <c r="V32" s="385"/>
      <c r="W32" s="385"/>
      <c r="X32" s="385"/>
      <c r="Y32" s="385"/>
      <c r="Z32" s="385"/>
    </row>
    <row r="33" ht="12.75" customHeight="1">
      <c r="A33" s="637"/>
      <c r="B33" s="449">
        <v>1.0</v>
      </c>
      <c r="C33" t="s">
        <v>367</v>
      </c>
      <c r="D33" s="591">
        <f t="shared" si="2"/>
        <v>688</v>
      </c>
      <c r="E33" s="593">
        <f t="shared" si="3"/>
        <v>688</v>
      </c>
      <c r="F33" s="449"/>
      <c r="G33" s="593">
        <v>688.0</v>
      </c>
      <c r="I33" s="385"/>
      <c r="J33" s="385"/>
      <c r="K33" s="385"/>
      <c r="L33" s="385"/>
      <c r="M33" s="385"/>
      <c r="N33" s="385"/>
      <c r="O33" s="385"/>
      <c r="P33" s="385"/>
      <c r="Q33" s="385"/>
      <c r="R33" s="385"/>
      <c r="S33" s="385"/>
      <c r="T33" s="385"/>
      <c r="U33" s="385"/>
      <c r="V33" s="385"/>
      <c r="W33" s="385"/>
      <c r="X33" s="385"/>
      <c r="Y33" s="385"/>
      <c r="Z33" s="385"/>
    </row>
    <row r="34" ht="12.75" customHeight="1">
      <c r="A34" s="637"/>
      <c r="B34" s="449"/>
      <c r="D34" s="591"/>
      <c r="E34" s="593"/>
      <c r="F34" s="449"/>
      <c r="G34" s="593"/>
      <c r="I34" s="385"/>
      <c r="J34" s="385"/>
      <c r="K34" s="385"/>
      <c r="L34" s="385"/>
      <c r="M34" s="385"/>
      <c r="N34" s="385"/>
      <c r="O34" s="385"/>
      <c r="P34" s="385"/>
      <c r="Q34" s="385"/>
      <c r="R34" s="385"/>
      <c r="S34" s="385"/>
      <c r="T34" s="385"/>
      <c r="U34" s="385"/>
      <c r="V34" s="385"/>
      <c r="W34" s="385"/>
      <c r="X34" s="385"/>
      <c r="Y34" s="385"/>
      <c r="Z34" s="385"/>
    </row>
    <row r="35" ht="12.75" customHeight="1">
      <c r="A35" s="637"/>
      <c r="B35" s="449"/>
      <c r="C35" s="99" t="s">
        <v>369</v>
      </c>
      <c r="D35" s="591"/>
      <c r="E35" s="643">
        <f>SUM(E29:E34)+2000</f>
        <v>5576</v>
      </c>
      <c r="F35" s="449"/>
      <c r="G35" s="593"/>
      <c r="I35" s="385"/>
      <c r="J35" s="385"/>
      <c r="K35" s="385"/>
      <c r="L35" s="385"/>
      <c r="M35" s="385"/>
      <c r="N35" s="385"/>
      <c r="O35" s="385"/>
      <c r="P35" s="385"/>
      <c r="Q35" s="385"/>
      <c r="R35" s="385"/>
      <c r="S35" s="385"/>
      <c r="T35" s="385"/>
      <c r="U35" s="385"/>
      <c r="V35" s="385"/>
      <c r="W35" s="385"/>
      <c r="X35" s="385"/>
      <c r="Y35" s="385"/>
      <c r="Z35" s="385"/>
    </row>
    <row r="36" ht="12.75" customHeight="1">
      <c r="A36" s="637"/>
      <c r="B36" s="449"/>
      <c r="D36" s="591"/>
      <c r="E36" s="593"/>
      <c r="F36" s="449"/>
      <c r="G36" s="593"/>
      <c r="I36" s="385"/>
      <c r="J36" s="385"/>
      <c r="K36" s="385"/>
      <c r="L36" s="385"/>
      <c r="M36" s="385"/>
      <c r="N36" s="385"/>
      <c r="O36" s="385"/>
      <c r="P36" s="385"/>
      <c r="Q36" s="385"/>
      <c r="R36" s="385"/>
      <c r="S36" s="385"/>
      <c r="T36" s="385"/>
      <c r="U36" s="385"/>
      <c r="V36" s="385"/>
      <c r="W36" s="385"/>
      <c r="X36" s="385"/>
      <c r="Y36" s="385"/>
      <c r="Z36" s="385"/>
    </row>
    <row r="37" ht="12.75" customHeight="1">
      <c r="A37" s="637"/>
      <c r="B37" s="449"/>
      <c r="D37" s="591"/>
      <c r="E37" s="593"/>
      <c r="F37" s="449"/>
      <c r="G37" s="593"/>
      <c r="I37" s="385"/>
      <c r="J37" s="385"/>
      <c r="K37" s="385"/>
      <c r="L37" s="385"/>
      <c r="M37" s="385"/>
      <c r="N37" s="385"/>
      <c r="O37" s="385"/>
      <c r="P37" s="385"/>
      <c r="Q37" s="385"/>
      <c r="R37" s="385"/>
      <c r="S37" s="385"/>
      <c r="T37" s="385"/>
      <c r="U37" s="385"/>
      <c r="V37" s="385"/>
      <c r="W37" s="385"/>
      <c r="X37" s="385"/>
      <c r="Y37" s="385"/>
      <c r="Z37" s="385"/>
    </row>
    <row r="38" ht="12.75" customHeight="1">
      <c r="A38" s="637"/>
      <c r="B38" s="520" t="s">
        <v>371</v>
      </c>
      <c r="D38" s="591"/>
      <c r="E38" s="593"/>
      <c r="F38" s="449"/>
      <c r="G38" s="593"/>
      <c r="I38" s="385"/>
      <c r="J38" s="385"/>
      <c r="K38" s="385"/>
      <c r="L38" s="385"/>
      <c r="M38" s="385"/>
      <c r="N38" s="385"/>
      <c r="O38" s="385"/>
      <c r="P38" s="385"/>
      <c r="Q38" s="385"/>
      <c r="R38" s="385"/>
      <c r="S38" s="385"/>
      <c r="T38" s="385"/>
      <c r="U38" s="385"/>
      <c r="V38" s="385"/>
      <c r="W38" s="385"/>
      <c r="X38" s="385"/>
      <c r="Y38" s="385"/>
      <c r="Z38" s="385"/>
    </row>
    <row r="39" ht="12.75" customHeight="1">
      <c r="A39" s="637"/>
      <c r="B39" s="449">
        <v>1.0</v>
      </c>
      <c r="C39" t="s">
        <v>372</v>
      </c>
      <c r="D39" s="591">
        <f>+G39/(1-$G$24)</f>
        <v>3836</v>
      </c>
      <c r="E39" s="593">
        <f>+D39*B39</f>
        <v>3836</v>
      </c>
      <c r="F39" s="449"/>
      <c r="G39" s="593">
        <v>3836.0</v>
      </c>
      <c r="I39" s="385"/>
      <c r="J39" s="385"/>
      <c r="K39" s="385"/>
      <c r="L39" s="385"/>
      <c r="M39" s="385"/>
      <c r="N39" s="385"/>
      <c r="O39" s="385"/>
      <c r="P39" s="385"/>
      <c r="Q39" s="385"/>
      <c r="R39" s="385"/>
      <c r="S39" s="385"/>
      <c r="T39" s="385"/>
      <c r="U39" s="385"/>
      <c r="V39" s="385"/>
      <c r="W39" s="385"/>
      <c r="X39" s="385"/>
      <c r="Y39" s="385"/>
      <c r="Z39" s="385"/>
    </row>
    <row r="40" ht="12.75" customHeight="1">
      <c r="A40" s="637"/>
      <c r="B40" s="641"/>
      <c r="C40" s="99" t="s">
        <v>373</v>
      </c>
      <c r="D40" s="591"/>
      <c r="E40" s="643">
        <f>SUM(E39)</f>
        <v>3836</v>
      </c>
      <c r="F40" s="449"/>
      <c r="G40" s="593"/>
      <c r="I40" s="385"/>
      <c r="J40" s="385"/>
      <c r="K40" s="385"/>
      <c r="L40" s="385"/>
      <c r="M40" s="385"/>
      <c r="N40" s="385"/>
      <c r="O40" s="385"/>
      <c r="P40" s="385"/>
      <c r="Q40" s="385"/>
      <c r="R40" s="385"/>
      <c r="S40" s="385"/>
      <c r="T40" s="385"/>
      <c r="U40" s="385"/>
      <c r="V40" s="385"/>
      <c r="W40" s="385"/>
      <c r="X40" s="385"/>
      <c r="Y40" s="385"/>
      <c r="Z40" s="385"/>
    </row>
    <row r="41" ht="12.75" customHeight="1">
      <c r="A41" s="637"/>
      <c r="B41" s="449"/>
      <c r="C41" s="374"/>
      <c r="D41" s="591"/>
      <c r="E41" s="593"/>
      <c r="F41" s="449"/>
      <c r="G41" s="593"/>
      <c r="I41" s="385"/>
      <c r="J41" s="385"/>
      <c r="K41" s="385"/>
      <c r="L41" s="385"/>
      <c r="M41" s="385"/>
      <c r="N41" s="385"/>
      <c r="O41" s="385"/>
      <c r="P41" s="385"/>
      <c r="Q41" s="385"/>
      <c r="R41" s="385"/>
      <c r="S41" s="385"/>
      <c r="T41" s="385"/>
      <c r="U41" s="385"/>
      <c r="V41" s="385"/>
      <c r="W41" s="385"/>
      <c r="X41" s="385"/>
      <c r="Y41" s="385"/>
      <c r="Z41" s="385"/>
    </row>
    <row r="42" ht="12.75" customHeight="1">
      <c r="A42" s="637"/>
      <c r="B42" s="449"/>
      <c r="C42" s="374"/>
      <c r="D42" s="591"/>
      <c r="E42" s="593"/>
      <c r="F42" s="449"/>
      <c r="G42" s="593"/>
      <c r="I42" s="385"/>
      <c r="J42" s="385"/>
      <c r="K42" s="385"/>
      <c r="L42" s="385"/>
      <c r="M42" s="385"/>
      <c r="N42" s="385"/>
      <c r="O42" s="385"/>
      <c r="P42" s="385"/>
      <c r="Q42" s="385"/>
      <c r="R42" s="385"/>
      <c r="S42" s="385"/>
      <c r="T42" s="385"/>
      <c r="U42" s="385"/>
      <c r="V42" s="385"/>
      <c r="W42" s="385"/>
      <c r="X42" s="385"/>
      <c r="Y42" s="385"/>
      <c r="Z42" s="385"/>
    </row>
    <row r="43" ht="12.75" customHeight="1">
      <c r="A43" s="637"/>
      <c r="B43" s="449"/>
      <c r="C43" s="374"/>
      <c r="D43" s="591"/>
      <c r="E43" s="593"/>
      <c r="F43" s="449"/>
      <c r="G43" s="593"/>
      <c r="I43" s="385"/>
      <c r="J43" s="385"/>
      <c r="K43" s="385"/>
      <c r="L43" s="385"/>
      <c r="M43" s="385"/>
      <c r="N43" s="385"/>
      <c r="O43" s="385"/>
      <c r="P43" s="385"/>
      <c r="Q43" s="385"/>
      <c r="R43" s="385"/>
      <c r="S43" s="385"/>
      <c r="T43" s="385"/>
      <c r="U43" s="385"/>
      <c r="V43" s="385"/>
      <c r="W43" s="385"/>
      <c r="X43" s="385"/>
      <c r="Y43" s="385"/>
      <c r="Z43" s="385"/>
    </row>
    <row r="44" ht="13.5" customHeight="1">
      <c r="A44" s="637"/>
      <c r="B44" s="449"/>
      <c r="D44" s="449"/>
      <c r="F44" s="449"/>
      <c r="G44" s="593"/>
      <c r="I44" s="385"/>
      <c r="J44" s="385"/>
      <c r="K44" s="385"/>
      <c r="L44" s="385"/>
      <c r="M44" s="385"/>
      <c r="N44" s="385"/>
      <c r="O44" s="385"/>
      <c r="P44" s="385"/>
      <c r="Q44" s="385"/>
      <c r="R44" s="385"/>
      <c r="S44" s="385"/>
      <c r="T44" s="385"/>
      <c r="U44" s="385"/>
      <c r="V44" s="385"/>
      <c r="W44" s="385"/>
      <c r="X44" s="385"/>
      <c r="Y44" s="385"/>
      <c r="Z44" s="385"/>
    </row>
    <row r="45" ht="25.5" customHeight="1">
      <c r="A45" s="637"/>
      <c r="B45" s="449"/>
      <c r="C45" s="645" t="s">
        <v>374</v>
      </c>
      <c r="D45" s="646" t="s">
        <v>375</v>
      </c>
      <c r="E45" s="647" t="s">
        <v>376</v>
      </c>
      <c r="F45" s="648" t="s">
        <v>377</v>
      </c>
      <c r="G45" s="649" t="s">
        <v>191</v>
      </c>
      <c r="H45" t="s">
        <v>378</v>
      </c>
      <c r="I45" s="385"/>
      <c r="J45" s="385"/>
      <c r="K45" s="385"/>
      <c r="L45" s="385"/>
      <c r="M45" s="385"/>
      <c r="N45" s="385"/>
      <c r="O45" s="385"/>
      <c r="P45" s="385"/>
      <c r="Q45" s="385"/>
      <c r="R45" s="385"/>
      <c r="S45" s="385"/>
      <c r="T45" s="385"/>
      <c r="U45" s="385"/>
      <c r="V45" s="385"/>
      <c r="W45" s="385"/>
      <c r="X45" s="385"/>
      <c r="Y45" s="385"/>
      <c r="Z45" s="385"/>
    </row>
    <row r="46" ht="12.75" customHeight="1">
      <c r="A46" s="637"/>
      <c r="C46" s="650" t="s">
        <v>379</v>
      </c>
      <c r="D46" s="651">
        <v>2.0</v>
      </c>
      <c r="E46" s="652">
        <f>4000/3.2</f>
        <v>1250</v>
      </c>
      <c r="F46" s="651">
        <v>2.0</v>
      </c>
      <c r="G46" s="654">
        <f>D46*E46*F46</f>
        <v>5000</v>
      </c>
      <c r="H46" s="654">
        <f>G46*0.8</f>
        <v>4000</v>
      </c>
      <c r="I46" s="385"/>
      <c r="J46" s="385"/>
      <c r="K46" s="385"/>
      <c r="L46" s="385"/>
      <c r="M46" s="385"/>
      <c r="N46" s="385"/>
      <c r="O46" s="385"/>
      <c r="P46" s="385"/>
      <c r="Q46" s="385"/>
      <c r="R46" s="385"/>
      <c r="S46" s="385"/>
      <c r="T46" s="385"/>
      <c r="U46" s="385"/>
      <c r="V46" s="385"/>
      <c r="W46" s="385"/>
      <c r="X46" s="385"/>
      <c r="Y46" s="385"/>
      <c r="Z46" s="385"/>
    </row>
    <row r="47" ht="12.75" customHeight="1">
      <c r="A47" s="637"/>
      <c r="C47" s="657" t="s">
        <v>381</v>
      </c>
      <c r="D47" s="651"/>
      <c r="E47" s="658"/>
      <c r="F47" s="659"/>
      <c r="G47" s="660"/>
      <c r="I47" s="385"/>
      <c r="J47" s="385"/>
      <c r="K47" s="385"/>
      <c r="L47" s="385"/>
      <c r="M47" s="385"/>
      <c r="N47" s="385"/>
      <c r="O47" s="385"/>
      <c r="P47" s="385"/>
      <c r="Q47" s="385"/>
      <c r="R47" s="385"/>
      <c r="S47" s="385"/>
      <c r="T47" s="385"/>
      <c r="U47" s="385"/>
      <c r="V47" s="385"/>
      <c r="W47" s="385"/>
      <c r="X47" s="385"/>
      <c r="Y47" s="385"/>
      <c r="Z47" s="385"/>
    </row>
    <row r="48" ht="12.75" customHeight="1">
      <c r="A48" s="637"/>
      <c r="C48" s="657" t="s">
        <v>383</v>
      </c>
      <c r="D48" s="651"/>
      <c r="E48" s="658"/>
      <c r="F48" s="651"/>
      <c r="G48" s="662"/>
      <c r="I48" s="385"/>
      <c r="J48" s="385"/>
      <c r="K48" s="385"/>
      <c r="L48" s="385"/>
      <c r="M48" s="385"/>
      <c r="N48" s="385"/>
      <c r="O48" s="385"/>
      <c r="P48" s="385"/>
      <c r="Q48" s="385"/>
      <c r="R48" s="385"/>
      <c r="S48" s="385"/>
      <c r="T48" s="385"/>
      <c r="U48" s="385"/>
      <c r="V48" s="385"/>
      <c r="W48" s="385"/>
      <c r="X48" s="385"/>
      <c r="Y48" s="385"/>
      <c r="Z48" s="385"/>
    </row>
    <row r="49" ht="12.75" customHeight="1">
      <c r="A49" s="637"/>
      <c r="B49" s="637"/>
      <c r="C49" s="657" t="s">
        <v>385</v>
      </c>
      <c r="D49" s="663"/>
      <c r="E49" s="663"/>
      <c r="F49" s="663"/>
      <c r="G49" s="665"/>
      <c r="H49" s="385"/>
      <c r="I49" s="385"/>
      <c r="J49" s="385"/>
      <c r="K49" s="385"/>
      <c r="L49" s="385"/>
      <c r="M49" s="385"/>
      <c r="N49" s="385"/>
      <c r="O49" s="385"/>
      <c r="P49" s="385"/>
      <c r="Q49" s="385"/>
      <c r="R49" s="385"/>
      <c r="S49" s="385"/>
      <c r="T49" s="385"/>
      <c r="U49" s="385"/>
      <c r="V49" s="385"/>
      <c r="W49" s="385"/>
      <c r="X49" s="385"/>
      <c r="Y49" s="385"/>
      <c r="Z49" s="385"/>
    </row>
    <row r="50" ht="12.75" customHeight="1">
      <c r="A50" s="637"/>
      <c r="C50" s="657"/>
      <c r="D50" s="651"/>
      <c r="E50" s="658"/>
      <c r="F50" s="651"/>
      <c r="G50" s="654"/>
      <c r="H50" s="385"/>
      <c r="I50" s="385"/>
      <c r="J50" s="385"/>
      <c r="K50" s="385"/>
      <c r="L50" s="385"/>
      <c r="M50" s="385"/>
      <c r="N50" s="385"/>
      <c r="O50" s="385"/>
      <c r="P50" s="385"/>
      <c r="Q50" s="385"/>
      <c r="R50" s="385"/>
      <c r="S50" s="385"/>
      <c r="T50" s="385"/>
      <c r="U50" s="385"/>
      <c r="V50" s="385"/>
      <c r="W50" s="385"/>
      <c r="X50" s="385"/>
      <c r="Y50" s="385"/>
      <c r="Z50" s="385"/>
    </row>
    <row r="51" ht="25.5" customHeight="1">
      <c r="A51" s="637"/>
      <c r="B51" s="99"/>
      <c r="C51" s="667" t="s">
        <v>389</v>
      </c>
      <c r="D51" s="651"/>
      <c r="E51" s="658"/>
      <c r="F51" s="651"/>
      <c r="G51" s="654"/>
      <c r="H51" s="385"/>
      <c r="I51" s="385"/>
      <c r="J51" s="385"/>
      <c r="K51" s="385"/>
      <c r="L51" s="385"/>
      <c r="M51" s="385"/>
      <c r="N51" s="385"/>
      <c r="O51" s="385"/>
      <c r="P51" s="385"/>
      <c r="Q51" s="385"/>
      <c r="R51" s="385"/>
      <c r="S51" s="385"/>
      <c r="T51" s="385"/>
      <c r="U51" s="385"/>
      <c r="V51" s="385"/>
      <c r="W51" s="385"/>
      <c r="X51" s="385"/>
      <c r="Y51" s="385"/>
      <c r="Z51" s="385"/>
    </row>
    <row r="52" ht="12.75" customHeight="1">
      <c r="A52" s="637"/>
      <c r="B52" s="99"/>
      <c r="C52" s="650" t="s">
        <v>390</v>
      </c>
      <c r="D52" s="651">
        <v>2.0</v>
      </c>
      <c r="E52" s="652">
        <f>E46</f>
        <v>1250</v>
      </c>
      <c r="F52" s="651">
        <v>2.0</v>
      </c>
      <c r="G52" s="654">
        <f>D52*E52*F52</f>
        <v>5000</v>
      </c>
      <c r="H52" s="654">
        <f>G52*0.8</f>
        <v>4000</v>
      </c>
      <c r="I52" s="385"/>
      <c r="J52" s="385"/>
      <c r="K52" s="385"/>
      <c r="L52" s="385"/>
      <c r="M52" s="385"/>
      <c r="N52" s="385"/>
      <c r="O52" s="385"/>
      <c r="P52" s="385"/>
      <c r="Q52" s="385"/>
      <c r="R52" s="385"/>
      <c r="S52" s="385"/>
      <c r="T52" s="385"/>
      <c r="U52" s="385"/>
      <c r="V52" s="385"/>
      <c r="W52" s="385"/>
      <c r="X52" s="385"/>
      <c r="Y52" s="385"/>
      <c r="Z52" s="385"/>
    </row>
    <row r="53" ht="12.75" customHeight="1">
      <c r="A53" s="637"/>
      <c r="B53" s="449"/>
      <c r="C53" s="657" t="s">
        <v>392</v>
      </c>
      <c r="D53" s="671"/>
      <c r="E53" s="652"/>
      <c r="F53" s="651"/>
      <c r="G53" s="654"/>
      <c r="H53" s="385"/>
      <c r="I53" s="385"/>
      <c r="J53" s="385"/>
      <c r="K53" s="385"/>
      <c r="L53" s="385"/>
      <c r="M53" s="385"/>
      <c r="N53" s="385"/>
      <c r="O53" s="385"/>
      <c r="P53" s="385"/>
      <c r="Q53" s="385"/>
      <c r="R53" s="385"/>
      <c r="S53" s="385"/>
      <c r="T53" s="385"/>
      <c r="U53" s="385"/>
      <c r="V53" s="385"/>
      <c r="W53" s="385"/>
      <c r="X53" s="385"/>
      <c r="Y53" s="385"/>
      <c r="Z53" s="385"/>
    </row>
    <row r="54" ht="12.75" customHeight="1">
      <c r="A54" s="637"/>
      <c r="B54" s="449"/>
      <c r="C54" s="657" t="s">
        <v>394</v>
      </c>
      <c r="D54" s="671"/>
      <c r="E54" s="652"/>
      <c r="F54" s="651"/>
      <c r="G54" s="654"/>
      <c r="H54" s="385"/>
      <c r="I54" s="385"/>
      <c r="J54" s="385"/>
      <c r="K54" s="385"/>
      <c r="L54" s="385"/>
      <c r="M54" s="385"/>
      <c r="N54" s="385"/>
      <c r="O54" s="385"/>
      <c r="P54" s="385"/>
      <c r="Q54" s="385"/>
      <c r="R54" s="385"/>
      <c r="S54" s="385"/>
      <c r="T54" s="385"/>
      <c r="U54" s="385"/>
      <c r="V54" s="385"/>
      <c r="W54" s="385"/>
      <c r="X54" s="385"/>
      <c r="Y54" s="385"/>
      <c r="Z54" s="385"/>
    </row>
    <row r="55" ht="12.75" customHeight="1">
      <c r="A55" s="637"/>
      <c r="B55" s="449"/>
      <c r="C55" s="657"/>
      <c r="D55" s="671"/>
      <c r="E55" s="652"/>
      <c r="F55" s="651"/>
      <c r="G55" s="654"/>
      <c r="H55" s="385"/>
      <c r="I55" s="385"/>
      <c r="J55" s="385"/>
      <c r="K55" s="385"/>
      <c r="L55" s="385"/>
      <c r="M55" s="385"/>
      <c r="N55" s="385"/>
      <c r="O55" s="385"/>
      <c r="P55" s="385"/>
      <c r="Q55" s="385"/>
      <c r="R55" s="385"/>
      <c r="S55" s="385"/>
      <c r="T55" s="385"/>
      <c r="U55" s="385"/>
      <c r="V55" s="385"/>
      <c r="W55" s="385"/>
      <c r="X55" s="385"/>
      <c r="Y55" s="385"/>
      <c r="Z55" s="385"/>
    </row>
    <row r="56" ht="12.75" customHeight="1">
      <c r="A56" s="637"/>
      <c r="B56" s="449"/>
      <c r="C56" s="650" t="s">
        <v>395</v>
      </c>
      <c r="D56" s="671"/>
      <c r="E56" s="652"/>
      <c r="F56" s="651"/>
      <c r="G56" s="654"/>
      <c r="H56" s="385"/>
      <c r="I56" s="385"/>
      <c r="J56" s="385"/>
      <c r="K56" s="385"/>
      <c r="L56" s="385"/>
      <c r="M56" s="385"/>
      <c r="N56" s="385"/>
      <c r="O56" s="385"/>
      <c r="P56" s="385"/>
      <c r="Q56" s="385"/>
      <c r="R56" s="385"/>
      <c r="S56" s="385"/>
      <c r="T56" s="385"/>
      <c r="U56" s="385"/>
      <c r="V56" s="385"/>
      <c r="W56" s="385"/>
      <c r="X56" s="385"/>
      <c r="Y56" s="385"/>
      <c r="Z56" s="385"/>
    </row>
    <row r="57" ht="12.75" customHeight="1">
      <c r="A57" s="637"/>
      <c r="B57" s="449"/>
      <c r="C57" s="657" t="s">
        <v>397</v>
      </c>
      <c r="D57" s="671"/>
      <c r="E57" s="652"/>
      <c r="F57" s="651"/>
      <c r="G57" s="654"/>
      <c r="H57" s="385"/>
      <c r="I57" s="385"/>
      <c r="J57" s="385"/>
      <c r="K57" s="385"/>
      <c r="L57" s="385"/>
      <c r="M57" s="385"/>
      <c r="N57" s="385"/>
      <c r="O57" s="385"/>
      <c r="P57" s="385"/>
      <c r="Q57" s="385"/>
      <c r="R57" s="385"/>
      <c r="S57" s="385"/>
      <c r="T57" s="385"/>
      <c r="U57" s="385"/>
      <c r="V57" s="385"/>
      <c r="W57" s="385"/>
      <c r="X57" s="385"/>
      <c r="Y57" s="385"/>
      <c r="Z57" s="385"/>
    </row>
    <row r="58" ht="12.75" customHeight="1">
      <c r="A58" s="637"/>
      <c r="B58" s="449"/>
      <c r="C58" s="657" t="s">
        <v>398</v>
      </c>
      <c r="D58" s="671"/>
      <c r="E58" s="652"/>
      <c r="F58" s="651"/>
      <c r="G58" s="654"/>
      <c r="H58" s="385"/>
      <c r="I58" s="385"/>
      <c r="J58" s="385"/>
      <c r="K58" s="385"/>
      <c r="L58" s="385"/>
      <c r="M58" s="385"/>
      <c r="N58" s="385"/>
      <c r="O58" s="385"/>
      <c r="P58" s="385"/>
      <c r="Q58" s="385"/>
      <c r="R58" s="385"/>
      <c r="S58" s="385"/>
      <c r="T58" s="385"/>
      <c r="U58" s="385"/>
      <c r="V58" s="385"/>
      <c r="W58" s="385"/>
      <c r="X58" s="385"/>
      <c r="Y58" s="385"/>
      <c r="Z58" s="385"/>
    </row>
    <row r="59" ht="12.75" customHeight="1">
      <c r="A59" s="637"/>
      <c r="B59" s="449"/>
      <c r="C59" s="657"/>
      <c r="D59" s="671"/>
      <c r="E59" s="675"/>
      <c r="F59" s="651"/>
      <c r="G59" s="654"/>
      <c r="H59" s="385"/>
      <c r="I59" s="385"/>
      <c r="J59" s="385"/>
      <c r="K59" s="385"/>
      <c r="L59" s="385"/>
      <c r="M59" s="385"/>
      <c r="N59" s="385"/>
      <c r="O59" s="385"/>
      <c r="P59" s="385"/>
      <c r="Q59" s="385"/>
      <c r="R59" s="385"/>
      <c r="S59" s="385"/>
      <c r="T59" s="385"/>
      <c r="U59" s="385"/>
      <c r="V59" s="385"/>
      <c r="W59" s="385"/>
      <c r="X59" s="385"/>
      <c r="Y59" s="385"/>
      <c r="Z59" s="385"/>
    </row>
    <row r="60" ht="38.25" customHeight="1">
      <c r="A60" s="637"/>
      <c r="B60" s="641"/>
      <c r="C60" s="667" t="s">
        <v>402</v>
      </c>
      <c r="D60" s="671"/>
      <c r="E60" s="652"/>
      <c r="F60" s="651"/>
      <c r="G60" s="654"/>
      <c r="H60" s="385"/>
      <c r="I60" s="385"/>
      <c r="J60" s="385"/>
      <c r="K60" s="385"/>
      <c r="L60" s="385"/>
      <c r="M60" s="385"/>
      <c r="N60" s="385"/>
      <c r="O60" s="385"/>
      <c r="P60" s="385"/>
      <c r="Q60" s="385"/>
      <c r="R60" s="385"/>
      <c r="S60" s="385"/>
      <c r="T60" s="385"/>
      <c r="U60" s="385"/>
      <c r="V60" s="385"/>
      <c r="W60" s="385"/>
      <c r="X60" s="385"/>
      <c r="Y60" s="385"/>
      <c r="Z60" s="385"/>
    </row>
    <row r="61" ht="12.75" customHeight="1">
      <c r="A61" s="637"/>
      <c r="B61" s="449"/>
      <c r="C61" s="657"/>
      <c r="D61" s="671"/>
      <c r="E61" s="652"/>
      <c r="F61" s="651"/>
      <c r="G61" s="654"/>
      <c r="H61" s="385"/>
      <c r="I61" s="385"/>
      <c r="J61" s="385"/>
      <c r="K61" s="385"/>
      <c r="L61" s="385"/>
      <c r="M61" s="385"/>
      <c r="N61" s="385"/>
      <c r="O61" s="385"/>
      <c r="P61" s="385"/>
      <c r="Q61" s="385"/>
      <c r="R61" s="385"/>
      <c r="S61" s="385"/>
      <c r="T61" s="385"/>
      <c r="U61" s="385"/>
      <c r="V61" s="385"/>
      <c r="W61" s="385"/>
      <c r="X61" s="385"/>
      <c r="Y61" s="385"/>
      <c r="Z61" s="385"/>
    </row>
    <row r="62" ht="12.75" customHeight="1">
      <c r="A62" s="637"/>
      <c r="B62" s="449"/>
      <c r="C62" s="650" t="s">
        <v>403</v>
      </c>
      <c r="D62" s="651">
        <v>3.0</v>
      </c>
      <c r="E62" s="652">
        <f>E52</f>
        <v>1250</v>
      </c>
      <c r="F62" s="651">
        <v>2.0</v>
      </c>
      <c r="G62" s="654">
        <f>D62*E62*F62</f>
        <v>7500</v>
      </c>
      <c r="H62" s="654">
        <f>G62*0.8</f>
        <v>6000</v>
      </c>
      <c r="I62" s="385"/>
      <c r="J62" s="385"/>
      <c r="K62" s="385"/>
      <c r="L62" s="385"/>
      <c r="M62" s="385"/>
      <c r="N62" s="385"/>
      <c r="O62" s="385"/>
      <c r="P62" s="385"/>
      <c r="Q62" s="385"/>
      <c r="R62" s="385"/>
      <c r="S62" s="385"/>
      <c r="T62" s="385"/>
      <c r="U62" s="385"/>
      <c r="V62" s="385"/>
      <c r="W62" s="385"/>
      <c r="X62" s="385"/>
      <c r="Y62" s="385"/>
      <c r="Z62" s="385"/>
    </row>
    <row r="63" ht="12.75" customHeight="1">
      <c r="A63" s="637"/>
      <c r="B63" s="449"/>
      <c r="C63" s="657" t="s">
        <v>404</v>
      </c>
      <c r="D63" s="671"/>
      <c r="E63" s="675"/>
      <c r="F63" s="651"/>
      <c r="G63" s="654"/>
      <c r="H63" s="385"/>
      <c r="I63" s="385"/>
      <c r="J63" s="385"/>
      <c r="K63" s="385"/>
      <c r="L63" s="385"/>
      <c r="M63" s="385"/>
      <c r="N63" s="385"/>
      <c r="O63" s="385"/>
      <c r="P63" s="385"/>
      <c r="Q63" s="385"/>
      <c r="R63" s="385"/>
      <c r="S63" s="385"/>
      <c r="T63" s="385"/>
      <c r="U63" s="385"/>
      <c r="V63" s="385"/>
      <c r="W63" s="385"/>
      <c r="X63" s="385"/>
      <c r="Y63" s="385"/>
      <c r="Z63" s="385"/>
    </row>
    <row r="64" ht="12.75" customHeight="1">
      <c r="A64" s="637"/>
      <c r="C64" s="657" t="s">
        <v>405</v>
      </c>
      <c r="D64" s="651"/>
      <c r="E64" s="658"/>
      <c r="F64" s="651"/>
      <c r="G64" s="654"/>
      <c r="H64" s="385"/>
      <c r="I64" s="385"/>
      <c r="J64" s="385"/>
      <c r="K64" s="385"/>
      <c r="L64" s="385"/>
      <c r="M64" s="385"/>
      <c r="N64" s="385"/>
      <c r="O64" s="385"/>
      <c r="P64" s="385"/>
      <c r="Q64" s="385"/>
      <c r="R64" s="385"/>
      <c r="S64" s="385"/>
      <c r="T64" s="385"/>
      <c r="U64" s="385"/>
      <c r="V64" s="385"/>
      <c r="W64" s="385"/>
      <c r="X64" s="385"/>
      <c r="Y64" s="385"/>
      <c r="Z64" s="385"/>
    </row>
    <row r="65" ht="12.75" customHeight="1">
      <c r="A65" s="637"/>
      <c r="C65" s="657" t="s">
        <v>406</v>
      </c>
      <c r="D65" s="651"/>
      <c r="E65" s="658"/>
      <c r="F65" s="651"/>
      <c r="G65" s="662"/>
      <c r="H65" s="385"/>
      <c r="I65" s="385"/>
      <c r="J65" s="385"/>
      <c r="K65" s="385"/>
      <c r="L65" s="385"/>
      <c r="M65" s="385"/>
      <c r="N65" s="385"/>
      <c r="O65" s="385"/>
      <c r="P65" s="385"/>
      <c r="Q65" s="385"/>
      <c r="R65" s="385"/>
      <c r="S65" s="385"/>
      <c r="T65" s="385"/>
      <c r="U65" s="385"/>
      <c r="V65" s="385"/>
      <c r="W65" s="385"/>
      <c r="X65" s="385"/>
      <c r="Y65" s="385"/>
      <c r="Z65" s="385"/>
    </row>
    <row r="66" ht="13.5" customHeight="1">
      <c r="A66" s="637"/>
      <c r="C66" s="679" t="s">
        <v>407</v>
      </c>
      <c r="D66" s="681"/>
      <c r="E66" s="683"/>
      <c r="F66" s="681"/>
      <c r="G66" s="684"/>
      <c r="H66" s="385"/>
      <c r="I66" s="385"/>
      <c r="J66" s="385"/>
      <c r="K66" s="385"/>
      <c r="L66" s="385"/>
      <c r="M66" s="385"/>
      <c r="N66" s="385"/>
      <c r="O66" s="385"/>
      <c r="P66" s="385"/>
      <c r="Q66" s="385"/>
      <c r="R66" s="385"/>
      <c r="S66" s="385"/>
      <c r="T66" s="385"/>
      <c r="U66" s="385"/>
      <c r="V66" s="385"/>
      <c r="W66" s="385"/>
      <c r="X66" s="385"/>
      <c r="Y66" s="385"/>
      <c r="Z66" s="385"/>
    </row>
    <row r="67" ht="12.75" customHeight="1">
      <c r="A67" s="385"/>
      <c r="B67" s="385"/>
      <c r="C67" s="385"/>
      <c r="D67" s="449"/>
      <c r="E67" s="385"/>
      <c r="F67" s="449"/>
      <c r="G67" s="593">
        <f>G46+G52+G62</f>
        <v>17500</v>
      </c>
      <c r="H67" s="385"/>
      <c r="I67" s="385"/>
      <c r="J67" s="385"/>
      <c r="K67" s="385"/>
      <c r="L67" s="385"/>
      <c r="M67" s="385"/>
      <c r="N67" s="385"/>
      <c r="O67" s="385"/>
      <c r="P67" s="385"/>
      <c r="Q67" s="385"/>
      <c r="R67" s="385"/>
      <c r="S67" s="385"/>
      <c r="T67" s="385"/>
      <c r="U67" s="385"/>
      <c r="V67" s="385"/>
      <c r="W67" s="385"/>
      <c r="X67" s="385"/>
      <c r="Y67" s="385"/>
      <c r="Z67" s="385"/>
    </row>
    <row r="68" ht="12.75" customHeight="1">
      <c r="A68" s="385"/>
      <c r="B68" s="385"/>
      <c r="C68" s="385"/>
      <c r="D68" s="449"/>
      <c r="E68" s="385"/>
      <c r="F68" s="449" t="s">
        <v>378</v>
      </c>
      <c r="G68" s="593">
        <f>G67*20%</f>
        <v>3500</v>
      </c>
      <c r="H68" s="385"/>
      <c r="I68" s="385"/>
      <c r="J68" s="385"/>
      <c r="K68" s="385"/>
      <c r="L68" s="385"/>
      <c r="M68" s="385"/>
      <c r="N68" s="385"/>
      <c r="O68" s="385"/>
      <c r="P68" s="385"/>
      <c r="Q68" s="385"/>
      <c r="R68" s="385"/>
      <c r="S68" s="385"/>
      <c r="T68" s="385"/>
      <c r="U68" s="385"/>
      <c r="V68" s="385"/>
      <c r="W68" s="385"/>
      <c r="X68" s="385"/>
      <c r="Y68" s="385"/>
      <c r="Z68" s="385"/>
    </row>
    <row r="69" ht="12.75" customHeight="1">
      <c r="A69" s="385"/>
      <c r="B69" s="385"/>
      <c r="C69" s="385"/>
      <c r="D69" s="449"/>
      <c r="E69" s="385"/>
      <c r="F69" s="449"/>
      <c r="G69" s="593">
        <f>G67-G68</f>
        <v>14000</v>
      </c>
      <c r="H69" s="385"/>
      <c r="I69" s="385"/>
      <c r="J69" s="385"/>
      <c r="K69" s="385"/>
      <c r="L69" s="385"/>
      <c r="M69" s="385"/>
      <c r="N69" s="385"/>
      <c r="O69" s="385"/>
      <c r="P69" s="385"/>
      <c r="Q69" s="385"/>
      <c r="R69" s="385"/>
      <c r="S69" s="385"/>
      <c r="T69" s="385"/>
      <c r="U69" s="385"/>
      <c r="V69" s="385"/>
      <c r="W69" s="385"/>
      <c r="X69" s="385"/>
      <c r="Y69" s="385"/>
      <c r="Z69" s="385"/>
    </row>
    <row r="70" ht="12.75" customHeight="1">
      <c r="A70" s="385"/>
      <c r="B70" s="385"/>
      <c r="C70" s="385"/>
      <c r="D70" s="449"/>
      <c r="E70" s="385"/>
      <c r="F70" s="449"/>
      <c r="G70" s="385"/>
      <c r="H70" s="385"/>
      <c r="I70" s="385"/>
      <c r="J70" s="385"/>
      <c r="K70" s="385"/>
      <c r="L70" s="385"/>
      <c r="M70" s="385"/>
      <c r="N70" s="385"/>
      <c r="O70" s="385"/>
      <c r="P70" s="385"/>
      <c r="Q70" s="385"/>
      <c r="R70" s="385"/>
      <c r="S70" s="385"/>
      <c r="T70" s="385"/>
      <c r="U70" s="385"/>
      <c r="V70" s="385"/>
      <c r="W70" s="385"/>
      <c r="X70" s="385"/>
      <c r="Y70" s="385"/>
      <c r="Z70" s="385"/>
    </row>
    <row r="71" ht="12.75" customHeight="1">
      <c r="A71" s="385"/>
      <c r="B71" s="385"/>
      <c r="C71" s="385"/>
      <c r="D71" s="449"/>
      <c r="E71" s="385"/>
      <c r="F71" s="449"/>
      <c r="G71" s="385"/>
      <c r="H71" s="385"/>
      <c r="I71" s="385"/>
      <c r="J71" s="385"/>
      <c r="K71" s="385"/>
      <c r="L71" s="385"/>
      <c r="M71" s="385"/>
      <c r="N71" s="385"/>
      <c r="O71" s="385"/>
      <c r="P71" s="385"/>
      <c r="Q71" s="385"/>
      <c r="R71" s="385"/>
      <c r="S71" s="385"/>
      <c r="T71" s="385"/>
      <c r="U71" s="385"/>
      <c r="V71" s="385"/>
      <c r="W71" s="385"/>
      <c r="X71" s="385"/>
      <c r="Y71" s="385"/>
      <c r="Z71" s="385"/>
    </row>
    <row r="72" ht="12.75" customHeight="1">
      <c r="A72" s="385"/>
      <c r="B72" s="385"/>
      <c r="C72" s="385"/>
      <c r="D72" s="449"/>
      <c r="E72" s="385"/>
      <c r="F72" s="449"/>
      <c r="G72" s="385"/>
      <c r="H72" s="385"/>
      <c r="I72" s="385"/>
      <c r="J72" s="385"/>
      <c r="K72" s="385"/>
      <c r="L72" s="385"/>
      <c r="M72" s="385"/>
      <c r="N72" s="385"/>
      <c r="O72" s="385"/>
      <c r="P72" s="385"/>
      <c r="Q72" s="385"/>
      <c r="R72" s="385"/>
      <c r="S72" s="385"/>
      <c r="T72" s="385"/>
      <c r="U72" s="385"/>
      <c r="V72" s="385"/>
      <c r="W72" s="385"/>
      <c r="X72" s="385"/>
      <c r="Y72" s="385"/>
      <c r="Z72" s="385"/>
    </row>
    <row r="73" ht="12.75" customHeight="1">
      <c r="A73" s="385"/>
      <c r="B73" s="385"/>
      <c r="C73" s="385"/>
      <c r="D73" s="449"/>
      <c r="E73" s="385"/>
      <c r="F73" s="449"/>
      <c r="G73" s="385"/>
      <c r="H73" s="385"/>
      <c r="I73" s="385"/>
      <c r="J73" s="385"/>
      <c r="K73" s="385"/>
      <c r="L73" s="385"/>
      <c r="M73" s="385"/>
      <c r="N73" s="385"/>
      <c r="O73" s="385"/>
      <c r="P73" s="385"/>
      <c r="Q73" s="385"/>
      <c r="R73" s="385"/>
      <c r="S73" s="385"/>
      <c r="T73" s="385"/>
      <c r="U73" s="385"/>
      <c r="V73" s="385"/>
      <c r="W73" s="385"/>
      <c r="X73" s="385"/>
      <c r="Y73" s="385"/>
      <c r="Z73" s="385"/>
    </row>
    <row r="74" ht="12.75" customHeight="1">
      <c r="A74" s="385"/>
      <c r="B74" s="385"/>
      <c r="C74" s="385"/>
      <c r="D74" s="449"/>
      <c r="E74" s="385"/>
      <c r="F74" s="449"/>
      <c r="G74" s="385"/>
      <c r="H74" s="385"/>
      <c r="I74" s="385"/>
      <c r="J74" s="385"/>
      <c r="K74" s="385"/>
      <c r="L74" s="385"/>
      <c r="M74" s="385"/>
      <c r="N74" s="385"/>
      <c r="O74" s="385"/>
      <c r="P74" s="385"/>
      <c r="Q74" s="385"/>
      <c r="R74" s="385"/>
      <c r="S74" s="385"/>
      <c r="T74" s="385"/>
      <c r="U74" s="385"/>
      <c r="V74" s="385"/>
      <c r="W74" s="385"/>
      <c r="X74" s="385"/>
      <c r="Y74" s="385"/>
      <c r="Z74" s="385"/>
    </row>
    <row r="75" ht="12.75" customHeight="1">
      <c r="A75" s="385"/>
      <c r="B75" s="385"/>
      <c r="C75" s="385"/>
      <c r="D75" s="449"/>
      <c r="E75" s="385"/>
      <c r="F75" s="449"/>
      <c r="G75" s="385"/>
      <c r="H75" s="385"/>
      <c r="I75" s="385"/>
      <c r="J75" s="385"/>
      <c r="K75" s="385"/>
      <c r="L75" s="385"/>
      <c r="M75" s="385"/>
      <c r="N75" s="385"/>
      <c r="O75" s="385"/>
      <c r="P75" s="385"/>
      <c r="Q75" s="385"/>
      <c r="R75" s="385"/>
      <c r="S75" s="385"/>
      <c r="T75" s="385"/>
      <c r="U75" s="385"/>
      <c r="V75" s="385"/>
      <c r="W75" s="385"/>
      <c r="X75" s="385"/>
      <c r="Y75" s="385"/>
      <c r="Z75" s="385"/>
    </row>
    <row r="76" ht="12.75" customHeight="1">
      <c r="A76" s="385"/>
      <c r="B76" s="385"/>
      <c r="C76" s="385"/>
      <c r="D76" s="449"/>
      <c r="E76" s="385"/>
      <c r="F76" s="449"/>
      <c r="G76" s="385"/>
      <c r="H76" s="385"/>
      <c r="I76" s="385"/>
      <c r="J76" s="385"/>
      <c r="K76" s="385"/>
      <c r="L76" s="385"/>
      <c r="M76" s="385"/>
      <c r="N76" s="385"/>
      <c r="O76" s="385"/>
      <c r="P76" s="385"/>
      <c r="Q76" s="385"/>
      <c r="R76" s="385"/>
      <c r="S76" s="385"/>
      <c r="T76" s="385"/>
      <c r="U76" s="385"/>
      <c r="V76" s="385"/>
      <c r="W76" s="385"/>
      <c r="X76" s="385"/>
      <c r="Y76" s="385"/>
      <c r="Z76" s="385"/>
    </row>
    <row r="77" ht="12.75" customHeight="1">
      <c r="A77" s="385"/>
      <c r="B77" s="385"/>
      <c r="C77" s="385"/>
      <c r="D77" s="449"/>
      <c r="E77" s="385"/>
      <c r="F77" s="449"/>
      <c r="G77" s="385"/>
      <c r="H77" s="385"/>
      <c r="I77" s="385"/>
      <c r="J77" s="385"/>
      <c r="K77" s="385"/>
      <c r="L77" s="385"/>
      <c r="M77" s="385"/>
      <c r="N77" s="385"/>
      <c r="O77" s="385"/>
      <c r="P77" s="385"/>
      <c r="Q77" s="385"/>
      <c r="R77" s="385"/>
      <c r="S77" s="385"/>
      <c r="T77" s="385"/>
      <c r="U77" s="385"/>
      <c r="V77" s="385"/>
      <c r="W77" s="385"/>
      <c r="X77" s="385"/>
      <c r="Y77" s="385"/>
      <c r="Z77" s="385"/>
    </row>
    <row r="78" ht="12.75" customHeight="1">
      <c r="A78" s="385"/>
      <c r="B78" s="385"/>
      <c r="C78" s="385"/>
      <c r="D78" s="449"/>
      <c r="E78" s="385"/>
      <c r="F78" s="449"/>
      <c r="G78" s="385"/>
      <c r="H78" s="385"/>
      <c r="I78" s="385"/>
      <c r="J78" s="385"/>
      <c r="K78" s="385"/>
      <c r="L78" s="385"/>
      <c r="M78" s="385"/>
      <c r="N78" s="385"/>
      <c r="O78" s="385"/>
      <c r="P78" s="385"/>
      <c r="Q78" s="385"/>
      <c r="R78" s="385"/>
      <c r="S78" s="385"/>
      <c r="T78" s="385"/>
      <c r="U78" s="385"/>
      <c r="V78" s="385"/>
      <c r="W78" s="385"/>
      <c r="X78" s="385"/>
      <c r="Y78" s="385"/>
      <c r="Z78" s="385"/>
    </row>
    <row r="79" ht="12.75" customHeight="1">
      <c r="A79" s="385"/>
      <c r="B79" s="385"/>
      <c r="C79" s="385"/>
      <c r="D79" s="449"/>
      <c r="E79" s="385"/>
      <c r="F79" s="449"/>
      <c r="G79" s="385"/>
      <c r="H79" s="385"/>
      <c r="I79" s="385"/>
      <c r="J79" s="385"/>
      <c r="K79" s="385"/>
      <c r="L79" s="385"/>
      <c r="M79" s="385"/>
      <c r="N79" s="385"/>
      <c r="O79" s="385"/>
      <c r="P79" s="385"/>
      <c r="Q79" s="385"/>
      <c r="R79" s="385"/>
      <c r="S79" s="385"/>
      <c r="T79" s="385"/>
      <c r="U79" s="385"/>
      <c r="V79" s="385"/>
      <c r="W79" s="385"/>
      <c r="X79" s="385"/>
      <c r="Y79" s="385"/>
      <c r="Z79" s="385"/>
    </row>
    <row r="80" ht="12.75" customHeight="1">
      <c r="A80" s="385"/>
      <c r="B80" s="385"/>
      <c r="C80" s="385"/>
      <c r="D80" s="449"/>
      <c r="E80" s="385"/>
      <c r="F80" s="449"/>
      <c r="G80" s="385"/>
      <c r="H80" s="385"/>
      <c r="I80" s="385"/>
      <c r="J80" s="385"/>
      <c r="K80" s="385"/>
      <c r="L80" s="385"/>
      <c r="M80" s="385"/>
      <c r="N80" s="385"/>
      <c r="O80" s="385"/>
      <c r="P80" s="385"/>
      <c r="Q80" s="385"/>
      <c r="R80" s="385"/>
      <c r="S80" s="385"/>
      <c r="T80" s="385"/>
      <c r="U80" s="385"/>
      <c r="V80" s="385"/>
      <c r="W80" s="385"/>
      <c r="X80" s="385"/>
      <c r="Y80" s="385"/>
      <c r="Z80" s="385"/>
    </row>
    <row r="81" ht="12.75" customHeight="1">
      <c r="A81" s="385"/>
      <c r="B81" s="385"/>
      <c r="C81" s="385"/>
      <c r="D81" s="449"/>
      <c r="E81" s="385"/>
      <c r="F81" s="449"/>
      <c r="G81" s="385"/>
      <c r="H81" s="385"/>
      <c r="I81" s="385"/>
      <c r="J81" s="385"/>
      <c r="K81" s="385"/>
      <c r="L81" s="385"/>
      <c r="M81" s="385"/>
      <c r="N81" s="385"/>
      <c r="O81" s="385"/>
      <c r="P81" s="385"/>
      <c r="Q81" s="385"/>
      <c r="R81" s="385"/>
      <c r="S81" s="385"/>
      <c r="T81" s="385"/>
      <c r="U81" s="385"/>
      <c r="V81" s="385"/>
      <c r="W81" s="385"/>
      <c r="X81" s="385"/>
      <c r="Y81" s="385"/>
      <c r="Z81" s="385"/>
    </row>
    <row r="82" ht="12.75" customHeight="1">
      <c r="A82" s="385"/>
      <c r="B82" s="385"/>
      <c r="C82" s="385"/>
      <c r="D82" s="449"/>
      <c r="E82" s="385"/>
      <c r="F82" s="449"/>
      <c r="G82" s="385"/>
      <c r="H82" s="385"/>
      <c r="I82" s="385"/>
      <c r="J82" s="385"/>
      <c r="K82" s="385"/>
      <c r="L82" s="385"/>
      <c r="M82" s="385"/>
      <c r="N82" s="385"/>
      <c r="O82" s="385"/>
      <c r="P82" s="385"/>
      <c r="Q82" s="385"/>
      <c r="R82" s="385"/>
      <c r="S82" s="385"/>
      <c r="T82" s="385"/>
      <c r="U82" s="385"/>
      <c r="V82" s="385"/>
      <c r="W82" s="385"/>
      <c r="X82" s="385"/>
      <c r="Y82" s="385"/>
      <c r="Z82" s="385"/>
    </row>
    <row r="83" ht="12.75" customHeight="1">
      <c r="A83" s="385"/>
      <c r="B83" s="385"/>
      <c r="C83" s="385"/>
      <c r="D83" s="449"/>
      <c r="E83" s="385"/>
      <c r="F83" s="449"/>
      <c r="G83" s="385"/>
      <c r="H83" s="385"/>
      <c r="I83" s="385"/>
      <c r="J83" s="385"/>
      <c r="K83" s="385"/>
      <c r="L83" s="385"/>
      <c r="M83" s="385"/>
      <c r="N83" s="385"/>
      <c r="O83" s="385"/>
      <c r="P83" s="385"/>
      <c r="Q83" s="385"/>
      <c r="R83" s="385"/>
      <c r="S83" s="385"/>
      <c r="T83" s="385"/>
      <c r="U83" s="385"/>
      <c r="V83" s="385"/>
      <c r="W83" s="385"/>
      <c r="X83" s="385"/>
      <c r="Y83" s="385"/>
      <c r="Z83" s="385"/>
    </row>
    <row r="84" ht="12.75" customHeight="1">
      <c r="A84" s="385"/>
      <c r="B84" s="385"/>
      <c r="C84" s="385"/>
      <c r="D84" s="449"/>
      <c r="E84" s="385"/>
      <c r="F84" s="449"/>
      <c r="G84" s="385"/>
      <c r="H84" s="385"/>
      <c r="I84" s="385"/>
      <c r="J84" s="385"/>
      <c r="K84" s="385"/>
      <c r="L84" s="385"/>
      <c r="M84" s="385"/>
      <c r="N84" s="385"/>
      <c r="O84" s="385"/>
      <c r="P84" s="385"/>
      <c r="Q84" s="385"/>
      <c r="R84" s="385"/>
      <c r="S84" s="385"/>
      <c r="T84" s="385"/>
      <c r="U84" s="385"/>
      <c r="V84" s="385"/>
      <c r="W84" s="385"/>
      <c r="X84" s="385"/>
      <c r="Y84" s="385"/>
      <c r="Z84" s="385"/>
    </row>
    <row r="85" ht="12.75" customHeight="1">
      <c r="A85" s="385"/>
      <c r="B85" s="385"/>
      <c r="C85" s="385"/>
      <c r="D85" s="449"/>
      <c r="E85" s="385"/>
      <c r="F85" s="449"/>
      <c r="G85" s="385"/>
      <c r="H85" s="385"/>
      <c r="I85" s="385"/>
      <c r="J85" s="385"/>
      <c r="K85" s="385"/>
      <c r="L85" s="385"/>
      <c r="M85" s="385"/>
      <c r="N85" s="385"/>
      <c r="O85" s="385"/>
      <c r="P85" s="385"/>
      <c r="Q85" s="385"/>
      <c r="R85" s="385"/>
      <c r="S85" s="385"/>
      <c r="T85" s="385"/>
      <c r="U85" s="385"/>
      <c r="V85" s="385"/>
      <c r="W85" s="385"/>
      <c r="X85" s="385"/>
      <c r="Y85" s="385"/>
      <c r="Z85" s="385"/>
    </row>
    <row r="86" ht="12.75" customHeight="1">
      <c r="A86" s="385"/>
      <c r="B86" s="385"/>
      <c r="C86" s="385"/>
      <c r="D86" s="449"/>
      <c r="E86" s="385"/>
      <c r="F86" s="449"/>
      <c r="G86" s="385"/>
      <c r="H86" s="385"/>
      <c r="I86" s="385"/>
      <c r="J86" s="385"/>
      <c r="K86" s="385"/>
      <c r="L86" s="385"/>
      <c r="M86" s="385"/>
      <c r="N86" s="385"/>
      <c r="O86" s="385"/>
      <c r="P86" s="385"/>
      <c r="Q86" s="385"/>
      <c r="R86" s="385"/>
      <c r="S86" s="385"/>
      <c r="T86" s="385"/>
      <c r="U86" s="385"/>
      <c r="V86" s="385"/>
      <c r="W86" s="385"/>
      <c r="X86" s="385"/>
      <c r="Y86" s="385"/>
      <c r="Z86" s="385"/>
    </row>
    <row r="87" ht="12.75" customHeight="1">
      <c r="A87" s="385"/>
      <c r="B87" s="385"/>
      <c r="C87" s="385"/>
      <c r="D87" s="449"/>
      <c r="E87" s="385"/>
      <c r="F87" s="449"/>
      <c r="G87" s="385"/>
      <c r="H87" s="385"/>
      <c r="I87" s="385"/>
      <c r="J87" s="385"/>
      <c r="K87" s="385"/>
      <c r="L87" s="385"/>
      <c r="M87" s="385"/>
      <c r="N87" s="385"/>
      <c r="O87" s="385"/>
      <c r="P87" s="385"/>
      <c r="Q87" s="385"/>
      <c r="R87" s="385"/>
      <c r="S87" s="385"/>
      <c r="T87" s="385"/>
      <c r="U87" s="385"/>
      <c r="V87" s="385"/>
      <c r="W87" s="385"/>
      <c r="X87" s="385"/>
      <c r="Y87" s="385"/>
      <c r="Z87" s="385"/>
    </row>
    <row r="88" ht="12.75" customHeight="1">
      <c r="A88" s="385"/>
      <c r="B88" s="385"/>
      <c r="C88" s="385"/>
      <c r="D88" s="449"/>
      <c r="E88" s="385"/>
      <c r="F88" s="449"/>
      <c r="G88" s="385"/>
      <c r="H88" s="385"/>
      <c r="I88" s="385"/>
      <c r="J88" s="385"/>
      <c r="K88" s="385"/>
      <c r="L88" s="385"/>
      <c r="M88" s="385"/>
      <c r="N88" s="385"/>
      <c r="O88" s="385"/>
      <c r="P88" s="385"/>
      <c r="Q88" s="385"/>
      <c r="R88" s="385"/>
      <c r="S88" s="385"/>
      <c r="T88" s="385"/>
      <c r="U88" s="385"/>
      <c r="V88" s="385"/>
      <c r="W88" s="385"/>
      <c r="X88" s="385"/>
      <c r="Y88" s="385"/>
      <c r="Z88" s="385"/>
    </row>
    <row r="89" ht="12.75" customHeight="1">
      <c r="A89" s="385"/>
      <c r="B89" s="385"/>
      <c r="C89" s="385"/>
      <c r="D89" s="449"/>
      <c r="E89" s="385"/>
      <c r="F89" s="449"/>
      <c r="G89" s="385"/>
      <c r="H89" s="385"/>
      <c r="I89" s="385"/>
      <c r="J89" s="385"/>
      <c r="K89" s="385"/>
      <c r="L89" s="385"/>
      <c r="M89" s="385"/>
      <c r="N89" s="385"/>
      <c r="O89" s="385"/>
      <c r="P89" s="385"/>
      <c r="Q89" s="385"/>
      <c r="R89" s="385"/>
      <c r="S89" s="385"/>
      <c r="T89" s="385"/>
      <c r="U89" s="385"/>
      <c r="V89" s="385"/>
      <c r="W89" s="385"/>
      <c r="X89" s="385"/>
      <c r="Y89" s="385"/>
      <c r="Z89" s="385"/>
    </row>
    <row r="90" ht="12.75" customHeight="1">
      <c r="A90" s="385"/>
      <c r="B90" s="385"/>
      <c r="C90" s="385"/>
      <c r="D90" s="449"/>
      <c r="E90" s="385"/>
      <c r="F90" s="449"/>
      <c r="G90" s="385"/>
      <c r="H90" s="385"/>
      <c r="I90" s="385"/>
      <c r="J90" s="385"/>
      <c r="K90" s="385"/>
      <c r="L90" s="385"/>
      <c r="M90" s="385"/>
      <c r="N90" s="385"/>
      <c r="O90" s="385"/>
      <c r="P90" s="385"/>
      <c r="Q90" s="385"/>
      <c r="R90" s="385"/>
      <c r="S90" s="385"/>
      <c r="T90" s="385"/>
      <c r="U90" s="385"/>
      <c r="V90" s="385"/>
      <c r="W90" s="385"/>
      <c r="X90" s="385"/>
      <c r="Y90" s="385"/>
      <c r="Z90" s="385"/>
    </row>
    <row r="91" ht="12.75" customHeight="1">
      <c r="A91" s="385"/>
      <c r="B91" s="385"/>
      <c r="C91" s="385"/>
      <c r="D91" s="449"/>
      <c r="E91" s="385"/>
      <c r="F91" s="449"/>
      <c r="G91" s="385"/>
      <c r="H91" s="385"/>
      <c r="I91" s="385"/>
      <c r="J91" s="385"/>
      <c r="K91" s="385"/>
      <c r="L91" s="385"/>
      <c r="M91" s="385"/>
      <c r="N91" s="385"/>
      <c r="O91" s="385"/>
      <c r="P91" s="385"/>
      <c r="Q91" s="385"/>
      <c r="R91" s="385"/>
      <c r="S91" s="385"/>
      <c r="T91" s="385"/>
      <c r="U91" s="385"/>
      <c r="V91" s="385"/>
      <c r="W91" s="385"/>
      <c r="X91" s="385"/>
      <c r="Y91" s="385"/>
      <c r="Z91" s="385"/>
    </row>
    <row r="92" ht="12.75" customHeight="1">
      <c r="A92" s="385"/>
      <c r="B92" s="385"/>
      <c r="C92" s="385"/>
      <c r="D92" s="449"/>
      <c r="E92" s="385"/>
      <c r="F92" s="449"/>
      <c r="G92" s="385"/>
      <c r="H92" s="385"/>
      <c r="I92" s="385"/>
      <c r="J92" s="385"/>
      <c r="K92" s="385"/>
      <c r="L92" s="385"/>
      <c r="M92" s="385"/>
      <c r="N92" s="385"/>
      <c r="O92" s="385"/>
      <c r="P92" s="385"/>
      <c r="Q92" s="385"/>
      <c r="R92" s="385"/>
      <c r="S92" s="385"/>
      <c r="T92" s="385"/>
      <c r="U92" s="385"/>
      <c r="V92" s="385"/>
      <c r="W92" s="385"/>
      <c r="X92" s="385"/>
      <c r="Y92" s="385"/>
      <c r="Z92" s="385"/>
    </row>
    <row r="93" ht="12.75" customHeight="1">
      <c r="A93" s="385"/>
      <c r="B93" s="385"/>
      <c r="C93" s="385"/>
      <c r="D93" s="449"/>
      <c r="E93" s="385"/>
      <c r="F93" s="449"/>
      <c r="G93" s="385"/>
      <c r="H93" s="385"/>
      <c r="I93" s="385"/>
      <c r="J93" s="385"/>
      <c r="K93" s="385"/>
      <c r="L93" s="385"/>
      <c r="M93" s="385"/>
      <c r="N93" s="385"/>
      <c r="O93" s="385"/>
      <c r="P93" s="385"/>
      <c r="Q93" s="385"/>
      <c r="R93" s="385"/>
      <c r="S93" s="385"/>
      <c r="T93" s="385"/>
      <c r="U93" s="385"/>
      <c r="V93" s="385"/>
      <c r="W93" s="385"/>
      <c r="X93" s="385"/>
      <c r="Y93" s="385"/>
      <c r="Z93" s="385"/>
    </row>
    <row r="94" ht="12.75" customHeight="1">
      <c r="A94" s="385"/>
      <c r="B94" s="385"/>
      <c r="C94" s="385"/>
      <c r="D94" s="449"/>
      <c r="E94" s="385"/>
      <c r="F94" s="449"/>
      <c r="G94" s="385"/>
      <c r="H94" s="385"/>
      <c r="I94" s="385"/>
      <c r="J94" s="385"/>
      <c r="K94" s="385"/>
      <c r="L94" s="385"/>
      <c r="M94" s="385"/>
      <c r="N94" s="385"/>
      <c r="O94" s="385"/>
      <c r="P94" s="385"/>
      <c r="Q94" s="385"/>
      <c r="R94" s="385"/>
      <c r="S94" s="385"/>
      <c r="T94" s="385"/>
      <c r="U94" s="385"/>
      <c r="V94" s="385"/>
      <c r="W94" s="385"/>
      <c r="X94" s="385"/>
      <c r="Y94" s="385"/>
      <c r="Z94" s="385"/>
    </row>
    <row r="95" ht="12.75" customHeight="1">
      <c r="A95" s="385"/>
      <c r="B95" s="385"/>
      <c r="C95" s="385"/>
      <c r="D95" s="449"/>
      <c r="E95" s="385"/>
      <c r="F95" s="449"/>
      <c r="G95" s="385"/>
      <c r="H95" s="385"/>
      <c r="I95" s="385"/>
      <c r="J95" s="385"/>
      <c r="K95" s="385"/>
      <c r="L95" s="385"/>
      <c r="M95" s="385"/>
      <c r="N95" s="385"/>
      <c r="O95" s="385"/>
      <c r="P95" s="385"/>
      <c r="Q95" s="385"/>
      <c r="R95" s="385"/>
      <c r="S95" s="385"/>
      <c r="T95" s="385"/>
      <c r="U95" s="385"/>
      <c r="V95" s="385"/>
      <c r="W95" s="385"/>
      <c r="X95" s="385"/>
      <c r="Y95" s="385"/>
      <c r="Z95" s="385"/>
    </row>
    <row r="96" ht="12.75" customHeight="1">
      <c r="A96" s="385"/>
      <c r="B96" s="385"/>
      <c r="C96" s="385"/>
      <c r="D96" s="449"/>
      <c r="E96" s="385"/>
      <c r="F96" s="449"/>
      <c r="G96" s="385"/>
      <c r="H96" s="385"/>
      <c r="I96" s="385"/>
      <c r="J96" s="385"/>
      <c r="K96" s="385"/>
      <c r="L96" s="385"/>
      <c r="M96" s="385"/>
      <c r="N96" s="385"/>
      <c r="O96" s="385"/>
      <c r="P96" s="385"/>
      <c r="Q96" s="385"/>
      <c r="R96" s="385"/>
      <c r="S96" s="385"/>
      <c r="T96" s="385"/>
      <c r="U96" s="385"/>
      <c r="V96" s="385"/>
      <c r="W96" s="385"/>
      <c r="X96" s="385"/>
      <c r="Y96" s="385"/>
      <c r="Z96" s="385"/>
    </row>
    <row r="97" ht="12.75" customHeight="1">
      <c r="A97" s="385"/>
      <c r="B97" s="385"/>
      <c r="C97" s="385"/>
      <c r="D97" s="449"/>
      <c r="E97" s="385"/>
      <c r="F97" s="449"/>
      <c r="G97" s="385"/>
      <c r="H97" s="385"/>
      <c r="I97" s="385"/>
      <c r="J97" s="385"/>
      <c r="K97" s="385"/>
      <c r="L97" s="385"/>
      <c r="M97" s="385"/>
      <c r="N97" s="385"/>
      <c r="O97" s="385"/>
      <c r="P97" s="385"/>
      <c r="Q97" s="385"/>
      <c r="R97" s="385"/>
      <c r="S97" s="385"/>
      <c r="T97" s="385"/>
      <c r="U97" s="385"/>
      <c r="V97" s="385"/>
      <c r="W97" s="385"/>
      <c r="X97" s="385"/>
      <c r="Y97" s="385"/>
      <c r="Z97" s="385"/>
    </row>
    <row r="98" ht="12.75" customHeight="1">
      <c r="A98" s="385"/>
      <c r="B98" s="385"/>
      <c r="C98" s="385"/>
      <c r="D98" s="449"/>
      <c r="E98" s="385"/>
      <c r="F98" s="449"/>
      <c r="G98" s="385"/>
      <c r="H98" s="385"/>
      <c r="I98" s="385"/>
      <c r="J98" s="385"/>
      <c r="K98" s="385"/>
      <c r="L98" s="385"/>
      <c r="M98" s="385"/>
      <c r="N98" s="385"/>
      <c r="O98" s="385"/>
      <c r="P98" s="385"/>
      <c r="Q98" s="385"/>
      <c r="R98" s="385"/>
      <c r="S98" s="385"/>
      <c r="T98" s="385"/>
      <c r="U98" s="385"/>
      <c r="V98" s="385"/>
      <c r="W98" s="385"/>
      <c r="X98" s="385"/>
      <c r="Y98" s="385"/>
      <c r="Z98" s="385"/>
    </row>
    <row r="99" ht="12.75" customHeight="1">
      <c r="A99" s="385"/>
      <c r="B99" s="385"/>
      <c r="C99" s="385"/>
      <c r="D99" s="449"/>
      <c r="E99" s="385"/>
      <c r="F99" s="449"/>
      <c r="G99" s="385"/>
      <c r="H99" s="385"/>
      <c r="I99" s="385"/>
      <c r="J99" s="385"/>
      <c r="K99" s="385"/>
      <c r="L99" s="385"/>
      <c r="M99" s="385"/>
      <c r="N99" s="385"/>
      <c r="O99" s="385"/>
      <c r="P99" s="385"/>
      <c r="Q99" s="385"/>
      <c r="R99" s="385"/>
      <c r="S99" s="385"/>
      <c r="T99" s="385"/>
      <c r="U99" s="385"/>
      <c r="V99" s="385"/>
      <c r="W99" s="385"/>
      <c r="X99" s="385"/>
      <c r="Y99" s="385"/>
      <c r="Z99" s="385"/>
    </row>
    <row r="100" ht="12.75" customHeight="1">
      <c r="A100" s="385"/>
      <c r="B100" s="385"/>
      <c r="C100" s="385"/>
      <c r="D100" s="449"/>
      <c r="E100" s="385"/>
      <c r="F100" s="449"/>
      <c r="G100" s="385"/>
      <c r="H100" s="385"/>
      <c r="I100" s="385"/>
      <c r="J100" s="385"/>
      <c r="K100" s="385"/>
      <c r="L100" s="385"/>
      <c r="M100" s="385"/>
      <c r="N100" s="385"/>
      <c r="O100" s="385"/>
      <c r="P100" s="385"/>
      <c r="Q100" s="385"/>
      <c r="R100" s="385"/>
      <c r="S100" s="385"/>
      <c r="T100" s="385"/>
      <c r="U100" s="385"/>
      <c r="V100" s="385"/>
      <c r="W100" s="385"/>
      <c r="X100" s="385"/>
      <c r="Y100" s="385"/>
      <c r="Z100" s="385"/>
    </row>
    <row r="101" ht="12.75" customHeight="1">
      <c r="A101" s="385"/>
      <c r="B101" s="385"/>
      <c r="C101" s="385"/>
      <c r="D101" s="449"/>
      <c r="E101" s="385"/>
      <c r="F101" s="449"/>
      <c r="G101" s="385"/>
      <c r="H101" s="385"/>
      <c r="I101" s="385"/>
      <c r="J101" s="385"/>
      <c r="K101" s="385"/>
      <c r="L101" s="385"/>
      <c r="M101" s="385"/>
      <c r="N101" s="385"/>
      <c r="O101" s="385"/>
      <c r="P101" s="385"/>
      <c r="Q101" s="385"/>
      <c r="R101" s="385"/>
      <c r="S101" s="385"/>
      <c r="T101" s="385"/>
      <c r="U101" s="385"/>
      <c r="V101" s="385"/>
      <c r="W101" s="385"/>
      <c r="X101" s="385"/>
      <c r="Y101" s="385"/>
      <c r="Z101" s="385"/>
    </row>
    <row r="102" ht="12.75" customHeight="1">
      <c r="A102" s="385"/>
      <c r="B102" s="385"/>
      <c r="C102" s="385"/>
      <c r="D102" s="449"/>
      <c r="E102" s="385"/>
      <c r="F102" s="449"/>
      <c r="G102" s="385"/>
      <c r="H102" s="385"/>
      <c r="I102" s="385"/>
      <c r="J102" s="385"/>
      <c r="K102" s="385"/>
      <c r="L102" s="385"/>
      <c r="M102" s="385"/>
      <c r="N102" s="385"/>
      <c r="O102" s="385"/>
      <c r="P102" s="385"/>
      <c r="Q102" s="385"/>
      <c r="R102" s="385"/>
      <c r="S102" s="385"/>
      <c r="T102" s="385"/>
      <c r="U102" s="385"/>
      <c r="V102" s="385"/>
      <c r="W102" s="385"/>
      <c r="X102" s="385"/>
      <c r="Y102" s="385"/>
      <c r="Z102" s="385"/>
    </row>
    <row r="103" ht="12.75" customHeight="1">
      <c r="A103" s="385"/>
      <c r="B103" s="385"/>
      <c r="C103" s="385"/>
      <c r="D103" s="449"/>
      <c r="E103" s="385"/>
      <c r="F103" s="449"/>
      <c r="G103" s="385"/>
      <c r="H103" s="385"/>
      <c r="I103" s="385"/>
      <c r="J103" s="385"/>
      <c r="K103" s="385"/>
      <c r="L103" s="385"/>
      <c r="M103" s="385"/>
      <c r="N103" s="385"/>
      <c r="O103" s="385"/>
      <c r="P103" s="385"/>
      <c r="Q103" s="385"/>
      <c r="R103" s="385"/>
      <c r="S103" s="385"/>
      <c r="T103" s="385"/>
      <c r="U103" s="385"/>
      <c r="V103" s="385"/>
      <c r="W103" s="385"/>
      <c r="X103" s="385"/>
      <c r="Y103" s="385"/>
      <c r="Z103" s="385"/>
    </row>
    <row r="104" ht="12.75" customHeight="1">
      <c r="A104" s="385"/>
      <c r="B104" s="385"/>
      <c r="C104" s="385"/>
      <c r="D104" s="449"/>
      <c r="E104" s="385"/>
      <c r="F104" s="449"/>
      <c r="G104" s="385"/>
      <c r="H104" s="385"/>
      <c r="I104" s="385"/>
      <c r="J104" s="385"/>
      <c r="K104" s="385"/>
      <c r="L104" s="385"/>
      <c r="M104" s="385"/>
      <c r="N104" s="385"/>
      <c r="O104" s="385"/>
      <c r="P104" s="385"/>
      <c r="Q104" s="385"/>
      <c r="R104" s="385"/>
      <c r="S104" s="385"/>
      <c r="T104" s="385"/>
      <c r="U104" s="385"/>
      <c r="V104" s="385"/>
      <c r="W104" s="385"/>
      <c r="X104" s="385"/>
      <c r="Y104" s="385"/>
      <c r="Z104" s="385"/>
    </row>
    <row r="105" ht="12.75" customHeight="1">
      <c r="A105" s="385"/>
      <c r="B105" s="385"/>
      <c r="C105" s="385"/>
      <c r="D105" s="449"/>
      <c r="E105" s="385"/>
      <c r="F105" s="449"/>
      <c r="G105" s="385"/>
      <c r="H105" s="385"/>
      <c r="I105" s="385"/>
      <c r="J105" s="385"/>
      <c r="K105" s="385"/>
      <c r="L105" s="385"/>
      <c r="M105" s="385"/>
      <c r="N105" s="385"/>
      <c r="O105" s="385"/>
      <c r="P105" s="385"/>
      <c r="Q105" s="385"/>
      <c r="R105" s="385"/>
      <c r="S105" s="385"/>
      <c r="T105" s="385"/>
      <c r="U105" s="385"/>
      <c r="V105" s="385"/>
      <c r="W105" s="385"/>
      <c r="X105" s="385"/>
      <c r="Y105" s="385"/>
      <c r="Z105" s="385"/>
    </row>
    <row r="106" ht="12.75" customHeight="1">
      <c r="A106" s="385"/>
      <c r="B106" s="385"/>
      <c r="C106" s="385"/>
      <c r="D106" s="449"/>
      <c r="E106" s="385"/>
      <c r="F106" s="449"/>
      <c r="G106" s="385"/>
      <c r="H106" s="385"/>
      <c r="I106" s="385"/>
      <c r="J106" s="385"/>
      <c r="K106" s="385"/>
      <c r="L106" s="385"/>
      <c r="M106" s="385"/>
      <c r="N106" s="385"/>
      <c r="O106" s="385"/>
      <c r="P106" s="385"/>
      <c r="Q106" s="385"/>
      <c r="R106" s="385"/>
      <c r="S106" s="385"/>
      <c r="T106" s="385"/>
      <c r="U106" s="385"/>
      <c r="V106" s="385"/>
      <c r="W106" s="385"/>
      <c r="X106" s="385"/>
      <c r="Y106" s="385"/>
      <c r="Z106" s="385"/>
    </row>
    <row r="107" ht="12.75" customHeight="1">
      <c r="A107" s="385"/>
      <c r="B107" s="385"/>
      <c r="C107" s="385"/>
      <c r="D107" s="449"/>
      <c r="E107" s="385"/>
      <c r="F107" s="449"/>
      <c r="G107" s="385"/>
      <c r="H107" s="385"/>
      <c r="I107" s="385"/>
      <c r="J107" s="385"/>
      <c r="K107" s="385"/>
      <c r="L107" s="385"/>
      <c r="M107" s="385"/>
      <c r="N107" s="385"/>
      <c r="O107" s="385"/>
      <c r="P107" s="385"/>
      <c r="Q107" s="385"/>
      <c r="R107" s="385"/>
      <c r="S107" s="385"/>
      <c r="T107" s="385"/>
      <c r="U107" s="385"/>
      <c r="V107" s="385"/>
      <c r="W107" s="385"/>
      <c r="X107" s="385"/>
      <c r="Y107" s="385"/>
      <c r="Z107" s="385"/>
    </row>
    <row r="108" ht="12.75" customHeight="1">
      <c r="A108" s="385"/>
      <c r="B108" s="385"/>
      <c r="C108" s="385"/>
      <c r="D108" s="449"/>
      <c r="E108" s="385"/>
      <c r="F108" s="449"/>
      <c r="G108" s="385"/>
      <c r="H108" s="385"/>
      <c r="I108" s="385"/>
      <c r="J108" s="385"/>
      <c r="K108" s="385"/>
      <c r="L108" s="385"/>
      <c r="M108" s="385"/>
      <c r="N108" s="385"/>
      <c r="O108" s="385"/>
      <c r="P108" s="385"/>
      <c r="Q108" s="385"/>
      <c r="R108" s="385"/>
      <c r="S108" s="385"/>
      <c r="T108" s="385"/>
      <c r="U108" s="385"/>
      <c r="V108" s="385"/>
      <c r="W108" s="385"/>
      <c r="X108" s="385"/>
      <c r="Y108" s="385"/>
      <c r="Z108" s="385"/>
    </row>
    <row r="109" ht="12.75" customHeight="1">
      <c r="A109" s="385"/>
      <c r="B109" s="385"/>
      <c r="C109" s="385"/>
      <c r="D109" s="449"/>
      <c r="E109" s="385"/>
      <c r="F109" s="449"/>
      <c r="G109" s="385"/>
      <c r="H109" s="385"/>
      <c r="I109" s="385"/>
      <c r="J109" s="385"/>
      <c r="K109" s="385"/>
      <c r="L109" s="385"/>
      <c r="M109" s="385"/>
      <c r="N109" s="385"/>
      <c r="O109" s="385"/>
      <c r="P109" s="385"/>
      <c r="Q109" s="385"/>
      <c r="R109" s="385"/>
      <c r="S109" s="385"/>
      <c r="T109" s="385"/>
      <c r="U109" s="385"/>
      <c r="V109" s="385"/>
      <c r="W109" s="385"/>
      <c r="X109" s="385"/>
      <c r="Y109" s="385"/>
      <c r="Z109" s="385"/>
    </row>
    <row r="110" ht="12.75" customHeight="1">
      <c r="A110" s="385"/>
      <c r="B110" s="385"/>
      <c r="C110" s="385"/>
      <c r="D110" s="449"/>
      <c r="E110" s="385"/>
      <c r="F110" s="449"/>
      <c r="G110" s="385"/>
      <c r="H110" s="385"/>
      <c r="I110" s="385"/>
      <c r="J110" s="385"/>
      <c r="K110" s="385"/>
      <c r="L110" s="385"/>
      <c r="M110" s="385"/>
      <c r="N110" s="385"/>
      <c r="O110" s="385"/>
      <c r="P110" s="385"/>
      <c r="Q110" s="385"/>
      <c r="R110" s="385"/>
      <c r="S110" s="385"/>
      <c r="T110" s="385"/>
      <c r="U110" s="385"/>
      <c r="V110" s="385"/>
      <c r="W110" s="385"/>
      <c r="X110" s="385"/>
      <c r="Y110" s="385"/>
      <c r="Z110" s="385"/>
    </row>
    <row r="111" ht="12.75" customHeight="1">
      <c r="A111" s="385"/>
      <c r="B111" s="385"/>
      <c r="C111" s="385"/>
      <c r="D111" s="449"/>
      <c r="E111" s="385"/>
      <c r="F111" s="449"/>
      <c r="G111" s="385"/>
      <c r="H111" s="385"/>
      <c r="I111" s="385"/>
      <c r="J111" s="385"/>
      <c r="K111" s="385"/>
      <c r="L111" s="385"/>
      <c r="M111" s="385"/>
      <c r="N111" s="385"/>
      <c r="O111" s="385"/>
      <c r="P111" s="385"/>
      <c r="Q111" s="385"/>
      <c r="R111" s="385"/>
      <c r="S111" s="385"/>
      <c r="T111" s="385"/>
      <c r="U111" s="385"/>
      <c r="V111" s="385"/>
      <c r="W111" s="385"/>
      <c r="X111" s="385"/>
      <c r="Y111" s="385"/>
      <c r="Z111" s="385"/>
    </row>
    <row r="112" ht="12.75" customHeight="1">
      <c r="A112" s="385"/>
      <c r="B112" s="385"/>
      <c r="C112" s="385"/>
      <c r="D112" s="449"/>
      <c r="E112" s="385"/>
      <c r="F112" s="449"/>
      <c r="G112" s="385"/>
      <c r="H112" s="385"/>
      <c r="I112" s="385"/>
      <c r="J112" s="385"/>
      <c r="K112" s="385"/>
      <c r="L112" s="385"/>
      <c r="M112" s="385"/>
      <c r="N112" s="385"/>
      <c r="O112" s="385"/>
      <c r="P112" s="385"/>
      <c r="Q112" s="385"/>
      <c r="R112" s="385"/>
      <c r="S112" s="385"/>
      <c r="T112" s="385"/>
      <c r="U112" s="385"/>
      <c r="V112" s="385"/>
      <c r="W112" s="385"/>
      <c r="X112" s="385"/>
      <c r="Y112" s="385"/>
      <c r="Z112" s="385"/>
    </row>
    <row r="113" ht="12.75" customHeight="1">
      <c r="A113" s="385"/>
      <c r="B113" s="385"/>
      <c r="C113" s="385"/>
      <c r="D113" s="449"/>
      <c r="E113" s="385"/>
      <c r="F113" s="449"/>
      <c r="G113" s="385"/>
      <c r="H113" s="385"/>
      <c r="I113" s="385"/>
      <c r="J113" s="385"/>
      <c r="K113" s="385"/>
      <c r="L113" s="385"/>
      <c r="M113" s="385"/>
      <c r="N113" s="385"/>
      <c r="O113" s="385"/>
      <c r="P113" s="385"/>
      <c r="Q113" s="385"/>
      <c r="R113" s="385"/>
      <c r="S113" s="385"/>
      <c r="T113" s="385"/>
      <c r="U113" s="385"/>
      <c r="V113" s="385"/>
      <c r="W113" s="385"/>
      <c r="X113" s="385"/>
      <c r="Y113" s="385"/>
      <c r="Z113" s="385"/>
    </row>
    <row r="114" ht="12.75" customHeight="1">
      <c r="A114" s="385"/>
      <c r="B114" s="385"/>
      <c r="C114" s="385"/>
      <c r="D114" s="449"/>
      <c r="E114" s="385"/>
      <c r="F114" s="449"/>
      <c r="G114" s="385"/>
      <c r="H114" s="385"/>
      <c r="I114" s="385"/>
      <c r="J114" s="385"/>
      <c r="K114" s="385"/>
      <c r="L114" s="385"/>
      <c r="M114" s="385"/>
      <c r="N114" s="385"/>
      <c r="O114" s="385"/>
      <c r="P114" s="385"/>
      <c r="Q114" s="385"/>
      <c r="R114" s="385"/>
      <c r="S114" s="385"/>
      <c r="T114" s="385"/>
      <c r="U114" s="385"/>
      <c r="V114" s="385"/>
      <c r="W114" s="385"/>
      <c r="X114" s="385"/>
      <c r="Y114" s="385"/>
      <c r="Z114" s="385"/>
    </row>
    <row r="115" ht="12.75" customHeight="1">
      <c r="A115" s="385"/>
      <c r="B115" s="385"/>
      <c r="C115" s="385"/>
      <c r="D115" s="449"/>
      <c r="E115" s="385"/>
      <c r="F115" s="449"/>
      <c r="G115" s="385"/>
      <c r="H115" s="385"/>
      <c r="I115" s="385"/>
      <c r="J115" s="385"/>
      <c r="K115" s="385"/>
      <c r="L115" s="385"/>
      <c r="M115" s="385"/>
      <c r="N115" s="385"/>
      <c r="O115" s="385"/>
      <c r="P115" s="385"/>
      <c r="Q115" s="385"/>
      <c r="R115" s="385"/>
      <c r="S115" s="385"/>
      <c r="T115" s="385"/>
      <c r="U115" s="385"/>
      <c r="V115" s="385"/>
      <c r="W115" s="385"/>
      <c r="X115" s="385"/>
      <c r="Y115" s="385"/>
      <c r="Z115" s="385"/>
    </row>
    <row r="116" ht="12.75" customHeight="1">
      <c r="A116" s="385"/>
      <c r="B116" s="385"/>
      <c r="C116" s="385"/>
      <c r="D116" s="449"/>
      <c r="E116" s="385"/>
      <c r="F116" s="449"/>
      <c r="G116" s="385"/>
      <c r="H116" s="385"/>
      <c r="I116" s="385"/>
      <c r="J116" s="385"/>
      <c r="K116" s="385"/>
      <c r="L116" s="385"/>
      <c r="M116" s="385"/>
      <c r="N116" s="385"/>
      <c r="O116" s="385"/>
      <c r="P116" s="385"/>
      <c r="Q116" s="385"/>
      <c r="R116" s="385"/>
      <c r="S116" s="385"/>
      <c r="T116" s="385"/>
      <c r="U116" s="385"/>
      <c r="V116" s="385"/>
      <c r="W116" s="385"/>
      <c r="X116" s="385"/>
      <c r="Y116" s="385"/>
      <c r="Z116" s="385"/>
    </row>
    <row r="117" ht="12.75" customHeight="1">
      <c r="A117" s="385"/>
      <c r="B117" s="385"/>
      <c r="C117" s="385"/>
      <c r="D117" s="449"/>
      <c r="E117" s="385"/>
      <c r="F117" s="449"/>
      <c r="G117" s="385"/>
      <c r="H117" s="385"/>
      <c r="I117" s="385"/>
      <c r="J117" s="385"/>
      <c r="K117" s="385"/>
      <c r="L117" s="385"/>
      <c r="M117" s="385"/>
      <c r="N117" s="385"/>
      <c r="O117" s="385"/>
      <c r="P117" s="385"/>
      <c r="Q117" s="385"/>
      <c r="R117" s="385"/>
      <c r="S117" s="385"/>
      <c r="T117" s="385"/>
      <c r="U117" s="385"/>
      <c r="V117" s="385"/>
      <c r="W117" s="385"/>
      <c r="X117" s="385"/>
      <c r="Y117" s="385"/>
      <c r="Z117" s="385"/>
    </row>
    <row r="118" ht="12.75" customHeight="1">
      <c r="A118" s="385"/>
      <c r="B118" s="385"/>
      <c r="C118" s="385"/>
      <c r="D118" s="449"/>
      <c r="E118" s="385"/>
      <c r="F118" s="449"/>
      <c r="G118" s="385"/>
      <c r="H118" s="385"/>
      <c r="I118" s="385"/>
      <c r="J118" s="385"/>
      <c r="K118" s="385"/>
      <c r="L118" s="385"/>
      <c r="M118" s="385"/>
      <c r="N118" s="385"/>
      <c r="O118" s="385"/>
      <c r="P118" s="385"/>
      <c r="Q118" s="385"/>
      <c r="R118" s="385"/>
      <c r="S118" s="385"/>
      <c r="T118" s="385"/>
      <c r="U118" s="385"/>
      <c r="V118" s="385"/>
      <c r="W118" s="385"/>
      <c r="X118" s="385"/>
      <c r="Y118" s="385"/>
      <c r="Z118" s="385"/>
    </row>
    <row r="119" ht="12.75" customHeight="1">
      <c r="A119" s="385"/>
      <c r="B119" s="385"/>
      <c r="C119" s="385"/>
      <c r="D119" s="449"/>
      <c r="E119" s="385"/>
      <c r="F119" s="449"/>
      <c r="G119" s="385"/>
      <c r="H119" s="385"/>
      <c r="I119" s="385"/>
      <c r="J119" s="385"/>
      <c r="K119" s="385"/>
      <c r="L119" s="385"/>
      <c r="M119" s="385"/>
      <c r="N119" s="385"/>
      <c r="O119" s="385"/>
      <c r="P119" s="385"/>
      <c r="Q119" s="385"/>
      <c r="R119" s="385"/>
      <c r="S119" s="385"/>
      <c r="T119" s="385"/>
      <c r="U119" s="385"/>
      <c r="V119" s="385"/>
      <c r="W119" s="385"/>
      <c r="X119" s="385"/>
      <c r="Y119" s="385"/>
      <c r="Z119" s="385"/>
    </row>
    <row r="120" ht="12.75" customHeight="1">
      <c r="A120" s="385"/>
      <c r="B120" s="385"/>
      <c r="C120" s="385"/>
      <c r="D120" s="449"/>
      <c r="E120" s="385"/>
      <c r="F120" s="449"/>
      <c r="G120" s="385"/>
      <c r="H120" s="385"/>
      <c r="I120" s="385"/>
      <c r="J120" s="385"/>
      <c r="K120" s="385"/>
      <c r="L120" s="385"/>
      <c r="M120" s="385"/>
      <c r="N120" s="385"/>
      <c r="O120" s="385"/>
      <c r="P120" s="385"/>
      <c r="Q120" s="385"/>
      <c r="R120" s="385"/>
      <c r="S120" s="385"/>
      <c r="T120" s="385"/>
      <c r="U120" s="385"/>
      <c r="V120" s="385"/>
      <c r="W120" s="385"/>
      <c r="X120" s="385"/>
      <c r="Y120" s="385"/>
      <c r="Z120" s="385"/>
    </row>
    <row r="121" ht="12.75" customHeight="1">
      <c r="A121" s="385"/>
      <c r="B121" s="385"/>
      <c r="C121" s="385"/>
      <c r="D121" s="449"/>
      <c r="E121" s="385"/>
      <c r="F121" s="449"/>
      <c r="G121" s="385"/>
      <c r="H121" s="385"/>
      <c r="I121" s="385"/>
      <c r="J121" s="385"/>
      <c r="K121" s="385"/>
      <c r="L121" s="385"/>
      <c r="M121" s="385"/>
      <c r="N121" s="385"/>
      <c r="O121" s="385"/>
      <c r="P121" s="385"/>
      <c r="Q121" s="385"/>
      <c r="R121" s="385"/>
      <c r="S121" s="385"/>
      <c r="T121" s="385"/>
      <c r="U121" s="385"/>
      <c r="V121" s="385"/>
      <c r="W121" s="385"/>
      <c r="X121" s="385"/>
      <c r="Y121" s="385"/>
      <c r="Z121" s="385"/>
    </row>
    <row r="122" ht="12.75" customHeight="1">
      <c r="A122" s="385"/>
      <c r="B122" s="385"/>
      <c r="C122" s="385"/>
      <c r="D122" s="449"/>
      <c r="E122" s="385"/>
      <c r="F122" s="449"/>
      <c r="G122" s="385"/>
      <c r="H122" s="385"/>
      <c r="I122" s="385"/>
      <c r="J122" s="385"/>
      <c r="K122" s="385"/>
      <c r="L122" s="385"/>
      <c r="M122" s="385"/>
      <c r="N122" s="385"/>
      <c r="O122" s="385"/>
      <c r="P122" s="385"/>
      <c r="Q122" s="385"/>
      <c r="R122" s="385"/>
      <c r="S122" s="385"/>
      <c r="T122" s="385"/>
      <c r="U122" s="385"/>
      <c r="V122" s="385"/>
      <c r="W122" s="385"/>
      <c r="X122" s="385"/>
      <c r="Y122" s="385"/>
      <c r="Z122" s="385"/>
    </row>
    <row r="123" ht="12.75" customHeight="1">
      <c r="A123" s="385"/>
      <c r="B123" s="385"/>
      <c r="C123" s="385"/>
      <c r="D123" s="449"/>
      <c r="E123" s="385"/>
      <c r="F123" s="449"/>
      <c r="G123" s="385"/>
      <c r="H123" s="385"/>
      <c r="I123" s="385"/>
      <c r="J123" s="385"/>
      <c r="K123" s="385"/>
      <c r="L123" s="385"/>
      <c r="M123" s="385"/>
      <c r="N123" s="385"/>
      <c r="O123" s="385"/>
      <c r="P123" s="385"/>
      <c r="Q123" s="385"/>
      <c r="R123" s="385"/>
      <c r="S123" s="385"/>
      <c r="T123" s="385"/>
      <c r="U123" s="385"/>
      <c r="V123" s="385"/>
      <c r="W123" s="385"/>
      <c r="X123" s="385"/>
      <c r="Y123" s="385"/>
      <c r="Z123" s="385"/>
    </row>
    <row r="124" ht="12.75" customHeight="1">
      <c r="A124" s="385"/>
      <c r="B124" s="385"/>
      <c r="C124" s="385"/>
      <c r="D124" s="449"/>
      <c r="E124" s="385"/>
      <c r="F124" s="449"/>
      <c r="G124" s="385"/>
      <c r="H124" s="385"/>
      <c r="I124" s="385"/>
      <c r="J124" s="385"/>
      <c r="K124" s="385"/>
      <c r="L124" s="385"/>
      <c r="M124" s="385"/>
      <c r="N124" s="385"/>
      <c r="O124" s="385"/>
      <c r="P124" s="385"/>
      <c r="Q124" s="385"/>
      <c r="R124" s="385"/>
      <c r="S124" s="385"/>
      <c r="T124" s="385"/>
      <c r="U124" s="385"/>
      <c r="V124" s="385"/>
      <c r="W124" s="385"/>
      <c r="X124" s="385"/>
      <c r="Y124" s="385"/>
      <c r="Z124" s="385"/>
    </row>
    <row r="125" ht="12.75" customHeight="1">
      <c r="A125" s="385"/>
      <c r="B125" s="385"/>
      <c r="C125" s="385"/>
      <c r="D125" s="449"/>
      <c r="E125" s="385"/>
      <c r="F125" s="449"/>
      <c r="G125" s="385"/>
      <c r="H125" s="385"/>
      <c r="I125" s="385"/>
      <c r="J125" s="385"/>
      <c r="K125" s="385"/>
      <c r="L125" s="385"/>
      <c r="M125" s="385"/>
      <c r="N125" s="385"/>
      <c r="O125" s="385"/>
      <c r="P125" s="385"/>
      <c r="Q125" s="385"/>
      <c r="R125" s="385"/>
      <c r="S125" s="385"/>
      <c r="T125" s="385"/>
      <c r="U125" s="385"/>
      <c r="V125" s="385"/>
      <c r="W125" s="385"/>
      <c r="X125" s="385"/>
      <c r="Y125" s="385"/>
      <c r="Z125" s="385"/>
    </row>
    <row r="126" ht="12.75" customHeight="1">
      <c r="A126" s="385"/>
      <c r="B126" s="385"/>
      <c r="C126" s="385"/>
      <c r="D126" s="449"/>
      <c r="E126" s="385"/>
      <c r="F126" s="449"/>
      <c r="G126" s="385"/>
      <c r="H126" s="385"/>
      <c r="I126" s="385"/>
      <c r="J126" s="385"/>
      <c r="K126" s="385"/>
      <c r="L126" s="385"/>
      <c r="M126" s="385"/>
      <c r="N126" s="385"/>
      <c r="O126" s="385"/>
      <c r="P126" s="385"/>
      <c r="Q126" s="385"/>
      <c r="R126" s="385"/>
      <c r="S126" s="385"/>
      <c r="T126" s="385"/>
      <c r="U126" s="385"/>
      <c r="V126" s="385"/>
      <c r="W126" s="385"/>
      <c r="X126" s="385"/>
      <c r="Y126" s="385"/>
      <c r="Z126" s="385"/>
    </row>
    <row r="127" ht="12.75" customHeight="1">
      <c r="A127" s="385"/>
      <c r="B127" s="385"/>
      <c r="C127" s="385"/>
      <c r="D127" s="449"/>
      <c r="E127" s="385"/>
      <c r="F127" s="449"/>
      <c r="G127" s="385"/>
      <c r="H127" s="385"/>
      <c r="I127" s="385"/>
      <c r="J127" s="385"/>
      <c r="K127" s="385"/>
      <c r="L127" s="385"/>
      <c r="M127" s="385"/>
      <c r="N127" s="385"/>
      <c r="O127" s="385"/>
      <c r="P127" s="385"/>
      <c r="Q127" s="385"/>
      <c r="R127" s="385"/>
      <c r="S127" s="385"/>
      <c r="T127" s="385"/>
      <c r="U127" s="385"/>
      <c r="V127" s="385"/>
      <c r="W127" s="385"/>
      <c r="X127" s="385"/>
      <c r="Y127" s="385"/>
      <c r="Z127" s="385"/>
    </row>
    <row r="128" ht="12.75" customHeight="1">
      <c r="A128" s="385"/>
      <c r="B128" s="385"/>
      <c r="C128" s="385"/>
      <c r="D128" s="449"/>
      <c r="E128" s="385"/>
      <c r="F128" s="449"/>
      <c r="G128" s="385"/>
      <c r="H128" s="385"/>
      <c r="I128" s="385"/>
      <c r="J128" s="385"/>
      <c r="K128" s="385"/>
      <c r="L128" s="385"/>
      <c r="M128" s="385"/>
      <c r="N128" s="385"/>
      <c r="O128" s="385"/>
      <c r="P128" s="385"/>
      <c r="Q128" s="385"/>
      <c r="R128" s="385"/>
      <c r="S128" s="385"/>
      <c r="T128" s="385"/>
      <c r="U128" s="385"/>
      <c r="V128" s="385"/>
      <c r="W128" s="385"/>
      <c r="X128" s="385"/>
      <c r="Y128" s="385"/>
      <c r="Z128" s="385"/>
    </row>
    <row r="129" ht="12.75" customHeight="1">
      <c r="A129" s="385"/>
      <c r="B129" s="385"/>
      <c r="C129" s="385"/>
      <c r="D129" s="449"/>
      <c r="E129" s="385"/>
      <c r="F129" s="449"/>
      <c r="G129" s="385"/>
      <c r="H129" s="385"/>
      <c r="I129" s="385"/>
      <c r="J129" s="385"/>
      <c r="K129" s="385"/>
      <c r="L129" s="385"/>
      <c r="M129" s="385"/>
      <c r="N129" s="385"/>
      <c r="O129" s="385"/>
      <c r="P129" s="385"/>
      <c r="Q129" s="385"/>
      <c r="R129" s="385"/>
      <c r="S129" s="385"/>
      <c r="T129" s="385"/>
      <c r="U129" s="385"/>
      <c r="V129" s="385"/>
      <c r="W129" s="385"/>
      <c r="X129" s="385"/>
      <c r="Y129" s="385"/>
      <c r="Z129" s="385"/>
    </row>
    <row r="130" ht="12.75" customHeight="1">
      <c r="A130" s="385"/>
      <c r="B130" s="385"/>
      <c r="C130" s="385"/>
      <c r="D130" s="449"/>
      <c r="E130" s="385"/>
      <c r="F130" s="449"/>
      <c r="G130" s="385"/>
      <c r="H130" s="385"/>
      <c r="I130" s="385"/>
      <c r="J130" s="385"/>
      <c r="K130" s="385"/>
      <c r="L130" s="385"/>
      <c r="M130" s="385"/>
      <c r="N130" s="385"/>
      <c r="O130" s="385"/>
      <c r="P130" s="385"/>
      <c r="Q130" s="385"/>
      <c r="R130" s="385"/>
      <c r="S130" s="385"/>
      <c r="T130" s="385"/>
      <c r="U130" s="385"/>
      <c r="V130" s="385"/>
      <c r="W130" s="385"/>
      <c r="X130" s="385"/>
      <c r="Y130" s="385"/>
      <c r="Z130" s="385"/>
    </row>
    <row r="131" ht="12.75" customHeight="1">
      <c r="A131" s="385"/>
      <c r="B131" s="385"/>
      <c r="C131" s="385"/>
      <c r="D131" s="449"/>
      <c r="E131" s="385"/>
      <c r="F131" s="449"/>
      <c r="G131" s="385"/>
      <c r="H131" s="385"/>
      <c r="I131" s="385"/>
      <c r="J131" s="385"/>
      <c r="K131" s="385"/>
      <c r="L131" s="385"/>
      <c r="M131" s="385"/>
      <c r="N131" s="385"/>
      <c r="O131" s="385"/>
      <c r="P131" s="385"/>
      <c r="Q131" s="385"/>
      <c r="R131" s="385"/>
      <c r="S131" s="385"/>
      <c r="T131" s="385"/>
      <c r="U131" s="385"/>
      <c r="V131" s="385"/>
      <c r="W131" s="385"/>
      <c r="X131" s="385"/>
      <c r="Y131" s="385"/>
      <c r="Z131" s="385"/>
    </row>
    <row r="132" ht="12.75" customHeight="1">
      <c r="A132" s="385"/>
      <c r="B132" s="385"/>
      <c r="C132" s="385"/>
      <c r="D132" s="449"/>
      <c r="E132" s="385"/>
      <c r="F132" s="449"/>
      <c r="G132" s="385"/>
      <c r="H132" s="385"/>
      <c r="I132" s="385"/>
      <c r="J132" s="385"/>
      <c r="K132" s="385"/>
      <c r="L132" s="385"/>
      <c r="M132" s="385"/>
      <c r="N132" s="385"/>
      <c r="O132" s="385"/>
      <c r="P132" s="385"/>
      <c r="Q132" s="385"/>
      <c r="R132" s="385"/>
      <c r="S132" s="385"/>
      <c r="T132" s="385"/>
      <c r="U132" s="385"/>
      <c r="V132" s="385"/>
      <c r="W132" s="385"/>
      <c r="X132" s="385"/>
      <c r="Y132" s="385"/>
      <c r="Z132" s="385"/>
    </row>
    <row r="133" ht="12.75" customHeight="1">
      <c r="A133" s="385"/>
      <c r="B133" s="385"/>
      <c r="C133" s="385"/>
      <c r="D133" s="449"/>
      <c r="E133" s="385"/>
      <c r="F133" s="449"/>
      <c r="G133" s="385"/>
      <c r="H133" s="385"/>
      <c r="I133" s="385"/>
      <c r="J133" s="385"/>
      <c r="K133" s="385"/>
      <c r="L133" s="385"/>
      <c r="M133" s="385"/>
      <c r="N133" s="385"/>
      <c r="O133" s="385"/>
      <c r="P133" s="385"/>
      <c r="Q133" s="385"/>
      <c r="R133" s="385"/>
      <c r="S133" s="385"/>
      <c r="T133" s="385"/>
      <c r="U133" s="385"/>
      <c r="V133" s="385"/>
      <c r="W133" s="385"/>
      <c r="X133" s="385"/>
      <c r="Y133" s="385"/>
      <c r="Z133" s="385"/>
    </row>
    <row r="134" ht="12.75" customHeight="1">
      <c r="A134" s="385"/>
      <c r="B134" s="385"/>
      <c r="C134" s="385"/>
      <c r="D134" s="449"/>
      <c r="E134" s="385"/>
      <c r="F134" s="449"/>
      <c r="G134" s="385"/>
      <c r="H134" s="385"/>
      <c r="I134" s="385"/>
      <c r="J134" s="385"/>
      <c r="K134" s="385"/>
      <c r="L134" s="385"/>
      <c r="M134" s="385"/>
      <c r="N134" s="385"/>
      <c r="O134" s="385"/>
      <c r="P134" s="385"/>
      <c r="Q134" s="385"/>
      <c r="R134" s="385"/>
      <c r="S134" s="385"/>
      <c r="T134" s="385"/>
      <c r="U134" s="385"/>
      <c r="V134" s="385"/>
      <c r="W134" s="385"/>
      <c r="X134" s="385"/>
      <c r="Y134" s="385"/>
      <c r="Z134" s="385"/>
    </row>
    <row r="135" ht="12.75" customHeight="1">
      <c r="A135" s="385"/>
      <c r="B135" s="385"/>
      <c r="C135" s="385"/>
      <c r="D135" s="449"/>
      <c r="E135" s="385"/>
      <c r="F135" s="449"/>
      <c r="G135" s="385"/>
      <c r="H135" s="385"/>
      <c r="I135" s="385"/>
      <c r="J135" s="385"/>
      <c r="K135" s="385"/>
      <c r="L135" s="385"/>
      <c r="M135" s="385"/>
      <c r="N135" s="385"/>
      <c r="O135" s="385"/>
      <c r="P135" s="385"/>
      <c r="Q135" s="385"/>
      <c r="R135" s="385"/>
      <c r="S135" s="385"/>
      <c r="T135" s="385"/>
      <c r="U135" s="385"/>
      <c r="V135" s="385"/>
      <c r="W135" s="385"/>
      <c r="X135" s="385"/>
      <c r="Y135" s="385"/>
      <c r="Z135" s="385"/>
    </row>
    <row r="136" ht="12.75" customHeight="1">
      <c r="A136" s="385"/>
      <c r="B136" s="385"/>
      <c r="C136" s="385"/>
      <c r="D136" s="449"/>
      <c r="E136" s="385"/>
      <c r="F136" s="449"/>
      <c r="G136" s="385"/>
      <c r="H136" s="385"/>
      <c r="I136" s="385"/>
      <c r="J136" s="385"/>
      <c r="K136" s="385"/>
      <c r="L136" s="385"/>
      <c r="M136" s="385"/>
      <c r="N136" s="385"/>
      <c r="O136" s="385"/>
      <c r="P136" s="385"/>
      <c r="Q136" s="385"/>
      <c r="R136" s="385"/>
      <c r="S136" s="385"/>
      <c r="T136" s="385"/>
      <c r="U136" s="385"/>
      <c r="V136" s="385"/>
      <c r="W136" s="385"/>
      <c r="X136" s="385"/>
      <c r="Y136" s="385"/>
      <c r="Z136" s="385"/>
    </row>
    <row r="137" ht="12.75" customHeight="1">
      <c r="A137" s="385"/>
      <c r="B137" s="385"/>
      <c r="C137" s="385"/>
      <c r="D137" s="449"/>
      <c r="E137" s="385"/>
      <c r="F137" s="449"/>
      <c r="G137" s="385"/>
      <c r="H137" s="385"/>
      <c r="I137" s="385"/>
      <c r="J137" s="385"/>
      <c r="K137" s="385"/>
      <c r="L137" s="385"/>
      <c r="M137" s="385"/>
      <c r="N137" s="385"/>
      <c r="O137" s="385"/>
      <c r="P137" s="385"/>
      <c r="Q137" s="385"/>
      <c r="R137" s="385"/>
      <c r="S137" s="385"/>
      <c r="T137" s="385"/>
      <c r="U137" s="385"/>
      <c r="V137" s="385"/>
      <c r="W137" s="385"/>
      <c r="X137" s="385"/>
      <c r="Y137" s="385"/>
      <c r="Z137" s="385"/>
    </row>
    <row r="138" ht="12.75" customHeight="1">
      <c r="A138" s="385"/>
      <c r="B138" s="385"/>
      <c r="C138" s="385"/>
      <c r="D138" s="449"/>
      <c r="E138" s="385"/>
      <c r="F138" s="449"/>
      <c r="G138" s="385"/>
      <c r="H138" s="385"/>
      <c r="I138" s="385"/>
      <c r="J138" s="385"/>
      <c r="K138" s="385"/>
      <c r="L138" s="385"/>
      <c r="M138" s="385"/>
      <c r="N138" s="385"/>
      <c r="O138" s="385"/>
      <c r="P138" s="385"/>
      <c r="Q138" s="385"/>
      <c r="R138" s="385"/>
      <c r="S138" s="385"/>
      <c r="T138" s="385"/>
      <c r="U138" s="385"/>
      <c r="V138" s="385"/>
      <c r="W138" s="385"/>
      <c r="X138" s="385"/>
      <c r="Y138" s="385"/>
      <c r="Z138" s="385"/>
    </row>
    <row r="139" ht="12.75" customHeight="1">
      <c r="A139" s="385"/>
      <c r="B139" s="385"/>
      <c r="C139" s="385"/>
      <c r="D139" s="449"/>
      <c r="E139" s="385"/>
      <c r="F139" s="449"/>
      <c r="G139" s="385"/>
      <c r="H139" s="385"/>
      <c r="I139" s="385"/>
      <c r="J139" s="385"/>
      <c r="K139" s="385"/>
      <c r="L139" s="385"/>
      <c r="M139" s="385"/>
      <c r="N139" s="385"/>
      <c r="O139" s="385"/>
      <c r="P139" s="385"/>
      <c r="Q139" s="385"/>
      <c r="R139" s="385"/>
      <c r="S139" s="385"/>
      <c r="T139" s="385"/>
      <c r="U139" s="385"/>
      <c r="V139" s="385"/>
      <c r="W139" s="385"/>
      <c r="X139" s="385"/>
      <c r="Y139" s="385"/>
      <c r="Z139" s="385"/>
    </row>
    <row r="140" ht="12.75" customHeight="1">
      <c r="A140" s="385"/>
      <c r="B140" s="385"/>
      <c r="C140" s="385"/>
      <c r="D140" s="449"/>
      <c r="E140" s="385"/>
      <c r="F140" s="449"/>
      <c r="G140" s="385"/>
      <c r="H140" s="385"/>
      <c r="I140" s="385"/>
      <c r="J140" s="385"/>
      <c r="K140" s="385"/>
      <c r="L140" s="385"/>
      <c r="M140" s="385"/>
      <c r="N140" s="385"/>
      <c r="O140" s="385"/>
      <c r="P140" s="385"/>
      <c r="Q140" s="385"/>
      <c r="R140" s="385"/>
      <c r="S140" s="385"/>
      <c r="T140" s="385"/>
      <c r="U140" s="385"/>
      <c r="V140" s="385"/>
      <c r="W140" s="385"/>
      <c r="X140" s="385"/>
      <c r="Y140" s="385"/>
      <c r="Z140" s="385"/>
    </row>
    <row r="141" ht="12.75" customHeight="1">
      <c r="A141" s="385"/>
      <c r="B141" s="385"/>
      <c r="C141" s="385"/>
      <c r="D141" s="449"/>
      <c r="E141" s="385"/>
      <c r="F141" s="449"/>
      <c r="G141" s="385"/>
      <c r="H141" s="385"/>
      <c r="I141" s="385"/>
      <c r="J141" s="385"/>
      <c r="K141" s="385"/>
      <c r="L141" s="385"/>
      <c r="M141" s="385"/>
      <c r="N141" s="385"/>
      <c r="O141" s="385"/>
      <c r="P141" s="385"/>
      <c r="Q141" s="385"/>
      <c r="R141" s="385"/>
      <c r="S141" s="385"/>
      <c r="T141" s="385"/>
      <c r="U141" s="385"/>
      <c r="V141" s="385"/>
      <c r="W141" s="385"/>
      <c r="X141" s="385"/>
      <c r="Y141" s="385"/>
      <c r="Z141" s="385"/>
    </row>
    <row r="142" ht="12.75" customHeight="1">
      <c r="A142" s="385"/>
      <c r="B142" s="385"/>
      <c r="C142" s="385"/>
      <c r="D142" s="449"/>
      <c r="E142" s="385"/>
      <c r="F142" s="449"/>
      <c r="G142" s="385"/>
      <c r="H142" s="385"/>
      <c r="I142" s="385"/>
      <c r="J142" s="385"/>
      <c r="K142" s="385"/>
      <c r="L142" s="385"/>
      <c r="M142" s="385"/>
      <c r="N142" s="385"/>
      <c r="O142" s="385"/>
      <c r="P142" s="385"/>
      <c r="Q142" s="385"/>
      <c r="R142" s="385"/>
      <c r="S142" s="385"/>
      <c r="T142" s="385"/>
      <c r="U142" s="385"/>
      <c r="V142" s="385"/>
      <c r="W142" s="385"/>
      <c r="X142" s="385"/>
      <c r="Y142" s="385"/>
      <c r="Z142" s="385"/>
    </row>
    <row r="143" ht="12.75" customHeight="1">
      <c r="A143" s="385"/>
      <c r="B143" s="385"/>
      <c r="C143" s="385"/>
      <c r="D143" s="449"/>
      <c r="E143" s="385"/>
      <c r="F143" s="449"/>
      <c r="G143" s="385"/>
      <c r="H143" s="385"/>
      <c r="I143" s="385"/>
      <c r="J143" s="385"/>
      <c r="K143" s="385"/>
      <c r="L143" s="385"/>
      <c r="M143" s="385"/>
      <c r="N143" s="385"/>
      <c r="O143" s="385"/>
      <c r="P143" s="385"/>
      <c r="Q143" s="385"/>
      <c r="R143" s="385"/>
      <c r="S143" s="385"/>
      <c r="T143" s="385"/>
      <c r="U143" s="385"/>
      <c r="V143" s="385"/>
      <c r="W143" s="385"/>
      <c r="X143" s="385"/>
      <c r="Y143" s="385"/>
      <c r="Z143" s="385"/>
    </row>
    <row r="144" ht="12.75" customHeight="1">
      <c r="A144" s="385"/>
      <c r="B144" s="385"/>
      <c r="C144" s="385"/>
      <c r="D144" s="449"/>
      <c r="E144" s="385"/>
      <c r="F144" s="449"/>
      <c r="G144" s="385"/>
      <c r="H144" s="385"/>
      <c r="I144" s="385"/>
      <c r="J144" s="385"/>
      <c r="K144" s="385"/>
      <c r="L144" s="385"/>
      <c r="M144" s="385"/>
      <c r="N144" s="385"/>
      <c r="O144" s="385"/>
      <c r="P144" s="385"/>
      <c r="Q144" s="385"/>
      <c r="R144" s="385"/>
      <c r="S144" s="385"/>
      <c r="T144" s="385"/>
      <c r="U144" s="385"/>
      <c r="V144" s="385"/>
      <c r="W144" s="385"/>
      <c r="X144" s="385"/>
      <c r="Y144" s="385"/>
      <c r="Z144" s="385"/>
    </row>
    <row r="145" ht="12.75" customHeight="1">
      <c r="A145" s="385"/>
      <c r="B145" s="385"/>
      <c r="C145" s="385"/>
      <c r="D145" s="449"/>
      <c r="E145" s="385"/>
      <c r="F145" s="449"/>
      <c r="G145" s="385"/>
      <c r="H145" s="385"/>
      <c r="I145" s="385"/>
      <c r="J145" s="385"/>
      <c r="K145" s="385"/>
      <c r="L145" s="385"/>
      <c r="M145" s="385"/>
      <c r="N145" s="385"/>
      <c r="O145" s="385"/>
      <c r="P145" s="385"/>
      <c r="Q145" s="385"/>
      <c r="R145" s="385"/>
      <c r="S145" s="385"/>
      <c r="T145" s="385"/>
      <c r="U145" s="385"/>
      <c r="V145" s="385"/>
      <c r="W145" s="385"/>
      <c r="X145" s="385"/>
      <c r="Y145" s="385"/>
      <c r="Z145" s="385"/>
    </row>
    <row r="146" ht="12.75" customHeight="1">
      <c r="A146" s="385"/>
      <c r="B146" s="385"/>
      <c r="C146" s="385"/>
      <c r="D146" s="449"/>
      <c r="E146" s="385"/>
      <c r="F146" s="449"/>
      <c r="G146" s="385"/>
      <c r="H146" s="385"/>
      <c r="I146" s="385"/>
      <c r="J146" s="385"/>
      <c r="K146" s="385"/>
      <c r="L146" s="385"/>
      <c r="M146" s="385"/>
      <c r="N146" s="385"/>
      <c r="O146" s="385"/>
      <c r="P146" s="385"/>
      <c r="Q146" s="385"/>
      <c r="R146" s="385"/>
      <c r="S146" s="385"/>
      <c r="T146" s="385"/>
      <c r="U146" s="385"/>
      <c r="V146" s="385"/>
      <c r="W146" s="385"/>
      <c r="X146" s="385"/>
      <c r="Y146" s="385"/>
      <c r="Z146" s="385"/>
    </row>
    <row r="147" ht="12.75" customHeight="1">
      <c r="A147" s="385"/>
      <c r="B147" s="385"/>
      <c r="C147" s="385"/>
      <c r="D147" s="449"/>
      <c r="E147" s="385"/>
      <c r="F147" s="449"/>
      <c r="G147" s="385"/>
      <c r="H147" s="385"/>
      <c r="I147" s="385"/>
      <c r="J147" s="385"/>
      <c r="K147" s="385"/>
      <c r="L147" s="385"/>
      <c r="M147" s="385"/>
      <c r="N147" s="385"/>
      <c r="O147" s="385"/>
      <c r="P147" s="385"/>
      <c r="Q147" s="385"/>
      <c r="R147" s="385"/>
      <c r="S147" s="385"/>
      <c r="T147" s="385"/>
      <c r="U147" s="385"/>
      <c r="V147" s="385"/>
      <c r="W147" s="385"/>
      <c r="X147" s="385"/>
      <c r="Y147" s="385"/>
      <c r="Z147" s="385"/>
    </row>
    <row r="148" ht="12.75" customHeight="1">
      <c r="A148" s="385"/>
      <c r="B148" s="385"/>
      <c r="C148" s="385"/>
      <c r="D148" s="449"/>
      <c r="E148" s="385"/>
      <c r="F148" s="449"/>
      <c r="G148" s="385"/>
      <c r="H148" s="385"/>
      <c r="I148" s="385"/>
      <c r="J148" s="385"/>
      <c r="K148" s="385"/>
      <c r="L148" s="385"/>
      <c r="M148" s="385"/>
      <c r="N148" s="385"/>
      <c r="O148" s="385"/>
      <c r="P148" s="385"/>
      <c r="Q148" s="385"/>
      <c r="R148" s="385"/>
      <c r="S148" s="385"/>
      <c r="T148" s="385"/>
      <c r="U148" s="385"/>
      <c r="V148" s="385"/>
      <c r="W148" s="385"/>
      <c r="X148" s="385"/>
      <c r="Y148" s="385"/>
      <c r="Z148" s="385"/>
    </row>
    <row r="149" ht="12.75" customHeight="1">
      <c r="A149" s="385"/>
      <c r="B149" s="385"/>
      <c r="C149" s="385"/>
      <c r="D149" s="449"/>
      <c r="E149" s="385"/>
      <c r="F149" s="449"/>
      <c r="G149" s="385"/>
      <c r="H149" s="385"/>
      <c r="I149" s="385"/>
      <c r="J149" s="385"/>
      <c r="K149" s="385"/>
      <c r="L149" s="385"/>
      <c r="M149" s="385"/>
      <c r="N149" s="385"/>
      <c r="O149" s="385"/>
      <c r="P149" s="385"/>
      <c r="Q149" s="385"/>
      <c r="R149" s="385"/>
      <c r="S149" s="385"/>
      <c r="T149" s="385"/>
      <c r="U149" s="385"/>
      <c r="V149" s="385"/>
      <c r="W149" s="385"/>
      <c r="X149" s="385"/>
      <c r="Y149" s="385"/>
      <c r="Z149" s="385"/>
    </row>
    <row r="150" ht="12.75" customHeight="1">
      <c r="A150" s="385"/>
      <c r="B150" s="385"/>
      <c r="C150" s="385"/>
      <c r="D150" s="449"/>
      <c r="E150" s="385"/>
      <c r="F150" s="449"/>
      <c r="G150" s="385"/>
      <c r="H150" s="385"/>
      <c r="I150" s="385"/>
      <c r="J150" s="385"/>
      <c r="K150" s="385"/>
      <c r="L150" s="385"/>
      <c r="M150" s="385"/>
      <c r="N150" s="385"/>
      <c r="O150" s="385"/>
      <c r="P150" s="385"/>
      <c r="Q150" s="385"/>
      <c r="R150" s="385"/>
      <c r="S150" s="385"/>
      <c r="T150" s="385"/>
      <c r="U150" s="385"/>
      <c r="V150" s="385"/>
      <c r="W150" s="385"/>
      <c r="X150" s="385"/>
      <c r="Y150" s="385"/>
      <c r="Z150" s="385"/>
    </row>
    <row r="151" ht="12.75" customHeight="1">
      <c r="A151" s="385"/>
      <c r="B151" s="385"/>
      <c r="C151" s="385"/>
      <c r="D151" s="449"/>
      <c r="E151" s="385"/>
      <c r="F151" s="449"/>
      <c r="G151" s="385"/>
      <c r="H151" s="385"/>
      <c r="I151" s="385"/>
      <c r="J151" s="385"/>
      <c r="K151" s="385"/>
      <c r="L151" s="385"/>
      <c r="M151" s="385"/>
      <c r="N151" s="385"/>
      <c r="O151" s="385"/>
      <c r="P151" s="385"/>
      <c r="Q151" s="385"/>
      <c r="R151" s="385"/>
      <c r="S151" s="385"/>
      <c r="T151" s="385"/>
      <c r="U151" s="385"/>
      <c r="V151" s="385"/>
      <c r="W151" s="385"/>
      <c r="X151" s="385"/>
      <c r="Y151" s="385"/>
      <c r="Z151" s="385"/>
    </row>
    <row r="152" ht="12.75" customHeight="1">
      <c r="A152" s="385"/>
      <c r="B152" s="385"/>
      <c r="C152" s="385"/>
      <c r="D152" s="449"/>
      <c r="E152" s="385"/>
      <c r="F152" s="449"/>
      <c r="G152" s="385"/>
      <c r="H152" s="385"/>
      <c r="I152" s="385"/>
      <c r="J152" s="385"/>
      <c r="K152" s="385"/>
      <c r="L152" s="385"/>
      <c r="M152" s="385"/>
      <c r="N152" s="385"/>
      <c r="O152" s="385"/>
      <c r="P152" s="385"/>
      <c r="Q152" s="385"/>
      <c r="R152" s="385"/>
      <c r="S152" s="385"/>
      <c r="T152" s="385"/>
      <c r="U152" s="385"/>
      <c r="V152" s="385"/>
      <c r="W152" s="385"/>
      <c r="X152" s="385"/>
      <c r="Y152" s="385"/>
      <c r="Z152" s="385"/>
    </row>
    <row r="153" ht="12.75" customHeight="1">
      <c r="A153" s="385"/>
      <c r="B153" s="385"/>
      <c r="C153" s="385"/>
      <c r="D153" s="449"/>
      <c r="E153" s="385"/>
      <c r="F153" s="449"/>
      <c r="G153" s="385"/>
      <c r="H153" s="385"/>
      <c r="I153" s="385"/>
      <c r="J153" s="385"/>
      <c r="K153" s="385"/>
      <c r="L153" s="385"/>
      <c r="M153" s="385"/>
      <c r="N153" s="385"/>
      <c r="O153" s="385"/>
      <c r="P153" s="385"/>
      <c r="Q153" s="385"/>
      <c r="R153" s="385"/>
      <c r="S153" s="385"/>
      <c r="T153" s="385"/>
      <c r="U153" s="385"/>
      <c r="V153" s="385"/>
      <c r="W153" s="385"/>
      <c r="X153" s="385"/>
      <c r="Y153" s="385"/>
      <c r="Z153" s="385"/>
    </row>
    <row r="154" ht="12.75" customHeight="1">
      <c r="A154" s="385"/>
      <c r="B154" s="385"/>
      <c r="C154" s="385"/>
      <c r="D154" s="449"/>
      <c r="E154" s="385"/>
      <c r="F154" s="449"/>
      <c r="G154" s="385"/>
      <c r="H154" s="385"/>
      <c r="I154" s="385"/>
      <c r="J154" s="385"/>
      <c r="K154" s="385"/>
      <c r="L154" s="385"/>
      <c r="M154" s="385"/>
      <c r="N154" s="385"/>
      <c r="O154" s="385"/>
      <c r="P154" s="385"/>
      <c r="Q154" s="385"/>
      <c r="R154" s="385"/>
      <c r="S154" s="385"/>
      <c r="T154" s="385"/>
      <c r="U154" s="385"/>
      <c r="V154" s="385"/>
      <c r="W154" s="385"/>
      <c r="X154" s="385"/>
      <c r="Y154" s="385"/>
      <c r="Z154" s="385"/>
    </row>
    <row r="155" ht="12.75" customHeight="1">
      <c r="A155" s="385"/>
      <c r="B155" s="385"/>
      <c r="C155" s="385"/>
      <c r="D155" s="449"/>
      <c r="E155" s="385"/>
      <c r="F155" s="449"/>
      <c r="G155" s="385"/>
      <c r="H155" s="385"/>
      <c r="I155" s="385"/>
      <c r="J155" s="385"/>
      <c r="K155" s="385"/>
      <c r="L155" s="385"/>
      <c r="M155" s="385"/>
      <c r="N155" s="385"/>
      <c r="O155" s="385"/>
      <c r="P155" s="385"/>
      <c r="Q155" s="385"/>
      <c r="R155" s="385"/>
      <c r="S155" s="385"/>
      <c r="T155" s="385"/>
      <c r="U155" s="385"/>
      <c r="V155" s="385"/>
      <c r="W155" s="385"/>
      <c r="X155" s="385"/>
      <c r="Y155" s="385"/>
      <c r="Z155" s="385"/>
    </row>
    <row r="156" ht="12.75" customHeight="1">
      <c r="A156" s="385"/>
      <c r="B156" s="385"/>
      <c r="C156" s="385"/>
      <c r="D156" s="449"/>
      <c r="E156" s="385"/>
      <c r="F156" s="449"/>
      <c r="G156" s="385"/>
      <c r="H156" s="385"/>
      <c r="I156" s="385"/>
      <c r="J156" s="385"/>
      <c r="K156" s="385"/>
      <c r="L156" s="385"/>
      <c r="M156" s="385"/>
      <c r="N156" s="385"/>
      <c r="O156" s="385"/>
      <c r="P156" s="385"/>
      <c r="Q156" s="385"/>
      <c r="R156" s="385"/>
      <c r="S156" s="385"/>
      <c r="T156" s="385"/>
      <c r="U156" s="385"/>
      <c r="V156" s="385"/>
      <c r="W156" s="385"/>
      <c r="X156" s="385"/>
      <c r="Y156" s="385"/>
      <c r="Z156" s="385"/>
    </row>
    <row r="157" ht="12.75" customHeight="1">
      <c r="A157" s="385"/>
      <c r="B157" s="385"/>
      <c r="C157" s="385"/>
      <c r="D157" s="449"/>
      <c r="E157" s="385"/>
      <c r="F157" s="449"/>
      <c r="G157" s="385"/>
      <c r="H157" s="385"/>
      <c r="I157" s="385"/>
      <c r="J157" s="385"/>
      <c r="K157" s="385"/>
      <c r="L157" s="385"/>
      <c r="M157" s="385"/>
      <c r="N157" s="385"/>
      <c r="O157" s="385"/>
      <c r="P157" s="385"/>
      <c r="Q157" s="385"/>
      <c r="R157" s="385"/>
      <c r="S157" s="385"/>
      <c r="T157" s="385"/>
      <c r="U157" s="385"/>
      <c r="V157" s="385"/>
      <c r="W157" s="385"/>
      <c r="X157" s="385"/>
      <c r="Y157" s="385"/>
      <c r="Z157" s="385"/>
    </row>
    <row r="158" ht="12.75" customHeight="1">
      <c r="A158" s="385"/>
      <c r="B158" s="385"/>
      <c r="C158" s="385"/>
      <c r="D158" s="449"/>
      <c r="E158" s="385"/>
      <c r="F158" s="449"/>
      <c r="G158" s="385"/>
      <c r="H158" s="385"/>
      <c r="I158" s="385"/>
      <c r="J158" s="385"/>
      <c r="K158" s="385"/>
      <c r="L158" s="385"/>
      <c r="M158" s="385"/>
      <c r="N158" s="385"/>
      <c r="O158" s="385"/>
      <c r="P158" s="385"/>
      <c r="Q158" s="385"/>
      <c r="R158" s="385"/>
      <c r="S158" s="385"/>
      <c r="T158" s="385"/>
      <c r="U158" s="385"/>
      <c r="V158" s="385"/>
      <c r="W158" s="385"/>
      <c r="X158" s="385"/>
      <c r="Y158" s="385"/>
      <c r="Z158" s="385"/>
    </row>
    <row r="159" ht="12.75" customHeight="1">
      <c r="A159" s="385"/>
      <c r="B159" s="385"/>
      <c r="C159" s="385"/>
      <c r="D159" s="449"/>
      <c r="E159" s="385"/>
      <c r="F159" s="449"/>
      <c r="G159" s="385"/>
      <c r="H159" s="385"/>
      <c r="I159" s="385"/>
      <c r="J159" s="385"/>
      <c r="K159" s="385"/>
      <c r="L159" s="385"/>
      <c r="M159" s="385"/>
      <c r="N159" s="385"/>
      <c r="O159" s="385"/>
      <c r="P159" s="385"/>
      <c r="Q159" s="385"/>
      <c r="R159" s="385"/>
      <c r="S159" s="385"/>
      <c r="T159" s="385"/>
      <c r="U159" s="385"/>
      <c r="V159" s="385"/>
      <c r="W159" s="385"/>
      <c r="X159" s="385"/>
      <c r="Y159" s="385"/>
      <c r="Z159" s="385"/>
    </row>
    <row r="160" ht="12.75" customHeight="1">
      <c r="A160" s="385"/>
      <c r="B160" s="385"/>
      <c r="C160" s="385"/>
      <c r="D160" s="449"/>
      <c r="E160" s="385"/>
      <c r="F160" s="449"/>
      <c r="G160" s="385"/>
      <c r="H160" s="385"/>
      <c r="I160" s="385"/>
      <c r="J160" s="385"/>
      <c r="K160" s="385"/>
      <c r="L160" s="385"/>
      <c r="M160" s="385"/>
      <c r="N160" s="385"/>
      <c r="O160" s="385"/>
      <c r="P160" s="385"/>
      <c r="Q160" s="385"/>
      <c r="R160" s="385"/>
      <c r="S160" s="385"/>
      <c r="T160" s="385"/>
      <c r="U160" s="385"/>
      <c r="V160" s="385"/>
      <c r="W160" s="385"/>
      <c r="X160" s="385"/>
      <c r="Y160" s="385"/>
      <c r="Z160" s="385"/>
    </row>
    <row r="161" ht="12.75" customHeight="1">
      <c r="A161" s="385"/>
      <c r="B161" s="385"/>
      <c r="C161" s="385"/>
      <c r="D161" s="449"/>
      <c r="E161" s="385"/>
      <c r="F161" s="449"/>
      <c r="G161" s="385"/>
      <c r="H161" s="385"/>
      <c r="I161" s="385"/>
      <c r="J161" s="385"/>
      <c r="K161" s="385"/>
      <c r="L161" s="385"/>
      <c r="M161" s="385"/>
      <c r="N161" s="385"/>
      <c r="O161" s="385"/>
      <c r="P161" s="385"/>
      <c r="Q161" s="385"/>
      <c r="R161" s="385"/>
      <c r="S161" s="385"/>
      <c r="T161" s="385"/>
      <c r="U161" s="385"/>
      <c r="V161" s="385"/>
      <c r="W161" s="385"/>
      <c r="X161" s="385"/>
      <c r="Y161" s="385"/>
      <c r="Z161" s="385"/>
    </row>
    <row r="162" ht="12.75" customHeight="1">
      <c r="A162" s="385"/>
      <c r="B162" s="385"/>
      <c r="C162" s="385"/>
      <c r="D162" s="449"/>
      <c r="E162" s="385"/>
      <c r="F162" s="449"/>
      <c r="G162" s="385"/>
      <c r="H162" s="385"/>
      <c r="I162" s="385"/>
      <c r="J162" s="385"/>
      <c r="K162" s="385"/>
      <c r="L162" s="385"/>
      <c r="M162" s="385"/>
      <c r="N162" s="385"/>
      <c r="O162" s="385"/>
      <c r="P162" s="385"/>
      <c r="Q162" s="385"/>
      <c r="R162" s="385"/>
      <c r="S162" s="385"/>
      <c r="T162" s="385"/>
      <c r="U162" s="385"/>
      <c r="V162" s="385"/>
      <c r="W162" s="385"/>
      <c r="X162" s="385"/>
      <c r="Y162" s="385"/>
      <c r="Z162" s="385"/>
    </row>
    <row r="163" ht="12.75" customHeight="1">
      <c r="A163" s="385"/>
      <c r="B163" s="385"/>
      <c r="C163" s="385"/>
      <c r="D163" s="449"/>
      <c r="E163" s="385"/>
      <c r="F163" s="449"/>
      <c r="G163" s="385"/>
      <c r="H163" s="385"/>
      <c r="I163" s="385"/>
      <c r="J163" s="385"/>
      <c r="K163" s="385"/>
      <c r="L163" s="385"/>
      <c r="M163" s="385"/>
      <c r="N163" s="385"/>
      <c r="O163" s="385"/>
      <c r="P163" s="385"/>
      <c r="Q163" s="385"/>
      <c r="R163" s="385"/>
      <c r="S163" s="385"/>
      <c r="T163" s="385"/>
      <c r="U163" s="385"/>
      <c r="V163" s="385"/>
      <c r="W163" s="385"/>
      <c r="X163" s="385"/>
      <c r="Y163" s="385"/>
      <c r="Z163" s="385"/>
    </row>
    <row r="164" ht="12.75" customHeight="1">
      <c r="A164" s="385"/>
      <c r="B164" s="385"/>
      <c r="C164" s="385"/>
      <c r="D164" s="449"/>
      <c r="E164" s="385"/>
      <c r="F164" s="449"/>
      <c r="G164" s="385"/>
      <c r="H164" s="385"/>
      <c r="I164" s="385"/>
      <c r="J164" s="385"/>
      <c r="K164" s="385"/>
      <c r="L164" s="385"/>
      <c r="M164" s="385"/>
      <c r="N164" s="385"/>
      <c r="O164" s="385"/>
      <c r="P164" s="385"/>
      <c r="Q164" s="385"/>
      <c r="R164" s="385"/>
      <c r="S164" s="385"/>
      <c r="T164" s="385"/>
      <c r="U164" s="385"/>
      <c r="V164" s="385"/>
      <c r="W164" s="385"/>
      <c r="X164" s="385"/>
      <c r="Y164" s="385"/>
      <c r="Z164" s="385"/>
    </row>
    <row r="165" ht="12.75" customHeight="1">
      <c r="A165" s="385"/>
      <c r="B165" s="385"/>
      <c r="C165" s="385"/>
      <c r="D165" s="449"/>
      <c r="E165" s="385"/>
      <c r="F165" s="449"/>
      <c r="G165" s="385"/>
      <c r="H165" s="385"/>
      <c r="I165" s="385"/>
      <c r="J165" s="385"/>
      <c r="K165" s="385"/>
      <c r="L165" s="385"/>
      <c r="M165" s="385"/>
      <c r="N165" s="385"/>
      <c r="O165" s="385"/>
      <c r="P165" s="385"/>
      <c r="Q165" s="385"/>
      <c r="R165" s="385"/>
      <c r="S165" s="385"/>
      <c r="T165" s="385"/>
      <c r="U165" s="385"/>
      <c r="V165" s="385"/>
      <c r="W165" s="385"/>
      <c r="X165" s="385"/>
      <c r="Y165" s="385"/>
      <c r="Z165" s="385"/>
    </row>
    <row r="166" ht="12.75" customHeight="1">
      <c r="A166" s="385"/>
      <c r="B166" s="385"/>
      <c r="C166" s="385"/>
      <c r="D166" s="449"/>
      <c r="E166" s="385"/>
      <c r="F166" s="449"/>
      <c r="G166" s="385"/>
      <c r="H166" s="385"/>
      <c r="I166" s="385"/>
      <c r="J166" s="385"/>
      <c r="K166" s="385"/>
      <c r="L166" s="385"/>
      <c r="M166" s="385"/>
      <c r="N166" s="385"/>
      <c r="O166" s="385"/>
      <c r="P166" s="385"/>
      <c r="Q166" s="385"/>
      <c r="R166" s="385"/>
      <c r="S166" s="385"/>
      <c r="T166" s="385"/>
      <c r="U166" s="385"/>
      <c r="V166" s="385"/>
      <c r="W166" s="385"/>
      <c r="X166" s="385"/>
      <c r="Y166" s="385"/>
      <c r="Z166" s="385"/>
    </row>
    <row r="167" ht="12.75" customHeight="1">
      <c r="A167" s="385"/>
      <c r="B167" s="385"/>
      <c r="C167" s="385"/>
      <c r="D167" s="449"/>
      <c r="E167" s="385"/>
      <c r="F167" s="449"/>
      <c r="G167" s="385"/>
      <c r="H167" s="385"/>
      <c r="I167" s="385"/>
      <c r="J167" s="385"/>
      <c r="K167" s="385"/>
      <c r="L167" s="385"/>
      <c r="M167" s="385"/>
      <c r="N167" s="385"/>
      <c r="O167" s="385"/>
      <c r="P167" s="385"/>
      <c r="Q167" s="385"/>
      <c r="R167" s="385"/>
      <c r="S167" s="385"/>
      <c r="T167" s="385"/>
      <c r="U167" s="385"/>
      <c r="V167" s="385"/>
      <c r="W167" s="385"/>
      <c r="X167" s="385"/>
      <c r="Y167" s="385"/>
      <c r="Z167" s="385"/>
    </row>
    <row r="168" ht="12.75" customHeight="1">
      <c r="A168" s="385"/>
      <c r="B168" s="385"/>
      <c r="C168" s="385"/>
      <c r="D168" s="449"/>
      <c r="E168" s="385"/>
      <c r="F168" s="449"/>
      <c r="G168" s="385"/>
      <c r="H168" s="385"/>
      <c r="I168" s="385"/>
      <c r="J168" s="385"/>
      <c r="K168" s="385"/>
      <c r="L168" s="385"/>
      <c r="M168" s="385"/>
      <c r="N168" s="385"/>
      <c r="O168" s="385"/>
      <c r="P168" s="385"/>
      <c r="Q168" s="385"/>
      <c r="R168" s="385"/>
      <c r="S168" s="385"/>
      <c r="T168" s="385"/>
      <c r="U168" s="385"/>
      <c r="V168" s="385"/>
      <c r="W168" s="385"/>
      <c r="X168" s="385"/>
      <c r="Y168" s="385"/>
      <c r="Z168" s="385"/>
    </row>
    <row r="169" ht="12.75" customHeight="1">
      <c r="A169" s="385"/>
      <c r="B169" s="385"/>
      <c r="C169" s="385"/>
      <c r="D169" s="449"/>
      <c r="E169" s="385"/>
      <c r="F169" s="449"/>
      <c r="G169" s="385"/>
      <c r="H169" s="385"/>
      <c r="I169" s="385"/>
      <c r="J169" s="385"/>
      <c r="K169" s="385"/>
      <c r="L169" s="385"/>
      <c r="M169" s="385"/>
      <c r="N169" s="385"/>
      <c r="O169" s="385"/>
      <c r="P169" s="385"/>
      <c r="Q169" s="385"/>
      <c r="R169" s="385"/>
      <c r="S169" s="385"/>
      <c r="T169" s="385"/>
      <c r="U169" s="385"/>
      <c r="V169" s="385"/>
      <c r="W169" s="385"/>
      <c r="X169" s="385"/>
      <c r="Y169" s="385"/>
      <c r="Z169" s="385"/>
    </row>
    <row r="170" ht="12.75" customHeight="1">
      <c r="A170" s="385"/>
      <c r="B170" s="385"/>
      <c r="C170" s="385"/>
      <c r="D170" s="449"/>
      <c r="E170" s="385"/>
      <c r="F170" s="449"/>
      <c r="G170" s="385"/>
      <c r="H170" s="385"/>
      <c r="I170" s="385"/>
      <c r="J170" s="385"/>
      <c r="K170" s="385"/>
      <c r="L170" s="385"/>
      <c r="M170" s="385"/>
      <c r="N170" s="385"/>
      <c r="O170" s="385"/>
      <c r="P170" s="385"/>
      <c r="Q170" s="385"/>
      <c r="R170" s="385"/>
      <c r="S170" s="385"/>
      <c r="T170" s="385"/>
      <c r="U170" s="385"/>
      <c r="V170" s="385"/>
      <c r="W170" s="385"/>
      <c r="X170" s="385"/>
      <c r="Y170" s="385"/>
      <c r="Z170" s="385"/>
    </row>
    <row r="171" ht="12.75" customHeight="1">
      <c r="A171" s="385"/>
      <c r="B171" s="385"/>
      <c r="C171" s="385"/>
      <c r="D171" s="449"/>
      <c r="E171" s="385"/>
      <c r="F171" s="449"/>
      <c r="G171" s="385"/>
      <c r="H171" s="385"/>
      <c r="I171" s="385"/>
      <c r="J171" s="385"/>
      <c r="K171" s="385"/>
      <c r="L171" s="385"/>
      <c r="M171" s="385"/>
      <c r="N171" s="385"/>
      <c r="O171" s="385"/>
      <c r="P171" s="385"/>
      <c r="Q171" s="385"/>
      <c r="R171" s="385"/>
      <c r="S171" s="385"/>
      <c r="T171" s="385"/>
      <c r="U171" s="385"/>
      <c r="V171" s="385"/>
      <c r="W171" s="385"/>
      <c r="X171" s="385"/>
      <c r="Y171" s="385"/>
      <c r="Z171" s="385"/>
    </row>
    <row r="172" ht="12.75" customHeight="1">
      <c r="A172" s="385"/>
      <c r="B172" s="385"/>
      <c r="C172" s="385"/>
      <c r="D172" s="449"/>
      <c r="E172" s="385"/>
      <c r="F172" s="449"/>
      <c r="G172" s="385"/>
      <c r="H172" s="385"/>
      <c r="I172" s="385"/>
      <c r="J172" s="385"/>
      <c r="K172" s="385"/>
      <c r="L172" s="385"/>
      <c r="M172" s="385"/>
      <c r="N172" s="385"/>
      <c r="O172" s="385"/>
      <c r="P172" s="385"/>
      <c r="Q172" s="385"/>
      <c r="R172" s="385"/>
      <c r="S172" s="385"/>
      <c r="T172" s="385"/>
      <c r="U172" s="385"/>
      <c r="V172" s="385"/>
      <c r="W172" s="385"/>
      <c r="X172" s="385"/>
      <c r="Y172" s="385"/>
      <c r="Z172" s="385"/>
    </row>
    <row r="173" ht="12.75" customHeight="1">
      <c r="A173" s="385"/>
      <c r="B173" s="385"/>
      <c r="C173" s="385"/>
      <c r="D173" s="449"/>
      <c r="E173" s="385"/>
      <c r="F173" s="449"/>
      <c r="G173" s="385"/>
      <c r="H173" s="385"/>
      <c r="I173" s="385"/>
      <c r="J173" s="385"/>
      <c r="K173" s="385"/>
      <c r="L173" s="385"/>
      <c r="M173" s="385"/>
      <c r="N173" s="385"/>
      <c r="O173" s="385"/>
      <c r="P173" s="385"/>
      <c r="Q173" s="385"/>
      <c r="R173" s="385"/>
      <c r="S173" s="385"/>
      <c r="T173" s="385"/>
      <c r="U173" s="385"/>
      <c r="V173" s="385"/>
      <c r="W173" s="385"/>
      <c r="X173" s="385"/>
      <c r="Y173" s="385"/>
      <c r="Z173" s="385"/>
    </row>
    <row r="174" ht="12.75" customHeight="1">
      <c r="A174" s="385"/>
      <c r="B174" s="385"/>
      <c r="C174" s="385"/>
      <c r="D174" s="449"/>
      <c r="E174" s="385"/>
      <c r="F174" s="449"/>
      <c r="G174" s="385"/>
      <c r="H174" s="385"/>
      <c r="I174" s="385"/>
      <c r="J174" s="385"/>
      <c r="K174" s="385"/>
      <c r="L174" s="385"/>
      <c r="M174" s="385"/>
      <c r="N174" s="385"/>
      <c r="O174" s="385"/>
      <c r="P174" s="385"/>
      <c r="Q174" s="385"/>
      <c r="R174" s="385"/>
      <c r="S174" s="385"/>
      <c r="T174" s="385"/>
      <c r="U174" s="385"/>
      <c r="V174" s="385"/>
      <c r="W174" s="385"/>
      <c r="X174" s="385"/>
      <c r="Y174" s="385"/>
      <c r="Z174" s="385"/>
    </row>
    <row r="175" ht="12.75" customHeight="1">
      <c r="A175" s="385"/>
      <c r="B175" s="385"/>
      <c r="C175" s="385"/>
      <c r="D175" s="449"/>
      <c r="E175" s="385"/>
      <c r="F175" s="449"/>
      <c r="G175" s="385"/>
      <c r="H175" s="385"/>
      <c r="I175" s="385"/>
      <c r="J175" s="385"/>
      <c r="K175" s="385"/>
      <c r="L175" s="385"/>
      <c r="M175" s="385"/>
      <c r="N175" s="385"/>
      <c r="O175" s="385"/>
      <c r="P175" s="385"/>
      <c r="Q175" s="385"/>
      <c r="R175" s="385"/>
      <c r="S175" s="385"/>
      <c r="T175" s="385"/>
      <c r="U175" s="385"/>
      <c r="V175" s="385"/>
      <c r="W175" s="385"/>
      <c r="X175" s="385"/>
      <c r="Y175" s="385"/>
      <c r="Z175" s="385"/>
    </row>
    <row r="176" ht="12.75" customHeight="1">
      <c r="A176" s="385"/>
      <c r="B176" s="385"/>
      <c r="C176" s="385"/>
      <c r="D176" s="449"/>
      <c r="E176" s="385"/>
      <c r="F176" s="449"/>
      <c r="G176" s="385"/>
      <c r="H176" s="385"/>
      <c r="I176" s="385"/>
      <c r="J176" s="385"/>
      <c r="K176" s="385"/>
      <c r="L176" s="385"/>
      <c r="M176" s="385"/>
      <c r="N176" s="385"/>
      <c r="O176" s="385"/>
      <c r="P176" s="385"/>
      <c r="Q176" s="385"/>
      <c r="R176" s="385"/>
      <c r="S176" s="385"/>
      <c r="T176" s="385"/>
      <c r="U176" s="385"/>
      <c r="V176" s="385"/>
      <c r="W176" s="385"/>
      <c r="X176" s="385"/>
      <c r="Y176" s="385"/>
      <c r="Z176" s="385"/>
    </row>
    <row r="177" ht="12.75" customHeight="1">
      <c r="A177" s="385"/>
      <c r="B177" s="385"/>
      <c r="C177" s="385"/>
      <c r="D177" s="449"/>
      <c r="E177" s="385"/>
      <c r="F177" s="449"/>
      <c r="G177" s="385"/>
      <c r="H177" s="385"/>
      <c r="I177" s="385"/>
      <c r="J177" s="385"/>
      <c r="K177" s="385"/>
      <c r="L177" s="385"/>
      <c r="M177" s="385"/>
      <c r="N177" s="385"/>
      <c r="O177" s="385"/>
      <c r="P177" s="385"/>
      <c r="Q177" s="385"/>
      <c r="R177" s="385"/>
      <c r="S177" s="385"/>
      <c r="T177" s="385"/>
      <c r="U177" s="385"/>
      <c r="V177" s="385"/>
      <c r="W177" s="385"/>
      <c r="X177" s="385"/>
      <c r="Y177" s="385"/>
      <c r="Z177" s="385"/>
    </row>
    <row r="178" ht="12.75" customHeight="1">
      <c r="A178" s="385"/>
      <c r="B178" s="385"/>
      <c r="C178" s="385"/>
      <c r="D178" s="449"/>
      <c r="E178" s="385"/>
      <c r="F178" s="449"/>
      <c r="G178" s="385"/>
      <c r="H178" s="385"/>
      <c r="I178" s="385"/>
      <c r="J178" s="385"/>
      <c r="K178" s="385"/>
      <c r="L178" s="385"/>
      <c r="M178" s="385"/>
      <c r="N178" s="385"/>
      <c r="O178" s="385"/>
      <c r="P178" s="385"/>
      <c r="Q178" s="385"/>
      <c r="R178" s="385"/>
      <c r="S178" s="385"/>
      <c r="T178" s="385"/>
      <c r="U178" s="385"/>
      <c r="V178" s="385"/>
      <c r="W178" s="385"/>
      <c r="X178" s="385"/>
      <c r="Y178" s="385"/>
      <c r="Z178" s="385"/>
    </row>
    <row r="179" ht="12.75" customHeight="1">
      <c r="A179" s="385"/>
      <c r="B179" s="385"/>
      <c r="C179" s="385"/>
      <c r="D179" s="449"/>
      <c r="E179" s="385"/>
      <c r="F179" s="449"/>
      <c r="G179" s="385"/>
      <c r="H179" s="385"/>
      <c r="I179" s="385"/>
      <c r="J179" s="385"/>
      <c r="K179" s="385"/>
      <c r="L179" s="385"/>
      <c r="M179" s="385"/>
      <c r="N179" s="385"/>
      <c r="O179" s="385"/>
      <c r="P179" s="385"/>
      <c r="Q179" s="385"/>
      <c r="R179" s="385"/>
      <c r="S179" s="385"/>
      <c r="T179" s="385"/>
      <c r="U179" s="385"/>
      <c r="V179" s="385"/>
      <c r="W179" s="385"/>
      <c r="X179" s="385"/>
      <c r="Y179" s="385"/>
      <c r="Z179" s="385"/>
    </row>
    <row r="180" ht="12.75" customHeight="1">
      <c r="A180" s="385"/>
      <c r="B180" s="385"/>
      <c r="C180" s="385"/>
      <c r="D180" s="449"/>
      <c r="E180" s="385"/>
      <c r="F180" s="449"/>
      <c r="G180" s="385"/>
      <c r="H180" s="385"/>
      <c r="I180" s="385"/>
      <c r="J180" s="385"/>
      <c r="K180" s="385"/>
      <c r="L180" s="385"/>
      <c r="M180" s="385"/>
      <c r="N180" s="385"/>
      <c r="O180" s="385"/>
      <c r="P180" s="385"/>
      <c r="Q180" s="385"/>
      <c r="R180" s="385"/>
      <c r="S180" s="385"/>
      <c r="T180" s="385"/>
      <c r="U180" s="385"/>
      <c r="V180" s="385"/>
      <c r="W180" s="385"/>
      <c r="X180" s="385"/>
      <c r="Y180" s="385"/>
      <c r="Z180" s="385"/>
    </row>
    <row r="181" ht="12.75" customHeight="1">
      <c r="A181" s="385"/>
      <c r="B181" s="385"/>
      <c r="C181" s="385"/>
      <c r="D181" s="449"/>
      <c r="E181" s="385"/>
      <c r="F181" s="449"/>
      <c r="G181" s="385"/>
      <c r="H181" s="385"/>
      <c r="I181" s="385"/>
      <c r="J181" s="385"/>
      <c r="K181" s="385"/>
      <c r="L181" s="385"/>
      <c r="M181" s="385"/>
      <c r="N181" s="385"/>
      <c r="O181" s="385"/>
      <c r="P181" s="385"/>
      <c r="Q181" s="385"/>
      <c r="R181" s="385"/>
      <c r="S181" s="385"/>
      <c r="T181" s="385"/>
      <c r="U181" s="385"/>
      <c r="V181" s="385"/>
      <c r="W181" s="385"/>
      <c r="X181" s="385"/>
      <c r="Y181" s="385"/>
      <c r="Z181" s="385"/>
    </row>
    <row r="182" ht="12.75" customHeight="1">
      <c r="A182" s="385"/>
      <c r="B182" s="385"/>
      <c r="C182" s="385"/>
      <c r="D182" s="449"/>
      <c r="E182" s="385"/>
      <c r="F182" s="449"/>
      <c r="G182" s="385"/>
      <c r="H182" s="385"/>
      <c r="I182" s="385"/>
      <c r="J182" s="385"/>
      <c r="K182" s="385"/>
      <c r="L182" s="385"/>
      <c r="M182" s="385"/>
      <c r="N182" s="385"/>
      <c r="O182" s="385"/>
      <c r="P182" s="385"/>
      <c r="Q182" s="385"/>
      <c r="R182" s="385"/>
      <c r="S182" s="385"/>
      <c r="T182" s="385"/>
      <c r="U182" s="385"/>
      <c r="V182" s="385"/>
      <c r="W182" s="385"/>
      <c r="X182" s="385"/>
      <c r="Y182" s="385"/>
      <c r="Z182" s="385"/>
    </row>
    <row r="183" ht="12.75" customHeight="1">
      <c r="A183" s="385"/>
      <c r="B183" s="385"/>
      <c r="C183" s="385"/>
      <c r="D183" s="449"/>
      <c r="E183" s="385"/>
      <c r="F183" s="449"/>
      <c r="G183" s="385"/>
      <c r="H183" s="385"/>
      <c r="I183" s="385"/>
      <c r="J183" s="385"/>
      <c r="K183" s="385"/>
      <c r="L183" s="385"/>
      <c r="M183" s="385"/>
      <c r="N183" s="385"/>
      <c r="O183" s="385"/>
      <c r="P183" s="385"/>
      <c r="Q183" s="385"/>
      <c r="R183" s="385"/>
      <c r="S183" s="385"/>
      <c r="T183" s="385"/>
      <c r="U183" s="385"/>
      <c r="V183" s="385"/>
      <c r="W183" s="385"/>
      <c r="X183" s="385"/>
      <c r="Y183" s="385"/>
      <c r="Z183" s="385"/>
    </row>
    <row r="184" ht="12.75" customHeight="1">
      <c r="A184" s="385"/>
      <c r="B184" s="385"/>
      <c r="C184" s="385"/>
      <c r="D184" s="449"/>
      <c r="E184" s="385"/>
      <c r="F184" s="449"/>
      <c r="G184" s="385"/>
      <c r="H184" s="385"/>
      <c r="I184" s="385"/>
      <c r="J184" s="385"/>
      <c r="K184" s="385"/>
      <c r="L184" s="385"/>
      <c r="M184" s="385"/>
      <c r="N184" s="385"/>
      <c r="O184" s="385"/>
      <c r="P184" s="385"/>
      <c r="Q184" s="385"/>
      <c r="R184" s="385"/>
      <c r="S184" s="385"/>
      <c r="T184" s="385"/>
      <c r="U184" s="385"/>
      <c r="V184" s="385"/>
      <c r="W184" s="385"/>
      <c r="X184" s="385"/>
      <c r="Y184" s="385"/>
      <c r="Z184" s="385"/>
    </row>
    <row r="185" ht="12.75" customHeight="1">
      <c r="A185" s="385"/>
      <c r="B185" s="385"/>
      <c r="C185" s="385"/>
      <c r="D185" s="449"/>
      <c r="E185" s="385"/>
      <c r="F185" s="449"/>
      <c r="G185" s="385"/>
      <c r="H185" s="385"/>
      <c r="I185" s="385"/>
      <c r="J185" s="385"/>
      <c r="K185" s="385"/>
      <c r="L185" s="385"/>
      <c r="M185" s="385"/>
      <c r="N185" s="385"/>
      <c r="O185" s="385"/>
      <c r="P185" s="385"/>
      <c r="Q185" s="385"/>
      <c r="R185" s="385"/>
      <c r="S185" s="385"/>
      <c r="T185" s="385"/>
      <c r="U185" s="385"/>
      <c r="V185" s="385"/>
      <c r="W185" s="385"/>
      <c r="X185" s="385"/>
      <c r="Y185" s="385"/>
      <c r="Z185" s="385"/>
    </row>
    <row r="186" ht="12.75" customHeight="1">
      <c r="A186" s="385"/>
      <c r="B186" s="385"/>
      <c r="C186" s="385"/>
      <c r="D186" s="449"/>
      <c r="E186" s="385"/>
      <c r="F186" s="449"/>
      <c r="G186" s="385"/>
      <c r="H186" s="385"/>
      <c r="I186" s="385"/>
      <c r="J186" s="385"/>
      <c r="K186" s="385"/>
      <c r="L186" s="385"/>
      <c r="M186" s="385"/>
      <c r="N186" s="385"/>
      <c r="O186" s="385"/>
      <c r="P186" s="385"/>
      <c r="Q186" s="385"/>
      <c r="R186" s="385"/>
      <c r="S186" s="385"/>
      <c r="T186" s="385"/>
      <c r="U186" s="385"/>
      <c r="V186" s="385"/>
      <c r="W186" s="385"/>
      <c r="X186" s="385"/>
      <c r="Y186" s="385"/>
      <c r="Z186" s="385"/>
    </row>
    <row r="187" ht="12.75" customHeight="1">
      <c r="A187" s="385"/>
      <c r="B187" s="385"/>
      <c r="C187" s="385"/>
      <c r="D187" s="449"/>
      <c r="E187" s="385"/>
      <c r="F187" s="449"/>
      <c r="G187" s="385"/>
      <c r="H187" s="385"/>
      <c r="I187" s="385"/>
      <c r="J187" s="385"/>
      <c r="K187" s="385"/>
      <c r="L187" s="385"/>
      <c r="M187" s="385"/>
      <c r="N187" s="385"/>
      <c r="O187" s="385"/>
      <c r="P187" s="385"/>
      <c r="Q187" s="385"/>
      <c r="R187" s="385"/>
      <c r="S187" s="385"/>
      <c r="T187" s="385"/>
      <c r="U187" s="385"/>
      <c r="V187" s="385"/>
      <c r="W187" s="385"/>
      <c r="X187" s="385"/>
      <c r="Y187" s="385"/>
      <c r="Z187" s="385"/>
    </row>
    <row r="188" ht="12.75" customHeight="1">
      <c r="A188" s="385"/>
      <c r="B188" s="385"/>
      <c r="C188" s="385"/>
      <c r="D188" s="449"/>
      <c r="E188" s="385"/>
      <c r="F188" s="449"/>
      <c r="G188" s="385"/>
      <c r="H188" s="385"/>
      <c r="I188" s="385"/>
      <c r="J188" s="385"/>
      <c r="K188" s="385"/>
      <c r="L188" s="385"/>
      <c r="M188" s="385"/>
      <c r="N188" s="385"/>
      <c r="O188" s="385"/>
      <c r="P188" s="385"/>
      <c r="Q188" s="385"/>
      <c r="R188" s="385"/>
      <c r="S188" s="385"/>
      <c r="T188" s="385"/>
      <c r="U188" s="385"/>
      <c r="V188" s="385"/>
      <c r="W188" s="385"/>
      <c r="X188" s="385"/>
      <c r="Y188" s="385"/>
      <c r="Z188" s="385"/>
    </row>
    <row r="189" ht="12.75" customHeight="1">
      <c r="A189" s="385"/>
      <c r="B189" s="385"/>
      <c r="C189" s="385"/>
      <c r="D189" s="449"/>
      <c r="E189" s="385"/>
      <c r="F189" s="449"/>
      <c r="G189" s="385"/>
      <c r="H189" s="385"/>
      <c r="I189" s="385"/>
      <c r="J189" s="385"/>
      <c r="K189" s="385"/>
      <c r="L189" s="385"/>
      <c r="M189" s="385"/>
      <c r="N189" s="385"/>
      <c r="O189" s="385"/>
      <c r="P189" s="385"/>
      <c r="Q189" s="385"/>
      <c r="R189" s="385"/>
      <c r="S189" s="385"/>
      <c r="T189" s="385"/>
      <c r="U189" s="385"/>
      <c r="V189" s="385"/>
      <c r="W189" s="385"/>
      <c r="X189" s="385"/>
      <c r="Y189" s="385"/>
      <c r="Z189" s="385"/>
    </row>
    <row r="190" ht="12.75" customHeight="1">
      <c r="A190" s="385"/>
      <c r="B190" s="385"/>
      <c r="C190" s="385"/>
      <c r="D190" s="449"/>
      <c r="E190" s="385"/>
      <c r="F190" s="449"/>
      <c r="G190" s="385"/>
      <c r="H190" s="385"/>
      <c r="I190" s="385"/>
      <c r="J190" s="385"/>
      <c r="K190" s="385"/>
      <c r="L190" s="385"/>
      <c r="M190" s="385"/>
      <c r="N190" s="385"/>
      <c r="O190" s="385"/>
      <c r="P190" s="385"/>
      <c r="Q190" s="385"/>
      <c r="R190" s="385"/>
      <c r="S190" s="385"/>
      <c r="T190" s="385"/>
      <c r="U190" s="385"/>
      <c r="V190" s="385"/>
      <c r="W190" s="385"/>
      <c r="X190" s="385"/>
      <c r="Y190" s="385"/>
      <c r="Z190" s="385"/>
    </row>
    <row r="191" ht="12.75" customHeight="1">
      <c r="A191" s="385"/>
      <c r="B191" s="385"/>
      <c r="C191" s="385"/>
      <c r="D191" s="449"/>
      <c r="E191" s="385"/>
      <c r="F191" s="449"/>
      <c r="G191" s="385"/>
      <c r="H191" s="385"/>
      <c r="I191" s="385"/>
      <c r="J191" s="385"/>
      <c r="K191" s="385"/>
      <c r="L191" s="385"/>
      <c r="M191" s="385"/>
      <c r="N191" s="385"/>
      <c r="O191" s="385"/>
      <c r="P191" s="385"/>
      <c r="Q191" s="385"/>
      <c r="R191" s="385"/>
      <c r="S191" s="385"/>
      <c r="T191" s="385"/>
      <c r="U191" s="385"/>
      <c r="V191" s="385"/>
      <c r="W191" s="385"/>
      <c r="X191" s="385"/>
      <c r="Y191" s="385"/>
      <c r="Z191" s="385"/>
    </row>
    <row r="192" ht="12.75" customHeight="1">
      <c r="A192" s="385"/>
      <c r="B192" s="385"/>
      <c r="C192" s="385"/>
      <c r="D192" s="449"/>
      <c r="E192" s="385"/>
      <c r="F192" s="449"/>
      <c r="G192" s="385"/>
      <c r="H192" s="385"/>
      <c r="I192" s="385"/>
      <c r="J192" s="385"/>
      <c r="K192" s="385"/>
      <c r="L192" s="385"/>
      <c r="M192" s="385"/>
      <c r="N192" s="385"/>
      <c r="O192" s="385"/>
      <c r="P192" s="385"/>
      <c r="Q192" s="385"/>
      <c r="R192" s="385"/>
      <c r="S192" s="385"/>
      <c r="T192" s="385"/>
      <c r="U192" s="385"/>
      <c r="V192" s="385"/>
      <c r="W192" s="385"/>
      <c r="X192" s="385"/>
      <c r="Y192" s="385"/>
      <c r="Z192" s="385"/>
    </row>
    <row r="193" ht="12.75" customHeight="1">
      <c r="A193" s="385"/>
      <c r="B193" s="385"/>
      <c r="C193" s="385"/>
      <c r="D193" s="449"/>
      <c r="E193" s="385"/>
      <c r="F193" s="449"/>
      <c r="G193" s="385"/>
      <c r="H193" s="385"/>
      <c r="I193" s="385"/>
      <c r="J193" s="385"/>
      <c r="K193" s="385"/>
      <c r="L193" s="385"/>
      <c r="M193" s="385"/>
      <c r="N193" s="385"/>
      <c r="O193" s="385"/>
      <c r="P193" s="385"/>
      <c r="Q193" s="385"/>
      <c r="R193" s="385"/>
      <c r="S193" s="385"/>
      <c r="T193" s="385"/>
      <c r="U193" s="385"/>
      <c r="V193" s="385"/>
      <c r="W193" s="385"/>
      <c r="X193" s="385"/>
      <c r="Y193" s="385"/>
      <c r="Z193" s="385"/>
    </row>
    <row r="194" ht="12.75" customHeight="1">
      <c r="A194" s="385"/>
      <c r="B194" s="385"/>
      <c r="C194" s="385"/>
      <c r="D194" s="449"/>
      <c r="E194" s="385"/>
      <c r="F194" s="449"/>
      <c r="G194" s="385"/>
      <c r="H194" s="385"/>
      <c r="I194" s="385"/>
      <c r="J194" s="385"/>
      <c r="K194" s="385"/>
      <c r="L194" s="385"/>
      <c r="M194" s="385"/>
      <c r="N194" s="385"/>
      <c r="O194" s="385"/>
      <c r="P194" s="385"/>
      <c r="Q194" s="385"/>
      <c r="R194" s="385"/>
      <c r="S194" s="385"/>
      <c r="T194" s="385"/>
      <c r="U194" s="385"/>
      <c r="V194" s="385"/>
      <c r="W194" s="385"/>
      <c r="X194" s="385"/>
      <c r="Y194" s="385"/>
      <c r="Z194" s="385"/>
    </row>
    <row r="195" ht="12.75" customHeight="1">
      <c r="A195" s="385"/>
      <c r="B195" s="385"/>
      <c r="C195" s="385"/>
      <c r="D195" s="449"/>
      <c r="E195" s="385"/>
      <c r="F195" s="449"/>
      <c r="G195" s="385"/>
      <c r="H195" s="385"/>
      <c r="I195" s="385"/>
      <c r="J195" s="385"/>
      <c r="K195" s="385"/>
      <c r="L195" s="385"/>
      <c r="M195" s="385"/>
      <c r="N195" s="385"/>
      <c r="O195" s="385"/>
      <c r="P195" s="385"/>
      <c r="Q195" s="385"/>
      <c r="R195" s="385"/>
      <c r="S195" s="385"/>
      <c r="T195" s="385"/>
      <c r="U195" s="385"/>
      <c r="V195" s="385"/>
      <c r="W195" s="385"/>
      <c r="X195" s="385"/>
      <c r="Y195" s="385"/>
      <c r="Z195" s="385"/>
    </row>
    <row r="196" ht="12.75" customHeight="1">
      <c r="A196" s="385"/>
      <c r="B196" s="385"/>
      <c r="C196" s="385"/>
      <c r="D196" s="449"/>
      <c r="E196" s="385"/>
      <c r="F196" s="449"/>
      <c r="G196" s="385"/>
      <c r="H196" s="385"/>
      <c r="I196" s="385"/>
      <c r="J196" s="385"/>
      <c r="K196" s="385"/>
      <c r="L196" s="385"/>
      <c r="M196" s="385"/>
      <c r="N196" s="385"/>
      <c r="O196" s="385"/>
      <c r="P196" s="385"/>
      <c r="Q196" s="385"/>
      <c r="R196" s="385"/>
      <c r="S196" s="385"/>
      <c r="T196" s="385"/>
      <c r="U196" s="385"/>
      <c r="V196" s="385"/>
      <c r="W196" s="385"/>
      <c r="X196" s="385"/>
      <c r="Y196" s="385"/>
      <c r="Z196" s="385"/>
    </row>
    <row r="197" ht="12.75" customHeight="1">
      <c r="A197" s="385"/>
      <c r="B197" s="385"/>
      <c r="C197" s="385"/>
      <c r="D197" s="449"/>
      <c r="E197" s="385"/>
      <c r="F197" s="449"/>
      <c r="G197" s="385"/>
      <c r="H197" s="385"/>
      <c r="I197" s="385"/>
      <c r="J197" s="385"/>
      <c r="K197" s="385"/>
      <c r="L197" s="385"/>
      <c r="M197" s="385"/>
      <c r="N197" s="385"/>
      <c r="O197" s="385"/>
      <c r="P197" s="385"/>
      <c r="Q197" s="385"/>
      <c r="R197" s="385"/>
      <c r="S197" s="385"/>
      <c r="T197" s="385"/>
      <c r="U197" s="385"/>
      <c r="V197" s="385"/>
      <c r="W197" s="385"/>
      <c r="X197" s="385"/>
      <c r="Y197" s="385"/>
      <c r="Z197" s="385"/>
    </row>
    <row r="198" ht="12.75" customHeight="1">
      <c r="A198" s="385"/>
      <c r="B198" s="385"/>
      <c r="C198" s="385"/>
      <c r="D198" s="449"/>
      <c r="E198" s="385"/>
      <c r="F198" s="449"/>
      <c r="G198" s="385"/>
      <c r="H198" s="385"/>
      <c r="I198" s="385"/>
      <c r="J198" s="385"/>
      <c r="K198" s="385"/>
      <c r="L198" s="385"/>
      <c r="M198" s="385"/>
      <c r="N198" s="385"/>
      <c r="O198" s="385"/>
      <c r="P198" s="385"/>
      <c r="Q198" s="385"/>
      <c r="R198" s="385"/>
      <c r="S198" s="385"/>
      <c r="T198" s="385"/>
      <c r="U198" s="385"/>
      <c r="V198" s="385"/>
      <c r="W198" s="385"/>
      <c r="X198" s="385"/>
      <c r="Y198" s="385"/>
      <c r="Z198" s="385"/>
    </row>
    <row r="199" ht="12.75" customHeight="1">
      <c r="A199" s="385"/>
      <c r="B199" s="385"/>
      <c r="C199" s="385"/>
      <c r="D199" s="449"/>
      <c r="E199" s="385"/>
      <c r="F199" s="449"/>
      <c r="G199" s="385"/>
      <c r="H199" s="385"/>
      <c r="I199" s="385"/>
      <c r="J199" s="385"/>
      <c r="K199" s="385"/>
      <c r="L199" s="385"/>
      <c r="M199" s="385"/>
      <c r="N199" s="385"/>
      <c r="O199" s="385"/>
      <c r="P199" s="385"/>
      <c r="Q199" s="385"/>
      <c r="R199" s="385"/>
      <c r="S199" s="385"/>
      <c r="T199" s="385"/>
      <c r="U199" s="385"/>
      <c r="V199" s="385"/>
      <c r="W199" s="385"/>
      <c r="X199" s="385"/>
      <c r="Y199" s="385"/>
      <c r="Z199" s="385"/>
    </row>
    <row r="200" ht="12.75" customHeight="1">
      <c r="A200" s="385"/>
      <c r="B200" s="385"/>
      <c r="C200" s="385"/>
      <c r="D200" s="449"/>
      <c r="E200" s="385"/>
      <c r="F200" s="449"/>
      <c r="G200" s="385"/>
      <c r="H200" s="385"/>
      <c r="I200" s="385"/>
      <c r="J200" s="385"/>
      <c r="K200" s="385"/>
      <c r="L200" s="385"/>
      <c r="M200" s="385"/>
      <c r="N200" s="385"/>
      <c r="O200" s="385"/>
      <c r="P200" s="385"/>
      <c r="Q200" s="385"/>
      <c r="R200" s="385"/>
      <c r="S200" s="385"/>
      <c r="T200" s="385"/>
      <c r="U200" s="385"/>
      <c r="V200" s="385"/>
      <c r="W200" s="385"/>
      <c r="X200" s="385"/>
      <c r="Y200" s="385"/>
      <c r="Z200" s="385"/>
    </row>
    <row r="201" ht="12.75" customHeight="1">
      <c r="A201" s="385"/>
      <c r="B201" s="385"/>
      <c r="C201" s="385"/>
      <c r="D201" s="449"/>
      <c r="E201" s="385"/>
      <c r="F201" s="449"/>
      <c r="G201" s="385"/>
      <c r="H201" s="385"/>
      <c r="I201" s="385"/>
      <c r="J201" s="385"/>
      <c r="K201" s="385"/>
      <c r="L201" s="385"/>
      <c r="M201" s="385"/>
      <c r="N201" s="385"/>
      <c r="O201" s="385"/>
      <c r="P201" s="385"/>
      <c r="Q201" s="385"/>
      <c r="R201" s="385"/>
      <c r="S201" s="385"/>
      <c r="T201" s="385"/>
      <c r="U201" s="385"/>
      <c r="V201" s="385"/>
      <c r="W201" s="385"/>
      <c r="X201" s="385"/>
      <c r="Y201" s="385"/>
      <c r="Z201" s="385"/>
    </row>
    <row r="202" ht="12.75" customHeight="1">
      <c r="A202" s="385"/>
      <c r="B202" s="385"/>
      <c r="C202" s="385"/>
      <c r="D202" s="449"/>
      <c r="E202" s="385"/>
      <c r="F202" s="449"/>
      <c r="G202" s="385"/>
      <c r="H202" s="385"/>
      <c r="I202" s="385"/>
      <c r="J202" s="385"/>
      <c r="K202" s="385"/>
      <c r="L202" s="385"/>
      <c r="M202" s="385"/>
      <c r="N202" s="385"/>
      <c r="O202" s="385"/>
      <c r="P202" s="385"/>
      <c r="Q202" s="385"/>
      <c r="R202" s="385"/>
      <c r="S202" s="385"/>
      <c r="T202" s="385"/>
      <c r="U202" s="385"/>
      <c r="V202" s="385"/>
      <c r="W202" s="385"/>
      <c r="X202" s="385"/>
      <c r="Y202" s="385"/>
      <c r="Z202" s="385"/>
    </row>
    <row r="203" ht="12.75" customHeight="1">
      <c r="A203" s="385"/>
      <c r="B203" s="385"/>
      <c r="C203" s="385"/>
      <c r="D203" s="449"/>
      <c r="E203" s="385"/>
      <c r="F203" s="449"/>
      <c r="G203" s="385"/>
      <c r="H203" s="385"/>
      <c r="I203" s="385"/>
      <c r="J203" s="385"/>
      <c r="K203" s="385"/>
      <c r="L203" s="385"/>
      <c r="M203" s="385"/>
      <c r="N203" s="385"/>
      <c r="O203" s="385"/>
      <c r="P203" s="385"/>
      <c r="Q203" s="385"/>
      <c r="R203" s="385"/>
      <c r="S203" s="385"/>
      <c r="T203" s="385"/>
      <c r="U203" s="385"/>
      <c r="V203" s="385"/>
      <c r="W203" s="385"/>
      <c r="X203" s="385"/>
      <c r="Y203" s="385"/>
      <c r="Z203" s="385"/>
    </row>
    <row r="204" ht="12.75" customHeight="1">
      <c r="A204" s="385"/>
      <c r="B204" s="385"/>
      <c r="C204" s="385"/>
      <c r="D204" s="449"/>
      <c r="E204" s="385"/>
      <c r="F204" s="449"/>
      <c r="G204" s="385"/>
      <c r="H204" s="385"/>
      <c r="I204" s="385"/>
      <c r="J204" s="385"/>
      <c r="K204" s="385"/>
      <c r="L204" s="385"/>
      <c r="M204" s="385"/>
      <c r="N204" s="385"/>
      <c r="O204" s="385"/>
      <c r="P204" s="385"/>
      <c r="Q204" s="385"/>
      <c r="R204" s="385"/>
      <c r="S204" s="385"/>
      <c r="T204" s="385"/>
      <c r="U204" s="385"/>
      <c r="V204" s="385"/>
      <c r="W204" s="385"/>
      <c r="X204" s="385"/>
      <c r="Y204" s="385"/>
      <c r="Z204" s="385"/>
    </row>
    <row r="205" ht="12.75" customHeight="1">
      <c r="A205" s="385"/>
      <c r="B205" s="385"/>
      <c r="C205" s="385"/>
      <c r="D205" s="449"/>
      <c r="E205" s="385"/>
      <c r="F205" s="449"/>
      <c r="G205" s="385"/>
      <c r="H205" s="385"/>
      <c r="I205" s="385"/>
      <c r="J205" s="385"/>
      <c r="K205" s="385"/>
      <c r="L205" s="385"/>
      <c r="M205" s="385"/>
      <c r="N205" s="385"/>
      <c r="O205" s="385"/>
      <c r="P205" s="385"/>
      <c r="Q205" s="385"/>
      <c r="R205" s="385"/>
      <c r="S205" s="385"/>
      <c r="T205" s="385"/>
      <c r="U205" s="385"/>
      <c r="V205" s="385"/>
      <c r="W205" s="385"/>
      <c r="X205" s="385"/>
      <c r="Y205" s="385"/>
      <c r="Z205" s="385"/>
    </row>
    <row r="206" ht="12.75" customHeight="1">
      <c r="A206" s="385"/>
      <c r="B206" s="385"/>
      <c r="C206" s="385"/>
      <c r="D206" s="449"/>
      <c r="E206" s="385"/>
      <c r="F206" s="449"/>
      <c r="G206" s="385"/>
      <c r="H206" s="385"/>
      <c r="I206" s="385"/>
      <c r="J206" s="385"/>
      <c r="K206" s="385"/>
      <c r="L206" s="385"/>
      <c r="M206" s="385"/>
      <c r="N206" s="385"/>
      <c r="O206" s="385"/>
      <c r="P206" s="385"/>
      <c r="Q206" s="385"/>
      <c r="R206" s="385"/>
      <c r="S206" s="385"/>
      <c r="T206" s="385"/>
      <c r="U206" s="385"/>
      <c r="V206" s="385"/>
      <c r="W206" s="385"/>
      <c r="X206" s="385"/>
      <c r="Y206" s="385"/>
      <c r="Z206" s="385"/>
    </row>
    <row r="207" ht="12.75" customHeight="1">
      <c r="A207" s="385"/>
      <c r="B207" s="385"/>
      <c r="C207" s="385"/>
      <c r="D207" s="449"/>
      <c r="E207" s="385"/>
      <c r="F207" s="449"/>
      <c r="G207" s="385"/>
      <c r="H207" s="385"/>
      <c r="I207" s="385"/>
      <c r="J207" s="385"/>
      <c r="K207" s="385"/>
      <c r="L207" s="385"/>
      <c r="M207" s="385"/>
      <c r="N207" s="385"/>
      <c r="O207" s="385"/>
      <c r="P207" s="385"/>
      <c r="Q207" s="385"/>
      <c r="R207" s="385"/>
      <c r="S207" s="385"/>
      <c r="T207" s="385"/>
      <c r="U207" s="385"/>
      <c r="V207" s="385"/>
      <c r="W207" s="385"/>
      <c r="X207" s="385"/>
      <c r="Y207" s="385"/>
      <c r="Z207" s="385"/>
    </row>
    <row r="208" ht="12.75" customHeight="1">
      <c r="A208" s="385"/>
      <c r="B208" s="385"/>
      <c r="C208" s="385"/>
      <c r="D208" s="449"/>
      <c r="E208" s="385"/>
      <c r="F208" s="449"/>
      <c r="G208" s="385"/>
      <c r="H208" s="385"/>
      <c r="I208" s="385"/>
      <c r="J208" s="385"/>
      <c r="K208" s="385"/>
      <c r="L208" s="385"/>
      <c r="M208" s="385"/>
      <c r="N208" s="385"/>
      <c r="O208" s="385"/>
      <c r="P208" s="385"/>
      <c r="Q208" s="385"/>
      <c r="R208" s="385"/>
      <c r="S208" s="385"/>
      <c r="T208" s="385"/>
      <c r="U208" s="385"/>
      <c r="V208" s="385"/>
      <c r="W208" s="385"/>
      <c r="X208" s="385"/>
      <c r="Y208" s="385"/>
      <c r="Z208" s="385"/>
    </row>
    <row r="209" ht="12.75" customHeight="1">
      <c r="A209" s="385"/>
      <c r="B209" s="385"/>
      <c r="C209" s="385"/>
      <c r="D209" s="449"/>
      <c r="E209" s="385"/>
      <c r="F209" s="449"/>
      <c r="G209" s="385"/>
      <c r="H209" s="385"/>
      <c r="I209" s="385"/>
      <c r="J209" s="385"/>
      <c r="K209" s="385"/>
      <c r="L209" s="385"/>
      <c r="M209" s="385"/>
      <c r="N209" s="385"/>
      <c r="O209" s="385"/>
      <c r="P209" s="385"/>
      <c r="Q209" s="385"/>
      <c r="R209" s="385"/>
      <c r="S209" s="385"/>
      <c r="T209" s="385"/>
      <c r="U209" s="385"/>
      <c r="V209" s="385"/>
      <c r="W209" s="385"/>
      <c r="X209" s="385"/>
      <c r="Y209" s="385"/>
      <c r="Z209" s="385"/>
    </row>
    <row r="210" ht="12.75" customHeight="1">
      <c r="A210" s="385"/>
      <c r="B210" s="385"/>
      <c r="C210" s="385"/>
      <c r="D210" s="449"/>
      <c r="E210" s="385"/>
      <c r="F210" s="449"/>
      <c r="G210" s="385"/>
      <c r="H210" s="385"/>
      <c r="I210" s="385"/>
      <c r="J210" s="385"/>
      <c r="K210" s="385"/>
      <c r="L210" s="385"/>
      <c r="M210" s="385"/>
      <c r="N210" s="385"/>
      <c r="O210" s="385"/>
      <c r="P210" s="385"/>
      <c r="Q210" s="385"/>
      <c r="R210" s="385"/>
      <c r="S210" s="385"/>
      <c r="T210" s="385"/>
      <c r="U210" s="385"/>
      <c r="V210" s="385"/>
      <c r="W210" s="385"/>
      <c r="X210" s="385"/>
      <c r="Y210" s="385"/>
      <c r="Z210" s="385"/>
    </row>
    <row r="211" ht="12.75" customHeight="1">
      <c r="A211" s="385"/>
      <c r="B211" s="385"/>
      <c r="C211" s="385"/>
      <c r="D211" s="449"/>
      <c r="E211" s="385"/>
      <c r="F211" s="449"/>
      <c r="G211" s="385"/>
      <c r="H211" s="385"/>
      <c r="I211" s="385"/>
      <c r="J211" s="385"/>
      <c r="K211" s="385"/>
      <c r="L211" s="385"/>
      <c r="M211" s="385"/>
      <c r="N211" s="385"/>
      <c r="O211" s="385"/>
      <c r="P211" s="385"/>
      <c r="Q211" s="385"/>
      <c r="R211" s="385"/>
      <c r="S211" s="385"/>
      <c r="T211" s="385"/>
      <c r="U211" s="385"/>
      <c r="V211" s="385"/>
      <c r="W211" s="385"/>
      <c r="X211" s="385"/>
      <c r="Y211" s="385"/>
      <c r="Z211" s="385"/>
    </row>
    <row r="212" ht="12.75" customHeight="1">
      <c r="A212" s="385"/>
      <c r="B212" s="385"/>
      <c r="C212" s="385"/>
      <c r="D212" s="449"/>
      <c r="E212" s="385"/>
      <c r="F212" s="449"/>
      <c r="G212" s="385"/>
      <c r="H212" s="385"/>
      <c r="I212" s="385"/>
      <c r="J212" s="385"/>
      <c r="K212" s="385"/>
      <c r="L212" s="385"/>
      <c r="M212" s="385"/>
      <c r="N212" s="385"/>
      <c r="O212" s="385"/>
      <c r="P212" s="385"/>
      <c r="Q212" s="385"/>
      <c r="R212" s="385"/>
      <c r="S212" s="385"/>
      <c r="T212" s="385"/>
      <c r="U212" s="385"/>
      <c r="V212" s="385"/>
      <c r="W212" s="385"/>
      <c r="X212" s="385"/>
      <c r="Y212" s="385"/>
      <c r="Z212" s="385"/>
    </row>
    <row r="213" ht="12.75" customHeight="1">
      <c r="A213" s="385"/>
      <c r="B213" s="385"/>
      <c r="C213" s="385"/>
      <c r="D213" s="449"/>
      <c r="E213" s="385"/>
      <c r="F213" s="449"/>
      <c r="G213" s="385"/>
      <c r="H213" s="385"/>
      <c r="I213" s="385"/>
      <c r="J213" s="385"/>
      <c r="K213" s="385"/>
      <c r="L213" s="385"/>
      <c r="M213" s="385"/>
      <c r="N213" s="385"/>
      <c r="O213" s="385"/>
      <c r="P213" s="385"/>
      <c r="Q213" s="385"/>
      <c r="R213" s="385"/>
      <c r="S213" s="385"/>
      <c r="T213" s="385"/>
      <c r="U213" s="385"/>
      <c r="V213" s="385"/>
      <c r="W213" s="385"/>
      <c r="X213" s="385"/>
      <c r="Y213" s="385"/>
      <c r="Z213" s="385"/>
    </row>
    <row r="214" ht="12.75" customHeight="1">
      <c r="A214" s="385"/>
      <c r="B214" s="385"/>
      <c r="C214" s="385"/>
      <c r="D214" s="449"/>
      <c r="E214" s="385"/>
      <c r="F214" s="449"/>
      <c r="G214" s="385"/>
      <c r="H214" s="385"/>
      <c r="I214" s="385"/>
      <c r="J214" s="385"/>
      <c r="K214" s="385"/>
      <c r="L214" s="385"/>
      <c r="M214" s="385"/>
      <c r="N214" s="385"/>
      <c r="O214" s="385"/>
      <c r="P214" s="385"/>
      <c r="Q214" s="385"/>
      <c r="R214" s="385"/>
      <c r="S214" s="385"/>
      <c r="T214" s="385"/>
      <c r="U214" s="385"/>
      <c r="V214" s="385"/>
      <c r="W214" s="385"/>
      <c r="X214" s="385"/>
      <c r="Y214" s="385"/>
      <c r="Z214" s="385"/>
    </row>
    <row r="215" ht="12.75" customHeight="1">
      <c r="A215" s="385"/>
      <c r="B215" s="385"/>
      <c r="C215" s="385"/>
      <c r="D215" s="449"/>
      <c r="E215" s="385"/>
      <c r="F215" s="449"/>
      <c r="G215" s="385"/>
      <c r="H215" s="385"/>
      <c r="I215" s="385"/>
      <c r="J215" s="385"/>
      <c r="K215" s="385"/>
      <c r="L215" s="385"/>
      <c r="M215" s="385"/>
      <c r="N215" s="385"/>
      <c r="O215" s="385"/>
      <c r="P215" s="385"/>
      <c r="Q215" s="385"/>
      <c r="R215" s="385"/>
      <c r="S215" s="385"/>
      <c r="T215" s="385"/>
      <c r="U215" s="385"/>
      <c r="V215" s="385"/>
      <c r="W215" s="385"/>
      <c r="X215" s="385"/>
      <c r="Y215" s="385"/>
      <c r="Z215" s="385"/>
    </row>
    <row r="216" ht="12.75" customHeight="1">
      <c r="A216" s="385"/>
      <c r="B216" s="385"/>
      <c r="C216" s="385"/>
      <c r="D216" s="449"/>
      <c r="E216" s="385"/>
      <c r="F216" s="449"/>
      <c r="G216" s="385"/>
      <c r="H216" s="385"/>
      <c r="I216" s="385"/>
      <c r="J216" s="385"/>
      <c r="K216" s="385"/>
      <c r="L216" s="385"/>
      <c r="M216" s="385"/>
      <c r="N216" s="385"/>
      <c r="O216" s="385"/>
      <c r="P216" s="385"/>
      <c r="Q216" s="385"/>
      <c r="R216" s="385"/>
      <c r="S216" s="385"/>
      <c r="T216" s="385"/>
      <c r="U216" s="385"/>
      <c r="V216" s="385"/>
      <c r="W216" s="385"/>
      <c r="X216" s="385"/>
      <c r="Y216" s="385"/>
      <c r="Z216" s="385"/>
    </row>
    <row r="217" ht="12.75" customHeight="1">
      <c r="A217" s="385"/>
      <c r="B217" s="385"/>
      <c r="C217" s="385"/>
      <c r="D217" s="449"/>
      <c r="E217" s="385"/>
      <c r="F217" s="449"/>
      <c r="G217" s="385"/>
      <c r="H217" s="385"/>
      <c r="I217" s="385"/>
      <c r="J217" s="385"/>
      <c r="K217" s="385"/>
      <c r="L217" s="385"/>
      <c r="M217" s="385"/>
      <c r="N217" s="385"/>
      <c r="O217" s="385"/>
      <c r="P217" s="385"/>
      <c r="Q217" s="385"/>
      <c r="R217" s="385"/>
      <c r="S217" s="385"/>
      <c r="T217" s="385"/>
      <c r="U217" s="385"/>
      <c r="V217" s="385"/>
      <c r="W217" s="385"/>
      <c r="X217" s="385"/>
      <c r="Y217" s="385"/>
      <c r="Z217" s="385"/>
    </row>
    <row r="218" ht="12.75" customHeight="1">
      <c r="A218" s="385"/>
      <c r="B218" s="385"/>
      <c r="C218" s="385"/>
      <c r="D218" s="449"/>
      <c r="E218" s="385"/>
      <c r="F218" s="449"/>
      <c r="G218" s="385"/>
      <c r="H218" s="385"/>
      <c r="I218" s="385"/>
      <c r="J218" s="385"/>
      <c r="K218" s="385"/>
      <c r="L218" s="385"/>
      <c r="M218" s="385"/>
      <c r="N218" s="385"/>
      <c r="O218" s="385"/>
      <c r="P218" s="385"/>
      <c r="Q218" s="385"/>
      <c r="R218" s="385"/>
      <c r="S218" s="385"/>
      <c r="T218" s="385"/>
      <c r="U218" s="385"/>
      <c r="V218" s="385"/>
      <c r="W218" s="385"/>
      <c r="X218" s="385"/>
      <c r="Y218" s="385"/>
      <c r="Z218" s="385"/>
    </row>
    <row r="219" ht="12.75" customHeight="1">
      <c r="A219" s="385"/>
      <c r="B219" s="385"/>
      <c r="C219" s="385"/>
      <c r="D219" s="449"/>
      <c r="E219" s="385"/>
      <c r="F219" s="449"/>
      <c r="G219" s="385"/>
      <c r="H219" s="385"/>
      <c r="I219" s="385"/>
      <c r="J219" s="385"/>
      <c r="K219" s="385"/>
      <c r="L219" s="385"/>
      <c r="M219" s="385"/>
      <c r="N219" s="385"/>
      <c r="O219" s="385"/>
      <c r="P219" s="385"/>
      <c r="Q219" s="385"/>
      <c r="R219" s="385"/>
      <c r="S219" s="385"/>
      <c r="T219" s="385"/>
      <c r="U219" s="385"/>
      <c r="V219" s="385"/>
      <c r="W219" s="385"/>
      <c r="X219" s="385"/>
      <c r="Y219" s="385"/>
      <c r="Z219" s="385"/>
    </row>
    <row r="220" ht="12.75" customHeight="1">
      <c r="A220" s="385"/>
      <c r="B220" s="385"/>
      <c r="C220" s="385"/>
      <c r="D220" s="449"/>
      <c r="E220" s="385"/>
      <c r="F220" s="449"/>
      <c r="G220" s="385"/>
      <c r="H220" s="385"/>
      <c r="I220" s="385"/>
      <c r="J220" s="385"/>
      <c r="K220" s="385"/>
      <c r="L220" s="385"/>
      <c r="M220" s="385"/>
      <c r="N220" s="385"/>
      <c r="O220" s="385"/>
      <c r="P220" s="385"/>
      <c r="Q220" s="385"/>
      <c r="R220" s="385"/>
      <c r="S220" s="385"/>
      <c r="T220" s="385"/>
      <c r="U220" s="385"/>
      <c r="V220" s="385"/>
      <c r="W220" s="385"/>
      <c r="X220" s="385"/>
      <c r="Y220" s="385"/>
      <c r="Z220" s="385"/>
    </row>
    <row r="221" ht="12.75" customHeight="1">
      <c r="A221" s="385"/>
      <c r="B221" s="385"/>
      <c r="C221" s="385"/>
      <c r="D221" s="449"/>
      <c r="E221" s="385"/>
      <c r="F221" s="449"/>
      <c r="G221" s="385"/>
      <c r="H221" s="385"/>
      <c r="I221" s="385"/>
      <c r="J221" s="385"/>
      <c r="K221" s="385"/>
      <c r="L221" s="385"/>
      <c r="M221" s="385"/>
      <c r="N221" s="385"/>
      <c r="O221" s="385"/>
      <c r="P221" s="385"/>
      <c r="Q221" s="385"/>
      <c r="R221" s="385"/>
      <c r="S221" s="385"/>
      <c r="T221" s="385"/>
      <c r="U221" s="385"/>
      <c r="V221" s="385"/>
      <c r="W221" s="385"/>
      <c r="X221" s="385"/>
      <c r="Y221" s="385"/>
      <c r="Z221" s="385"/>
    </row>
    <row r="222" ht="12.75" customHeight="1">
      <c r="A222" s="385"/>
      <c r="B222" s="385"/>
      <c r="C222" s="385"/>
      <c r="D222" s="449"/>
      <c r="E222" s="385"/>
      <c r="F222" s="449"/>
      <c r="G222" s="385"/>
      <c r="H222" s="385"/>
      <c r="I222" s="385"/>
      <c r="J222" s="385"/>
      <c r="K222" s="385"/>
      <c r="L222" s="385"/>
      <c r="M222" s="385"/>
      <c r="N222" s="385"/>
      <c r="O222" s="385"/>
      <c r="P222" s="385"/>
      <c r="Q222" s="385"/>
      <c r="R222" s="385"/>
      <c r="S222" s="385"/>
      <c r="T222" s="385"/>
      <c r="U222" s="385"/>
      <c r="V222" s="385"/>
      <c r="W222" s="385"/>
      <c r="X222" s="385"/>
      <c r="Y222" s="385"/>
      <c r="Z222" s="385"/>
    </row>
    <row r="223" ht="12.75" customHeight="1">
      <c r="A223" s="385"/>
      <c r="B223" s="385"/>
      <c r="C223" s="385"/>
      <c r="D223" s="449"/>
      <c r="E223" s="385"/>
      <c r="F223" s="449"/>
      <c r="G223" s="385"/>
      <c r="H223" s="385"/>
      <c r="I223" s="385"/>
      <c r="J223" s="385"/>
      <c r="K223" s="385"/>
      <c r="L223" s="385"/>
      <c r="M223" s="385"/>
      <c r="N223" s="385"/>
      <c r="O223" s="385"/>
      <c r="P223" s="385"/>
      <c r="Q223" s="385"/>
      <c r="R223" s="385"/>
      <c r="S223" s="385"/>
      <c r="T223" s="385"/>
      <c r="U223" s="385"/>
      <c r="V223" s="385"/>
      <c r="W223" s="385"/>
      <c r="X223" s="385"/>
      <c r="Y223" s="385"/>
      <c r="Z223" s="385"/>
    </row>
    <row r="224" ht="12.75" customHeight="1">
      <c r="A224" s="385"/>
      <c r="B224" s="385"/>
      <c r="C224" s="385"/>
      <c r="D224" s="449"/>
      <c r="E224" s="385"/>
      <c r="F224" s="449"/>
      <c r="G224" s="385"/>
      <c r="H224" s="385"/>
      <c r="I224" s="385"/>
      <c r="J224" s="385"/>
      <c r="K224" s="385"/>
      <c r="L224" s="385"/>
      <c r="M224" s="385"/>
      <c r="N224" s="385"/>
      <c r="O224" s="385"/>
      <c r="P224" s="385"/>
      <c r="Q224" s="385"/>
      <c r="R224" s="385"/>
      <c r="S224" s="385"/>
      <c r="T224" s="385"/>
      <c r="U224" s="385"/>
      <c r="V224" s="385"/>
      <c r="W224" s="385"/>
      <c r="X224" s="385"/>
      <c r="Y224" s="385"/>
      <c r="Z224" s="385"/>
    </row>
    <row r="225" ht="12.75" customHeight="1">
      <c r="A225" s="385"/>
      <c r="B225" s="385"/>
      <c r="C225" s="385"/>
      <c r="D225" s="449"/>
      <c r="E225" s="385"/>
      <c r="F225" s="449"/>
      <c r="G225" s="385"/>
      <c r="H225" s="385"/>
      <c r="I225" s="385"/>
      <c r="J225" s="385"/>
      <c r="K225" s="385"/>
      <c r="L225" s="385"/>
      <c r="M225" s="385"/>
      <c r="N225" s="385"/>
      <c r="O225" s="385"/>
      <c r="P225" s="385"/>
      <c r="Q225" s="385"/>
      <c r="R225" s="385"/>
      <c r="S225" s="385"/>
      <c r="T225" s="385"/>
      <c r="U225" s="385"/>
      <c r="V225" s="385"/>
      <c r="W225" s="385"/>
      <c r="X225" s="385"/>
      <c r="Y225" s="385"/>
      <c r="Z225" s="385"/>
    </row>
    <row r="226" ht="12.75" customHeight="1">
      <c r="A226" s="385"/>
      <c r="B226" s="385"/>
      <c r="C226" s="385"/>
      <c r="D226" s="449"/>
      <c r="E226" s="385"/>
      <c r="F226" s="449"/>
      <c r="G226" s="385"/>
      <c r="H226" s="385"/>
      <c r="I226" s="385"/>
      <c r="J226" s="385"/>
      <c r="K226" s="385"/>
      <c r="L226" s="385"/>
      <c r="M226" s="385"/>
      <c r="N226" s="385"/>
      <c r="O226" s="385"/>
      <c r="P226" s="385"/>
      <c r="Q226" s="385"/>
      <c r="R226" s="385"/>
      <c r="S226" s="385"/>
      <c r="T226" s="385"/>
      <c r="U226" s="385"/>
      <c r="V226" s="385"/>
      <c r="W226" s="385"/>
      <c r="X226" s="385"/>
      <c r="Y226" s="385"/>
      <c r="Z226" s="385"/>
    </row>
    <row r="227" ht="12.75" customHeight="1">
      <c r="A227" s="385"/>
      <c r="B227" s="385"/>
      <c r="C227" s="385"/>
      <c r="D227" s="449"/>
      <c r="E227" s="385"/>
      <c r="F227" s="449"/>
      <c r="G227" s="385"/>
      <c r="H227" s="385"/>
      <c r="I227" s="385"/>
      <c r="J227" s="385"/>
      <c r="K227" s="385"/>
      <c r="L227" s="385"/>
      <c r="M227" s="385"/>
      <c r="N227" s="385"/>
      <c r="O227" s="385"/>
      <c r="P227" s="385"/>
      <c r="Q227" s="385"/>
      <c r="R227" s="385"/>
      <c r="S227" s="385"/>
      <c r="T227" s="385"/>
      <c r="U227" s="385"/>
      <c r="V227" s="385"/>
      <c r="W227" s="385"/>
      <c r="X227" s="385"/>
      <c r="Y227" s="385"/>
      <c r="Z227" s="385"/>
    </row>
    <row r="228" ht="12.75" customHeight="1">
      <c r="A228" s="385"/>
      <c r="B228" s="385"/>
      <c r="C228" s="385"/>
      <c r="D228" s="449"/>
      <c r="E228" s="385"/>
      <c r="F228" s="449"/>
      <c r="G228" s="385"/>
      <c r="H228" s="385"/>
      <c r="I228" s="385"/>
      <c r="J228" s="385"/>
      <c r="K228" s="385"/>
      <c r="L228" s="385"/>
      <c r="M228" s="385"/>
      <c r="N228" s="385"/>
      <c r="O228" s="385"/>
      <c r="P228" s="385"/>
      <c r="Q228" s="385"/>
      <c r="R228" s="385"/>
      <c r="S228" s="385"/>
      <c r="T228" s="385"/>
      <c r="U228" s="385"/>
      <c r="V228" s="385"/>
      <c r="W228" s="385"/>
      <c r="X228" s="385"/>
      <c r="Y228" s="385"/>
      <c r="Z228" s="385"/>
    </row>
    <row r="229" ht="12.75" customHeight="1">
      <c r="A229" s="385"/>
      <c r="B229" s="385"/>
      <c r="C229" s="385"/>
      <c r="D229" s="449"/>
      <c r="E229" s="385"/>
      <c r="F229" s="449"/>
      <c r="G229" s="385"/>
      <c r="H229" s="385"/>
      <c r="I229" s="385"/>
      <c r="J229" s="385"/>
      <c r="K229" s="385"/>
      <c r="L229" s="385"/>
      <c r="M229" s="385"/>
      <c r="N229" s="385"/>
      <c r="O229" s="385"/>
      <c r="P229" s="385"/>
      <c r="Q229" s="385"/>
      <c r="R229" s="385"/>
      <c r="S229" s="385"/>
      <c r="T229" s="385"/>
      <c r="U229" s="385"/>
      <c r="V229" s="385"/>
      <c r="W229" s="385"/>
      <c r="X229" s="385"/>
      <c r="Y229" s="385"/>
      <c r="Z229" s="385"/>
    </row>
    <row r="230" ht="12.75" customHeight="1">
      <c r="A230" s="385"/>
      <c r="B230" s="385"/>
      <c r="C230" s="385"/>
      <c r="D230" s="449"/>
      <c r="E230" s="385"/>
      <c r="F230" s="449"/>
      <c r="G230" s="385"/>
      <c r="H230" s="385"/>
      <c r="I230" s="385"/>
      <c r="J230" s="385"/>
      <c r="K230" s="385"/>
      <c r="L230" s="385"/>
      <c r="M230" s="385"/>
      <c r="N230" s="385"/>
      <c r="O230" s="385"/>
      <c r="P230" s="385"/>
      <c r="Q230" s="385"/>
      <c r="R230" s="385"/>
      <c r="S230" s="385"/>
      <c r="T230" s="385"/>
      <c r="U230" s="385"/>
      <c r="V230" s="385"/>
      <c r="W230" s="385"/>
      <c r="X230" s="385"/>
      <c r="Y230" s="385"/>
      <c r="Z230" s="385"/>
    </row>
    <row r="231" ht="12.75" customHeight="1">
      <c r="A231" s="385"/>
      <c r="B231" s="385"/>
      <c r="C231" s="385"/>
      <c r="D231" s="449"/>
      <c r="E231" s="385"/>
      <c r="F231" s="449"/>
      <c r="G231" s="385"/>
      <c r="H231" s="385"/>
      <c r="I231" s="385"/>
      <c r="J231" s="385"/>
      <c r="K231" s="385"/>
      <c r="L231" s="385"/>
      <c r="M231" s="385"/>
      <c r="N231" s="385"/>
      <c r="O231" s="385"/>
      <c r="P231" s="385"/>
      <c r="Q231" s="385"/>
      <c r="R231" s="385"/>
      <c r="S231" s="385"/>
      <c r="T231" s="385"/>
      <c r="U231" s="385"/>
      <c r="V231" s="385"/>
      <c r="W231" s="385"/>
      <c r="X231" s="385"/>
      <c r="Y231" s="385"/>
      <c r="Z231" s="385"/>
    </row>
    <row r="232" ht="12.75" customHeight="1">
      <c r="A232" s="385"/>
      <c r="B232" s="385"/>
      <c r="C232" s="385"/>
      <c r="D232" s="449"/>
      <c r="E232" s="385"/>
      <c r="F232" s="449"/>
      <c r="G232" s="385"/>
      <c r="H232" s="385"/>
      <c r="I232" s="385"/>
      <c r="J232" s="385"/>
      <c r="K232" s="385"/>
      <c r="L232" s="385"/>
      <c r="M232" s="385"/>
      <c r="N232" s="385"/>
      <c r="O232" s="385"/>
      <c r="P232" s="385"/>
      <c r="Q232" s="385"/>
      <c r="R232" s="385"/>
      <c r="S232" s="385"/>
      <c r="T232" s="385"/>
      <c r="U232" s="385"/>
      <c r="V232" s="385"/>
      <c r="W232" s="385"/>
      <c r="X232" s="385"/>
      <c r="Y232" s="385"/>
      <c r="Z232" s="385"/>
    </row>
    <row r="233" ht="12.75" customHeight="1">
      <c r="A233" s="385"/>
      <c r="B233" s="385"/>
      <c r="C233" s="385"/>
      <c r="D233" s="449"/>
      <c r="E233" s="385"/>
      <c r="F233" s="449"/>
      <c r="G233" s="385"/>
      <c r="H233" s="385"/>
      <c r="I233" s="385"/>
      <c r="J233" s="385"/>
      <c r="K233" s="385"/>
      <c r="L233" s="385"/>
      <c r="M233" s="385"/>
      <c r="N233" s="385"/>
      <c r="O233" s="385"/>
      <c r="P233" s="385"/>
      <c r="Q233" s="385"/>
      <c r="R233" s="385"/>
      <c r="S233" s="385"/>
      <c r="T233" s="385"/>
      <c r="U233" s="385"/>
      <c r="V233" s="385"/>
      <c r="W233" s="385"/>
      <c r="X233" s="385"/>
      <c r="Y233" s="385"/>
      <c r="Z233" s="385"/>
    </row>
    <row r="234" ht="12.75" customHeight="1">
      <c r="A234" s="385"/>
      <c r="B234" s="385"/>
      <c r="C234" s="385"/>
      <c r="D234" s="449"/>
      <c r="E234" s="385"/>
      <c r="F234" s="449"/>
      <c r="G234" s="385"/>
      <c r="H234" s="385"/>
      <c r="I234" s="385"/>
      <c r="J234" s="385"/>
      <c r="K234" s="385"/>
      <c r="L234" s="385"/>
      <c r="M234" s="385"/>
      <c r="N234" s="385"/>
      <c r="O234" s="385"/>
      <c r="P234" s="385"/>
      <c r="Q234" s="385"/>
      <c r="R234" s="385"/>
      <c r="S234" s="385"/>
      <c r="T234" s="385"/>
      <c r="U234" s="385"/>
      <c r="V234" s="385"/>
      <c r="W234" s="385"/>
      <c r="X234" s="385"/>
      <c r="Y234" s="385"/>
      <c r="Z234" s="385"/>
    </row>
    <row r="235" ht="12.75" customHeight="1">
      <c r="A235" s="385"/>
      <c r="B235" s="385"/>
      <c r="C235" s="385"/>
      <c r="D235" s="449"/>
      <c r="E235" s="385"/>
      <c r="F235" s="449"/>
      <c r="G235" s="385"/>
      <c r="H235" s="385"/>
      <c r="I235" s="385"/>
      <c r="J235" s="385"/>
      <c r="K235" s="385"/>
      <c r="L235" s="385"/>
      <c r="M235" s="385"/>
      <c r="N235" s="385"/>
      <c r="O235" s="385"/>
      <c r="P235" s="385"/>
      <c r="Q235" s="385"/>
      <c r="R235" s="385"/>
      <c r="S235" s="385"/>
      <c r="T235" s="385"/>
      <c r="U235" s="385"/>
      <c r="V235" s="385"/>
      <c r="W235" s="385"/>
      <c r="X235" s="385"/>
      <c r="Y235" s="385"/>
      <c r="Z235" s="385"/>
    </row>
    <row r="236" ht="12.75" customHeight="1">
      <c r="A236" s="385"/>
      <c r="B236" s="385"/>
      <c r="C236" s="385"/>
      <c r="D236" s="449"/>
      <c r="E236" s="385"/>
      <c r="F236" s="449"/>
      <c r="G236" s="385"/>
      <c r="H236" s="385"/>
      <c r="I236" s="385"/>
      <c r="J236" s="385"/>
      <c r="K236" s="385"/>
      <c r="L236" s="385"/>
      <c r="M236" s="385"/>
      <c r="N236" s="385"/>
      <c r="O236" s="385"/>
      <c r="P236" s="385"/>
      <c r="Q236" s="385"/>
      <c r="R236" s="385"/>
      <c r="S236" s="385"/>
      <c r="T236" s="385"/>
      <c r="U236" s="385"/>
      <c r="V236" s="385"/>
      <c r="W236" s="385"/>
      <c r="X236" s="385"/>
      <c r="Y236" s="385"/>
      <c r="Z236" s="385"/>
    </row>
    <row r="237" ht="12.75" customHeight="1">
      <c r="A237" s="385"/>
      <c r="B237" s="385"/>
      <c r="C237" s="385"/>
      <c r="D237" s="449"/>
      <c r="E237" s="385"/>
      <c r="F237" s="449"/>
      <c r="G237" s="385"/>
      <c r="H237" s="385"/>
      <c r="I237" s="385"/>
      <c r="J237" s="385"/>
      <c r="K237" s="385"/>
      <c r="L237" s="385"/>
      <c r="M237" s="385"/>
      <c r="N237" s="385"/>
      <c r="O237" s="385"/>
      <c r="P237" s="385"/>
      <c r="Q237" s="385"/>
      <c r="R237" s="385"/>
      <c r="S237" s="385"/>
      <c r="T237" s="385"/>
      <c r="U237" s="385"/>
      <c r="V237" s="385"/>
      <c r="W237" s="385"/>
      <c r="X237" s="385"/>
      <c r="Y237" s="385"/>
      <c r="Z237" s="385"/>
    </row>
    <row r="238" ht="12.75" customHeight="1">
      <c r="A238" s="385"/>
      <c r="B238" s="385"/>
      <c r="C238" s="385"/>
      <c r="D238" s="449"/>
      <c r="E238" s="385"/>
      <c r="F238" s="449"/>
      <c r="G238" s="385"/>
      <c r="H238" s="385"/>
      <c r="I238" s="385"/>
      <c r="J238" s="385"/>
      <c r="K238" s="385"/>
      <c r="L238" s="385"/>
      <c r="M238" s="385"/>
      <c r="N238" s="385"/>
      <c r="O238" s="385"/>
      <c r="P238" s="385"/>
      <c r="Q238" s="385"/>
      <c r="R238" s="385"/>
      <c r="S238" s="385"/>
      <c r="T238" s="385"/>
      <c r="U238" s="385"/>
      <c r="V238" s="385"/>
      <c r="W238" s="385"/>
      <c r="X238" s="385"/>
      <c r="Y238" s="385"/>
      <c r="Z238" s="385"/>
    </row>
    <row r="239" ht="12.75" customHeight="1">
      <c r="A239" s="385"/>
      <c r="B239" s="385"/>
      <c r="C239" s="385"/>
      <c r="D239" s="449"/>
      <c r="E239" s="385"/>
      <c r="F239" s="449"/>
      <c r="G239" s="385"/>
      <c r="H239" s="385"/>
      <c r="I239" s="385"/>
      <c r="J239" s="385"/>
      <c r="K239" s="385"/>
      <c r="L239" s="385"/>
      <c r="M239" s="385"/>
      <c r="N239" s="385"/>
      <c r="O239" s="385"/>
      <c r="P239" s="385"/>
      <c r="Q239" s="385"/>
      <c r="R239" s="385"/>
      <c r="S239" s="385"/>
      <c r="T239" s="385"/>
      <c r="U239" s="385"/>
      <c r="V239" s="385"/>
      <c r="W239" s="385"/>
      <c r="X239" s="385"/>
      <c r="Y239" s="385"/>
      <c r="Z239" s="385"/>
    </row>
    <row r="240" ht="12.75" customHeight="1">
      <c r="A240" s="385"/>
      <c r="B240" s="385"/>
      <c r="C240" s="385"/>
      <c r="D240" s="449"/>
      <c r="E240" s="385"/>
      <c r="F240" s="449"/>
      <c r="G240" s="385"/>
      <c r="H240" s="385"/>
      <c r="I240" s="385"/>
      <c r="J240" s="385"/>
      <c r="K240" s="385"/>
      <c r="L240" s="385"/>
      <c r="M240" s="385"/>
      <c r="N240" s="385"/>
      <c r="O240" s="385"/>
      <c r="P240" s="385"/>
      <c r="Q240" s="385"/>
      <c r="R240" s="385"/>
      <c r="S240" s="385"/>
      <c r="T240" s="385"/>
      <c r="U240" s="385"/>
      <c r="V240" s="385"/>
      <c r="W240" s="385"/>
      <c r="X240" s="385"/>
      <c r="Y240" s="385"/>
      <c r="Z240" s="385"/>
    </row>
    <row r="241" ht="12.75" customHeight="1">
      <c r="A241" s="385"/>
      <c r="B241" s="385"/>
      <c r="C241" s="385"/>
      <c r="D241" s="449"/>
      <c r="E241" s="385"/>
      <c r="F241" s="449"/>
      <c r="G241" s="385"/>
      <c r="H241" s="385"/>
      <c r="I241" s="385"/>
      <c r="J241" s="385"/>
      <c r="K241" s="385"/>
      <c r="L241" s="385"/>
      <c r="M241" s="385"/>
      <c r="N241" s="385"/>
      <c r="O241" s="385"/>
      <c r="P241" s="385"/>
      <c r="Q241" s="385"/>
      <c r="R241" s="385"/>
      <c r="S241" s="385"/>
      <c r="T241" s="385"/>
      <c r="U241" s="385"/>
      <c r="V241" s="385"/>
      <c r="W241" s="385"/>
      <c r="X241" s="385"/>
      <c r="Y241" s="385"/>
      <c r="Z241" s="385"/>
    </row>
    <row r="242" ht="12.75" customHeight="1">
      <c r="A242" s="385"/>
      <c r="B242" s="385"/>
      <c r="C242" s="385"/>
      <c r="D242" s="449"/>
      <c r="E242" s="385"/>
      <c r="F242" s="449"/>
      <c r="G242" s="385"/>
      <c r="H242" s="385"/>
      <c r="I242" s="385"/>
      <c r="J242" s="385"/>
      <c r="K242" s="385"/>
      <c r="L242" s="385"/>
      <c r="M242" s="385"/>
      <c r="N242" s="385"/>
      <c r="O242" s="385"/>
      <c r="P242" s="385"/>
      <c r="Q242" s="385"/>
      <c r="R242" s="385"/>
      <c r="S242" s="385"/>
      <c r="T242" s="385"/>
      <c r="U242" s="385"/>
      <c r="V242" s="385"/>
      <c r="W242" s="385"/>
      <c r="X242" s="385"/>
      <c r="Y242" s="385"/>
      <c r="Z242" s="385"/>
    </row>
    <row r="243" ht="12.75" customHeight="1">
      <c r="A243" s="385"/>
      <c r="B243" s="385"/>
      <c r="C243" s="385"/>
      <c r="D243" s="449"/>
      <c r="E243" s="385"/>
      <c r="F243" s="449"/>
      <c r="G243" s="385"/>
      <c r="H243" s="385"/>
      <c r="I243" s="385"/>
      <c r="J243" s="385"/>
      <c r="K243" s="385"/>
      <c r="L243" s="385"/>
      <c r="M243" s="385"/>
      <c r="N243" s="385"/>
      <c r="O243" s="385"/>
      <c r="P243" s="385"/>
      <c r="Q243" s="385"/>
      <c r="R243" s="385"/>
      <c r="S243" s="385"/>
      <c r="T243" s="385"/>
      <c r="U243" s="385"/>
      <c r="V243" s="385"/>
      <c r="W243" s="385"/>
      <c r="X243" s="385"/>
      <c r="Y243" s="385"/>
      <c r="Z243" s="385"/>
    </row>
    <row r="244" ht="12.75" customHeight="1">
      <c r="A244" s="385"/>
      <c r="B244" s="385"/>
      <c r="C244" s="385"/>
      <c r="D244" s="449"/>
      <c r="E244" s="385"/>
      <c r="F244" s="449"/>
      <c r="G244" s="385"/>
      <c r="H244" s="385"/>
      <c r="I244" s="385"/>
      <c r="J244" s="385"/>
      <c r="K244" s="385"/>
      <c r="L244" s="385"/>
      <c r="M244" s="385"/>
      <c r="N244" s="385"/>
      <c r="O244" s="385"/>
      <c r="P244" s="385"/>
      <c r="Q244" s="385"/>
      <c r="R244" s="385"/>
      <c r="S244" s="385"/>
      <c r="T244" s="385"/>
      <c r="U244" s="385"/>
      <c r="V244" s="385"/>
      <c r="W244" s="385"/>
      <c r="X244" s="385"/>
      <c r="Y244" s="385"/>
      <c r="Z244" s="385"/>
    </row>
    <row r="245" ht="12.75" customHeight="1">
      <c r="A245" s="385"/>
      <c r="B245" s="385"/>
      <c r="C245" s="385"/>
      <c r="D245" s="449"/>
      <c r="E245" s="385"/>
      <c r="F245" s="449"/>
      <c r="G245" s="385"/>
      <c r="H245" s="385"/>
      <c r="I245" s="385"/>
      <c r="J245" s="385"/>
      <c r="K245" s="385"/>
      <c r="L245" s="385"/>
      <c r="M245" s="385"/>
      <c r="N245" s="385"/>
      <c r="O245" s="385"/>
      <c r="P245" s="385"/>
      <c r="Q245" s="385"/>
      <c r="R245" s="385"/>
      <c r="S245" s="385"/>
      <c r="T245" s="385"/>
      <c r="U245" s="385"/>
      <c r="V245" s="385"/>
      <c r="W245" s="385"/>
      <c r="X245" s="385"/>
      <c r="Y245" s="385"/>
      <c r="Z245" s="385"/>
    </row>
    <row r="246" ht="12.75" customHeight="1">
      <c r="A246" s="385"/>
      <c r="B246" s="385"/>
      <c r="C246" s="385"/>
      <c r="D246" s="449"/>
      <c r="E246" s="385"/>
      <c r="F246" s="449"/>
      <c r="G246" s="385"/>
      <c r="H246" s="385"/>
      <c r="I246" s="385"/>
      <c r="J246" s="385"/>
      <c r="K246" s="385"/>
      <c r="L246" s="385"/>
      <c r="M246" s="385"/>
      <c r="N246" s="385"/>
      <c r="O246" s="385"/>
      <c r="P246" s="385"/>
      <c r="Q246" s="385"/>
      <c r="R246" s="385"/>
      <c r="S246" s="385"/>
      <c r="T246" s="385"/>
      <c r="U246" s="385"/>
      <c r="V246" s="385"/>
      <c r="W246" s="385"/>
      <c r="X246" s="385"/>
      <c r="Y246" s="385"/>
      <c r="Z246" s="385"/>
    </row>
    <row r="247" ht="12.75" customHeight="1">
      <c r="A247" s="385"/>
      <c r="B247" s="385"/>
      <c r="C247" s="385"/>
      <c r="D247" s="449"/>
      <c r="E247" s="385"/>
      <c r="F247" s="449"/>
      <c r="G247" s="385"/>
      <c r="H247" s="385"/>
      <c r="I247" s="385"/>
      <c r="J247" s="385"/>
      <c r="K247" s="385"/>
      <c r="L247" s="385"/>
      <c r="M247" s="385"/>
      <c r="N247" s="385"/>
      <c r="O247" s="385"/>
      <c r="P247" s="385"/>
      <c r="Q247" s="385"/>
      <c r="R247" s="385"/>
      <c r="S247" s="385"/>
      <c r="T247" s="385"/>
      <c r="U247" s="385"/>
      <c r="V247" s="385"/>
      <c r="W247" s="385"/>
      <c r="X247" s="385"/>
      <c r="Y247" s="385"/>
      <c r="Z247" s="385"/>
    </row>
    <row r="248" ht="12.75" customHeight="1">
      <c r="A248" s="385"/>
      <c r="B248" s="385"/>
      <c r="C248" s="385"/>
      <c r="D248" s="449"/>
      <c r="E248" s="385"/>
      <c r="F248" s="449"/>
      <c r="G248" s="385"/>
      <c r="H248" s="385"/>
      <c r="I248" s="385"/>
      <c r="J248" s="385"/>
      <c r="K248" s="385"/>
      <c r="L248" s="385"/>
      <c r="M248" s="385"/>
      <c r="N248" s="385"/>
      <c r="O248" s="385"/>
      <c r="P248" s="385"/>
      <c r="Q248" s="385"/>
      <c r="R248" s="385"/>
      <c r="S248" s="385"/>
      <c r="T248" s="385"/>
      <c r="U248" s="385"/>
      <c r="V248" s="385"/>
      <c r="W248" s="385"/>
      <c r="X248" s="385"/>
      <c r="Y248" s="385"/>
      <c r="Z248" s="385"/>
    </row>
    <row r="249" ht="12.75" customHeight="1">
      <c r="A249" s="385"/>
      <c r="B249" s="385"/>
      <c r="C249" s="385"/>
      <c r="D249" s="449"/>
      <c r="E249" s="385"/>
      <c r="F249" s="449"/>
      <c r="G249" s="385"/>
      <c r="H249" s="385"/>
      <c r="I249" s="385"/>
      <c r="J249" s="385"/>
      <c r="K249" s="385"/>
      <c r="L249" s="385"/>
      <c r="M249" s="385"/>
      <c r="N249" s="385"/>
      <c r="O249" s="385"/>
      <c r="P249" s="385"/>
      <c r="Q249" s="385"/>
      <c r="R249" s="385"/>
      <c r="S249" s="385"/>
      <c r="T249" s="385"/>
      <c r="U249" s="385"/>
      <c r="V249" s="385"/>
      <c r="W249" s="385"/>
      <c r="X249" s="385"/>
      <c r="Y249" s="385"/>
      <c r="Z249" s="385"/>
    </row>
    <row r="250" ht="12.75" customHeight="1">
      <c r="A250" s="385"/>
      <c r="B250" s="385"/>
      <c r="C250" s="385"/>
      <c r="D250" s="449"/>
      <c r="E250" s="385"/>
      <c r="F250" s="449"/>
      <c r="G250" s="385"/>
      <c r="H250" s="385"/>
      <c r="I250" s="385"/>
      <c r="J250" s="385"/>
      <c r="K250" s="385"/>
      <c r="L250" s="385"/>
      <c r="M250" s="385"/>
      <c r="N250" s="385"/>
      <c r="O250" s="385"/>
      <c r="P250" s="385"/>
      <c r="Q250" s="385"/>
      <c r="R250" s="385"/>
      <c r="S250" s="385"/>
      <c r="T250" s="385"/>
      <c r="U250" s="385"/>
      <c r="V250" s="385"/>
      <c r="W250" s="385"/>
      <c r="X250" s="385"/>
      <c r="Y250" s="385"/>
      <c r="Z250" s="385"/>
    </row>
    <row r="251" ht="12.75" customHeight="1">
      <c r="A251" s="385"/>
      <c r="B251" s="385"/>
      <c r="C251" s="385"/>
      <c r="D251" s="449"/>
      <c r="E251" s="385"/>
      <c r="F251" s="449"/>
      <c r="G251" s="385"/>
      <c r="H251" s="385"/>
      <c r="I251" s="385"/>
      <c r="J251" s="385"/>
      <c r="K251" s="385"/>
      <c r="L251" s="385"/>
      <c r="M251" s="385"/>
      <c r="N251" s="385"/>
      <c r="O251" s="385"/>
      <c r="P251" s="385"/>
      <c r="Q251" s="385"/>
      <c r="R251" s="385"/>
      <c r="S251" s="385"/>
      <c r="T251" s="385"/>
      <c r="U251" s="385"/>
      <c r="V251" s="385"/>
      <c r="W251" s="385"/>
      <c r="X251" s="385"/>
      <c r="Y251" s="385"/>
      <c r="Z251" s="385"/>
    </row>
    <row r="252" ht="12.75" customHeight="1">
      <c r="A252" s="385"/>
      <c r="B252" s="385"/>
      <c r="C252" s="385"/>
      <c r="D252" s="449"/>
      <c r="E252" s="385"/>
      <c r="F252" s="449"/>
      <c r="G252" s="385"/>
      <c r="H252" s="385"/>
      <c r="I252" s="385"/>
      <c r="J252" s="385"/>
      <c r="K252" s="385"/>
      <c r="L252" s="385"/>
      <c r="M252" s="385"/>
      <c r="N252" s="385"/>
      <c r="O252" s="385"/>
      <c r="P252" s="385"/>
      <c r="Q252" s="385"/>
      <c r="R252" s="385"/>
      <c r="S252" s="385"/>
      <c r="T252" s="385"/>
      <c r="U252" s="385"/>
      <c r="V252" s="385"/>
      <c r="W252" s="385"/>
      <c r="X252" s="385"/>
      <c r="Y252" s="385"/>
      <c r="Z252" s="385"/>
    </row>
    <row r="253" ht="12.75" customHeight="1">
      <c r="A253" s="385"/>
      <c r="B253" s="385"/>
      <c r="C253" s="385"/>
      <c r="D253" s="449"/>
      <c r="E253" s="385"/>
      <c r="F253" s="449"/>
      <c r="G253" s="385"/>
      <c r="H253" s="385"/>
      <c r="I253" s="385"/>
      <c r="J253" s="385"/>
      <c r="K253" s="385"/>
      <c r="L253" s="385"/>
      <c r="M253" s="385"/>
      <c r="N253" s="385"/>
      <c r="O253" s="385"/>
      <c r="P253" s="385"/>
      <c r="Q253" s="385"/>
      <c r="R253" s="385"/>
      <c r="S253" s="385"/>
      <c r="T253" s="385"/>
      <c r="U253" s="385"/>
      <c r="V253" s="385"/>
      <c r="W253" s="385"/>
      <c r="X253" s="385"/>
      <c r="Y253" s="385"/>
      <c r="Z253" s="385"/>
    </row>
    <row r="254" ht="12.75" customHeight="1">
      <c r="A254" s="385"/>
      <c r="B254" s="385"/>
      <c r="C254" s="385"/>
      <c r="D254" s="449"/>
      <c r="E254" s="385"/>
      <c r="F254" s="449"/>
      <c r="G254" s="385"/>
      <c r="H254" s="385"/>
      <c r="I254" s="385"/>
      <c r="J254" s="385"/>
      <c r="K254" s="385"/>
      <c r="L254" s="385"/>
      <c r="M254" s="385"/>
      <c r="N254" s="385"/>
      <c r="O254" s="385"/>
      <c r="P254" s="385"/>
      <c r="Q254" s="385"/>
      <c r="R254" s="385"/>
      <c r="S254" s="385"/>
      <c r="T254" s="385"/>
      <c r="U254" s="385"/>
      <c r="V254" s="385"/>
      <c r="W254" s="385"/>
      <c r="X254" s="385"/>
      <c r="Y254" s="385"/>
      <c r="Z254" s="385"/>
    </row>
    <row r="255" ht="12.75" customHeight="1">
      <c r="A255" s="385"/>
      <c r="B255" s="385"/>
      <c r="C255" s="385"/>
      <c r="D255" s="449"/>
      <c r="E255" s="385"/>
      <c r="F255" s="449"/>
      <c r="G255" s="385"/>
      <c r="H255" s="385"/>
      <c r="I255" s="385"/>
      <c r="J255" s="385"/>
      <c r="K255" s="385"/>
      <c r="L255" s="385"/>
      <c r="M255" s="385"/>
      <c r="N255" s="385"/>
      <c r="O255" s="385"/>
      <c r="P255" s="385"/>
      <c r="Q255" s="385"/>
      <c r="R255" s="385"/>
      <c r="S255" s="385"/>
      <c r="T255" s="385"/>
      <c r="U255" s="385"/>
      <c r="V255" s="385"/>
      <c r="W255" s="385"/>
      <c r="X255" s="385"/>
      <c r="Y255" s="385"/>
      <c r="Z255" s="385"/>
    </row>
    <row r="256" ht="12.75" customHeight="1">
      <c r="A256" s="385"/>
      <c r="B256" s="385"/>
      <c r="C256" s="385"/>
      <c r="D256" s="449"/>
      <c r="E256" s="385"/>
      <c r="F256" s="449"/>
      <c r="G256" s="385"/>
      <c r="H256" s="385"/>
      <c r="I256" s="385"/>
      <c r="J256" s="385"/>
      <c r="K256" s="385"/>
      <c r="L256" s="385"/>
      <c r="M256" s="385"/>
      <c r="N256" s="385"/>
      <c r="O256" s="385"/>
      <c r="P256" s="385"/>
      <c r="Q256" s="385"/>
      <c r="R256" s="385"/>
      <c r="S256" s="385"/>
      <c r="T256" s="385"/>
      <c r="U256" s="385"/>
      <c r="V256" s="385"/>
      <c r="W256" s="385"/>
      <c r="X256" s="385"/>
      <c r="Y256" s="385"/>
      <c r="Z256" s="385"/>
    </row>
    <row r="257" ht="12.75" customHeight="1">
      <c r="A257" s="385"/>
      <c r="B257" s="385"/>
      <c r="C257" s="385"/>
      <c r="D257" s="449"/>
      <c r="E257" s="385"/>
      <c r="F257" s="449"/>
      <c r="G257" s="385"/>
      <c r="H257" s="385"/>
      <c r="I257" s="385"/>
      <c r="J257" s="385"/>
      <c r="K257" s="385"/>
      <c r="L257" s="385"/>
      <c r="M257" s="385"/>
      <c r="N257" s="385"/>
      <c r="O257" s="385"/>
      <c r="P257" s="385"/>
      <c r="Q257" s="385"/>
      <c r="R257" s="385"/>
      <c r="S257" s="385"/>
      <c r="T257" s="385"/>
      <c r="U257" s="385"/>
      <c r="V257" s="385"/>
      <c r="W257" s="385"/>
      <c r="X257" s="385"/>
      <c r="Y257" s="385"/>
      <c r="Z257" s="385"/>
    </row>
    <row r="258" ht="12.75" customHeight="1">
      <c r="A258" s="385"/>
      <c r="B258" s="385"/>
      <c r="C258" s="385"/>
      <c r="D258" s="449"/>
      <c r="E258" s="385"/>
      <c r="F258" s="449"/>
      <c r="G258" s="385"/>
      <c r="H258" s="385"/>
      <c r="I258" s="385"/>
      <c r="J258" s="385"/>
      <c r="K258" s="385"/>
      <c r="L258" s="385"/>
      <c r="M258" s="385"/>
      <c r="N258" s="385"/>
      <c r="O258" s="385"/>
      <c r="P258" s="385"/>
      <c r="Q258" s="385"/>
      <c r="R258" s="385"/>
      <c r="S258" s="385"/>
      <c r="T258" s="385"/>
      <c r="U258" s="385"/>
      <c r="V258" s="385"/>
      <c r="W258" s="385"/>
      <c r="X258" s="385"/>
      <c r="Y258" s="385"/>
      <c r="Z258" s="385"/>
    </row>
    <row r="259" ht="12.75" customHeight="1">
      <c r="A259" s="385"/>
      <c r="B259" s="385"/>
      <c r="C259" s="385"/>
      <c r="D259" s="449"/>
      <c r="E259" s="385"/>
      <c r="F259" s="449"/>
      <c r="G259" s="385"/>
      <c r="H259" s="385"/>
      <c r="I259" s="385"/>
      <c r="J259" s="385"/>
      <c r="K259" s="385"/>
      <c r="L259" s="385"/>
      <c r="M259" s="385"/>
      <c r="N259" s="385"/>
      <c r="O259" s="385"/>
      <c r="P259" s="385"/>
      <c r="Q259" s="385"/>
      <c r="R259" s="385"/>
      <c r="S259" s="385"/>
      <c r="T259" s="385"/>
      <c r="U259" s="385"/>
      <c r="V259" s="385"/>
      <c r="W259" s="385"/>
      <c r="X259" s="385"/>
      <c r="Y259" s="385"/>
      <c r="Z259" s="385"/>
    </row>
    <row r="260" ht="12.75" customHeight="1">
      <c r="A260" s="385"/>
      <c r="B260" s="385"/>
      <c r="C260" s="385"/>
      <c r="D260" s="449"/>
      <c r="E260" s="385"/>
      <c r="F260" s="449"/>
      <c r="G260" s="385"/>
      <c r="H260" s="385"/>
      <c r="I260" s="385"/>
      <c r="J260" s="385"/>
      <c r="K260" s="385"/>
      <c r="L260" s="385"/>
      <c r="M260" s="385"/>
      <c r="N260" s="385"/>
      <c r="O260" s="385"/>
      <c r="P260" s="385"/>
      <c r="Q260" s="385"/>
      <c r="R260" s="385"/>
      <c r="S260" s="385"/>
      <c r="T260" s="385"/>
      <c r="U260" s="385"/>
      <c r="V260" s="385"/>
      <c r="W260" s="385"/>
      <c r="X260" s="385"/>
      <c r="Y260" s="385"/>
      <c r="Z260" s="385"/>
    </row>
    <row r="261" ht="12.75" customHeight="1">
      <c r="A261" s="385"/>
      <c r="B261" s="385"/>
      <c r="C261" s="385"/>
      <c r="D261" s="449"/>
      <c r="E261" s="385"/>
      <c r="F261" s="449"/>
      <c r="G261" s="385"/>
      <c r="H261" s="385"/>
      <c r="I261" s="385"/>
      <c r="J261" s="385"/>
      <c r="K261" s="385"/>
      <c r="L261" s="385"/>
      <c r="M261" s="385"/>
      <c r="N261" s="385"/>
      <c r="O261" s="385"/>
      <c r="P261" s="385"/>
      <c r="Q261" s="385"/>
      <c r="R261" s="385"/>
      <c r="S261" s="385"/>
      <c r="T261" s="385"/>
      <c r="U261" s="385"/>
      <c r="V261" s="385"/>
      <c r="W261" s="385"/>
      <c r="X261" s="385"/>
      <c r="Y261" s="385"/>
      <c r="Z261" s="385"/>
    </row>
    <row r="262" ht="12.75" customHeight="1">
      <c r="A262" s="385"/>
      <c r="B262" s="385"/>
      <c r="C262" s="385"/>
      <c r="D262" s="449"/>
      <c r="E262" s="385"/>
      <c r="F262" s="449"/>
      <c r="G262" s="385"/>
      <c r="H262" s="385"/>
      <c r="I262" s="385"/>
      <c r="J262" s="385"/>
      <c r="K262" s="385"/>
      <c r="L262" s="385"/>
      <c r="M262" s="385"/>
      <c r="N262" s="385"/>
      <c r="O262" s="385"/>
      <c r="P262" s="385"/>
      <c r="Q262" s="385"/>
      <c r="R262" s="385"/>
      <c r="S262" s="385"/>
      <c r="T262" s="385"/>
      <c r="U262" s="385"/>
      <c r="V262" s="385"/>
      <c r="W262" s="385"/>
      <c r="X262" s="385"/>
      <c r="Y262" s="385"/>
      <c r="Z262" s="385"/>
    </row>
    <row r="263" ht="12.75" customHeight="1">
      <c r="A263" s="385"/>
      <c r="B263" s="385"/>
      <c r="C263" s="385"/>
      <c r="D263" s="449"/>
      <c r="E263" s="385"/>
      <c r="F263" s="449"/>
      <c r="G263" s="385"/>
      <c r="H263" s="385"/>
      <c r="I263" s="385"/>
      <c r="J263" s="385"/>
      <c r="K263" s="385"/>
      <c r="L263" s="385"/>
      <c r="M263" s="385"/>
      <c r="N263" s="385"/>
      <c r="O263" s="385"/>
      <c r="P263" s="385"/>
      <c r="Q263" s="385"/>
      <c r="R263" s="385"/>
      <c r="S263" s="385"/>
      <c r="T263" s="385"/>
      <c r="U263" s="385"/>
      <c r="V263" s="385"/>
      <c r="W263" s="385"/>
      <c r="X263" s="385"/>
      <c r="Y263" s="385"/>
      <c r="Z263" s="385"/>
    </row>
    <row r="264" ht="12.75" customHeight="1">
      <c r="A264" s="385"/>
      <c r="B264" s="385"/>
      <c r="C264" s="385"/>
      <c r="D264" s="449"/>
      <c r="E264" s="385"/>
      <c r="F264" s="449"/>
      <c r="G264" s="385"/>
      <c r="H264" s="385"/>
      <c r="I264" s="385"/>
      <c r="J264" s="385"/>
      <c r="K264" s="385"/>
      <c r="L264" s="385"/>
      <c r="M264" s="385"/>
      <c r="N264" s="385"/>
      <c r="O264" s="385"/>
      <c r="P264" s="385"/>
      <c r="Q264" s="385"/>
      <c r="R264" s="385"/>
      <c r="S264" s="385"/>
      <c r="T264" s="385"/>
      <c r="U264" s="385"/>
      <c r="V264" s="385"/>
      <c r="W264" s="385"/>
      <c r="X264" s="385"/>
      <c r="Y264" s="385"/>
      <c r="Z264" s="385"/>
    </row>
    <row r="265" ht="12.75" customHeight="1">
      <c r="A265" s="385"/>
      <c r="B265" s="385"/>
      <c r="C265" s="385"/>
      <c r="D265" s="449"/>
      <c r="E265" s="385"/>
      <c r="F265" s="449"/>
      <c r="G265" s="385"/>
      <c r="H265" s="385"/>
      <c r="I265" s="385"/>
      <c r="J265" s="385"/>
      <c r="K265" s="385"/>
      <c r="L265" s="385"/>
      <c r="M265" s="385"/>
      <c r="N265" s="385"/>
      <c r="O265" s="385"/>
      <c r="P265" s="385"/>
      <c r="Q265" s="385"/>
      <c r="R265" s="385"/>
      <c r="S265" s="385"/>
      <c r="T265" s="385"/>
      <c r="U265" s="385"/>
      <c r="V265" s="385"/>
      <c r="W265" s="385"/>
      <c r="X265" s="385"/>
      <c r="Y265" s="385"/>
      <c r="Z265" s="385"/>
    </row>
    <row r="266" ht="12.75" customHeight="1">
      <c r="A266" s="385"/>
      <c r="B266" s="385"/>
      <c r="C266" s="385"/>
      <c r="D266" s="449"/>
      <c r="E266" s="385"/>
      <c r="F266" s="449"/>
      <c r="G266" s="385"/>
      <c r="H266" s="385"/>
      <c r="I266" s="385"/>
      <c r="J266" s="385"/>
      <c r="K266" s="385"/>
      <c r="L266" s="385"/>
      <c r="M266" s="385"/>
      <c r="N266" s="385"/>
      <c r="O266" s="385"/>
      <c r="P266" s="385"/>
      <c r="Q266" s="385"/>
      <c r="R266" s="385"/>
      <c r="S266" s="385"/>
      <c r="T266" s="385"/>
      <c r="U266" s="385"/>
      <c r="V266" s="385"/>
      <c r="W266" s="385"/>
      <c r="X266" s="385"/>
      <c r="Y266" s="385"/>
      <c r="Z266" s="385"/>
    </row>
    <row r="267" ht="12.75" customHeight="1">
      <c r="A267" s="385"/>
      <c r="B267" s="385"/>
      <c r="C267" s="385"/>
      <c r="D267" s="449"/>
      <c r="E267" s="385"/>
      <c r="F267" s="449"/>
      <c r="G267" s="385"/>
      <c r="H267" s="385"/>
      <c r="I267" s="385"/>
      <c r="J267" s="385"/>
      <c r="K267" s="385"/>
      <c r="L267" s="385"/>
      <c r="M267" s="385"/>
      <c r="N267" s="385"/>
      <c r="O267" s="385"/>
      <c r="P267" s="385"/>
      <c r="Q267" s="385"/>
      <c r="R267" s="385"/>
      <c r="S267" s="385"/>
      <c r="T267" s="385"/>
      <c r="U267" s="385"/>
      <c r="V267" s="385"/>
      <c r="W267" s="385"/>
      <c r="X267" s="385"/>
      <c r="Y267" s="385"/>
      <c r="Z267" s="385"/>
    </row>
    <row r="268" ht="12.75" customHeight="1">
      <c r="A268" s="385"/>
      <c r="B268" s="385"/>
      <c r="C268" s="385"/>
      <c r="D268" s="449"/>
      <c r="E268" s="385"/>
      <c r="F268" s="449"/>
      <c r="G268" s="385"/>
      <c r="H268" s="385"/>
      <c r="I268" s="385"/>
      <c r="J268" s="385"/>
      <c r="K268" s="385"/>
      <c r="L268" s="385"/>
      <c r="M268" s="385"/>
      <c r="N268" s="385"/>
      <c r="O268" s="385"/>
      <c r="P268" s="385"/>
      <c r="Q268" s="385"/>
      <c r="R268" s="385"/>
      <c r="S268" s="385"/>
      <c r="T268" s="385"/>
      <c r="U268" s="385"/>
      <c r="V268" s="385"/>
      <c r="W268" s="385"/>
      <c r="X268" s="385"/>
      <c r="Y268" s="385"/>
      <c r="Z268" s="385"/>
    </row>
    <row r="269" ht="12.75" customHeight="1">
      <c r="A269" s="385"/>
      <c r="B269" s="385"/>
      <c r="C269" s="385"/>
      <c r="D269" s="449"/>
      <c r="E269" s="385"/>
      <c r="F269" s="449"/>
      <c r="G269" s="385"/>
      <c r="H269" s="385"/>
      <c r="I269" s="385"/>
      <c r="J269" s="385"/>
      <c r="K269" s="385"/>
      <c r="L269" s="385"/>
      <c r="M269" s="385"/>
      <c r="N269" s="385"/>
      <c r="O269" s="385"/>
      <c r="P269" s="385"/>
      <c r="Q269" s="385"/>
      <c r="R269" s="385"/>
      <c r="S269" s="385"/>
      <c r="T269" s="385"/>
      <c r="U269" s="385"/>
      <c r="V269" s="385"/>
      <c r="W269" s="385"/>
      <c r="X269" s="385"/>
      <c r="Y269" s="385"/>
      <c r="Z269" s="385"/>
    </row>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3"/>
    <col customWidth="1" min="2" max="2" width="13.71"/>
    <col customWidth="1" min="3" max="3" width="38.86"/>
    <col customWidth="1" min="4" max="4" width="16.43"/>
    <col customWidth="1" min="5" max="5" width="26.29"/>
    <col customWidth="1" min="6" max="26" width="8.57"/>
  </cols>
  <sheetData>
    <row r="1" ht="39.75" customHeight="1">
      <c r="A1" s="595"/>
      <c r="B1" s="596"/>
      <c r="C1" s="595"/>
      <c r="D1" s="597"/>
      <c r="E1" s="597"/>
      <c r="F1" s="595"/>
      <c r="G1" s="595"/>
      <c r="H1" s="595"/>
      <c r="I1" s="595"/>
      <c r="J1" s="595"/>
      <c r="K1" s="595"/>
      <c r="L1" s="595"/>
      <c r="M1" s="595"/>
      <c r="N1" s="595"/>
      <c r="O1" s="595"/>
      <c r="P1" s="595"/>
      <c r="Q1" s="595"/>
      <c r="R1" s="595"/>
      <c r="S1" s="595"/>
      <c r="T1" s="595"/>
      <c r="U1" s="595"/>
      <c r="V1" s="595"/>
      <c r="W1" s="595"/>
      <c r="X1" s="595"/>
      <c r="Y1" s="595"/>
      <c r="Z1" s="595"/>
    </row>
    <row r="2" ht="11.25" customHeight="1">
      <c r="A2" s="296"/>
      <c r="B2" s="296"/>
      <c r="C2" s="301"/>
      <c r="D2" s="342"/>
      <c r="E2" s="342"/>
      <c r="F2" s="296"/>
      <c r="G2" s="296"/>
      <c r="H2" s="595"/>
      <c r="I2" s="595"/>
      <c r="J2" s="595"/>
      <c r="K2" s="595"/>
      <c r="L2" s="595"/>
      <c r="M2" s="595"/>
      <c r="N2" s="595"/>
      <c r="O2" s="595"/>
      <c r="P2" s="595"/>
      <c r="Q2" s="595"/>
      <c r="R2" s="595"/>
      <c r="S2" s="595"/>
      <c r="T2" s="595"/>
      <c r="U2" s="595"/>
      <c r="V2" s="595"/>
      <c r="W2" s="595"/>
      <c r="X2" s="595"/>
      <c r="Y2" s="595"/>
      <c r="Z2" s="595"/>
    </row>
    <row r="3" ht="11.25" customHeight="1">
      <c r="A3" s="296"/>
      <c r="B3" s="296"/>
      <c r="C3" s="301"/>
      <c r="D3" s="342"/>
      <c r="E3" s="597"/>
      <c r="F3" s="296"/>
      <c r="G3" s="296"/>
      <c r="H3" s="595"/>
      <c r="I3" s="595"/>
      <c r="J3" s="595"/>
      <c r="K3" s="595"/>
      <c r="L3" s="595"/>
      <c r="M3" s="595"/>
      <c r="N3" s="595"/>
      <c r="O3" s="595"/>
      <c r="P3" s="595"/>
      <c r="Q3" s="595"/>
      <c r="R3" s="595"/>
      <c r="S3" s="595"/>
      <c r="T3" s="595"/>
      <c r="U3" s="595"/>
      <c r="V3" s="595"/>
      <c r="W3" s="595"/>
      <c r="X3" s="595"/>
      <c r="Y3" s="595"/>
      <c r="Z3" s="595"/>
    </row>
    <row r="4" ht="11.25" customHeight="1">
      <c r="A4" s="342"/>
      <c r="B4" s="342"/>
      <c r="C4" s="301"/>
      <c r="D4" s="342"/>
      <c r="E4" s="342"/>
      <c r="F4" s="296"/>
      <c r="G4" s="296"/>
      <c r="H4" s="595"/>
      <c r="I4" s="595"/>
      <c r="J4" s="595"/>
      <c r="K4" s="595"/>
      <c r="L4" s="595"/>
      <c r="M4" s="595"/>
      <c r="N4" s="595"/>
      <c r="O4" s="595"/>
      <c r="P4" s="595"/>
      <c r="Q4" s="595"/>
      <c r="R4" s="595"/>
      <c r="S4" s="595"/>
      <c r="T4" s="595"/>
      <c r="U4" s="595"/>
      <c r="V4" s="595"/>
      <c r="W4" s="595"/>
      <c r="X4" s="595"/>
      <c r="Y4" s="595"/>
      <c r="Z4" s="595"/>
    </row>
    <row r="5" ht="11.25" customHeight="1">
      <c r="A5" s="342"/>
      <c r="B5" s="598" t="s">
        <v>335</v>
      </c>
      <c r="C5" s="301"/>
      <c r="D5" s="342"/>
      <c r="E5" s="342"/>
      <c r="F5" s="296"/>
      <c r="G5" s="296"/>
      <c r="H5" s="595"/>
      <c r="I5" s="595"/>
      <c r="J5" s="595"/>
      <c r="K5" s="595"/>
      <c r="L5" s="595"/>
      <c r="M5" s="595"/>
      <c r="N5" s="595"/>
      <c r="O5" s="595"/>
      <c r="P5" s="595"/>
      <c r="Q5" s="595"/>
      <c r="R5" s="595"/>
      <c r="S5" s="595"/>
      <c r="T5" s="595"/>
      <c r="U5" s="595"/>
      <c r="V5" s="595"/>
      <c r="W5" s="595"/>
      <c r="X5" s="595"/>
      <c r="Y5" s="595"/>
      <c r="Z5" s="595"/>
    </row>
    <row r="6" ht="11.25" customHeight="1">
      <c r="A6" s="342"/>
      <c r="B6" s="342"/>
      <c r="C6" s="301"/>
      <c r="D6" s="342"/>
      <c r="E6" s="342"/>
      <c r="F6" s="296"/>
      <c r="G6" s="296"/>
      <c r="H6" s="595"/>
      <c r="I6" s="595"/>
      <c r="J6" s="595"/>
      <c r="K6" s="595"/>
      <c r="L6" s="595"/>
      <c r="M6" s="595"/>
      <c r="N6" s="595"/>
      <c r="O6" s="595"/>
      <c r="P6" s="595"/>
      <c r="Q6" s="595"/>
      <c r="R6" s="595"/>
      <c r="S6" s="595"/>
      <c r="T6" s="595"/>
      <c r="U6" s="595"/>
      <c r="V6" s="595"/>
      <c r="W6" s="595"/>
      <c r="X6" s="595"/>
      <c r="Y6" s="595"/>
      <c r="Z6" s="595"/>
    </row>
    <row r="7" ht="15.75" customHeight="1">
      <c r="A7" s="342"/>
      <c r="B7" s="600"/>
      <c r="C7" s="601"/>
      <c r="D7" s="602"/>
      <c r="E7" s="604"/>
      <c r="F7" s="296"/>
      <c r="G7" s="296"/>
      <c r="H7" s="595"/>
      <c r="I7" s="595"/>
      <c r="J7" s="595"/>
      <c r="K7" s="595"/>
      <c r="L7" s="595"/>
      <c r="M7" s="595"/>
      <c r="N7" s="595"/>
      <c r="O7" s="595"/>
      <c r="P7" s="595"/>
      <c r="Q7" s="595"/>
      <c r="R7" s="595"/>
      <c r="S7" s="595"/>
      <c r="T7" s="595"/>
      <c r="U7" s="595"/>
      <c r="V7" s="595"/>
      <c r="W7" s="595"/>
      <c r="X7" s="595"/>
      <c r="Y7" s="595"/>
      <c r="Z7" s="595"/>
    </row>
    <row r="8" ht="11.25" customHeight="1">
      <c r="A8" s="342"/>
      <c r="B8" s="606" t="s">
        <v>336</v>
      </c>
      <c r="C8" s="607" t="s">
        <v>338</v>
      </c>
      <c r="D8" s="609" t="s">
        <v>339</v>
      </c>
      <c r="E8" s="610" t="s">
        <v>340</v>
      </c>
      <c r="F8" s="296"/>
      <c r="G8" s="296"/>
      <c r="H8" s="595"/>
      <c r="I8" s="595"/>
      <c r="J8" s="595"/>
      <c r="K8" s="595"/>
      <c r="L8" s="595"/>
      <c r="M8" s="595"/>
      <c r="N8" s="595"/>
      <c r="O8" s="595"/>
      <c r="P8" s="595"/>
      <c r="Q8" s="595"/>
      <c r="R8" s="595"/>
      <c r="S8" s="595"/>
      <c r="T8" s="595"/>
      <c r="U8" s="595"/>
      <c r="V8" s="595"/>
      <c r="W8" s="595"/>
      <c r="X8" s="595"/>
      <c r="Y8" s="595"/>
      <c r="Z8" s="595"/>
    </row>
    <row r="9" ht="11.25" customHeight="1">
      <c r="A9" s="305"/>
      <c r="B9" s="612">
        <v>1.0</v>
      </c>
      <c r="C9" s="312" t="s">
        <v>341</v>
      </c>
      <c r="D9" s="614">
        <f>'1. Operación COT'!C17</f>
        <v>247.8146853</v>
      </c>
      <c r="E9" s="616">
        <f t="shared" ref="E9:E13" si="1">D9*B9</f>
        <v>247.8146853</v>
      </c>
      <c r="F9" s="618"/>
      <c r="G9" s="296"/>
      <c r="H9" s="595"/>
      <c r="I9" s="595"/>
      <c r="J9" s="595"/>
      <c r="K9" s="595"/>
      <c r="L9" s="595"/>
      <c r="M9" s="595"/>
      <c r="N9" s="595"/>
      <c r="O9" s="595"/>
      <c r="P9" s="595"/>
      <c r="Q9" s="595"/>
      <c r="R9" s="595"/>
      <c r="S9" s="595"/>
      <c r="T9" s="595"/>
      <c r="U9" s="595"/>
      <c r="V9" s="595"/>
      <c r="W9" s="595"/>
      <c r="X9" s="595"/>
      <c r="Y9" s="595"/>
      <c r="Z9" s="595"/>
    </row>
    <row r="10" ht="11.25" customHeight="1">
      <c r="A10" s="305"/>
      <c r="B10" s="612">
        <v>1.0</v>
      </c>
      <c r="C10" s="312" t="s">
        <v>343</v>
      </c>
      <c r="D10" s="619">
        <f>'2. Espacio COT'!F14</f>
        <v>270.0625714</v>
      </c>
      <c r="E10" s="616">
        <f t="shared" si="1"/>
        <v>270.0625714</v>
      </c>
      <c r="F10" s="296"/>
      <c r="G10" s="296"/>
      <c r="H10" s="595"/>
      <c r="I10" s="595"/>
      <c r="J10" s="595"/>
      <c r="K10" s="595"/>
      <c r="L10" s="595"/>
      <c r="M10" s="595"/>
      <c r="N10" s="595"/>
      <c r="O10" s="595"/>
      <c r="P10" s="595"/>
      <c r="Q10" s="595"/>
      <c r="R10" s="595"/>
      <c r="S10" s="595"/>
      <c r="T10" s="595"/>
      <c r="U10" s="595"/>
      <c r="V10" s="595"/>
      <c r="W10" s="595"/>
      <c r="X10" s="595"/>
      <c r="Y10" s="595"/>
      <c r="Z10" s="595"/>
    </row>
    <row r="11" ht="11.25" customHeight="1">
      <c r="A11" s="305"/>
      <c r="B11" s="612">
        <v>1.0</v>
      </c>
      <c r="C11" s="312" t="s">
        <v>345</v>
      </c>
      <c r="D11" s="619">
        <f>'3. Energía COT'!D29</f>
        <v>296.3672</v>
      </c>
      <c r="E11" s="616">
        <f t="shared" si="1"/>
        <v>296.3672</v>
      </c>
      <c r="F11" s="296"/>
      <c r="G11" s="296"/>
      <c r="H11" s="595"/>
      <c r="I11" s="595"/>
      <c r="J11" s="595"/>
      <c r="K11" s="595"/>
      <c r="L11" s="595"/>
      <c r="M11" s="595"/>
      <c r="N11" s="595"/>
      <c r="O11" s="595"/>
      <c r="P11" s="595"/>
      <c r="Q11" s="595"/>
      <c r="R11" s="595"/>
      <c r="S11" s="595"/>
      <c r="T11" s="595"/>
      <c r="U11" s="595"/>
      <c r="V11" s="595"/>
      <c r="W11" s="595"/>
      <c r="X11" s="595"/>
      <c r="Y11" s="595"/>
      <c r="Z11" s="595"/>
    </row>
    <row r="12" ht="11.25" customHeight="1">
      <c r="A12" s="305"/>
      <c r="B12" s="612">
        <v>1.0</v>
      </c>
      <c r="C12" s="312" t="s">
        <v>347</v>
      </c>
      <c r="D12" s="619">
        <f>'4. Gastos Operativos COT'!F12</f>
        <v>103.8</v>
      </c>
      <c r="E12" s="616">
        <f t="shared" si="1"/>
        <v>103.8</v>
      </c>
      <c r="F12" s="623"/>
      <c r="G12" s="296"/>
      <c r="H12" s="595"/>
      <c r="I12" s="595"/>
      <c r="J12" s="595"/>
      <c r="K12" s="595"/>
      <c r="L12" s="595"/>
      <c r="M12" s="595"/>
      <c r="N12" s="595"/>
      <c r="O12" s="595"/>
      <c r="P12" s="595"/>
      <c r="Q12" s="595"/>
      <c r="R12" s="595"/>
      <c r="S12" s="595"/>
      <c r="T12" s="595"/>
      <c r="U12" s="595"/>
      <c r="V12" s="595"/>
      <c r="W12" s="595"/>
      <c r="X12" s="595"/>
      <c r="Y12" s="595"/>
      <c r="Z12" s="595"/>
    </row>
    <row r="13" ht="11.25" customHeight="1">
      <c r="A13" s="305"/>
      <c r="B13" s="612">
        <v>0.0</v>
      </c>
      <c r="C13" s="312"/>
      <c r="D13" s="619">
        <v>0.0</v>
      </c>
      <c r="E13" s="616">
        <f t="shared" si="1"/>
        <v>0</v>
      </c>
      <c r="F13" s="296"/>
      <c r="G13" s="296"/>
      <c r="H13" s="595"/>
      <c r="I13" s="595"/>
      <c r="J13" s="595"/>
      <c r="K13" s="595"/>
      <c r="L13" s="595"/>
      <c r="M13" s="595"/>
      <c r="N13" s="595"/>
      <c r="O13" s="595"/>
      <c r="P13" s="595"/>
      <c r="Q13" s="595"/>
      <c r="R13" s="595"/>
      <c r="S13" s="595"/>
      <c r="T13" s="595"/>
      <c r="U13" s="595"/>
      <c r="V13" s="595"/>
      <c r="W13" s="595"/>
      <c r="X13" s="595"/>
      <c r="Y13" s="595"/>
      <c r="Z13" s="595"/>
    </row>
    <row r="14" ht="11.25" customHeight="1">
      <c r="A14" s="305"/>
      <c r="B14" s="342"/>
      <c r="C14" s="296"/>
      <c r="D14" s="626"/>
      <c r="E14" s="627"/>
      <c r="F14" s="296"/>
      <c r="G14" s="296"/>
      <c r="H14" s="595"/>
      <c r="I14" s="595"/>
      <c r="J14" s="595"/>
      <c r="K14" s="595"/>
      <c r="L14" s="595"/>
      <c r="M14" s="595"/>
      <c r="N14" s="595"/>
      <c r="O14" s="595"/>
      <c r="P14" s="595"/>
      <c r="Q14" s="595"/>
      <c r="R14" s="595"/>
      <c r="S14" s="595"/>
      <c r="T14" s="595"/>
      <c r="U14" s="595"/>
      <c r="V14" s="595"/>
      <c r="W14" s="595"/>
      <c r="X14" s="595"/>
      <c r="Y14" s="595"/>
      <c r="Z14" s="595"/>
    </row>
    <row r="15" ht="11.25" customHeight="1">
      <c r="A15" s="629"/>
      <c r="B15" s="629"/>
      <c r="C15" s="595"/>
      <c r="D15" s="631"/>
      <c r="E15" s="631"/>
      <c r="F15" s="296"/>
      <c r="G15" s="296"/>
      <c r="H15" s="595"/>
      <c r="I15" s="595"/>
      <c r="J15" s="595"/>
      <c r="K15" s="595"/>
      <c r="L15" s="595"/>
      <c r="M15" s="595"/>
      <c r="N15" s="595"/>
      <c r="O15" s="595"/>
      <c r="P15" s="595"/>
      <c r="Q15" s="595"/>
      <c r="R15" s="595"/>
      <c r="S15" s="595"/>
      <c r="T15" s="595"/>
      <c r="U15" s="595"/>
      <c r="V15" s="595"/>
      <c r="W15" s="595"/>
      <c r="X15" s="595"/>
      <c r="Y15" s="595"/>
      <c r="Z15" s="595"/>
    </row>
    <row r="16" ht="30.0" customHeight="1">
      <c r="A16" s="296"/>
      <c r="B16" s="632"/>
      <c r="C16" s="634" t="s">
        <v>353</v>
      </c>
      <c r="D16" s="636"/>
      <c r="E16" s="638">
        <f>SUM(E9:E13)</f>
        <v>918.0444567</v>
      </c>
      <c r="F16" s="296"/>
      <c r="G16" s="296"/>
      <c r="H16" s="595"/>
      <c r="I16" s="595"/>
      <c r="J16" s="595"/>
      <c r="K16" s="595"/>
      <c r="L16" s="595"/>
      <c r="M16" s="595"/>
      <c r="N16" s="595"/>
      <c r="O16" s="595"/>
      <c r="P16" s="595"/>
      <c r="Q16" s="595"/>
      <c r="R16" s="595"/>
      <c r="S16" s="595"/>
      <c r="T16" s="595"/>
      <c r="U16" s="595"/>
      <c r="V16" s="595"/>
      <c r="W16" s="595"/>
      <c r="X16" s="595"/>
      <c r="Y16" s="595"/>
      <c r="Z16" s="595"/>
    </row>
    <row r="17" ht="11.25" customHeight="1">
      <c r="A17" s="305" t="s">
        <v>2</v>
      </c>
      <c r="B17" s="305"/>
      <c r="C17" s="301"/>
      <c r="D17" s="640"/>
      <c r="E17" s="640"/>
      <c r="F17" s="296"/>
      <c r="G17" s="296"/>
      <c r="H17" s="595"/>
      <c r="I17" s="595"/>
      <c r="J17" s="595"/>
      <c r="K17" s="595"/>
      <c r="L17" s="595"/>
      <c r="M17" s="595"/>
      <c r="N17" s="595"/>
      <c r="O17" s="595"/>
      <c r="P17" s="595"/>
      <c r="Q17" s="595"/>
      <c r="R17" s="595"/>
      <c r="S17" s="595"/>
      <c r="T17" s="595"/>
      <c r="U17" s="595"/>
      <c r="V17" s="595"/>
      <c r="W17" s="595"/>
      <c r="X17" s="595"/>
      <c r="Y17" s="595"/>
      <c r="Z17" s="595"/>
    </row>
    <row r="18" ht="11.25" customHeight="1">
      <c r="A18" s="305"/>
      <c r="B18" s="305"/>
      <c r="C18" s="301"/>
      <c r="D18" s="640"/>
      <c r="E18" s="640"/>
      <c r="F18" s="296"/>
      <c r="G18" s="296"/>
      <c r="H18" s="595"/>
      <c r="I18" s="595"/>
      <c r="J18" s="595"/>
      <c r="K18" s="595"/>
      <c r="L18" s="595"/>
      <c r="M18" s="595"/>
      <c r="N18" s="595"/>
      <c r="O18" s="595"/>
      <c r="P18" s="595"/>
      <c r="Q18" s="595"/>
      <c r="R18" s="595"/>
      <c r="S18" s="595"/>
      <c r="T18" s="595"/>
      <c r="U18" s="595"/>
      <c r="V18" s="595"/>
      <c r="W18" s="595"/>
      <c r="X18" s="595"/>
      <c r="Y18" s="595"/>
      <c r="Z18" s="595"/>
    </row>
    <row r="19" ht="11.25" customHeight="1">
      <c r="A19" s="305"/>
      <c r="B19" s="305"/>
      <c r="C19" s="301"/>
      <c r="D19" s="640"/>
      <c r="E19" s="640"/>
      <c r="F19" s="296"/>
      <c r="G19" s="296"/>
      <c r="H19" s="595"/>
      <c r="I19" s="595"/>
      <c r="J19" s="595"/>
      <c r="K19" s="595"/>
      <c r="L19" s="595"/>
      <c r="M19" s="595"/>
      <c r="N19" s="595"/>
      <c r="O19" s="595"/>
      <c r="P19" s="595"/>
      <c r="Q19" s="595"/>
      <c r="R19" s="595"/>
      <c r="S19" s="595"/>
      <c r="T19" s="595"/>
      <c r="U19" s="595"/>
      <c r="V19" s="595"/>
      <c r="W19" s="595"/>
      <c r="X19" s="595"/>
      <c r="Y19" s="595"/>
      <c r="Z19" s="595"/>
    </row>
    <row r="20" ht="11.25" customHeight="1">
      <c r="A20" s="595"/>
      <c r="B20" s="598" t="s">
        <v>358</v>
      </c>
      <c r="C20" s="301"/>
      <c r="D20" s="342"/>
      <c r="E20" s="342"/>
      <c r="F20" s="595"/>
      <c r="G20" s="595"/>
      <c r="H20" s="595"/>
      <c r="I20" s="595"/>
      <c r="J20" s="595"/>
      <c r="K20" s="595"/>
      <c r="L20" s="595"/>
      <c r="M20" s="595"/>
      <c r="N20" s="595"/>
      <c r="O20" s="595"/>
      <c r="P20" s="595"/>
      <c r="Q20" s="595"/>
      <c r="R20" s="595"/>
      <c r="S20" s="595"/>
      <c r="T20" s="595"/>
      <c r="U20" s="595"/>
      <c r="V20" s="595"/>
      <c r="W20" s="595"/>
      <c r="X20" s="595"/>
      <c r="Y20" s="595"/>
      <c r="Z20" s="595"/>
    </row>
    <row r="21" ht="11.25" customHeight="1">
      <c r="A21" s="595"/>
      <c r="B21" s="342"/>
      <c r="C21" s="301"/>
      <c r="D21" s="342"/>
      <c r="E21" s="342"/>
      <c r="F21" s="595"/>
      <c r="G21" s="595"/>
      <c r="H21" s="595"/>
      <c r="I21" s="595"/>
      <c r="J21" s="595"/>
      <c r="K21" s="595"/>
      <c r="L21" s="595"/>
      <c r="M21" s="595"/>
      <c r="N21" s="595"/>
      <c r="O21" s="595"/>
      <c r="P21" s="595"/>
      <c r="Q21" s="595"/>
      <c r="R21" s="595"/>
      <c r="S21" s="595"/>
      <c r="T21" s="595"/>
      <c r="U21" s="595"/>
      <c r="V21" s="595"/>
      <c r="W21" s="595"/>
      <c r="X21" s="595"/>
      <c r="Y21" s="595"/>
      <c r="Z21" s="595"/>
    </row>
    <row r="22" ht="11.25" customHeight="1">
      <c r="A22" s="595"/>
      <c r="B22" s="600"/>
      <c r="C22" s="601"/>
      <c r="D22" s="602"/>
      <c r="E22" s="604"/>
      <c r="F22" s="595"/>
      <c r="G22" s="595"/>
      <c r="H22" s="595"/>
      <c r="I22" s="595"/>
      <c r="J22" s="595"/>
      <c r="K22" s="595"/>
      <c r="L22" s="595"/>
      <c r="M22" s="595"/>
      <c r="N22" s="595"/>
      <c r="O22" s="595"/>
      <c r="P22" s="595"/>
      <c r="Q22" s="595"/>
      <c r="R22" s="595"/>
      <c r="S22" s="595"/>
      <c r="T22" s="595"/>
      <c r="U22" s="595"/>
      <c r="V22" s="595"/>
      <c r="W22" s="595"/>
      <c r="X22" s="595"/>
      <c r="Y22" s="595"/>
      <c r="Z22" s="595"/>
    </row>
    <row r="23" ht="11.25" customHeight="1">
      <c r="A23" s="595"/>
      <c r="B23" s="606" t="s">
        <v>336</v>
      </c>
      <c r="C23" s="607" t="s">
        <v>338</v>
      </c>
      <c r="D23" s="609" t="s">
        <v>360</v>
      </c>
      <c r="E23" s="610" t="s">
        <v>361</v>
      </c>
      <c r="F23" s="595"/>
      <c r="G23" s="595"/>
      <c r="H23" s="595"/>
      <c r="I23" s="595"/>
      <c r="J23" s="595"/>
      <c r="K23" s="595"/>
      <c r="L23" s="595"/>
      <c r="M23" s="595"/>
      <c r="N23" s="595"/>
      <c r="O23" s="595"/>
      <c r="P23" s="595"/>
      <c r="Q23" s="595"/>
      <c r="R23" s="595"/>
      <c r="S23" s="595"/>
      <c r="T23" s="595"/>
      <c r="U23" s="595"/>
      <c r="V23" s="595"/>
      <c r="W23" s="595"/>
      <c r="X23" s="595"/>
      <c r="Y23" s="595"/>
      <c r="Z23" s="595"/>
    </row>
    <row r="24" ht="11.25" customHeight="1">
      <c r="A24" s="595"/>
      <c r="B24" s="612">
        <v>1.0</v>
      </c>
      <c r="C24" s="312" t="s">
        <v>363</v>
      </c>
      <c r="D24" s="614">
        <f>'5. MO Implementacion'!D10</f>
        <v>2461.227273</v>
      </c>
      <c r="E24" s="616">
        <f>D24</f>
        <v>2461.227273</v>
      </c>
      <c r="F24" s="623" t="s">
        <v>366</v>
      </c>
      <c r="G24" s="595"/>
      <c r="H24" s="595"/>
      <c r="I24" s="595"/>
      <c r="J24" s="595"/>
      <c r="K24" s="595"/>
      <c r="L24" s="595"/>
      <c r="M24" s="595"/>
      <c r="N24" s="595"/>
      <c r="O24" s="595"/>
      <c r="P24" s="595"/>
      <c r="Q24" s="595"/>
      <c r="R24" s="595"/>
      <c r="S24" s="595"/>
      <c r="T24" s="595"/>
      <c r="U24" s="595"/>
      <c r="V24" s="595"/>
      <c r="W24" s="595"/>
      <c r="X24" s="595"/>
      <c r="Y24" s="595"/>
      <c r="Z24" s="595"/>
    </row>
    <row r="25" ht="11.25" customHeight="1">
      <c r="A25" s="595"/>
      <c r="B25" s="342"/>
      <c r="C25" s="296"/>
      <c r="D25" s="626"/>
      <c r="E25" s="627"/>
      <c r="F25" s="595"/>
      <c r="G25" s="595"/>
      <c r="H25" s="595"/>
      <c r="I25" s="595"/>
      <c r="J25" s="595"/>
      <c r="K25" s="595"/>
      <c r="L25" s="595"/>
      <c r="M25" s="595"/>
      <c r="N25" s="595"/>
      <c r="O25" s="595"/>
      <c r="P25" s="595"/>
      <c r="Q25" s="595"/>
      <c r="R25" s="595"/>
      <c r="S25" s="595"/>
      <c r="T25" s="595"/>
      <c r="U25" s="595"/>
      <c r="V25" s="595"/>
      <c r="W25" s="595"/>
      <c r="X25" s="595"/>
      <c r="Y25" s="595"/>
      <c r="Z25" s="595"/>
    </row>
    <row r="26" ht="11.25" customHeight="1">
      <c r="A26" s="595"/>
      <c r="B26" s="629"/>
      <c r="C26" s="595"/>
      <c r="D26" s="631"/>
      <c r="E26" s="631"/>
      <c r="F26" s="595"/>
      <c r="G26" s="595"/>
      <c r="H26" s="595"/>
      <c r="I26" s="595"/>
      <c r="J26" s="595"/>
      <c r="K26" s="595"/>
      <c r="L26" s="595"/>
      <c r="M26" s="595"/>
      <c r="N26" s="595"/>
      <c r="O26" s="595"/>
      <c r="P26" s="595"/>
      <c r="Q26" s="595"/>
      <c r="R26" s="595"/>
      <c r="S26" s="595"/>
      <c r="T26" s="595"/>
      <c r="U26" s="595"/>
      <c r="V26" s="595"/>
      <c r="W26" s="595"/>
      <c r="X26" s="595"/>
      <c r="Y26" s="595"/>
      <c r="Z26" s="595"/>
    </row>
    <row r="27" ht="18.0" customHeight="1">
      <c r="A27" s="595"/>
      <c r="B27" s="632"/>
      <c r="C27" s="634" t="s">
        <v>368</v>
      </c>
      <c r="D27" s="636"/>
      <c r="E27" s="638">
        <f>SUM(E24)</f>
        <v>2461.227273</v>
      </c>
      <c r="F27" s="595" t="s">
        <v>370</v>
      </c>
      <c r="G27" s="595"/>
      <c r="H27" s="595"/>
      <c r="I27" s="595"/>
      <c r="J27" s="595"/>
      <c r="K27" s="595"/>
      <c r="L27" s="595"/>
      <c r="M27" s="595"/>
      <c r="N27" s="595"/>
      <c r="O27" s="595"/>
      <c r="P27" s="595"/>
      <c r="Q27" s="595"/>
      <c r="R27" s="595"/>
      <c r="S27" s="595"/>
      <c r="T27" s="595"/>
      <c r="U27" s="595"/>
      <c r="V27" s="595"/>
      <c r="W27" s="595"/>
      <c r="X27" s="595"/>
      <c r="Y27" s="595"/>
      <c r="Z27" s="595"/>
    </row>
    <row r="28" ht="11.25" customHeight="1">
      <c r="A28" s="595"/>
      <c r="B28" s="595"/>
      <c r="C28" s="595"/>
      <c r="D28" s="597"/>
      <c r="E28" s="597"/>
      <c r="F28" s="595"/>
      <c r="G28" s="595"/>
      <c r="H28" s="595"/>
      <c r="I28" s="595"/>
      <c r="J28" s="595"/>
      <c r="K28" s="595"/>
      <c r="L28" s="595"/>
      <c r="M28" s="595"/>
      <c r="N28" s="595"/>
      <c r="O28" s="595"/>
      <c r="P28" s="595"/>
      <c r="Q28" s="595"/>
      <c r="R28" s="595"/>
      <c r="S28" s="595"/>
      <c r="T28" s="595"/>
      <c r="U28" s="595"/>
      <c r="V28" s="595"/>
      <c r="W28" s="595"/>
      <c r="X28" s="595"/>
      <c r="Y28" s="595"/>
      <c r="Z28" s="595"/>
    </row>
    <row r="29" ht="11.25" customHeight="1">
      <c r="A29" s="595"/>
      <c r="B29" s="595"/>
      <c r="C29" s="595"/>
      <c r="D29" s="597"/>
      <c r="E29" s="597"/>
      <c r="F29" s="595"/>
      <c r="G29" s="595"/>
      <c r="H29" s="595"/>
      <c r="I29" s="595"/>
      <c r="J29" s="595"/>
      <c r="K29" s="595"/>
      <c r="L29" s="595"/>
      <c r="M29" s="595"/>
      <c r="N29" s="595"/>
      <c r="O29" s="595"/>
      <c r="P29" s="595"/>
      <c r="Q29" s="595"/>
      <c r="R29" s="595"/>
      <c r="S29" s="595"/>
      <c r="T29" s="595"/>
      <c r="U29" s="595"/>
      <c r="V29" s="595"/>
      <c r="W29" s="595"/>
      <c r="X29" s="595"/>
      <c r="Y29" s="595"/>
      <c r="Z29" s="595"/>
    </row>
    <row r="30" ht="11.25" customHeight="1">
      <c r="A30" s="595"/>
      <c r="B30" s="595"/>
      <c r="C30" s="595"/>
      <c r="D30" s="597"/>
      <c r="E30" s="597"/>
      <c r="F30" s="595"/>
      <c r="G30" s="595"/>
      <c r="H30" s="595"/>
      <c r="I30" s="595"/>
      <c r="J30" s="595"/>
      <c r="K30" s="595"/>
      <c r="L30" s="595"/>
      <c r="M30" s="595"/>
      <c r="N30" s="595"/>
      <c r="O30" s="595"/>
      <c r="P30" s="595"/>
      <c r="Q30" s="595"/>
      <c r="R30" s="595"/>
      <c r="S30" s="595"/>
      <c r="T30" s="595"/>
      <c r="U30" s="595"/>
      <c r="V30" s="595"/>
      <c r="W30" s="595"/>
      <c r="X30" s="595"/>
      <c r="Y30" s="595"/>
      <c r="Z30" s="595"/>
    </row>
    <row r="31" ht="11.25" customHeight="1">
      <c r="A31" s="595"/>
      <c r="B31" s="595"/>
      <c r="C31" s="595"/>
      <c r="D31" s="597"/>
      <c r="E31" s="597"/>
      <c r="F31" s="595"/>
      <c r="G31" s="595"/>
      <c r="H31" s="595"/>
      <c r="I31" s="595"/>
      <c r="J31" s="595"/>
      <c r="K31" s="595"/>
      <c r="L31" s="595"/>
      <c r="M31" s="595"/>
      <c r="N31" s="595"/>
      <c r="O31" s="595"/>
      <c r="P31" s="595"/>
      <c r="Q31" s="595"/>
      <c r="R31" s="595"/>
      <c r="S31" s="595"/>
      <c r="T31" s="595"/>
      <c r="U31" s="595"/>
      <c r="V31" s="595"/>
      <c r="W31" s="595"/>
      <c r="X31" s="595"/>
      <c r="Y31" s="595"/>
      <c r="Z31" s="595"/>
    </row>
    <row r="32" ht="11.25" customHeight="1">
      <c r="A32" s="595"/>
      <c r="B32" s="595"/>
      <c r="C32" s="595"/>
      <c r="D32" s="597"/>
      <c r="E32" s="342"/>
      <c r="F32" s="296"/>
      <c r="G32" s="296"/>
      <c r="H32" s="595"/>
      <c r="I32" s="595"/>
      <c r="J32" s="595"/>
      <c r="K32" s="595"/>
      <c r="L32" s="595"/>
      <c r="M32" s="595"/>
      <c r="N32" s="595"/>
      <c r="O32" s="595"/>
      <c r="P32" s="595"/>
      <c r="Q32" s="595"/>
      <c r="R32" s="595"/>
      <c r="S32" s="595"/>
      <c r="T32" s="595"/>
      <c r="U32" s="595"/>
      <c r="V32" s="595"/>
      <c r="W32" s="595"/>
      <c r="X32" s="595"/>
      <c r="Y32" s="595"/>
      <c r="Z32" s="595"/>
    </row>
    <row r="33" ht="11.25" customHeight="1">
      <c r="A33" s="595"/>
      <c r="B33" s="595"/>
      <c r="C33" s="595"/>
      <c r="D33" s="597"/>
      <c r="E33" s="342"/>
      <c r="F33" s="296"/>
      <c r="G33" s="296"/>
      <c r="H33" s="595"/>
      <c r="I33" s="595"/>
      <c r="J33" s="595"/>
      <c r="K33" s="595"/>
      <c r="L33" s="595"/>
      <c r="M33" s="595"/>
      <c r="N33" s="595"/>
      <c r="O33" s="595"/>
      <c r="P33" s="595"/>
      <c r="Q33" s="595"/>
      <c r="R33" s="595"/>
      <c r="S33" s="595"/>
      <c r="T33" s="595"/>
      <c r="U33" s="595"/>
      <c r="V33" s="595"/>
      <c r="W33" s="595"/>
      <c r="X33" s="595"/>
      <c r="Y33" s="595"/>
      <c r="Z33" s="595"/>
    </row>
    <row r="34" ht="11.25" customHeight="1">
      <c r="A34" s="595"/>
      <c r="B34" s="595"/>
      <c r="C34" s="595"/>
      <c r="D34" s="597"/>
      <c r="E34" s="342"/>
      <c r="F34" s="296"/>
      <c r="G34" s="296"/>
      <c r="H34" s="595"/>
      <c r="I34" s="595"/>
      <c r="J34" s="595"/>
      <c r="K34" s="595"/>
      <c r="L34" s="595"/>
      <c r="M34" s="595"/>
      <c r="N34" s="595"/>
      <c r="O34" s="595"/>
      <c r="P34" s="595"/>
      <c r="Q34" s="595"/>
      <c r="R34" s="595"/>
      <c r="S34" s="595"/>
      <c r="T34" s="595"/>
      <c r="U34" s="595"/>
      <c r="V34" s="595"/>
      <c r="W34" s="595"/>
      <c r="X34" s="595"/>
      <c r="Y34" s="595"/>
      <c r="Z34" s="595"/>
    </row>
    <row r="35" ht="11.25" customHeight="1">
      <c r="A35" s="595"/>
      <c r="B35" s="595"/>
      <c r="C35" s="595"/>
      <c r="D35" s="597"/>
      <c r="E35" s="342"/>
      <c r="F35" s="296"/>
      <c r="G35" s="296"/>
      <c r="H35" s="595"/>
      <c r="I35" s="595"/>
      <c r="J35" s="595"/>
      <c r="K35" s="595"/>
      <c r="L35" s="595"/>
      <c r="M35" s="595"/>
      <c r="N35" s="595"/>
      <c r="O35" s="595"/>
      <c r="P35" s="595"/>
      <c r="Q35" s="595"/>
      <c r="R35" s="595"/>
      <c r="S35" s="595"/>
      <c r="T35" s="595"/>
      <c r="U35" s="595"/>
      <c r="V35" s="595"/>
      <c r="W35" s="595"/>
      <c r="X35" s="595"/>
      <c r="Y35" s="595"/>
      <c r="Z35" s="595"/>
    </row>
    <row r="36" ht="11.25" customHeight="1">
      <c r="A36" s="595"/>
      <c r="B36" s="595"/>
      <c r="C36" s="595"/>
      <c r="D36" s="597"/>
      <c r="E36" s="342"/>
      <c r="F36" s="296"/>
      <c r="G36" s="296"/>
      <c r="H36" s="595"/>
      <c r="I36" s="595"/>
      <c r="J36" s="595"/>
      <c r="K36" s="595"/>
      <c r="L36" s="595"/>
      <c r="M36" s="595"/>
      <c r="N36" s="595"/>
      <c r="O36" s="595"/>
      <c r="P36" s="595"/>
      <c r="Q36" s="595"/>
      <c r="R36" s="595"/>
      <c r="S36" s="595"/>
      <c r="T36" s="595"/>
      <c r="U36" s="595"/>
      <c r="V36" s="595"/>
      <c r="W36" s="595"/>
      <c r="X36" s="595"/>
      <c r="Y36" s="595"/>
      <c r="Z36" s="595"/>
    </row>
    <row r="37" ht="11.25" customHeight="1">
      <c r="A37" s="595"/>
      <c r="B37" s="595"/>
      <c r="C37" s="595"/>
      <c r="D37" s="597"/>
      <c r="E37" s="342"/>
      <c r="F37" s="296"/>
      <c r="G37" s="296"/>
      <c r="H37" s="595"/>
      <c r="I37" s="595"/>
      <c r="J37" s="595"/>
      <c r="K37" s="595"/>
      <c r="L37" s="595"/>
      <c r="M37" s="595"/>
      <c r="N37" s="595"/>
      <c r="O37" s="595"/>
      <c r="P37" s="595"/>
      <c r="Q37" s="595"/>
      <c r="R37" s="595"/>
      <c r="S37" s="595"/>
      <c r="T37" s="595"/>
      <c r="U37" s="595"/>
      <c r="V37" s="595"/>
      <c r="W37" s="595"/>
      <c r="X37" s="595"/>
      <c r="Y37" s="595"/>
      <c r="Z37" s="595"/>
    </row>
    <row r="38" ht="11.25" customHeight="1">
      <c r="A38" s="595"/>
      <c r="B38" s="596"/>
      <c r="C38" s="596"/>
      <c r="D38" s="644"/>
      <c r="E38" s="233"/>
      <c r="F38" s="296"/>
      <c r="G38" s="296"/>
      <c r="H38" s="595"/>
      <c r="I38" s="595"/>
      <c r="J38" s="595"/>
      <c r="K38" s="595"/>
      <c r="L38" s="595"/>
      <c r="M38" s="595"/>
      <c r="N38" s="595"/>
      <c r="O38" s="595"/>
      <c r="P38" s="595"/>
      <c r="Q38" s="595"/>
      <c r="R38" s="595"/>
      <c r="S38" s="595"/>
      <c r="T38" s="595"/>
      <c r="U38" s="595"/>
      <c r="V38" s="595"/>
      <c r="W38" s="595"/>
      <c r="X38" s="595"/>
      <c r="Y38" s="595"/>
      <c r="Z38" s="595"/>
    </row>
    <row r="39" ht="11.25" customHeight="1">
      <c r="A39" s="595"/>
      <c r="B39" s="596"/>
      <c r="C39" s="596"/>
      <c r="D39" s="644"/>
      <c r="E39" s="233"/>
      <c r="F39" s="296"/>
      <c r="G39" s="296"/>
      <c r="H39" s="595"/>
      <c r="I39" s="595"/>
      <c r="J39" s="595"/>
      <c r="K39" s="595"/>
      <c r="L39" s="595"/>
      <c r="M39" s="595"/>
      <c r="N39" s="595"/>
      <c r="O39" s="595"/>
      <c r="P39" s="595"/>
      <c r="Q39" s="595"/>
      <c r="R39" s="595"/>
      <c r="S39" s="595"/>
      <c r="T39" s="595"/>
      <c r="U39" s="595"/>
      <c r="V39" s="595"/>
      <c r="W39" s="595"/>
      <c r="X39" s="595"/>
      <c r="Y39" s="595"/>
      <c r="Z39" s="595"/>
    </row>
    <row r="40" ht="11.25" customHeight="1">
      <c r="A40" s="595"/>
      <c r="B40" s="596"/>
      <c r="C40" s="596"/>
      <c r="D40" s="644"/>
      <c r="E40" s="233"/>
      <c r="F40" s="296"/>
      <c r="G40" s="296"/>
      <c r="H40" s="595"/>
      <c r="I40" s="595"/>
      <c r="J40" s="595"/>
      <c r="K40" s="595"/>
      <c r="L40" s="595"/>
      <c r="M40" s="595"/>
      <c r="N40" s="595"/>
      <c r="O40" s="595"/>
      <c r="P40" s="595"/>
      <c r="Q40" s="595"/>
      <c r="R40" s="595"/>
      <c r="S40" s="595"/>
      <c r="T40" s="595"/>
      <c r="U40" s="595"/>
      <c r="V40" s="595"/>
      <c r="W40" s="595"/>
      <c r="X40" s="595"/>
      <c r="Y40" s="595"/>
      <c r="Z40" s="595"/>
    </row>
    <row r="41" ht="11.25" customHeight="1">
      <c r="A41" s="595"/>
      <c r="B41" s="596"/>
      <c r="C41" s="596"/>
      <c r="D41" s="644"/>
      <c r="E41" s="233"/>
      <c r="F41" s="296"/>
      <c r="G41" s="296"/>
      <c r="H41" s="595"/>
      <c r="I41" s="595"/>
      <c r="J41" s="595"/>
      <c r="K41" s="595"/>
      <c r="L41" s="595"/>
      <c r="M41" s="595"/>
      <c r="N41" s="595"/>
      <c r="O41" s="595"/>
      <c r="P41" s="595"/>
      <c r="Q41" s="595"/>
      <c r="R41" s="595"/>
      <c r="S41" s="595"/>
      <c r="T41" s="595"/>
      <c r="U41" s="595"/>
      <c r="V41" s="595"/>
      <c r="W41" s="595"/>
      <c r="X41" s="595"/>
      <c r="Y41" s="595"/>
      <c r="Z41" s="595"/>
    </row>
    <row r="42" ht="11.25" customHeight="1">
      <c r="A42" s="595"/>
      <c r="B42" s="596"/>
      <c r="C42" s="596"/>
      <c r="D42" s="644"/>
      <c r="E42" s="233"/>
      <c r="F42" s="296"/>
      <c r="G42" s="296"/>
      <c r="H42" s="595"/>
      <c r="I42" s="595"/>
      <c r="J42" s="595"/>
      <c r="K42" s="595"/>
      <c r="L42" s="595"/>
      <c r="M42" s="595"/>
      <c r="N42" s="595"/>
      <c r="O42" s="595"/>
      <c r="P42" s="595"/>
      <c r="Q42" s="595"/>
      <c r="R42" s="595"/>
      <c r="S42" s="595"/>
      <c r="T42" s="595"/>
      <c r="U42" s="595"/>
      <c r="V42" s="595"/>
      <c r="W42" s="595"/>
      <c r="X42" s="595"/>
      <c r="Y42" s="595"/>
      <c r="Z42" s="595"/>
    </row>
    <row r="43" ht="11.25" customHeight="1">
      <c r="A43" s="595"/>
      <c r="B43" s="596"/>
      <c r="C43" s="596"/>
      <c r="D43" s="644"/>
      <c r="E43" s="233"/>
      <c r="F43" s="296"/>
      <c r="G43" s="296"/>
      <c r="H43" s="595"/>
      <c r="I43" s="595"/>
      <c r="J43" s="595"/>
      <c r="K43" s="595"/>
      <c r="L43" s="595"/>
      <c r="M43" s="595"/>
      <c r="N43" s="595"/>
      <c r="O43" s="595"/>
      <c r="P43" s="595"/>
      <c r="Q43" s="595"/>
      <c r="R43" s="595"/>
      <c r="S43" s="595"/>
      <c r="T43" s="595"/>
      <c r="U43" s="595"/>
      <c r="V43" s="595"/>
      <c r="W43" s="595"/>
      <c r="X43" s="595"/>
      <c r="Y43" s="595"/>
      <c r="Z43" s="595"/>
    </row>
    <row r="44" ht="11.25" customHeight="1">
      <c r="A44" s="595"/>
      <c r="B44" s="596"/>
      <c r="C44" s="596"/>
      <c r="D44" s="644"/>
      <c r="E44" s="233"/>
      <c r="F44" s="296"/>
      <c r="G44" s="296"/>
      <c r="H44" s="595"/>
      <c r="I44" s="595"/>
      <c r="J44" s="595"/>
      <c r="K44" s="595"/>
      <c r="L44" s="595"/>
      <c r="M44" s="595"/>
      <c r="N44" s="595"/>
      <c r="O44" s="595"/>
      <c r="P44" s="595"/>
      <c r="Q44" s="595"/>
      <c r="R44" s="595"/>
      <c r="S44" s="595"/>
      <c r="T44" s="595"/>
      <c r="U44" s="595"/>
      <c r="V44" s="595"/>
      <c r="W44" s="595"/>
      <c r="X44" s="595"/>
      <c r="Y44" s="595"/>
      <c r="Z44" s="595"/>
    </row>
    <row r="45" ht="11.25" customHeight="1">
      <c r="A45" s="595"/>
      <c r="B45" s="596"/>
      <c r="C45" s="596"/>
      <c r="D45" s="644"/>
      <c r="E45" s="233"/>
      <c r="F45" s="296"/>
      <c r="G45" s="296"/>
      <c r="H45" s="595"/>
      <c r="I45" s="595"/>
      <c r="J45" s="595"/>
      <c r="K45" s="595"/>
      <c r="L45" s="595"/>
      <c r="M45" s="595"/>
      <c r="N45" s="595"/>
      <c r="O45" s="595"/>
      <c r="P45" s="595"/>
      <c r="Q45" s="595"/>
      <c r="R45" s="595"/>
      <c r="S45" s="595"/>
      <c r="T45" s="595"/>
      <c r="U45" s="595"/>
      <c r="V45" s="595"/>
      <c r="W45" s="595"/>
      <c r="X45" s="595"/>
      <c r="Y45" s="595"/>
      <c r="Z45" s="595"/>
    </row>
    <row r="46" ht="11.25" customHeight="1">
      <c r="A46" s="595"/>
      <c r="B46" s="596"/>
      <c r="C46" s="596"/>
      <c r="D46" s="644"/>
      <c r="E46" s="233"/>
      <c r="F46" s="296"/>
      <c r="G46" s="296"/>
      <c r="H46" s="595"/>
      <c r="I46" s="595"/>
      <c r="J46" s="595"/>
      <c r="K46" s="595"/>
      <c r="L46" s="595"/>
      <c r="M46" s="595"/>
      <c r="N46" s="595"/>
      <c r="O46" s="595"/>
      <c r="P46" s="595"/>
      <c r="Q46" s="595"/>
      <c r="R46" s="595"/>
      <c r="S46" s="595"/>
      <c r="T46" s="595"/>
      <c r="U46" s="595"/>
      <c r="V46" s="595"/>
      <c r="W46" s="595"/>
      <c r="X46" s="595"/>
      <c r="Y46" s="595"/>
      <c r="Z46" s="595"/>
    </row>
    <row r="47" ht="11.25" customHeight="1">
      <c r="A47" s="595"/>
      <c r="B47" s="596"/>
      <c r="C47" s="596"/>
      <c r="D47" s="644"/>
      <c r="E47" s="233"/>
      <c r="F47" s="296"/>
      <c r="G47" s="296"/>
      <c r="H47" s="595"/>
      <c r="I47" s="595"/>
      <c r="J47" s="595"/>
      <c r="K47" s="595"/>
      <c r="L47" s="595"/>
      <c r="M47" s="595"/>
      <c r="N47" s="595"/>
      <c r="O47" s="595"/>
      <c r="P47" s="595"/>
      <c r="Q47" s="595"/>
      <c r="R47" s="595"/>
      <c r="S47" s="595"/>
      <c r="T47" s="595"/>
      <c r="U47" s="595"/>
      <c r="V47" s="595"/>
      <c r="W47" s="595"/>
      <c r="X47" s="595"/>
      <c r="Y47" s="595"/>
      <c r="Z47" s="595"/>
    </row>
    <row r="48" ht="11.25" customHeight="1">
      <c r="A48" s="595"/>
      <c r="B48" s="596"/>
      <c r="C48" s="596"/>
      <c r="D48" s="644"/>
      <c r="E48" s="233"/>
      <c r="F48" s="296"/>
      <c r="G48" s="296"/>
      <c r="H48" s="595"/>
      <c r="I48" s="595"/>
      <c r="J48" s="595"/>
      <c r="K48" s="595"/>
      <c r="L48" s="595"/>
      <c r="M48" s="595"/>
      <c r="N48" s="595"/>
      <c r="O48" s="595"/>
      <c r="P48" s="595"/>
      <c r="Q48" s="595"/>
      <c r="R48" s="595"/>
      <c r="S48" s="595"/>
      <c r="T48" s="595"/>
      <c r="U48" s="595"/>
      <c r="V48" s="595"/>
      <c r="W48" s="595"/>
      <c r="X48" s="595"/>
      <c r="Y48" s="595"/>
      <c r="Z48" s="595"/>
    </row>
    <row r="49" ht="11.25" customHeight="1">
      <c r="A49" s="595"/>
      <c r="B49" s="596"/>
      <c r="C49" s="596"/>
      <c r="D49" s="644"/>
      <c r="E49" s="233"/>
      <c r="F49" s="296"/>
      <c r="G49" s="296"/>
      <c r="H49" s="595"/>
      <c r="I49" s="595"/>
      <c r="J49" s="595"/>
      <c r="K49" s="595"/>
      <c r="L49" s="595"/>
      <c r="M49" s="595"/>
      <c r="N49" s="595"/>
      <c r="O49" s="595"/>
      <c r="P49" s="595"/>
      <c r="Q49" s="595"/>
      <c r="R49" s="595"/>
      <c r="S49" s="595"/>
      <c r="T49" s="595"/>
      <c r="U49" s="595"/>
      <c r="V49" s="595"/>
      <c r="W49" s="595"/>
      <c r="X49" s="595"/>
      <c r="Y49" s="595"/>
      <c r="Z49" s="595"/>
    </row>
    <row r="50" ht="11.25" customHeight="1">
      <c r="A50" s="595"/>
      <c r="B50" s="596"/>
      <c r="C50" s="596"/>
      <c r="D50" s="644"/>
      <c r="E50" s="233"/>
      <c r="F50" s="296"/>
      <c r="G50" s="296"/>
      <c r="H50" s="595"/>
      <c r="I50" s="595"/>
      <c r="J50" s="595"/>
      <c r="K50" s="595"/>
      <c r="L50" s="595"/>
      <c r="M50" s="595"/>
      <c r="N50" s="595"/>
      <c r="O50" s="595"/>
      <c r="P50" s="595"/>
      <c r="Q50" s="595"/>
      <c r="R50" s="595"/>
      <c r="S50" s="595"/>
      <c r="T50" s="595"/>
      <c r="U50" s="595"/>
      <c r="V50" s="595"/>
      <c r="W50" s="595"/>
      <c r="X50" s="595"/>
      <c r="Y50" s="595"/>
      <c r="Z50" s="595"/>
    </row>
    <row r="51" ht="11.25" customHeight="1">
      <c r="A51" s="595"/>
      <c r="B51" s="596"/>
      <c r="C51" s="596"/>
      <c r="D51" s="644"/>
      <c r="E51" s="233"/>
      <c r="F51" s="296"/>
      <c r="G51" s="296"/>
      <c r="H51" s="595"/>
      <c r="I51" s="595"/>
      <c r="J51" s="595"/>
      <c r="K51" s="595"/>
      <c r="L51" s="595"/>
      <c r="M51" s="595"/>
      <c r="N51" s="595"/>
      <c r="O51" s="595"/>
      <c r="P51" s="595"/>
      <c r="Q51" s="595"/>
      <c r="R51" s="595"/>
      <c r="S51" s="595"/>
      <c r="T51" s="595"/>
      <c r="U51" s="595"/>
      <c r="V51" s="595"/>
      <c r="W51" s="595"/>
      <c r="X51" s="595"/>
      <c r="Y51" s="595"/>
      <c r="Z51" s="595"/>
    </row>
    <row r="52" ht="11.25" customHeight="1">
      <c r="A52" s="595"/>
      <c r="B52" s="596"/>
      <c r="C52" s="596"/>
      <c r="D52" s="644"/>
      <c r="E52" s="644"/>
      <c r="F52" s="595"/>
      <c r="G52" s="595"/>
      <c r="H52" s="595"/>
      <c r="I52" s="595"/>
      <c r="J52" s="595"/>
      <c r="K52" s="595"/>
      <c r="L52" s="595"/>
      <c r="M52" s="595"/>
      <c r="N52" s="595"/>
      <c r="O52" s="595"/>
      <c r="P52" s="595"/>
      <c r="Q52" s="595"/>
      <c r="R52" s="595"/>
      <c r="S52" s="595"/>
      <c r="T52" s="595"/>
      <c r="U52" s="595"/>
      <c r="V52" s="595"/>
      <c r="W52" s="595"/>
      <c r="X52" s="595"/>
      <c r="Y52" s="595"/>
      <c r="Z52" s="595"/>
    </row>
    <row r="53" ht="11.25" customHeight="1">
      <c r="A53" s="595"/>
      <c r="B53" s="596"/>
      <c r="C53" s="596"/>
      <c r="D53" s="644"/>
      <c r="E53" s="644"/>
      <c r="F53" s="595"/>
      <c r="G53" s="595"/>
      <c r="H53" s="595"/>
      <c r="I53" s="595"/>
      <c r="J53" s="595"/>
      <c r="K53" s="595"/>
      <c r="L53" s="595"/>
      <c r="M53" s="595"/>
      <c r="N53" s="595"/>
      <c r="O53" s="595"/>
      <c r="P53" s="595"/>
      <c r="Q53" s="595"/>
      <c r="R53" s="595"/>
      <c r="S53" s="595"/>
      <c r="T53" s="595"/>
      <c r="U53" s="595"/>
      <c r="V53" s="595"/>
      <c r="W53" s="595"/>
      <c r="X53" s="595"/>
      <c r="Y53" s="595"/>
      <c r="Z53" s="595"/>
    </row>
    <row r="54" ht="11.25" customHeight="1">
      <c r="A54" s="595"/>
      <c r="B54" s="596"/>
      <c r="C54" s="596"/>
      <c r="D54" s="644"/>
      <c r="E54" s="644"/>
      <c r="F54" s="595"/>
      <c r="G54" s="595"/>
      <c r="H54" s="595"/>
      <c r="I54" s="595"/>
      <c r="J54" s="595"/>
      <c r="K54" s="595"/>
      <c r="L54" s="595"/>
      <c r="M54" s="595"/>
      <c r="N54" s="595"/>
      <c r="O54" s="595"/>
      <c r="P54" s="595"/>
      <c r="Q54" s="595"/>
      <c r="R54" s="595"/>
      <c r="S54" s="595"/>
      <c r="T54" s="595"/>
      <c r="U54" s="595"/>
      <c r="V54" s="595"/>
      <c r="W54" s="595"/>
      <c r="X54" s="595"/>
      <c r="Y54" s="595"/>
      <c r="Z54" s="595"/>
    </row>
    <row r="55" ht="11.25" customHeight="1">
      <c r="A55" s="595"/>
      <c r="B55" s="596"/>
      <c r="C55" s="596"/>
      <c r="D55" s="644"/>
      <c r="E55" s="644"/>
      <c r="F55" s="595"/>
      <c r="G55" s="595"/>
      <c r="H55" s="595"/>
      <c r="I55" s="595"/>
      <c r="J55" s="595"/>
      <c r="K55" s="595"/>
      <c r="L55" s="595"/>
      <c r="M55" s="595"/>
      <c r="N55" s="595"/>
      <c r="O55" s="595"/>
      <c r="P55" s="595"/>
      <c r="Q55" s="595"/>
      <c r="R55" s="595"/>
      <c r="S55" s="595"/>
      <c r="T55" s="595"/>
      <c r="U55" s="595"/>
      <c r="V55" s="595"/>
      <c r="W55" s="595"/>
      <c r="X55" s="595"/>
      <c r="Y55" s="595"/>
      <c r="Z55" s="595"/>
    </row>
    <row r="56" ht="11.25" customHeight="1">
      <c r="A56" s="595"/>
      <c r="B56" s="596"/>
      <c r="C56" s="596"/>
      <c r="D56" s="644"/>
      <c r="E56" s="644"/>
      <c r="F56" s="595"/>
      <c r="G56" s="595"/>
      <c r="H56" s="595"/>
      <c r="I56" s="595"/>
      <c r="J56" s="595"/>
      <c r="K56" s="595"/>
      <c r="L56" s="595"/>
      <c r="M56" s="595"/>
      <c r="N56" s="595"/>
      <c r="O56" s="595"/>
      <c r="P56" s="595"/>
      <c r="Q56" s="595"/>
      <c r="R56" s="595"/>
      <c r="S56" s="595"/>
      <c r="T56" s="595"/>
      <c r="U56" s="595"/>
      <c r="V56" s="595"/>
      <c r="W56" s="595"/>
      <c r="X56" s="595"/>
      <c r="Y56" s="595"/>
      <c r="Z56" s="595"/>
    </row>
    <row r="57" ht="11.25" customHeight="1">
      <c r="A57" s="595"/>
      <c r="B57" s="596"/>
      <c r="C57" s="596"/>
      <c r="D57" s="644"/>
      <c r="E57" s="644"/>
      <c r="F57" s="595"/>
      <c r="G57" s="595"/>
      <c r="H57" s="595"/>
      <c r="I57" s="595"/>
      <c r="J57" s="595"/>
      <c r="K57" s="595"/>
      <c r="L57" s="595"/>
      <c r="M57" s="595"/>
      <c r="N57" s="595"/>
      <c r="O57" s="595"/>
      <c r="P57" s="595"/>
      <c r="Q57" s="595"/>
      <c r="R57" s="595"/>
      <c r="S57" s="595"/>
      <c r="T57" s="595"/>
      <c r="U57" s="595"/>
      <c r="V57" s="595"/>
      <c r="W57" s="595"/>
      <c r="X57" s="595"/>
      <c r="Y57" s="595"/>
      <c r="Z57" s="595"/>
    </row>
    <row r="58" ht="11.25" customHeight="1">
      <c r="A58" s="595"/>
      <c r="B58" s="596"/>
      <c r="C58" s="596"/>
      <c r="D58" s="644"/>
      <c r="E58" s="644"/>
      <c r="F58" s="595"/>
      <c r="G58" s="595"/>
      <c r="H58" s="595"/>
      <c r="I58" s="595"/>
      <c r="J58" s="595"/>
      <c r="K58" s="595"/>
      <c r="L58" s="595"/>
      <c r="M58" s="595"/>
      <c r="N58" s="595"/>
      <c r="O58" s="595"/>
      <c r="P58" s="595"/>
      <c r="Q58" s="595"/>
      <c r="R58" s="595"/>
      <c r="S58" s="595"/>
      <c r="T58" s="595"/>
      <c r="U58" s="595"/>
      <c r="V58" s="595"/>
      <c r="W58" s="595"/>
      <c r="X58" s="595"/>
      <c r="Y58" s="595"/>
      <c r="Z58" s="595"/>
    </row>
    <row r="59" ht="11.25" customHeight="1">
      <c r="A59" s="595"/>
      <c r="B59" s="596"/>
      <c r="C59" s="596"/>
      <c r="D59" s="644"/>
      <c r="E59" s="644"/>
      <c r="F59" s="595"/>
      <c r="G59" s="595"/>
      <c r="H59" s="595"/>
      <c r="I59" s="595"/>
      <c r="J59" s="595"/>
      <c r="K59" s="595"/>
      <c r="L59" s="595"/>
      <c r="M59" s="595"/>
      <c r="N59" s="595"/>
      <c r="O59" s="595"/>
      <c r="P59" s="595"/>
      <c r="Q59" s="595"/>
      <c r="R59" s="595"/>
      <c r="S59" s="595"/>
      <c r="T59" s="595"/>
      <c r="U59" s="595"/>
      <c r="V59" s="595"/>
      <c r="W59" s="595"/>
      <c r="X59" s="595"/>
      <c r="Y59" s="595"/>
      <c r="Z59" s="595"/>
    </row>
    <row r="60" ht="11.25" customHeight="1">
      <c r="A60" s="595"/>
      <c r="B60" s="596"/>
      <c r="C60" s="596"/>
      <c r="D60" s="644"/>
      <c r="E60" s="644"/>
      <c r="F60" s="595"/>
      <c r="G60" s="595"/>
      <c r="H60" s="595"/>
      <c r="I60" s="595"/>
      <c r="J60" s="595"/>
      <c r="K60" s="595"/>
      <c r="L60" s="595"/>
      <c r="M60" s="595"/>
      <c r="N60" s="595"/>
      <c r="O60" s="595"/>
      <c r="P60" s="595"/>
      <c r="Q60" s="595"/>
      <c r="R60" s="595"/>
      <c r="S60" s="595"/>
      <c r="T60" s="595"/>
      <c r="U60" s="595"/>
      <c r="V60" s="595"/>
      <c r="W60" s="595"/>
      <c r="X60" s="595"/>
      <c r="Y60" s="595"/>
      <c r="Z60" s="595"/>
    </row>
    <row r="61" ht="11.25" customHeight="1">
      <c r="A61" s="595"/>
      <c r="B61" s="596"/>
      <c r="C61" s="596"/>
      <c r="D61" s="644"/>
      <c r="E61" s="644"/>
      <c r="F61" s="595"/>
      <c r="G61" s="595"/>
      <c r="H61" s="595"/>
      <c r="I61" s="595"/>
      <c r="J61" s="595"/>
      <c r="K61" s="595"/>
      <c r="L61" s="595"/>
      <c r="M61" s="595"/>
      <c r="N61" s="595"/>
      <c r="O61" s="595"/>
      <c r="P61" s="595"/>
      <c r="Q61" s="595"/>
      <c r="R61" s="595"/>
      <c r="S61" s="595"/>
      <c r="T61" s="595"/>
      <c r="U61" s="595"/>
      <c r="V61" s="595"/>
      <c r="W61" s="595"/>
      <c r="X61" s="595"/>
      <c r="Y61" s="595"/>
      <c r="Z61" s="595"/>
    </row>
    <row r="62" ht="11.25" customHeight="1">
      <c r="A62" s="595"/>
      <c r="B62" s="596"/>
      <c r="C62" s="596"/>
      <c r="D62" s="644"/>
      <c r="E62" s="644"/>
      <c r="F62" s="595"/>
      <c r="G62" s="595"/>
      <c r="H62" s="595"/>
      <c r="I62" s="595"/>
      <c r="J62" s="595"/>
      <c r="K62" s="595"/>
      <c r="L62" s="595"/>
      <c r="M62" s="595"/>
      <c r="N62" s="595"/>
      <c r="O62" s="595"/>
      <c r="P62" s="595"/>
      <c r="Q62" s="595"/>
      <c r="R62" s="595"/>
      <c r="S62" s="595"/>
      <c r="T62" s="595"/>
      <c r="U62" s="595"/>
      <c r="V62" s="595"/>
      <c r="W62" s="595"/>
      <c r="X62" s="595"/>
      <c r="Y62" s="595"/>
      <c r="Z62" s="595"/>
    </row>
    <row r="63" ht="11.25" customHeight="1">
      <c r="A63" s="595"/>
      <c r="B63" s="596"/>
      <c r="C63" s="596"/>
      <c r="D63" s="644"/>
      <c r="E63" s="644"/>
      <c r="F63" s="595"/>
      <c r="G63" s="595"/>
      <c r="H63" s="595"/>
      <c r="I63" s="595"/>
      <c r="J63" s="595"/>
      <c r="K63" s="595"/>
      <c r="L63" s="595"/>
      <c r="M63" s="595"/>
      <c r="N63" s="595"/>
      <c r="O63" s="595"/>
      <c r="P63" s="595"/>
      <c r="Q63" s="595"/>
      <c r="R63" s="595"/>
      <c r="S63" s="595"/>
      <c r="T63" s="595"/>
      <c r="U63" s="595"/>
      <c r="V63" s="595"/>
      <c r="W63" s="595"/>
      <c r="X63" s="595"/>
      <c r="Y63" s="595"/>
      <c r="Z63" s="595"/>
    </row>
    <row r="64" ht="11.25" customHeight="1">
      <c r="A64" s="595"/>
      <c r="B64" s="596"/>
      <c r="C64" s="596"/>
      <c r="D64" s="644"/>
      <c r="E64" s="644"/>
      <c r="F64" s="595"/>
      <c r="G64" s="595"/>
      <c r="H64" s="595"/>
      <c r="I64" s="595"/>
      <c r="J64" s="595"/>
      <c r="K64" s="595"/>
      <c r="L64" s="595"/>
      <c r="M64" s="595"/>
      <c r="N64" s="595"/>
      <c r="O64" s="595"/>
      <c r="P64" s="595"/>
      <c r="Q64" s="595"/>
      <c r="R64" s="595"/>
      <c r="S64" s="595"/>
      <c r="T64" s="595"/>
      <c r="U64" s="595"/>
      <c r="V64" s="595"/>
      <c r="W64" s="595"/>
      <c r="X64" s="595"/>
      <c r="Y64" s="595"/>
      <c r="Z64" s="595"/>
    </row>
    <row r="65" ht="11.25" customHeight="1">
      <c r="A65" s="595"/>
      <c r="B65" s="596"/>
      <c r="C65" s="596"/>
      <c r="D65" s="644"/>
      <c r="E65" s="644"/>
      <c r="F65" s="595"/>
      <c r="G65" s="595"/>
      <c r="H65" s="595"/>
      <c r="I65" s="595"/>
      <c r="J65" s="595"/>
      <c r="K65" s="595"/>
      <c r="L65" s="595"/>
      <c r="M65" s="595"/>
      <c r="N65" s="595"/>
      <c r="O65" s="595"/>
      <c r="P65" s="595"/>
      <c r="Q65" s="595"/>
      <c r="R65" s="595"/>
      <c r="S65" s="595"/>
      <c r="T65" s="595"/>
      <c r="U65" s="595"/>
      <c r="V65" s="595"/>
      <c r="W65" s="595"/>
      <c r="X65" s="595"/>
      <c r="Y65" s="595"/>
      <c r="Z65" s="595"/>
    </row>
    <row r="66" ht="11.25" customHeight="1">
      <c r="A66" s="595"/>
      <c r="B66" s="596"/>
      <c r="C66" s="596"/>
      <c r="D66" s="644"/>
      <c r="E66" s="644"/>
      <c r="F66" s="595"/>
      <c r="G66" s="595"/>
      <c r="H66" s="595"/>
      <c r="I66" s="595"/>
      <c r="J66" s="595"/>
      <c r="K66" s="595"/>
      <c r="L66" s="595"/>
      <c r="M66" s="595"/>
      <c r="N66" s="595"/>
      <c r="O66" s="595"/>
      <c r="P66" s="595"/>
      <c r="Q66" s="595"/>
      <c r="R66" s="595"/>
      <c r="S66" s="595"/>
      <c r="T66" s="595"/>
      <c r="U66" s="595"/>
      <c r="V66" s="595"/>
      <c r="W66" s="595"/>
      <c r="X66" s="595"/>
      <c r="Y66" s="595"/>
      <c r="Z66" s="595"/>
    </row>
    <row r="67" ht="11.25" customHeight="1">
      <c r="A67" s="595"/>
      <c r="B67" s="596"/>
      <c r="C67" s="596"/>
      <c r="D67" s="644"/>
      <c r="E67" s="644"/>
      <c r="F67" s="595"/>
      <c r="G67" s="595"/>
      <c r="H67" s="595"/>
      <c r="I67" s="595"/>
      <c r="J67" s="595"/>
      <c r="K67" s="595"/>
      <c r="L67" s="595"/>
      <c r="M67" s="595"/>
      <c r="N67" s="595"/>
      <c r="O67" s="595"/>
      <c r="P67" s="595"/>
      <c r="Q67" s="595"/>
      <c r="R67" s="595"/>
      <c r="S67" s="595"/>
      <c r="T67" s="595"/>
      <c r="U67" s="595"/>
      <c r="V67" s="595"/>
      <c r="W67" s="595"/>
      <c r="X67" s="595"/>
      <c r="Y67" s="595"/>
      <c r="Z67" s="595"/>
    </row>
    <row r="68" ht="11.25" customHeight="1">
      <c r="A68" s="595"/>
      <c r="B68" s="596"/>
      <c r="C68" s="596"/>
      <c r="D68" s="644"/>
      <c r="E68" s="644"/>
      <c r="F68" s="595"/>
      <c r="G68" s="595"/>
      <c r="H68" s="595"/>
      <c r="I68" s="595"/>
      <c r="J68" s="595"/>
      <c r="K68" s="595"/>
      <c r="L68" s="595"/>
      <c r="M68" s="595"/>
      <c r="N68" s="595"/>
      <c r="O68" s="595"/>
      <c r="P68" s="595"/>
      <c r="Q68" s="595"/>
      <c r="R68" s="595"/>
      <c r="S68" s="595"/>
      <c r="T68" s="595"/>
      <c r="U68" s="595"/>
      <c r="V68" s="595"/>
      <c r="W68" s="595"/>
      <c r="X68" s="595"/>
      <c r="Y68" s="595"/>
      <c r="Z68" s="595"/>
    </row>
    <row r="69" ht="11.25" customHeight="1">
      <c r="A69" s="595"/>
      <c r="B69" s="596"/>
      <c r="C69" s="596"/>
      <c r="D69" s="644"/>
      <c r="E69" s="644"/>
      <c r="F69" s="595"/>
      <c r="G69" s="595"/>
      <c r="H69" s="595"/>
      <c r="I69" s="595"/>
      <c r="J69" s="595"/>
      <c r="K69" s="595"/>
      <c r="L69" s="595"/>
      <c r="M69" s="595"/>
      <c r="N69" s="595"/>
      <c r="O69" s="595"/>
      <c r="P69" s="595"/>
      <c r="Q69" s="595"/>
      <c r="R69" s="595"/>
      <c r="S69" s="595"/>
      <c r="T69" s="595"/>
      <c r="U69" s="595"/>
      <c r="V69" s="595"/>
      <c r="W69" s="595"/>
      <c r="X69" s="595"/>
      <c r="Y69" s="595"/>
      <c r="Z69" s="595"/>
    </row>
    <row r="70" ht="11.25" customHeight="1">
      <c r="A70" s="595"/>
      <c r="B70" s="596"/>
      <c r="C70" s="596"/>
      <c r="D70" s="644"/>
      <c r="E70" s="644"/>
      <c r="F70" s="595"/>
      <c r="G70" s="595"/>
      <c r="H70" s="595"/>
      <c r="I70" s="595"/>
      <c r="J70" s="595"/>
      <c r="K70" s="595"/>
      <c r="L70" s="595"/>
      <c r="M70" s="595"/>
      <c r="N70" s="595"/>
      <c r="O70" s="595"/>
      <c r="P70" s="595"/>
      <c r="Q70" s="595"/>
      <c r="R70" s="595"/>
      <c r="S70" s="595"/>
      <c r="T70" s="595"/>
      <c r="U70" s="595"/>
      <c r="V70" s="595"/>
      <c r="W70" s="595"/>
      <c r="X70" s="595"/>
      <c r="Y70" s="595"/>
      <c r="Z70" s="595"/>
    </row>
    <row r="71" ht="11.25" customHeight="1">
      <c r="A71" s="595"/>
      <c r="B71" s="596"/>
      <c r="C71" s="596"/>
      <c r="D71" s="644"/>
      <c r="E71" s="644"/>
      <c r="F71" s="595"/>
      <c r="G71" s="595"/>
      <c r="H71" s="595"/>
      <c r="I71" s="595"/>
      <c r="J71" s="595"/>
      <c r="K71" s="595"/>
      <c r="L71" s="595"/>
      <c r="M71" s="595"/>
      <c r="N71" s="595"/>
      <c r="O71" s="595"/>
      <c r="P71" s="595"/>
      <c r="Q71" s="595"/>
      <c r="R71" s="595"/>
      <c r="S71" s="595"/>
      <c r="T71" s="595"/>
      <c r="U71" s="595"/>
      <c r="V71" s="595"/>
      <c r="W71" s="595"/>
      <c r="X71" s="595"/>
      <c r="Y71" s="595"/>
      <c r="Z71" s="595"/>
    </row>
    <row r="72" ht="11.25" customHeight="1">
      <c r="A72" s="595"/>
      <c r="B72" s="596"/>
      <c r="C72" s="596"/>
      <c r="D72" s="644"/>
      <c r="E72" s="644"/>
      <c r="F72" s="595"/>
      <c r="G72" s="595"/>
      <c r="H72" s="595"/>
      <c r="I72" s="595"/>
      <c r="J72" s="595"/>
      <c r="K72" s="595"/>
      <c r="L72" s="595"/>
      <c r="M72" s="595"/>
      <c r="N72" s="595"/>
      <c r="O72" s="595"/>
      <c r="P72" s="595"/>
      <c r="Q72" s="595"/>
      <c r="R72" s="595"/>
      <c r="S72" s="595"/>
      <c r="T72" s="595"/>
      <c r="U72" s="595"/>
      <c r="V72" s="595"/>
      <c r="W72" s="595"/>
      <c r="X72" s="595"/>
      <c r="Y72" s="595"/>
      <c r="Z72" s="595"/>
    </row>
    <row r="73" ht="11.25" customHeight="1">
      <c r="A73" s="595"/>
      <c r="B73" s="596"/>
      <c r="C73" s="596"/>
      <c r="D73" s="644"/>
      <c r="E73" s="644"/>
      <c r="F73" s="595"/>
      <c r="G73" s="595"/>
      <c r="H73" s="595"/>
      <c r="I73" s="595"/>
      <c r="J73" s="595"/>
      <c r="K73" s="595"/>
      <c r="L73" s="595"/>
      <c r="M73" s="595"/>
      <c r="N73" s="595"/>
      <c r="O73" s="595"/>
      <c r="P73" s="595"/>
      <c r="Q73" s="595"/>
      <c r="R73" s="595"/>
      <c r="S73" s="595"/>
      <c r="T73" s="595"/>
      <c r="U73" s="595"/>
      <c r="V73" s="595"/>
      <c r="W73" s="595"/>
      <c r="X73" s="595"/>
      <c r="Y73" s="595"/>
      <c r="Z73" s="595"/>
    </row>
    <row r="74" ht="11.25" customHeight="1">
      <c r="A74" s="595"/>
      <c r="B74" s="596"/>
      <c r="C74" s="596"/>
      <c r="D74" s="644"/>
      <c r="E74" s="644"/>
      <c r="F74" s="595"/>
      <c r="G74" s="595"/>
      <c r="H74" s="595"/>
      <c r="I74" s="595"/>
      <c r="J74" s="595"/>
      <c r="K74" s="595"/>
      <c r="L74" s="595"/>
      <c r="M74" s="595"/>
      <c r="N74" s="595"/>
      <c r="O74" s="595"/>
      <c r="P74" s="595"/>
      <c r="Q74" s="595"/>
      <c r="R74" s="595"/>
      <c r="S74" s="595"/>
      <c r="T74" s="595"/>
      <c r="U74" s="595"/>
      <c r="V74" s="595"/>
      <c r="W74" s="595"/>
      <c r="X74" s="595"/>
      <c r="Y74" s="595"/>
      <c r="Z74" s="595"/>
    </row>
    <row r="75" ht="11.25" customHeight="1">
      <c r="A75" s="595"/>
      <c r="B75" s="596"/>
      <c r="C75" s="596"/>
      <c r="D75" s="644"/>
      <c r="E75" s="644"/>
      <c r="F75" s="595"/>
      <c r="G75" s="595"/>
      <c r="H75" s="595"/>
      <c r="I75" s="595"/>
      <c r="J75" s="595"/>
      <c r="K75" s="595"/>
      <c r="L75" s="595"/>
      <c r="M75" s="595"/>
      <c r="N75" s="595"/>
      <c r="O75" s="595"/>
      <c r="P75" s="595"/>
      <c r="Q75" s="595"/>
      <c r="R75" s="595"/>
      <c r="S75" s="595"/>
      <c r="T75" s="595"/>
      <c r="U75" s="595"/>
      <c r="V75" s="595"/>
      <c r="W75" s="595"/>
      <c r="X75" s="595"/>
      <c r="Y75" s="595"/>
      <c r="Z75" s="595"/>
    </row>
    <row r="76" ht="11.25" customHeight="1">
      <c r="A76" s="595"/>
      <c r="B76" s="596"/>
      <c r="C76" s="596"/>
      <c r="D76" s="644"/>
      <c r="E76" s="644"/>
      <c r="F76" s="595"/>
      <c r="G76" s="595"/>
      <c r="H76" s="595"/>
      <c r="I76" s="595"/>
      <c r="J76" s="595"/>
      <c r="K76" s="595"/>
      <c r="L76" s="595"/>
      <c r="M76" s="595"/>
      <c r="N76" s="595"/>
      <c r="O76" s="595"/>
      <c r="P76" s="595"/>
      <c r="Q76" s="595"/>
      <c r="R76" s="595"/>
      <c r="S76" s="595"/>
      <c r="T76" s="595"/>
      <c r="U76" s="595"/>
      <c r="V76" s="595"/>
      <c r="W76" s="595"/>
      <c r="X76" s="595"/>
      <c r="Y76" s="595"/>
      <c r="Z76" s="595"/>
    </row>
    <row r="77" ht="11.25" customHeight="1">
      <c r="A77" s="595"/>
      <c r="B77" s="596"/>
      <c r="C77" s="596"/>
      <c r="D77" s="644"/>
      <c r="E77" s="644"/>
      <c r="F77" s="595"/>
      <c r="G77" s="595"/>
      <c r="H77" s="595"/>
      <c r="I77" s="595"/>
      <c r="J77" s="595"/>
      <c r="K77" s="595"/>
      <c r="L77" s="595"/>
      <c r="M77" s="595"/>
      <c r="N77" s="595"/>
      <c r="O77" s="595"/>
      <c r="P77" s="595"/>
      <c r="Q77" s="595"/>
      <c r="R77" s="595"/>
      <c r="S77" s="595"/>
      <c r="T77" s="595"/>
      <c r="U77" s="595"/>
      <c r="V77" s="595"/>
      <c r="W77" s="595"/>
      <c r="X77" s="595"/>
      <c r="Y77" s="595"/>
      <c r="Z77" s="595"/>
    </row>
    <row r="78" ht="11.25" customHeight="1">
      <c r="A78" s="595"/>
      <c r="B78" s="596"/>
      <c r="C78" s="596"/>
      <c r="D78" s="644"/>
      <c r="E78" s="644"/>
      <c r="F78" s="595"/>
      <c r="G78" s="595"/>
      <c r="H78" s="595"/>
      <c r="I78" s="595"/>
      <c r="J78" s="595"/>
      <c r="K78" s="595"/>
      <c r="L78" s="595"/>
      <c r="M78" s="595"/>
      <c r="N78" s="595"/>
      <c r="O78" s="595"/>
      <c r="P78" s="595"/>
      <c r="Q78" s="595"/>
      <c r="R78" s="595"/>
      <c r="S78" s="595"/>
      <c r="T78" s="595"/>
      <c r="U78" s="595"/>
      <c r="V78" s="595"/>
      <c r="W78" s="595"/>
      <c r="X78" s="595"/>
      <c r="Y78" s="595"/>
      <c r="Z78" s="595"/>
    </row>
    <row r="79" ht="11.25" customHeight="1">
      <c r="A79" s="595"/>
      <c r="B79" s="596"/>
      <c r="C79" s="596"/>
      <c r="D79" s="644"/>
      <c r="E79" s="644"/>
      <c r="F79" s="595"/>
      <c r="G79" s="595"/>
      <c r="H79" s="595"/>
      <c r="I79" s="595"/>
      <c r="J79" s="595"/>
      <c r="K79" s="595"/>
      <c r="L79" s="595"/>
      <c r="M79" s="595"/>
      <c r="N79" s="595"/>
      <c r="O79" s="595"/>
      <c r="P79" s="595"/>
      <c r="Q79" s="595"/>
      <c r="R79" s="595"/>
      <c r="S79" s="595"/>
      <c r="T79" s="595"/>
      <c r="U79" s="595"/>
      <c r="V79" s="595"/>
      <c r="W79" s="595"/>
      <c r="X79" s="595"/>
      <c r="Y79" s="595"/>
      <c r="Z79" s="595"/>
    </row>
    <row r="80" ht="11.25" customHeight="1">
      <c r="A80" s="595"/>
      <c r="B80" s="596"/>
      <c r="C80" s="596"/>
      <c r="D80" s="644"/>
      <c r="E80" s="644"/>
      <c r="F80" s="595"/>
      <c r="G80" s="595"/>
      <c r="H80" s="595"/>
      <c r="I80" s="595"/>
      <c r="J80" s="595"/>
      <c r="K80" s="595"/>
      <c r="L80" s="595"/>
      <c r="M80" s="595"/>
      <c r="N80" s="595"/>
      <c r="O80" s="595"/>
      <c r="P80" s="595"/>
      <c r="Q80" s="595"/>
      <c r="R80" s="595"/>
      <c r="S80" s="595"/>
      <c r="T80" s="595"/>
      <c r="U80" s="595"/>
      <c r="V80" s="595"/>
      <c r="W80" s="595"/>
      <c r="X80" s="595"/>
      <c r="Y80" s="595"/>
      <c r="Z80" s="595"/>
    </row>
    <row r="81" ht="11.25" customHeight="1">
      <c r="A81" s="595"/>
      <c r="B81" s="596"/>
      <c r="C81" s="596"/>
      <c r="D81" s="644"/>
      <c r="E81" s="644"/>
      <c r="F81" s="595"/>
      <c r="G81" s="595"/>
      <c r="H81" s="595"/>
      <c r="I81" s="595"/>
      <c r="J81" s="595"/>
      <c r="K81" s="595"/>
      <c r="L81" s="595"/>
      <c r="M81" s="595"/>
      <c r="N81" s="595"/>
      <c r="O81" s="595"/>
      <c r="P81" s="595"/>
      <c r="Q81" s="595"/>
      <c r="R81" s="595"/>
      <c r="S81" s="595"/>
      <c r="T81" s="595"/>
      <c r="U81" s="595"/>
      <c r="V81" s="595"/>
      <c r="W81" s="595"/>
      <c r="X81" s="595"/>
      <c r="Y81" s="595"/>
      <c r="Z81" s="595"/>
    </row>
    <row r="82" ht="11.25" customHeight="1">
      <c r="A82" s="595"/>
      <c r="B82" s="596"/>
      <c r="C82" s="596"/>
      <c r="D82" s="644"/>
      <c r="E82" s="644"/>
      <c r="F82" s="595"/>
      <c r="G82" s="595"/>
      <c r="H82" s="595"/>
      <c r="I82" s="595"/>
      <c r="J82" s="595"/>
      <c r="K82" s="595"/>
      <c r="L82" s="595"/>
      <c r="M82" s="595"/>
      <c r="N82" s="595"/>
      <c r="O82" s="595"/>
      <c r="P82" s="595"/>
      <c r="Q82" s="595"/>
      <c r="R82" s="595"/>
      <c r="S82" s="595"/>
      <c r="T82" s="595"/>
      <c r="U82" s="595"/>
      <c r="V82" s="595"/>
      <c r="W82" s="595"/>
      <c r="X82" s="595"/>
      <c r="Y82" s="595"/>
      <c r="Z82" s="595"/>
    </row>
    <row r="83" ht="11.25" customHeight="1">
      <c r="A83" s="595"/>
      <c r="B83" s="596"/>
      <c r="C83" s="596"/>
      <c r="D83" s="644"/>
      <c r="E83" s="644"/>
      <c r="F83" s="595"/>
      <c r="G83" s="595"/>
      <c r="H83" s="595"/>
      <c r="I83" s="595"/>
      <c r="J83" s="595"/>
      <c r="K83" s="595"/>
      <c r="L83" s="595"/>
      <c r="M83" s="595"/>
      <c r="N83" s="595"/>
      <c r="O83" s="595"/>
      <c r="P83" s="595"/>
      <c r="Q83" s="595"/>
      <c r="R83" s="595"/>
      <c r="S83" s="595"/>
      <c r="T83" s="595"/>
      <c r="U83" s="595"/>
      <c r="V83" s="595"/>
      <c r="W83" s="595"/>
      <c r="X83" s="595"/>
      <c r="Y83" s="595"/>
      <c r="Z83" s="595"/>
    </row>
    <row r="84" ht="11.25" customHeight="1">
      <c r="A84" s="595"/>
      <c r="B84" s="596"/>
      <c r="C84" s="596"/>
      <c r="D84" s="644"/>
      <c r="E84" s="644"/>
      <c r="F84" s="595"/>
      <c r="G84" s="595"/>
      <c r="H84" s="595"/>
      <c r="I84" s="595"/>
      <c r="J84" s="595"/>
      <c r="K84" s="595"/>
      <c r="L84" s="595"/>
      <c r="M84" s="595"/>
      <c r="N84" s="595"/>
      <c r="O84" s="595"/>
      <c r="P84" s="595"/>
      <c r="Q84" s="595"/>
      <c r="R84" s="595"/>
      <c r="S84" s="595"/>
      <c r="T84" s="595"/>
      <c r="U84" s="595"/>
      <c r="V84" s="595"/>
      <c r="W84" s="595"/>
      <c r="X84" s="595"/>
      <c r="Y84" s="595"/>
      <c r="Z84" s="595"/>
    </row>
    <row r="85" ht="11.25" customHeight="1">
      <c r="A85" s="595"/>
      <c r="B85" s="596"/>
      <c r="C85" s="596"/>
      <c r="D85" s="644"/>
      <c r="E85" s="644"/>
      <c r="F85" s="595"/>
      <c r="G85" s="595"/>
      <c r="H85" s="595"/>
      <c r="I85" s="595"/>
      <c r="J85" s="595"/>
      <c r="K85" s="595"/>
      <c r="L85" s="595"/>
      <c r="M85" s="595"/>
      <c r="N85" s="595"/>
      <c r="O85" s="595"/>
      <c r="P85" s="595"/>
      <c r="Q85" s="595"/>
      <c r="R85" s="595"/>
      <c r="S85" s="595"/>
      <c r="T85" s="595"/>
      <c r="U85" s="595"/>
      <c r="V85" s="595"/>
      <c r="W85" s="595"/>
      <c r="X85" s="595"/>
      <c r="Y85" s="595"/>
      <c r="Z85" s="595"/>
    </row>
    <row r="86" ht="11.25" customHeight="1">
      <c r="A86" s="595"/>
      <c r="B86" s="596"/>
      <c r="C86" s="596"/>
      <c r="D86" s="644"/>
      <c r="E86" s="644"/>
      <c r="F86" s="595"/>
      <c r="G86" s="595"/>
      <c r="H86" s="595"/>
      <c r="I86" s="595"/>
      <c r="J86" s="595"/>
      <c r="K86" s="595"/>
      <c r="L86" s="595"/>
      <c r="M86" s="595"/>
      <c r="N86" s="595"/>
      <c r="O86" s="595"/>
      <c r="P86" s="595"/>
      <c r="Q86" s="595"/>
      <c r="R86" s="595"/>
      <c r="S86" s="595"/>
      <c r="T86" s="595"/>
      <c r="U86" s="595"/>
      <c r="V86" s="595"/>
      <c r="W86" s="595"/>
      <c r="X86" s="595"/>
      <c r="Y86" s="595"/>
      <c r="Z86" s="595"/>
    </row>
    <row r="87" ht="11.25" customHeight="1">
      <c r="A87" s="595"/>
      <c r="B87" s="596"/>
      <c r="C87" s="596"/>
      <c r="D87" s="644"/>
      <c r="E87" s="644"/>
      <c r="F87" s="595"/>
      <c r="G87" s="595"/>
      <c r="H87" s="595"/>
      <c r="I87" s="595"/>
      <c r="J87" s="595"/>
      <c r="K87" s="595"/>
      <c r="L87" s="595"/>
      <c r="M87" s="595"/>
      <c r="N87" s="595"/>
      <c r="O87" s="595"/>
      <c r="P87" s="595"/>
      <c r="Q87" s="595"/>
      <c r="R87" s="595"/>
      <c r="S87" s="595"/>
      <c r="T87" s="595"/>
      <c r="U87" s="595"/>
      <c r="V87" s="595"/>
      <c r="W87" s="595"/>
      <c r="X87" s="595"/>
      <c r="Y87" s="595"/>
      <c r="Z87" s="595"/>
    </row>
    <row r="88" ht="11.25" customHeight="1">
      <c r="A88" s="595"/>
      <c r="B88" s="596"/>
      <c r="C88" s="596"/>
      <c r="D88" s="644"/>
      <c r="E88" s="644"/>
      <c r="F88" s="595"/>
      <c r="G88" s="595"/>
      <c r="H88" s="595"/>
      <c r="I88" s="595"/>
      <c r="J88" s="595"/>
      <c r="K88" s="595"/>
      <c r="L88" s="595"/>
      <c r="M88" s="595"/>
      <c r="N88" s="595"/>
      <c r="O88" s="595"/>
      <c r="P88" s="595"/>
      <c r="Q88" s="595"/>
      <c r="R88" s="595"/>
      <c r="S88" s="595"/>
      <c r="T88" s="595"/>
      <c r="U88" s="595"/>
      <c r="V88" s="595"/>
      <c r="W88" s="595"/>
      <c r="X88" s="595"/>
      <c r="Y88" s="595"/>
      <c r="Z88" s="595"/>
    </row>
    <row r="89" ht="11.25" customHeight="1">
      <c r="A89" s="595"/>
      <c r="B89" s="596"/>
      <c r="C89" s="596"/>
      <c r="D89" s="644"/>
      <c r="E89" s="644"/>
      <c r="F89" s="595"/>
      <c r="G89" s="595"/>
      <c r="H89" s="595"/>
      <c r="I89" s="595"/>
      <c r="J89" s="595"/>
      <c r="K89" s="595"/>
      <c r="L89" s="595"/>
      <c r="M89" s="595"/>
      <c r="N89" s="595"/>
      <c r="O89" s="595"/>
      <c r="P89" s="595"/>
      <c r="Q89" s="595"/>
      <c r="R89" s="595"/>
      <c r="S89" s="595"/>
      <c r="T89" s="595"/>
      <c r="U89" s="595"/>
      <c r="V89" s="595"/>
      <c r="W89" s="595"/>
      <c r="X89" s="595"/>
      <c r="Y89" s="595"/>
      <c r="Z89" s="595"/>
    </row>
    <row r="90" ht="11.25" customHeight="1">
      <c r="A90" s="595"/>
      <c r="B90" s="596"/>
      <c r="C90" s="596"/>
      <c r="D90" s="644"/>
      <c r="E90" s="644"/>
      <c r="F90" s="595"/>
      <c r="G90" s="595"/>
      <c r="H90" s="595"/>
      <c r="I90" s="595"/>
      <c r="J90" s="595"/>
      <c r="K90" s="595"/>
      <c r="L90" s="595"/>
      <c r="M90" s="595"/>
      <c r="N90" s="595"/>
      <c r="O90" s="595"/>
      <c r="P90" s="595"/>
      <c r="Q90" s="595"/>
      <c r="R90" s="595"/>
      <c r="S90" s="595"/>
      <c r="T90" s="595"/>
      <c r="U90" s="595"/>
      <c r="V90" s="595"/>
      <c r="W90" s="595"/>
      <c r="X90" s="595"/>
      <c r="Y90" s="595"/>
      <c r="Z90" s="595"/>
    </row>
    <row r="91" ht="11.25" customHeight="1">
      <c r="A91" s="595"/>
      <c r="B91" s="596"/>
      <c r="C91" s="596"/>
      <c r="D91" s="644"/>
      <c r="E91" s="644"/>
      <c r="F91" s="595"/>
      <c r="G91" s="595"/>
      <c r="H91" s="595"/>
      <c r="I91" s="595"/>
      <c r="J91" s="595"/>
      <c r="K91" s="595"/>
      <c r="L91" s="595"/>
      <c r="M91" s="595"/>
      <c r="N91" s="595"/>
      <c r="O91" s="595"/>
      <c r="P91" s="595"/>
      <c r="Q91" s="595"/>
      <c r="R91" s="595"/>
      <c r="S91" s="595"/>
      <c r="T91" s="595"/>
      <c r="U91" s="595"/>
      <c r="V91" s="595"/>
      <c r="W91" s="595"/>
      <c r="X91" s="595"/>
      <c r="Y91" s="595"/>
      <c r="Z91" s="595"/>
    </row>
    <row r="92" ht="11.25" customHeight="1">
      <c r="A92" s="595"/>
      <c r="B92" s="596"/>
      <c r="C92" s="596"/>
      <c r="D92" s="644"/>
      <c r="E92" s="644"/>
      <c r="F92" s="595"/>
      <c r="G92" s="595"/>
      <c r="H92" s="595"/>
      <c r="I92" s="595"/>
      <c r="J92" s="595"/>
      <c r="K92" s="595"/>
      <c r="L92" s="595"/>
      <c r="M92" s="595"/>
      <c r="N92" s="595"/>
      <c r="O92" s="595"/>
      <c r="P92" s="595"/>
      <c r="Q92" s="595"/>
      <c r="R92" s="595"/>
      <c r="S92" s="595"/>
      <c r="T92" s="595"/>
      <c r="U92" s="595"/>
      <c r="V92" s="595"/>
      <c r="W92" s="595"/>
      <c r="X92" s="595"/>
      <c r="Y92" s="595"/>
      <c r="Z92" s="595"/>
    </row>
    <row r="93" ht="11.25" customHeight="1">
      <c r="A93" s="595"/>
      <c r="B93" s="596"/>
      <c r="C93" s="596"/>
      <c r="D93" s="644"/>
      <c r="E93" s="644"/>
      <c r="F93" s="595"/>
      <c r="G93" s="595"/>
      <c r="H93" s="595"/>
      <c r="I93" s="595"/>
      <c r="J93" s="595"/>
      <c r="K93" s="595"/>
      <c r="L93" s="595"/>
      <c r="M93" s="595"/>
      <c r="N93" s="595"/>
      <c r="O93" s="595"/>
      <c r="P93" s="595"/>
      <c r="Q93" s="595"/>
      <c r="R93" s="595"/>
      <c r="S93" s="595"/>
      <c r="T93" s="595"/>
      <c r="U93" s="595"/>
      <c r="V93" s="595"/>
      <c r="W93" s="595"/>
      <c r="X93" s="595"/>
      <c r="Y93" s="595"/>
      <c r="Z93" s="595"/>
    </row>
    <row r="94" ht="11.25" customHeight="1">
      <c r="A94" s="595"/>
      <c r="B94" s="596"/>
      <c r="C94" s="596"/>
      <c r="D94" s="644"/>
      <c r="E94" s="644"/>
      <c r="F94" s="595"/>
      <c r="G94" s="595"/>
      <c r="H94" s="595"/>
      <c r="I94" s="595"/>
      <c r="J94" s="595"/>
      <c r="K94" s="595"/>
      <c r="L94" s="595"/>
      <c r="M94" s="595"/>
      <c r="N94" s="595"/>
      <c r="O94" s="595"/>
      <c r="P94" s="595"/>
      <c r="Q94" s="595"/>
      <c r="R94" s="595"/>
      <c r="S94" s="595"/>
      <c r="T94" s="595"/>
      <c r="U94" s="595"/>
      <c r="V94" s="595"/>
      <c r="W94" s="595"/>
      <c r="X94" s="595"/>
      <c r="Y94" s="595"/>
      <c r="Z94" s="595"/>
    </row>
    <row r="95" ht="11.25" customHeight="1">
      <c r="A95" s="595"/>
      <c r="B95" s="596"/>
      <c r="C95" s="596"/>
      <c r="D95" s="644"/>
      <c r="E95" s="644"/>
      <c r="F95" s="595"/>
      <c r="G95" s="595"/>
      <c r="H95" s="595"/>
      <c r="I95" s="595"/>
      <c r="J95" s="595"/>
      <c r="K95" s="595"/>
      <c r="L95" s="595"/>
      <c r="M95" s="595"/>
      <c r="N95" s="595"/>
      <c r="O95" s="595"/>
      <c r="P95" s="595"/>
      <c r="Q95" s="595"/>
      <c r="R95" s="595"/>
      <c r="S95" s="595"/>
      <c r="T95" s="595"/>
      <c r="U95" s="595"/>
      <c r="V95" s="595"/>
      <c r="W95" s="595"/>
      <c r="X95" s="595"/>
      <c r="Y95" s="595"/>
      <c r="Z95" s="595"/>
    </row>
    <row r="96" ht="11.25" customHeight="1">
      <c r="A96" s="595"/>
      <c r="B96" s="596"/>
      <c r="C96" s="596"/>
      <c r="D96" s="644"/>
      <c r="E96" s="644"/>
      <c r="F96" s="595"/>
      <c r="G96" s="595"/>
      <c r="H96" s="595"/>
      <c r="I96" s="595"/>
      <c r="J96" s="595"/>
      <c r="K96" s="595"/>
      <c r="L96" s="595"/>
      <c r="M96" s="595"/>
      <c r="N96" s="595"/>
      <c r="O96" s="595"/>
      <c r="P96" s="595"/>
      <c r="Q96" s="595"/>
      <c r="R96" s="595"/>
      <c r="S96" s="595"/>
      <c r="T96" s="595"/>
      <c r="U96" s="595"/>
      <c r="V96" s="595"/>
      <c r="W96" s="595"/>
      <c r="X96" s="595"/>
      <c r="Y96" s="595"/>
      <c r="Z96" s="595"/>
    </row>
    <row r="97" ht="11.25" customHeight="1">
      <c r="A97" s="595"/>
      <c r="B97" s="596"/>
      <c r="C97" s="596"/>
      <c r="D97" s="644"/>
      <c r="E97" s="644"/>
      <c r="F97" s="595"/>
      <c r="G97" s="595"/>
      <c r="H97" s="595"/>
      <c r="I97" s="595"/>
      <c r="J97" s="595"/>
      <c r="K97" s="595"/>
      <c r="L97" s="595"/>
      <c r="M97" s="595"/>
      <c r="N97" s="595"/>
      <c r="O97" s="595"/>
      <c r="P97" s="595"/>
      <c r="Q97" s="595"/>
      <c r="R97" s="595"/>
      <c r="S97" s="595"/>
      <c r="T97" s="595"/>
      <c r="U97" s="595"/>
      <c r="V97" s="595"/>
      <c r="W97" s="595"/>
      <c r="X97" s="595"/>
      <c r="Y97" s="595"/>
      <c r="Z97" s="595"/>
    </row>
    <row r="98" ht="11.25" customHeight="1">
      <c r="A98" s="595"/>
      <c r="B98" s="596"/>
      <c r="C98" s="596"/>
      <c r="D98" s="644"/>
      <c r="E98" s="644"/>
      <c r="F98" s="595"/>
      <c r="G98" s="595"/>
      <c r="H98" s="595"/>
      <c r="I98" s="595"/>
      <c r="J98" s="595"/>
      <c r="K98" s="595"/>
      <c r="L98" s="595"/>
      <c r="M98" s="595"/>
      <c r="N98" s="595"/>
      <c r="O98" s="595"/>
      <c r="P98" s="595"/>
      <c r="Q98" s="595"/>
      <c r="R98" s="595"/>
      <c r="S98" s="595"/>
      <c r="T98" s="595"/>
      <c r="U98" s="595"/>
      <c r="V98" s="595"/>
      <c r="W98" s="595"/>
      <c r="X98" s="595"/>
      <c r="Y98" s="595"/>
      <c r="Z98" s="595"/>
    </row>
    <row r="99" ht="11.25" customHeight="1">
      <c r="A99" s="595"/>
      <c r="B99" s="596"/>
      <c r="C99" s="596"/>
      <c r="D99" s="644"/>
      <c r="E99" s="644"/>
      <c r="F99" s="595"/>
      <c r="G99" s="595"/>
      <c r="H99" s="595"/>
      <c r="I99" s="595"/>
      <c r="J99" s="595"/>
      <c r="K99" s="595"/>
      <c r="L99" s="595"/>
      <c r="M99" s="595"/>
      <c r="N99" s="595"/>
      <c r="O99" s="595"/>
      <c r="P99" s="595"/>
      <c r="Q99" s="595"/>
      <c r="R99" s="595"/>
      <c r="S99" s="595"/>
      <c r="T99" s="595"/>
      <c r="U99" s="595"/>
      <c r="V99" s="595"/>
      <c r="W99" s="595"/>
      <c r="X99" s="595"/>
      <c r="Y99" s="595"/>
      <c r="Z99" s="595"/>
    </row>
    <row r="100" ht="11.25" customHeight="1">
      <c r="A100" s="595"/>
      <c r="B100" s="596"/>
      <c r="C100" s="596"/>
      <c r="D100" s="644"/>
      <c r="E100" s="644"/>
      <c r="F100" s="595"/>
      <c r="G100" s="595"/>
      <c r="H100" s="595"/>
      <c r="I100" s="595"/>
      <c r="J100" s="595"/>
      <c r="K100" s="595"/>
      <c r="L100" s="595"/>
      <c r="M100" s="595"/>
      <c r="N100" s="595"/>
      <c r="O100" s="595"/>
      <c r="P100" s="595"/>
      <c r="Q100" s="595"/>
      <c r="R100" s="595"/>
      <c r="S100" s="595"/>
      <c r="T100" s="595"/>
      <c r="U100" s="595"/>
      <c r="V100" s="595"/>
      <c r="W100" s="595"/>
      <c r="X100" s="595"/>
      <c r="Y100" s="595"/>
      <c r="Z100" s="595"/>
    </row>
    <row r="101" ht="11.25" customHeight="1">
      <c r="A101" s="595"/>
      <c r="B101" s="596"/>
      <c r="C101" s="596"/>
      <c r="D101" s="644"/>
      <c r="E101" s="644"/>
      <c r="F101" s="595"/>
      <c r="G101" s="595"/>
      <c r="H101" s="595"/>
      <c r="I101" s="595"/>
      <c r="J101" s="595"/>
      <c r="K101" s="595"/>
      <c r="L101" s="595"/>
      <c r="M101" s="595"/>
      <c r="N101" s="595"/>
      <c r="O101" s="595"/>
      <c r="P101" s="595"/>
      <c r="Q101" s="595"/>
      <c r="R101" s="595"/>
      <c r="S101" s="595"/>
      <c r="T101" s="595"/>
      <c r="U101" s="595"/>
      <c r="V101" s="595"/>
      <c r="W101" s="595"/>
      <c r="X101" s="595"/>
      <c r="Y101" s="595"/>
      <c r="Z101" s="595"/>
    </row>
    <row r="102" ht="11.25" customHeight="1">
      <c r="A102" s="595"/>
      <c r="B102" s="596"/>
      <c r="C102" s="596"/>
      <c r="D102" s="644"/>
      <c r="E102" s="644"/>
      <c r="F102" s="595"/>
      <c r="G102" s="595"/>
      <c r="H102" s="595"/>
      <c r="I102" s="595"/>
      <c r="J102" s="595"/>
      <c r="K102" s="595"/>
      <c r="L102" s="595"/>
      <c r="M102" s="595"/>
      <c r="N102" s="595"/>
      <c r="O102" s="595"/>
      <c r="P102" s="595"/>
      <c r="Q102" s="595"/>
      <c r="R102" s="595"/>
      <c r="S102" s="595"/>
      <c r="T102" s="595"/>
      <c r="U102" s="595"/>
      <c r="V102" s="595"/>
      <c r="W102" s="595"/>
      <c r="X102" s="595"/>
      <c r="Y102" s="595"/>
      <c r="Z102" s="595"/>
    </row>
    <row r="103" ht="11.25" customHeight="1">
      <c r="A103" s="595"/>
      <c r="B103" s="596"/>
      <c r="C103" s="596"/>
      <c r="D103" s="644"/>
      <c r="E103" s="644"/>
      <c r="F103" s="595"/>
      <c r="G103" s="595"/>
      <c r="H103" s="595"/>
      <c r="I103" s="595"/>
      <c r="J103" s="595"/>
      <c r="K103" s="595"/>
      <c r="L103" s="595"/>
      <c r="M103" s="595"/>
      <c r="N103" s="595"/>
      <c r="O103" s="595"/>
      <c r="P103" s="595"/>
      <c r="Q103" s="595"/>
      <c r="R103" s="595"/>
      <c r="S103" s="595"/>
      <c r="T103" s="595"/>
      <c r="U103" s="595"/>
      <c r="V103" s="595"/>
      <c r="W103" s="595"/>
      <c r="X103" s="595"/>
      <c r="Y103" s="595"/>
      <c r="Z103" s="595"/>
    </row>
    <row r="104" ht="11.25" customHeight="1">
      <c r="A104" s="595"/>
      <c r="B104" s="596"/>
      <c r="C104" s="596"/>
      <c r="D104" s="644"/>
      <c r="E104" s="644"/>
      <c r="F104" s="595"/>
      <c r="G104" s="595"/>
      <c r="H104" s="595"/>
      <c r="I104" s="595"/>
      <c r="J104" s="595"/>
      <c r="K104" s="595"/>
      <c r="L104" s="595"/>
      <c r="M104" s="595"/>
      <c r="N104" s="595"/>
      <c r="O104" s="595"/>
      <c r="P104" s="595"/>
      <c r="Q104" s="595"/>
      <c r="R104" s="595"/>
      <c r="S104" s="595"/>
      <c r="T104" s="595"/>
      <c r="U104" s="595"/>
      <c r="V104" s="595"/>
      <c r="W104" s="595"/>
      <c r="X104" s="595"/>
      <c r="Y104" s="595"/>
      <c r="Z104" s="595"/>
    </row>
    <row r="105" ht="11.25" customHeight="1">
      <c r="A105" s="595"/>
      <c r="B105" s="596"/>
      <c r="C105" s="596"/>
      <c r="D105" s="644"/>
      <c r="E105" s="644"/>
      <c r="F105" s="595"/>
      <c r="G105" s="595"/>
      <c r="H105" s="595"/>
      <c r="I105" s="595"/>
      <c r="J105" s="595"/>
      <c r="K105" s="595"/>
      <c r="L105" s="595"/>
      <c r="M105" s="595"/>
      <c r="N105" s="595"/>
      <c r="O105" s="595"/>
      <c r="P105" s="595"/>
      <c r="Q105" s="595"/>
      <c r="R105" s="595"/>
      <c r="S105" s="595"/>
      <c r="T105" s="595"/>
      <c r="U105" s="595"/>
      <c r="V105" s="595"/>
      <c r="W105" s="595"/>
      <c r="X105" s="595"/>
      <c r="Y105" s="595"/>
      <c r="Z105" s="595"/>
    </row>
    <row r="106" ht="11.25" customHeight="1">
      <c r="A106" s="595"/>
      <c r="B106" s="596"/>
      <c r="C106" s="596"/>
      <c r="D106" s="644"/>
      <c r="E106" s="644"/>
      <c r="F106" s="595"/>
      <c r="G106" s="595"/>
      <c r="H106" s="595"/>
      <c r="I106" s="595"/>
      <c r="J106" s="595"/>
      <c r="K106" s="595"/>
      <c r="L106" s="595"/>
      <c r="M106" s="595"/>
      <c r="N106" s="595"/>
      <c r="O106" s="595"/>
      <c r="P106" s="595"/>
      <c r="Q106" s="595"/>
      <c r="R106" s="595"/>
      <c r="S106" s="595"/>
      <c r="T106" s="595"/>
      <c r="U106" s="595"/>
      <c r="V106" s="595"/>
      <c r="W106" s="595"/>
      <c r="X106" s="595"/>
      <c r="Y106" s="595"/>
      <c r="Z106" s="595"/>
    </row>
    <row r="107" ht="11.25" customHeight="1">
      <c r="A107" s="595"/>
      <c r="B107" s="596"/>
      <c r="C107" s="596"/>
      <c r="D107" s="644"/>
      <c r="E107" s="644"/>
      <c r="F107" s="595"/>
      <c r="G107" s="595"/>
      <c r="H107" s="595"/>
      <c r="I107" s="595"/>
      <c r="J107" s="595"/>
      <c r="K107" s="595"/>
      <c r="L107" s="595"/>
      <c r="M107" s="595"/>
      <c r="N107" s="595"/>
      <c r="O107" s="595"/>
      <c r="P107" s="595"/>
      <c r="Q107" s="595"/>
      <c r="R107" s="595"/>
      <c r="S107" s="595"/>
      <c r="T107" s="595"/>
      <c r="U107" s="595"/>
      <c r="V107" s="595"/>
      <c r="W107" s="595"/>
      <c r="X107" s="595"/>
      <c r="Y107" s="595"/>
      <c r="Z107" s="595"/>
    </row>
    <row r="108" ht="11.25" customHeight="1">
      <c r="A108" s="595"/>
      <c r="B108" s="596"/>
      <c r="C108" s="596"/>
      <c r="D108" s="644"/>
      <c r="E108" s="644"/>
      <c r="F108" s="595"/>
      <c r="G108" s="595"/>
      <c r="H108" s="595"/>
      <c r="I108" s="595"/>
      <c r="J108" s="595"/>
      <c r="K108" s="595"/>
      <c r="L108" s="595"/>
      <c r="M108" s="595"/>
      <c r="N108" s="595"/>
      <c r="O108" s="595"/>
      <c r="P108" s="595"/>
      <c r="Q108" s="595"/>
      <c r="R108" s="595"/>
      <c r="S108" s="595"/>
      <c r="T108" s="595"/>
      <c r="U108" s="595"/>
      <c r="V108" s="595"/>
      <c r="W108" s="595"/>
      <c r="X108" s="595"/>
      <c r="Y108" s="595"/>
      <c r="Z108" s="595"/>
    </row>
    <row r="109" ht="11.25" customHeight="1">
      <c r="A109" s="595"/>
      <c r="B109" s="596"/>
      <c r="C109" s="596"/>
      <c r="D109" s="644"/>
      <c r="E109" s="644"/>
      <c r="F109" s="595"/>
      <c r="G109" s="595"/>
      <c r="H109" s="595"/>
      <c r="I109" s="595"/>
      <c r="J109" s="595"/>
      <c r="K109" s="595"/>
      <c r="L109" s="595"/>
      <c r="M109" s="595"/>
      <c r="N109" s="595"/>
      <c r="O109" s="595"/>
      <c r="P109" s="595"/>
      <c r="Q109" s="595"/>
      <c r="R109" s="595"/>
      <c r="S109" s="595"/>
      <c r="T109" s="595"/>
      <c r="U109" s="595"/>
      <c r="V109" s="595"/>
      <c r="W109" s="595"/>
      <c r="X109" s="595"/>
      <c r="Y109" s="595"/>
      <c r="Z109" s="595"/>
    </row>
    <row r="110" ht="11.25" customHeight="1">
      <c r="A110" s="595"/>
      <c r="B110" s="596"/>
      <c r="C110" s="596"/>
      <c r="D110" s="644"/>
      <c r="E110" s="644"/>
      <c r="F110" s="595"/>
      <c r="G110" s="595"/>
      <c r="H110" s="595"/>
      <c r="I110" s="595"/>
      <c r="J110" s="595"/>
      <c r="K110" s="595"/>
      <c r="L110" s="595"/>
      <c r="M110" s="595"/>
      <c r="N110" s="595"/>
      <c r="O110" s="595"/>
      <c r="P110" s="595"/>
      <c r="Q110" s="595"/>
      <c r="R110" s="595"/>
      <c r="S110" s="595"/>
      <c r="T110" s="595"/>
      <c r="U110" s="595"/>
      <c r="V110" s="595"/>
      <c r="W110" s="595"/>
      <c r="X110" s="595"/>
      <c r="Y110" s="595"/>
      <c r="Z110" s="595"/>
    </row>
    <row r="111" ht="11.25" customHeight="1">
      <c r="A111" s="595"/>
      <c r="B111" s="596"/>
      <c r="C111" s="596"/>
      <c r="D111" s="644"/>
      <c r="E111" s="644"/>
      <c r="F111" s="595"/>
      <c r="G111" s="595"/>
      <c r="H111" s="595"/>
      <c r="I111" s="595"/>
      <c r="J111" s="595"/>
      <c r="K111" s="595"/>
      <c r="L111" s="595"/>
      <c r="M111" s="595"/>
      <c r="N111" s="595"/>
      <c r="O111" s="595"/>
      <c r="P111" s="595"/>
      <c r="Q111" s="595"/>
      <c r="R111" s="595"/>
      <c r="S111" s="595"/>
      <c r="T111" s="595"/>
      <c r="U111" s="595"/>
      <c r="V111" s="595"/>
      <c r="W111" s="595"/>
      <c r="X111" s="595"/>
      <c r="Y111" s="595"/>
      <c r="Z111" s="595"/>
    </row>
    <row r="112" ht="11.25" customHeight="1">
      <c r="A112" s="595"/>
      <c r="B112" s="596"/>
      <c r="C112" s="596"/>
      <c r="D112" s="644"/>
      <c r="E112" s="644"/>
      <c r="F112" s="595"/>
      <c r="G112" s="595"/>
      <c r="H112" s="595"/>
      <c r="I112" s="595"/>
      <c r="J112" s="595"/>
      <c r="K112" s="595"/>
      <c r="L112" s="595"/>
      <c r="M112" s="595"/>
      <c r="N112" s="595"/>
      <c r="O112" s="595"/>
      <c r="P112" s="595"/>
      <c r="Q112" s="595"/>
      <c r="R112" s="595"/>
      <c r="S112" s="595"/>
      <c r="T112" s="595"/>
      <c r="U112" s="595"/>
      <c r="V112" s="595"/>
      <c r="W112" s="595"/>
      <c r="X112" s="595"/>
      <c r="Y112" s="595"/>
      <c r="Z112" s="595"/>
    </row>
    <row r="113" ht="11.25" customHeight="1">
      <c r="A113" s="595"/>
      <c r="B113" s="596"/>
      <c r="C113" s="596"/>
      <c r="D113" s="644"/>
      <c r="E113" s="644"/>
      <c r="F113" s="595"/>
      <c r="G113" s="595"/>
      <c r="H113" s="595"/>
      <c r="I113" s="595"/>
      <c r="J113" s="595"/>
      <c r="K113" s="595"/>
      <c r="L113" s="595"/>
      <c r="M113" s="595"/>
      <c r="N113" s="595"/>
      <c r="O113" s="595"/>
      <c r="P113" s="595"/>
      <c r="Q113" s="595"/>
      <c r="R113" s="595"/>
      <c r="S113" s="595"/>
      <c r="T113" s="595"/>
      <c r="U113" s="595"/>
      <c r="V113" s="595"/>
      <c r="W113" s="595"/>
      <c r="X113" s="595"/>
      <c r="Y113" s="595"/>
      <c r="Z113" s="595"/>
    </row>
    <row r="114" ht="11.25" customHeight="1">
      <c r="A114" s="595"/>
      <c r="B114" s="596"/>
      <c r="C114" s="596"/>
      <c r="D114" s="644"/>
      <c r="E114" s="644"/>
      <c r="F114" s="595"/>
      <c r="G114" s="595"/>
      <c r="H114" s="595"/>
      <c r="I114" s="595"/>
      <c r="J114" s="595"/>
      <c r="K114" s="595"/>
      <c r="L114" s="595"/>
      <c r="M114" s="595"/>
      <c r="N114" s="595"/>
      <c r="O114" s="595"/>
      <c r="P114" s="595"/>
      <c r="Q114" s="595"/>
      <c r="R114" s="595"/>
      <c r="S114" s="595"/>
      <c r="T114" s="595"/>
      <c r="U114" s="595"/>
      <c r="V114" s="595"/>
      <c r="W114" s="595"/>
      <c r="X114" s="595"/>
      <c r="Y114" s="595"/>
      <c r="Z114" s="595"/>
    </row>
    <row r="115" ht="11.25" customHeight="1">
      <c r="A115" s="595"/>
      <c r="B115" s="596"/>
      <c r="C115" s="596"/>
      <c r="D115" s="644"/>
      <c r="E115" s="644"/>
      <c r="F115" s="595"/>
      <c r="G115" s="595"/>
      <c r="H115" s="595"/>
      <c r="I115" s="595"/>
      <c r="J115" s="595"/>
      <c r="K115" s="595"/>
      <c r="L115" s="595"/>
      <c r="M115" s="595"/>
      <c r="N115" s="595"/>
      <c r="O115" s="595"/>
      <c r="P115" s="595"/>
      <c r="Q115" s="595"/>
      <c r="R115" s="595"/>
      <c r="S115" s="595"/>
      <c r="T115" s="595"/>
      <c r="U115" s="595"/>
      <c r="V115" s="595"/>
      <c r="W115" s="595"/>
      <c r="X115" s="595"/>
      <c r="Y115" s="595"/>
      <c r="Z115" s="595"/>
    </row>
    <row r="116" ht="11.25" customHeight="1">
      <c r="A116" s="595"/>
      <c r="B116" s="596"/>
      <c r="C116" s="596"/>
      <c r="D116" s="644"/>
      <c r="E116" s="644"/>
      <c r="F116" s="595"/>
      <c r="G116" s="595"/>
      <c r="H116" s="595"/>
      <c r="I116" s="595"/>
      <c r="J116" s="595"/>
      <c r="K116" s="595"/>
      <c r="L116" s="595"/>
      <c r="M116" s="595"/>
      <c r="N116" s="595"/>
      <c r="O116" s="595"/>
      <c r="P116" s="595"/>
      <c r="Q116" s="595"/>
      <c r="R116" s="595"/>
      <c r="S116" s="595"/>
      <c r="T116" s="595"/>
      <c r="U116" s="595"/>
      <c r="V116" s="595"/>
      <c r="W116" s="595"/>
      <c r="X116" s="595"/>
      <c r="Y116" s="595"/>
      <c r="Z116" s="595"/>
    </row>
    <row r="117" ht="11.25" customHeight="1">
      <c r="A117" s="595"/>
      <c r="B117" s="596"/>
      <c r="C117" s="596"/>
      <c r="D117" s="644"/>
      <c r="E117" s="644"/>
      <c r="F117" s="595"/>
      <c r="G117" s="595"/>
      <c r="H117" s="595"/>
      <c r="I117" s="595"/>
      <c r="J117" s="595"/>
      <c r="K117" s="595"/>
      <c r="L117" s="595"/>
      <c r="M117" s="595"/>
      <c r="N117" s="595"/>
      <c r="O117" s="595"/>
      <c r="P117" s="595"/>
      <c r="Q117" s="595"/>
      <c r="R117" s="595"/>
      <c r="S117" s="595"/>
      <c r="T117" s="595"/>
      <c r="U117" s="595"/>
      <c r="V117" s="595"/>
      <c r="W117" s="595"/>
      <c r="X117" s="595"/>
      <c r="Y117" s="595"/>
      <c r="Z117" s="595"/>
    </row>
    <row r="118" ht="11.25" customHeight="1">
      <c r="A118" s="595"/>
      <c r="B118" s="596"/>
      <c r="C118" s="596"/>
      <c r="D118" s="644"/>
      <c r="E118" s="644"/>
      <c r="F118" s="595"/>
      <c r="G118" s="595"/>
      <c r="H118" s="595"/>
      <c r="I118" s="595"/>
      <c r="J118" s="595"/>
      <c r="K118" s="595"/>
      <c r="L118" s="595"/>
      <c r="M118" s="595"/>
      <c r="N118" s="595"/>
      <c r="O118" s="595"/>
      <c r="P118" s="595"/>
      <c r="Q118" s="595"/>
      <c r="R118" s="595"/>
      <c r="S118" s="595"/>
      <c r="T118" s="595"/>
      <c r="U118" s="595"/>
      <c r="V118" s="595"/>
      <c r="W118" s="595"/>
      <c r="X118" s="595"/>
      <c r="Y118" s="595"/>
      <c r="Z118" s="595"/>
    </row>
    <row r="119" ht="11.25" customHeight="1">
      <c r="A119" s="595"/>
      <c r="B119" s="596"/>
      <c r="C119" s="596"/>
      <c r="D119" s="644"/>
      <c r="E119" s="644"/>
      <c r="F119" s="595"/>
      <c r="G119" s="595"/>
      <c r="H119" s="595"/>
      <c r="I119" s="595"/>
      <c r="J119" s="595"/>
      <c r="K119" s="595"/>
      <c r="L119" s="595"/>
      <c r="M119" s="595"/>
      <c r="N119" s="595"/>
      <c r="O119" s="595"/>
      <c r="P119" s="595"/>
      <c r="Q119" s="595"/>
      <c r="R119" s="595"/>
      <c r="S119" s="595"/>
      <c r="T119" s="595"/>
      <c r="U119" s="595"/>
      <c r="V119" s="595"/>
      <c r="W119" s="595"/>
      <c r="X119" s="595"/>
      <c r="Y119" s="595"/>
      <c r="Z119" s="595"/>
    </row>
    <row r="120" ht="11.25" customHeight="1">
      <c r="A120" s="595"/>
      <c r="B120" s="596"/>
      <c r="C120" s="596"/>
      <c r="D120" s="644"/>
      <c r="E120" s="644"/>
      <c r="F120" s="595"/>
      <c r="G120" s="595"/>
      <c r="H120" s="595"/>
      <c r="I120" s="595"/>
      <c r="J120" s="595"/>
      <c r="K120" s="595"/>
      <c r="L120" s="595"/>
      <c r="M120" s="595"/>
      <c r="N120" s="595"/>
      <c r="O120" s="595"/>
      <c r="P120" s="595"/>
      <c r="Q120" s="595"/>
      <c r="R120" s="595"/>
      <c r="S120" s="595"/>
      <c r="T120" s="595"/>
      <c r="U120" s="595"/>
      <c r="V120" s="595"/>
      <c r="W120" s="595"/>
      <c r="X120" s="595"/>
      <c r="Y120" s="595"/>
      <c r="Z120" s="595"/>
    </row>
    <row r="121" ht="11.25" customHeight="1">
      <c r="A121" s="595"/>
      <c r="B121" s="596"/>
      <c r="C121" s="596"/>
      <c r="D121" s="644"/>
      <c r="E121" s="644"/>
      <c r="F121" s="595"/>
      <c r="G121" s="595"/>
      <c r="H121" s="595"/>
      <c r="I121" s="595"/>
      <c r="J121" s="595"/>
      <c r="K121" s="595"/>
      <c r="L121" s="595"/>
      <c r="M121" s="595"/>
      <c r="N121" s="595"/>
      <c r="O121" s="595"/>
      <c r="P121" s="595"/>
      <c r="Q121" s="595"/>
      <c r="R121" s="595"/>
      <c r="S121" s="595"/>
      <c r="T121" s="595"/>
      <c r="U121" s="595"/>
      <c r="V121" s="595"/>
      <c r="W121" s="595"/>
      <c r="X121" s="595"/>
      <c r="Y121" s="595"/>
      <c r="Z121" s="595"/>
    </row>
    <row r="122" ht="11.25" customHeight="1">
      <c r="A122" s="595"/>
      <c r="B122" s="596"/>
      <c r="C122" s="596"/>
      <c r="D122" s="644"/>
      <c r="E122" s="644"/>
      <c r="F122" s="595"/>
      <c r="G122" s="595"/>
      <c r="H122" s="595"/>
      <c r="I122" s="595"/>
      <c r="J122" s="595"/>
      <c r="K122" s="595"/>
      <c r="L122" s="595"/>
      <c r="M122" s="595"/>
      <c r="N122" s="595"/>
      <c r="O122" s="595"/>
      <c r="P122" s="595"/>
      <c r="Q122" s="595"/>
      <c r="R122" s="595"/>
      <c r="S122" s="595"/>
      <c r="T122" s="595"/>
      <c r="U122" s="595"/>
      <c r="V122" s="595"/>
      <c r="W122" s="595"/>
      <c r="X122" s="595"/>
      <c r="Y122" s="595"/>
      <c r="Z122" s="595"/>
    </row>
    <row r="123" ht="11.25" customHeight="1">
      <c r="A123" s="595"/>
      <c r="B123" s="596"/>
      <c r="C123" s="596"/>
      <c r="D123" s="644"/>
      <c r="E123" s="644"/>
      <c r="F123" s="595"/>
      <c r="G123" s="595"/>
      <c r="H123" s="595"/>
      <c r="I123" s="595"/>
      <c r="J123" s="595"/>
      <c r="K123" s="595"/>
      <c r="L123" s="595"/>
      <c r="M123" s="595"/>
      <c r="N123" s="595"/>
      <c r="O123" s="595"/>
      <c r="P123" s="595"/>
      <c r="Q123" s="595"/>
      <c r="R123" s="595"/>
      <c r="S123" s="595"/>
      <c r="T123" s="595"/>
      <c r="U123" s="595"/>
      <c r="V123" s="595"/>
      <c r="W123" s="595"/>
      <c r="X123" s="595"/>
      <c r="Y123" s="595"/>
      <c r="Z123" s="595"/>
    </row>
    <row r="124" ht="11.25" customHeight="1">
      <c r="A124" s="595"/>
      <c r="B124" s="596"/>
      <c r="C124" s="596"/>
      <c r="D124" s="644"/>
      <c r="E124" s="644"/>
      <c r="F124" s="595"/>
      <c r="G124" s="595"/>
      <c r="H124" s="595"/>
      <c r="I124" s="595"/>
      <c r="J124" s="595"/>
      <c r="K124" s="595"/>
      <c r="L124" s="595"/>
      <c r="M124" s="595"/>
      <c r="N124" s="595"/>
      <c r="O124" s="595"/>
      <c r="P124" s="595"/>
      <c r="Q124" s="595"/>
      <c r="R124" s="595"/>
      <c r="S124" s="595"/>
      <c r="T124" s="595"/>
      <c r="U124" s="595"/>
      <c r="V124" s="595"/>
      <c r="W124" s="595"/>
      <c r="X124" s="595"/>
      <c r="Y124" s="595"/>
      <c r="Z124" s="595"/>
    </row>
    <row r="125" ht="11.25" customHeight="1">
      <c r="A125" s="595"/>
      <c r="B125" s="596"/>
      <c r="C125" s="596"/>
      <c r="D125" s="644"/>
      <c r="E125" s="644"/>
      <c r="F125" s="595"/>
      <c r="G125" s="595"/>
      <c r="H125" s="595"/>
      <c r="I125" s="595"/>
      <c r="J125" s="595"/>
      <c r="K125" s="595"/>
      <c r="L125" s="595"/>
      <c r="M125" s="595"/>
      <c r="N125" s="595"/>
      <c r="O125" s="595"/>
      <c r="P125" s="595"/>
      <c r="Q125" s="595"/>
      <c r="R125" s="595"/>
      <c r="S125" s="595"/>
      <c r="T125" s="595"/>
      <c r="U125" s="595"/>
      <c r="V125" s="595"/>
      <c r="W125" s="595"/>
      <c r="X125" s="595"/>
      <c r="Y125" s="595"/>
      <c r="Z125" s="595"/>
    </row>
    <row r="126" ht="11.25" customHeight="1">
      <c r="A126" s="595"/>
      <c r="B126" s="596"/>
      <c r="C126" s="596"/>
      <c r="D126" s="644"/>
      <c r="E126" s="644"/>
      <c r="F126" s="595"/>
      <c r="G126" s="595"/>
      <c r="H126" s="595"/>
      <c r="I126" s="595"/>
      <c r="J126" s="595"/>
      <c r="K126" s="595"/>
      <c r="L126" s="595"/>
      <c r="M126" s="595"/>
      <c r="N126" s="595"/>
      <c r="O126" s="595"/>
      <c r="P126" s="595"/>
      <c r="Q126" s="595"/>
      <c r="R126" s="595"/>
      <c r="S126" s="595"/>
      <c r="T126" s="595"/>
      <c r="U126" s="595"/>
      <c r="V126" s="595"/>
      <c r="W126" s="595"/>
      <c r="X126" s="595"/>
      <c r="Y126" s="595"/>
      <c r="Z126" s="595"/>
    </row>
    <row r="127" ht="11.25" customHeight="1">
      <c r="A127" s="595"/>
      <c r="B127" s="596"/>
      <c r="C127" s="596"/>
      <c r="D127" s="644"/>
      <c r="E127" s="644"/>
      <c r="F127" s="595"/>
      <c r="G127" s="595"/>
      <c r="H127" s="595"/>
      <c r="I127" s="595"/>
      <c r="J127" s="595"/>
      <c r="K127" s="595"/>
      <c r="L127" s="595"/>
      <c r="M127" s="595"/>
      <c r="N127" s="595"/>
      <c r="O127" s="595"/>
      <c r="P127" s="595"/>
      <c r="Q127" s="595"/>
      <c r="R127" s="595"/>
      <c r="S127" s="595"/>
      <c r="T127" s="595"/>
      <c r="U127" s="595"/>
      <c r="V127" s="595"/>
      <c r="W127" s="595"/>
      <c r="X127" s="595"/>
      <c r="Y127" s="595"/>
      <c r="Z127" s="595"/>
    </row>
    <row r="128" ht="11.25" customHeight="1">
      <c r="A128" s="595"/>
      <c r="B128" s="596"/>
      <c r="C128" s="596"/>
      <c r="D128" s="644"/>
      <c r="E128" s="644"/>
      <c r="F128" s="595"/>
      <c r="G128" s="595"/>
      <c r="H128" s="595"/>
      <c r="I128" s="595"/>
      <c r="J128" s="595"/>
      <c r="K128" s="595"/>
      <c r="L128" s="595"/>
      <c r="M128" s="595"/>
      <c r="N128" s="595"/>
      <c r="O128" s="595"/>
      <c r="P128" s="595"/>
      <c r="Q128" s="595"/>
      <c r="R128" s="595"/>
      <c r="S128" s="595"/>
      <c r="T128" s="595"/>
      <c r="U128" s="595"/>
      <c r="V128" s="595"/>
      <c r="W128" s="595"/>
      <c r="X128" s="595"/>
      <c r="Y128" s="595"/>
      <c r="Z128" s="595"/>
    </row>
    <row r="129" ht="11.25" customHeight="1">
      <c r="A129" s="595"/>
      <c r="B129" s="596"/>
      <c r="C129" s="596"/>
      <c r="D129" s="644"/>
      <c r="E129" s="644"/>
      <c r="F129" s="595"/>
      <c r="G129" s="595"/>
      <c r="H129" s="595"/>
      <c r="I129" s="595"/>
      <c r="J129" s="595"/>
      <c r="K129" s="595"/>
      <c r="L129" s="595"/>
      <c r="M129" s="595"/>
      <c r="N129" s="595"/>
      <c r="O129" s="595"/>
      <c r="P129" s="595"/>
      <c r="Q129" s="595"/>
      <c r="R129" s="595"/>
      <c r="S129" s="595"/>
      <c r="T129" s="595"/>
      <c r="U129" s="595"/>
      <c r="V129" s="595"/>
      <c r="W129" s="595"/>
      <c r="X129" s="595"/>
      <c r="Y129" s="595"/>
      <c r="Z129" s="595"/>
    </row>
    <row r="130" ht="11.25" customHeight="1">
      <c r="A130" s="595"/>
      <c r="B130" s="596"/>
      <c r="C130" s="596"/>
      <c r="D130" s="644"/>
      <c r="E130" s="644"/>
      <c r="F130" s="595"/>
      <c r="G130" s="595"/>
      <c r="H130" s="595"/>
      <c r="I130" s="595"/>
      <c r="J130" s="595"/>
      <c r="K130" s="595"/>
      <c r="L130" s="595"/>
      <c r="M130" s="595"/>
      <c r="N130" s="595"/>
      <c r="O130" s="595"/>
      <c r="P130" s="595"/>
      <c r="Q130" s="595"/>
      <c r="R130" s="595"/>
      <c r="S130" s="595"/>
      <c r="T130" s="595"/>
      <c r="U130" s="595"/>
      <c r="V130" s="595"/>
      <c r="W130" s="595"/>
      <c r="X130" s="595"/>
      <c r="Y130" s="595"/>
      <c r="Z130" s="595"/>
    </row>
    <row r="131" ht="11.25" customHeight="1">
      <c r="A131" s="595"/>
      <c r="B131" s="596"/>
      <c r="C131" s="596"/>
      <c r="D131" s="644"/>
      <c r="E131" s="644"/>
      <c r="F131" s="595"/>
      <c r="G131" s="595"/>
      <c r="H131" s="595"/>
      <c r="I131" s="595"/>
      <c r="J131" s="595"/>
      <c r="K131" s="595"/>
      <c r="L131" s="595"/>
      <c r="M131" s="595"/>
      <c r="N131" s="595"/>
      <c r="O131" s="595"/>
      <c r="P131" s="595"/>
      <c r="Q131" s="595"/>
      <c r="R131" s="595"/>
      <c r="S131" s="595"/>
      <c r="T131" s="595"/>
      <c r="U131" s="595"/>
      <c r="V131" s="595"/>
      <c r="W131" s="595"/>
      <c r="X131" s="595"/>
      <c r="Y131" s="595"/>
      <c r="Z131" s="595"/>
    </row>
    <row r="132" ht="11.25" customHeight="1">
      <c r="A132" s="595"/>
      <c r="B132" s="596"/>
      <c r="C132" s="596"/>
      <c r="D132" s="644"/>
      <c r="E132" s="644"/>
      <c r="F132" s="595"/>
      <c r="G132" s="595"/>
      <c r="H132" s="595"/>
      <c r="I132" s="595"/>
      <c r="J132" s="595"/>
      <c r="K132" s="595"/>
      <c r="L132" s="595"/>
      <c r="M132" s="595"/>
      <c r="N132" s="595"/>
      <c r="O132" s="595"/>
      <c r="P132" s="595"/>
      <c r="Q132" s="595"/>
      <c r="R132" s="595"/>
      <c r="S132" s="595"/>
      <c r="T132" s="595"/>
      <c r="U132" s="595"/>
      <c r="V132" s="595"/>
      <c r="W132" s="595"/>
      <c r="X132" s="595"/>
      <c r="Y132" s="595"/>
      <c r="Z132" s="595"/>
    </row>
    <row r="133" ht="11.25" customHeight="1">
      <c r="A133" s="595"/>
      <c r="B133" s="596"/>
      <c r="C133" s="596"/>
      <c r="D133" s="644"/>
      <c r="E133" s="644"/>
      <c r="F133" s="595"/>
      <c r="G133" s="595"/>
      <c r="H133" s="595"/>
      <c r="I133" s="595"/>
      <c r="J133" s="595"/>
      <c r="K133" s="595"/>
      <c r="L133" s="595"/>
      <c r="M133" s="595"/>
      <c r="N133" s="595"/>
      <c r="O133" s="595"/>
      <c r="P133" s="595"/>
      <c r="Q133" s="595"/>
      <c r="R133" s="595"/>
      <c r="S133" s="595"/>
      <c r="T133" s="595"/>
      <c r="U133" s="595"/>
      <c r="V133" s="595"/>
      <c r="W133" s="595"/>
      <c r="X133" s="595"/>
      <c r="Y133" s="595"/>
      <c r="Z133" s="595"/>
    </row>
    <row r="134" ht="11.25" customHeight="1">
      <c r="A134" s="595"/>
      <c r="B134" s="596"/>
      <c r="C134" s="596"/>
      <c r="D134" s="644"/>
      <c r="E134" s="644"/>
      <c r="F134" s="595"/>
      <c r="G134" s="595"/>
      <c r="H134" s="595"/>
      <c r="I134" s="595"/>
      <c r="J134" s="595"/>
      <c r="K134" s="595"/>
      <c r="L134" s="595"/>
      <c r="M134" s="595"/>
      <c r="N134" s="595"/>
      <c r="O134" s="595"/>
      <c r="P134" s="595"/>
      <c r="Q134" s="595"/>
      <c r="R134" s="595"/>
      <c r="S134" s="595"/>
      <c r="T134" s="595"/>
      <c r="U134" s="595"/>
      <c r="V134" s="595"/>
      <c r="W134" s="595"/>
      <c r="X134" s="595"/>
      <c r="Y134" s="595"/>
      <c r="Z134" s="595"/>
    </row>
    <row r="135" ht="11.25" customHeight="1">
      <c r="A135" s="595"/>
      <c r="B135" s="596"/>
      <c r="C135" s="596"/>
      <c r="D135" s="644"/>
      <c r="E135" s="644"/>
      <c r="F135" s="595"/>
      <c r="G135" s="595"/>
      <c r="H135" s="595"/>
      <c r="I135" s="595"/>
      <c r="J135" s="595"/>
      <c r="K135" s="595"/>
      <c r="L135" s="595"/>
      <c r="M135" s="595"/>
      <c r="N135" s="595"/>
      <c r="O135" s="595"/>
      <c r="P135" s="595"/>
      <c r="Q135" s="595"/>
      <c r="R135" s="595"/>
      <c r="S135" s="595"/>
      <c r="T135" s="595"/>
      <c r="U135" s="595"/>
      <c r="V135" s="595"/>
      <c r="W135" s="595"/>
      <c r="X135" s="595"/>
      <c r="Y135" s="595"/>
      <c r="Z135" s="595"/>
    </row>
    <row r="136" ht="11.25" customHeight="1">
      <c r="A136" s="595"/>
      <c r="B136" s="596"/>
      <c r="C136" s="596"/>
      <c r="D136" s="644"/>
      <c r="E136" s="644"/>
      <c r="F136" s="595"/>
      <c r="G136" s="595"/>
      <c r="H136" s="595"/>
      <c r="I136" s="595"/>
      <c r="J136" s="595"/>
      <c r="K136" s="595"/>
      <c r="L136" s="595"/>
      <c r="M136" s="595"/>
      <c r="N136" s="595"/>
      <c r="O136" s="595"/>
      <c r="P136" s="595"/>
      <c r="Q136" s="595"/>
      <c r="R136" s="595"/>
      <c r="S136" s="595"/>
      <c r="T136" s="595"/>
      <c r="U136" s="595"/>
      <c r="V136" s="595"/>
      <c r="W136" s="595"/>
      <c r="X136" s="595"/>
      <c r="Y136" s="595"/>
      <c r="Z136" s="595"/>
    </row>
    <row r="137" ht="11.25" customHeight="1">
      <c r="A137" s="595"/>
      <c r="B137" s="596"/>
      <c r="C137" s="596"/>
      <c r="D137" s="644"/>
      <c r="E137" s="644"/>
      <c r="F137" s="595"/>
      <c r="G137" s="595"/>
      <c r="H137" s="595"/>
      <c r="I137" s="595"/>
      <c r="J137" s="595"/>
      <c r="K137" s="595"/>
      <c r="L137" s="595"/>
      <c r="M137" s="595"/>
      <c r="N137" s="595"/>
      <c r="O137" s="595"/>
      <c r="P137" s="595"/>
      <c r="Q137" s="595"/>
      <c r="R137" s="595"/>
      <c r="S137" s="595"/>
      <c r="T137" s="595"/>
      <c r="U137" s="595"/>
      <c r="V137" s="595"/>
      <c r="W137" s="595"/>
      <c r="X137" s="595"/>
      <c r="Y137" s="595"/>
      <c r="Z137" s="595"/>
    </row>
    <row r="138" ht="11.25" customHeight="1">
      <c r="A138" s="595"/>
      <c r="B138" s="596"/>
      <c r="C138" s="596"/>
      <c r="D138" s="644"/>
      <c r="E138" s="644"/>
      <c r="F138" s="595"/>
      <c r="G138" s="595"/>
      <c r="H138" s="595"/>
      <c r="I138" s="595"/>
      <c r="J138" s="595"/>
      <c r="K138" s="595"/>
      <c r="L138" s="595"/>
      <c r="M138" s="595"/>
      <c r="N138" s="595"/>
      <c r="O138" s="595"/>
      <c r="P138" s="595"/>
      <c r="Q138" s="595"/>
      <c r="R138" s="595"/>
      <c r="S138" s="595"/>
      <c r="T138" s="595"/>
      <c r="U138" s="595"/>
      <c r="V138" s="595"/>
      <c r="W138" s="595"/>
      <c r="X138" s="595"/>
      <c r="Y138" s="595"/>
      <c r="Z138" s="595"/>
    </row>
    <row r="139" ht="11.25" customHeight="1">
      <c r="A139" s="595"/>
      <c r="B139" s="596"/>
      <c r="C139" s="596"/>
      <c r="D139" s="644"/>
      <c r="E139" s="644"/>
      <c r="F139" s="595"/>
      <c r="G139" s="595"/>
      <c r="H139" s="595"/>
      <c r="I139" s="595"/>
      <c r="J139" s="595"/>
      <c r="K139" s="595"/>
      <c r="L139" s="595"/>
      <c r="M139" s="595"/>
      <c r="N139" s="595"/>
      <c r="O139" s="595"/>
      <c r="P139" s="595"/>
      <c r="Q139" s="595"/>
      <c r="R139" s="595"/>
      <c r="S139" s="595"/>
      <c r="T139" s="595"/>
      <c r="U139" s="595"/>
      <c r="V139" s="595"/>
      <c r="W139" s="595"/>
      <c r="X139" s="595"/>
      <c r="Y139" s="595"/>
      <c r="Z139" s="595"/>
    </row>
    <row r="140" ht="11.25" customHeight="1">
      <c r="A140" s="595"/>
      <c r="B140" s="596"/>
      <c r="C140" s="596"/>
      <c r="D140" s="644"/>
      <c r="E140" s="644"/>
      <c r="F140" s="595"/>
      <c r="G140" s="595"/>
      <c r="H140" s="595"/>
      <c r="I140" s="595"/>
      <c r="J140" s="595"/>
      <c r="K140" s="595"/>
      <c r="L140" s="595"/>
      <c r="M140" s="595"/>
      <c r="N140" s="595"/>
      <c r="O140" s="595"/>
      <c r="P140" s="595"/>
      <c r="Q140" s="595"/>
      <c r="R140" s="595"/>
      <c r="S140" s="595"/>
      <c r="T140" s="595"/>
      <c r="U140" s="595"/>
      <c r="V140" s="595"/>
      <c r="W140" s="595"/>
      <c r="X140" s="595"/>
      <c r="Y140" s="595"/>
      <c r="Z140" s="595"/>
    </row>
    <row r="141" ht="11.25" customHeight="1">
      <c r="A141" s="595"/>
      <c r="B141" s="596"/>
      <c r="C141" s="596"/>
      <c r="D141" s="644"/>
      <c r="E141" s="644"/>
      <c r="F141" s="595"/>
      <c r="G141" s="595"/>
      <c r="H141" s="595"/>
      <c r="I141" s="595"/>
      <c r="J141" s="595"/>
      <c r="K141" s="595"/>
      <c r="L141" s="595"/>
      <c r="M141" s="595"/>
      <c r="N141" s="595"/>
      <c r="O141" s="595"/>
      <c r="P141" s="595"/>
      <c r="Q141" s="595"/>
      <c r="R141" s="595"/>
      <c r="S141" s="595"/>
      <c r="T141" s="595"/>
      <c r="U141" s="595"/>
      <c r="V141" s="595"/>
      <c r="W141" s="595"/>
      <c r="X141" s="595"/>
      <c r="Y141" s="595"/>
      <c r="Z141" s="595"/>
    </row>
    <row r="142" ht="11.25" customHeight="1">
      <c r="A142" s="595"/>
      <c r="B142" s="596"/>
      <c r="C142" s="596"/>
      <c r="D142" s="644"/>
      <c r="E142" s="644"/>
      <c r="F142" s="595"/>
      <c r="G142" s="595"/>
      <c r="H142" s="595"/>
      <c r="I142" s="595"/>
      <c r="J142" s="595"/>
      <c r="K142" s="595"/>
      <c r="L142" s="595"/>
      <c r="M142" s="595"/>
      <c r="N142" s="595"/>
      <c r="O142" s="595"/>
      <c r="P142" s="595"/>
      <c r="Q142" s="595"/>
      <c r="R142" s="595"/>
      <c r="S142" s="595"/>
      <c r="T142" s="595"/>
      <c r="U142" s="595"/>
      <c r="V142" s="595"/>
      <c r="W142" s="595"/>
      <c r="X142" s="595"/>
      <c r="Y142" s="595"/>
      <c r="Z142" s="595"/>
    </row>
    <row r="143" ht="11.25" customHeight="1">
      <c r="A143" s="595"/>
      <c r="B143" s="596"/>
      <c r="C143" s="596"/>
      <c r="D143" s="644"/>
      <c r="E143" s="644"/>
      <c r="F143" s="595"/>
      <c r="G143" s="595"/>
      <c r="H143" s="595"/>
      <c r="I143" s="595"/>
      <c r="J143" s="595"/>
      <c r="K143" s="595"/>
      <c r="L143" s="595"/>
      <c r="M143" s="595"/>
      <c r="N143" s="595"/>
      <c r="O143" s="595"/>
      <c r="P143" s="595"/>
      <c r="Q143" s="595"/>
      <c r="R143" s="595"/>
      <c r="S143" s="595"/>
      <c r="T143" s="595"/>
      <c r="U143" s="595"/>
      <c r="V143" s="595"/>
      <c r="W143" s="595"/>
      <c r="X143" s="595"/>
      <c r="Y143" s="595"/>
      <c r="Z143" s="595"/>
    </row>
    <row r="144" ht="11.25" customHeight="1">
      <c r="A144" s="595"/>
      <c r="B144" s="596"/>
      <c r="C144" s="596"/>
      <c r="D144" s="644"/>
      <c r="E144" s="644"/>
      <c r="F144" s="595"/>
      <c r="G144" s="595"/>
      <c r="H144" s="595"/>
      <c r="I144" s="595"/>
      <c r="J144" s="595"/>
      <c r="K144" s="595"/>
      <c r="L144" s="595"/>
      <c r="M144" s="595"/>
      <c r="N144" s="595"/>
      <c r="O144" s="595"/>
      <c r="P144" s="595"/>
      <c r="Q144" s="595"/>
      <c r="R144" s="595"/>
      <c r="S144" s="595"/>
      <c r="T144" s="595"/>
      <c r="U144" s="595"/>
      <c r="V144" s="595"/>
      <c r="W144" s="595"/>
      <c r="X144" s="595"/>
      <c r="Y144" s="595"/>
      <c r="Z144" s="595"/>
    </row>
    <row r="145" ht="11.25" customHeight="1">
      <c r="A145" s="595"/>
      <c r="B145" s="596"/>
      <c r="C145" s="596"/>
      <c r="D145" s="644"/>
      <c r="E145" s="644"/>
      <c r="F145" s="595"/>
      <c r="G145" s="595"/>
      <c r="H145" s="595"/>
      <c r="I145" s="595"/>
      <c r="J145" s="595"/>
      <c r="K145" s="595"/>
      <c r="L145" s="595"/>
      <c r="M145" s="595"/>
      <c r="N145" s="595"/>
      <c r="O145" s="595"/>
      <c r="P145" s="595"/>
      <c r="Q145" s="595"/>
      <c r="R145" s="595"/>
      <c r="S145" s="595"/>
      <c r="T145" s="595"/>
      <c r="U145" s="595"/>
      <c r="V145" s="595"/>
      <c r="W145" s="595"/>
      <c r="X145" s="595"/>
      <c r="Y145" s="595"/>
      <c r="Z145" s="595"/>
    </row>
    <row r="146" ht="11.25" customHeight="1">
      <c r="A146" s="595"/>
      <c r="B146" s="596"/>
      <c r="C146" s="596"/>
      <c r="D146" s="644"/>
      <c r="E146" s="644"/>
      <c r="F146" s="595"/>
      <c r="G146" s="595"/>
      <c r="H146" s="595"/>
      <c r="I146" s="595"/>
      <c r="J146" s="595"/>
      <c r="K146" s="595"/>
      <c r="L146" s="595"/>
      <c r="M146" s="595"/>
      <c r="N146" s="595"/>
      <c r="O146" s="595"/>
      <c r="P146" s="595"/>
      <c r="Q146" s="595"/>
      <c r="R146" s="595"/>
      <c r="S146" s="595"/>
      <c r="T146" s="595"/>
      <c r="U146" s="595"/>
      <c r="V146" s="595"/>
      <c r="W146" s="595"/>
      <c r="X146" s="595"/>
      <c r="Y146" s="595"/>
      <c r="Z146" s="595"/>
    </row>
    <row r="147" ht="11.25" customHeight="1">
      <c r="A147" s="595"/>
      <c r="B147" s="596"/>
      <c r="C147" s="596"/>
      <c r="D147" s="644"/>
      <c r="E147" s="644"/>
      <c r="F147" s="595"/>
      <c r="G147" s="595"/>
      <c r="H147" s="595"/>
      <c r="I147" s="595"/>
      <c r="J147" s="595"/>
      <c r="K147" s="595"/>
      <c r="L147" s="595"/>
      <c r="M147" s="595"/>
      <c r="N147" s="595"/>
      <c r="O147" s="595"/>
      <c r="P147" s="595"/>
      <c r="Q147" s="595"/>
      <c r="R147" s="595"/>
      <c r="S147" s="595"/>
      <c r="T147" s="595"/>
      <c r="U147" s="595"/>
      <c r="V147" s="595"/>
      <c r="W147" s="595"/>
      <c r="X147" s="595"/>
      <c r="Y147" s="595"/>
      <c r="Z147" s="595"/>
    </row>
    <row r="148" ht="11.25" customHeight="1">
      <c r="A148" s="595"/>
      <c r="B148" s="596"/>
      <c r="C148" s="596"/>
      <c r="D148" s="644"/>
      <c r="E148" s="644"/>
      <c r="F148" s="595"/>
      <c r="G148" s="595"/>
      <c r="H148" s="595"/>
      <c r="I148" s="595"/>
      <c r="J148" s="595"/>
      <c r="K148" s="595"/>
      <c r="L148" s="595"/>
      <c r="M148" s="595"/>
      <c r="N148" s="595"/>
      <c r="O148" s="595"/>
      <c r="P148" s="595"/>
      <c r="Q148" s="595"/>
      <c r="R148" s="595"/>
      <c r="S148" s="595"/>
      <c r="T148" s="595"/>
      <c r="U148" s="595"/>
      <c r="V148" s="595"/>
      <c r="W148" s="595"/>
      <c r="X148" s="595"/>
      <c r="Y148" s="595"/>
      <c r="Z148" s="595"/>
    </row>
    <row r="149" ht="11.25" customHeight="1">
      <c r="A149" s="595"/>
      <c r="B149" s="596"/>
      <c r="C149" s="596"/>
      <c r="D149" s="644"/>
      <c r="E149" s="644"/>
      <c r="F149" s="595"/>
      <c r="G149" s="595"/>
      <c r="H149" s="595"/>
      <c r="I149" s="595"/>
      <c r="J149" s="595"/>
      <c r="K149" s="595"/>
      <c r="L149" s="595"/>
      <c r="M149" s="595"/>
      <c r="N149" s="595"/>
      <c r="O149" s="595"/>
      <c r="P149" s="595"/>
      <c r="Q149" s="595"/>
      <c r="R149" s="595"/>
      <c r="S149" s="595"/>
      <c r="T149" s="595"/>
      <c r="U149" s="595"/>
      <c r="V149" s="595"/>
      <c r="W149" s="595"/>
      <c r="X149" s="595"/>
      <c r="Y149" s="595"/>
      <c r="Z149" s="595"/>
    </row>
    <row r="150" ht="11.25" customHeight="1">
      <c r="A150" s="595"/>
      <c r="B150" s="596"/>
      <c r="C150" s="596"/>
      <c r="D150" s="644"/>
      <c r="E150" s="644"/>
      <c r="F150" s="595"/>
      <c r="G150" s="595"/>
      <c r="H150" s="595"/>
      <c r="I150" s="595"/>
      <c r="J150" s="595"/>
      <c r="K150" s="595"/>
      <c r="L150" s="595"/>
      <c r="M150" s="595"/>
      <c r="N150" s="595"/>
      <c r="O150" s="595"/>
      <c r="P150" s="595"/>
      <c r="Q150" s="595"/>
      <c r="R150" s="595"/>
      <c r="S150" s="595"/>
      <c r="T150" s="595"/>
      <c r="U150" s="595"/>
      <c r="V150" s="595"/>
      <c r="W150" s="595"/>
      <c r="X150" s="595"/>
      <c r="Y150" s="595"/>
      <c r="Z150" s="595"/>
    </row>
    <row r="151" ht="11.25" customHeight="1">
      <c r="A151" s="595"/>
      <c r="B151" s="596"/>
      <c r="C151" s="596"/>
      <c r="D151" s="644"/>
      <c r="E151" s="644"/>
      <c r="F151" s="595"/>
      <c r="G151" s="595"/>
      <c r="H151" s="595"/>
      <c r="I151" s="595"/>
      <c r="J151" s="595"/>
      <c r="K151" s="595"/>
      <c r="L151" s="595"/>
      <c r="M151" s="595"/>
      <c r="N151" s="595"/>
      <c r="O151" s="595"/>
      <c r="P151" s="595"/>
      <c r="Q151" s="595"/>
      <c r="R151" s="595"/>
      <c r="S151" s="595"/>
      <c r="T151" s="595"/>
      <c r="U151" s="595"/>
      <c r="V151" s="595"/>
      <c r="W151" s="595"/>
      <c r="X151" s="595"/>
      <c r="Y151" s="595"/>
      <c r="Z151" s="595"/>
    </row>
    <row r="152" ht="11.25" customHeight="1">
      <c r="A152" s="595"/>
      <c r="B152" s="596"/>
      <c r="C152" s="596"/>
      <c r="D152" s="644"/>
      <c r="E152" s="644"/>
      <c r="F152" s="595"/>
      <c r="G152" s="595"/>
      <c r="H152" s="595"/>
      <c r="I152" s="595"/>
      <c r="J152" s="595"/>
      <c r="K152" s="595"/>
      <c r="L152" s="595"/>
      <c r="M152" s="595"/>
      <c r="N152" s="595"/>
      <c r="O152" s="595"/>
      <c r="P152" s="595"/>
      <c r="Q152" s="595"/>
      <c r="R152" s="595"/>
      <c r="S152" s="595"/>
      <c r="T152" s="595"/>
      <c r="U152" s="595"/>
      <c r="V152" s="595"/>
      <c r="W152" s="595"/>
      <c r="X152" s="595"/>
      <c r="Y152" s="595"/>
      <c r="Z152" s="595"/>
    </row>
    <row r="153" ht="11.25" customHeight="1">
      <c r="A153" s="595"/>
      <c r="B153" s="596"/>
      <c r="C153" s="596"/>
      <c r="D153" s="644"/>
      <c r="E153" s="644"/>
      <c r="F153" s="595"/>
      <c r="G153" s="595"/>
      <c r="H153" s="595"/>
      <c r="I153" s="595"/>
      <c r="J153" s="595"/>
      <c r="K153" s="595"/>
      <c r="L153" s="595"/>
      <c r="M153" s="595"/>
      <c r="N153" s="595"/>
      <c r="O153" s="595"/>
      <c r="P153" s="595"/>
      <c r="Q153" s="595"/>
      <c r="R153" s="595"/>
      <c r="S153" s="595"/>
      <c r="T153" s="595"/>
      <c r="U153" s="595"/>
      <c r="V153" s="595"/>
      <c r="W153" s="595"/>
      <c r="X153" s="595"/>
      <c r="Y153" s="595"/>
      <c r="Z153" s="595"/>
    </row>
    <row r="154" ht="11.25" customHeight="1">
      <c r="A154" s="595"/>
      <c r="B154" s="596"/>
      <c r="C154" s="596"/>
      <c r="D154" s="644"/>
      <c r="E154" s="644"/>
      <c r="F154" s="595"/>
      <c r="G154" s="595"/>
      <c r="H154" s="595"/>
      <c r="I154" s="595"/>
      <c r="J154" s="595"/>
      <c r="K154" s="595"/>
      <c r="L154" s="595"/>
      <c r="M154" s="595"/>
      <c r="N154" s="595"/>
      <c r="O154" s="595"/>
      <c r="P154" s="595"/>
      <c r="Q154" s="595"/>
      <c r="R154" s="595"/>
      <c r="S154" s="595"/>
      <c r="T154" s="595"/>
      <c r="U154" s="595"/>
      <c r="V154" s="595"/>
      <c r="W154" s="595"/>
      <c r="X154" s="595"/>
      <c r="Y154" s="595"/>
      <c r="Z154" s="595"/>
    </row>
    <row r="155" ht="11.25" customHeight="1">
      <c r="A155" s="595"/>
      <c r="B155" s="596"/>
      <c r="C155" s="596"/>
      <c r="D155" s="644"/>
      <c r="E155" s="644"/>
      <c r="F155" s="595"/>
      <c r="G155" s="595"/>
      <c r="H155" s="595"/>
      <c r="I155" s="595"/>
      <c r="J155" s="595"/>
      <c r="K155" s="595"/>
      <c r="L155" s="595"/>
      <c r="M155" s="595"/>
      <c r="N155" s="595"/>
      <c r="O155" s="595"/>
      <c r="P155" s="595"/>
      <c r="Q155" s="595"/>
      <c r="R155" s="595"/>
      <c r="S155" s="595"/>
      <c r="T155" s="595"/>
      <c r="U155" s="595"/>
      <c r="V155" s="595"/>
      <c r="W155" s="595"/>
      <c r="X155" s="595"/>
      <c r="Y155" s="595"/>
      <c r="Z155" s="595"/>
    </row>
    <row r="156" ht="11.25" customHeight="1">
      <c r="A156" s="595"/>
      <c r="B156" s="596"/>
      <c r="C156" s="596"/>
      <c r="D156" s="644"/>
      <c r="E156" s="644"/>
      <c r="F156" s="595"/>
      <c r="G156" s="595"/>
      <c r="H156" s="595"/>
      <c r="I156" s="595"/>
      <c r="J156" s="595"/>
      <c r="K156" s="595"/>
      <c r="L156" s="595"/>
      <c r="M156" s="595"/>
      <c r="N156" s="595"/>
      <c r="O156" s="595"/>
      <c r="P156" s="595"/>
      <c r="Q156" s="595"/>
      <c r="R156" s="595"/>
      <c r="S156" s="595"/>
      <c r="T156" s="595"/>
      <c r="U156" s="595"/>
      <c r="V156" s="595"/>
      <c r="W156" s="595"/>
      <c r="X156" s="595"/>
      <c r="Y156" s="595"/>
      <c r="Z156" s="595"/>
    </row>
    <row r="157" ht="11.25" customHeight="1">
      <c r="A157" s="595"/>
      <c r="B157" s="596"/>
      <c r="C157" s="596"/>
      <c r="D157" s="644"/>
      <c r="E157" s="644"/>
      <c r="F157" s="595"/>
      <c r="G157" s="595"/>
      <c r="H157" s="595"/>
      <c r="I157" s="595"/>
      <c r="J157" s="595"/>
      <c r="K157" s="595"/>
      <c r="L157" s="595"/>
      <c r="M157" s="595"/>
      <c r="N157" s="595"/>
      <c r="O157" s="595"/>
      <c r="P157" s="595"/>
      <c r="Q157" s="595"/>
      <c r="R157" s="595"/>
      <c r="S157" s="595"/>
      <c r="T157" s="595"/>
      <c r="U157" s="595"/>
      <c r="V157" s="595"/>
      <c r="W157" s="595"/>
      <c r="X157" s="595"/>
      <c r="Y157" s="595"/>
      <c r="Z157" s="595"/>
    </row>
    <row r="158" ht="11.25" customHeight="1">
      <c r="A158" s="595"/>
      <c r="B158" s="596"/>
      <c r="C158" s="596"/>
      <c r="D158" s="644"/>
      <c r="E158" s="644"/>
      <c r="F158" s="595"/>
      <c r="G158" s="595"/>
      <c r="H158" s="595"/>
      <c r="I158" s="595"/>
      <c r="J158" s="595"/>
      <c r="K158" s="595"/>
      <c r="L158" s="595"/>
      <c r="M158" s="595"/>
      <c r="N158" s="595"/>
      <c r="O158" s="595"/>
      <c r="P158" s="595"/>
      <c r="Q158" s="595"/>
      <c r="R158" s="595"/>
      <c r="S158" s="595"/>
      <c r="T158" s="595"/>
      <c r="U158" s="595"/>
      <c r="V158" s="595"/>
      <c r="W158" s="595"/>
      <c r="X158" s="595"/>
      <c r="Y158" s="595"/>
      <c r="Z158" s="595"/>
    </row>
    <row r="159" ht="11.25" customHeight="1">
      <c r="A159" s="595"/>
      <c r="B159" s="596"/>
      <c r="C159" s="596"/>
      <c r="D159" s="644"/>
      <c r="E159" s="644"/>
      <c r="F159" s="595"/>
      <c r="G159" s="595"/>
      <c r="H159" s="595"/>
      <c r="I159" s="595"/>
      <c r="J159" s="595"/>
      <c r="K159" s="595"/>
      <c r="L159" s="595"/>
      <c r="M159" s="595"/>
      <c r="N159" s="595"/>
      <c r="O159" s="595"/>
      <c r="P159" s="595"/>
      <c r="Q159" s="595"/>
      <c r="R159" s="595"/>
      <c r="S159" s="595"/>
      <c r="T159" s="595"/>
      <c r="U159" s="595"/>
      <c r="V159" s="595"/>
      <c r="W159" s="595"/>
      <c r="X159" s="595"/>
      <c r="Y159" s="595"/>
      <c r="Z159" s="595"/>
    </row>
    <row r="160" ht="11.25" customHeight="1">
      <c r="A160" s="595"/>
      <c r="B160" s="596"/>
      <c r="C160" s="596"/>
      <c r="D160" s="644"/>
      <c r="E160" s="644"/>
      <c r="F160" s="595"/>
      <c r="G160" s="595"/>
      <c r="H160" s="595"/>
      <c r="I160" s="595"/>
      <c r="J160" s="595"/>
      <c r="K160" s="595"/>
      <c r="L160" s="595"/>
      <c r="M160" s="595"/>
      <c r="N160" s="595"/>
      <c r="O160" s="595"/>
      <c r="P160" s="595"/>
      <c r="Q160" s="595"/>
      <c r="R160" s="595"/>
      <c r="S160" s="595"/>
      <c r="T160" s="595"/>
      <c r="U160" s="595"/>
      <c r="V160" s="595"/>
      <c r="W160" s="595"/>
      <c r="X160" s="595"/>
      <c r="Y160" s="595"/>
      <c r="Z160" s="595"/>
    </row>
    <row r="161" ht="11.25" customHeight="1">
      <c r="A161" s="595"/>
      <c r="B161" s="596"/>
      <c r="C161" s="596"/>
      <c r="D161" s="644"/>
      <c r="E161" s="644"/>
      <c r="F161" s="595"/>
      <c r="G161" s="595"/>
      <c r="H161" s="595"/>
      <c r="I161" s="595"/>
      <c r="J161" s="595"/>
      <c r="K161" s="595"/>
      <c r="L161" s="595"/>
      <c r="M161" s="595"/>
      <c r="N161" s="595"/>
      <c r="O161" s="595"/>
      <c r="P161" s="595"/>
      <c r="Q161" s="595"/>
      <c r="R161" s="595"/>
      <c r="S161" s="595"/>
      <c r="T161" s="595"/>
      <c r="U161" s="595"/>
      <c r="V161" s="595"/>
      <c r="W161" s="595"/>
      <c r="X161" s="595"/>
      <c r="Y161" s="595"/>
      <c r="Z161" s="595"/>
    </row>
    <row r="162" ht="11.25" customHeight="1">
      <c r="A162" s="595"/>
      <c r="B162" s="596"/>
      <c r="C162" s="596"/>
      <c r="D162" s="644"/>
      <c r="E162" s="644"/>
      <c r="F162" s="595"/>
      <c r="G162" s="595"/>
      <c r="H162" s="595"/>
      <c r="I162" s="595"/>
      <c r="J162" s="595"/>
      <c r="K162" s="595"/>
      <c r="L162" s="595"/>
      <c r="M162" s="595"/>
      <c r="N162" s="595"/>
      <c r="O162" s="595"/>
      <c r="P162" s="595"/>
      <c r="Q162" s="595"/>
      <c r="R162" s="595"/>
      <c r="S162" s="595"/>
      <c r="T162" s="595"/>
      <c r="U162" s="595"/>
      <c r="V162" s="595"/>
      <c r="W162" s="595"/>
      <c r="X162" s="595"/>
      <c r="Y162" s="595"/>
      <c r="Z162" s="595"/>
    </row>
    <row r="163" ht="11.25" customHeight="1">
      <c r="A163" s="595"/>
      <c r="B163" s="596"/>
      <c r="C163" s="596"/>
      <c r="D163" s="644"/>
      <c r="E163" s="644"/>
      <c r="F163" s="595"/>
      <c r="G163" s="595"/>
      <c r="H163" s="595"/>
      <c r="I163" s="595"/>
      <c r="J163" s="595"/>
      <c r="K163" s="595"/>
      <c r="L163" s="595"/>
      <c r="M163" s="595"/>
      <c r="N163" s="595"/>
      <c r="O163" s="595"/>
      <c r="P163" s="595"/>
      <c r="Q163" s="595"/>
      <c r="R163" s="595"/>
      <c r="S163" s="595"/>
      <c r="T163" s="595"/>
      <c r="U163" s="595"/>
      <c r="V163" s="595"/>
      <c r="W163" s="595"/>
      <c r="X163" s="595"/>
      <c r="Y163" s="595"/>
      <c r="Z163" s="595"/>
    </row>
    <row r="164" ht="11.25" customHeight="1">
      <c r="A164" s="595"/>
      <c r="B164" s="596"/>
      <c r="C164" s="596"/>
      <c r="D164" s="644"/>
      <c r="E164" s="644"/>
      <c r="F164" s="595"/>
      <c r="G164" s="595"/>
      <c r="H164" s="595"/>
      <c r="I164" s="595"/>
      <c r="J164" s="595"/>
      <c r="K164" s="595"/>
      <c r="L164" s="595"/>
      <c r="M164" s="595"/>
      <c r="N164" s="595"/>
      <c r="O164" s="595"/>
      <c r="P164" s="595"/>
      <c r="Q164" s="595"/>
      <c r="R164" s="595"/>
      <c r="S164" s="595"/>
      <c r="T164" s="595"/>
      <c r="U164" s="595"/>
      <c r="V164" s="595"/>
      <c r="W164" s="595"/>
      <c r="X164" s="595"/>
      <c r="Y164" s="595"/>
      <c r="Z164" s="595"/>
    </row>
    <row r="165" ht="11.25" customHeight="1">
      <c r="A165" s="595"/>
      <c r="B165" s="596"/>
      <c r="C165" s="596"/>
      <c r="D165" s="644"/>
      <c r="E165" s="644"/>
      <c r="F165" s="595"/>
      <c r="G165" s="595"/>
      <c r="H165" s="595"/>
      <c r="I165" s="595"/>
      <c r="J165" s="595"/>
      <c r="K165" s="595"/>
      <c r="L165" s="595"/>
      <c r="M165" s="595"/>
      <c r="N165" s="595"/>
      <c r="O165" s="595"/>
      <c r="P165" s="595"/>
      <c r="Q165" s="595"/>
      <c r="R165" s="595"/>
      <c r="S165" s="595"/>
      <c r="T165" s="595"/>
      <c r="U165" s="595"/>
      <c r="V165" s="595"/>
      <c r="W165" s="595"/>
      <c r="X165" s="595"/>
      <c r="Y165" s="595"/>
      <c r="Z165" s="595"/>
    </row>
    <row r="166" ht="11.25" customHeight="1">
      <c r="A166" s="595"/>
      <c r="B166" s="596"/>
      <c r="C166" s="596"/>
      <c r="D166" s="644"/>
      <c r="E166" s="644"/>
      <c r="F166" s="595"/>
      <c r="G166" s="595"/>
      <c r="H166" s="595"/>
      <c r="I166" s="595"/>
      <c r="J166" s="595"/>
      <c r="K166" s="595"/>
      <c r="L166" s="595"/>
      <c r="M166" s="595"/>
      <c r="N166" s="595"/>
      <c r="O166" s="595"/>
      <c r="P166" s="595"/>
      <c r="Q166" s="595"/>
      <c r="R166" s="595"/>
      <c r="S166" s="595"/>
      <c r="T166" s="595"/>
      <c r="U166" s="595"/>
      <c r="V166" s="595"/>
      <c r="W166" s="595"/>
      <c r="X166" s="595"/>
      <c r="Y166" s="595"/>
      <c r="Z166" s="595"/>
    </row>
    <row r="167" ht="11.25" customHeight="1">
      <c r="A167" s="595"/>
      <c r="B167" s="596"/>
      <c r="C167" s="596"/>
      <c r="D167" s="644"/>
      <c r="E167" s="644"/>
      <c r="F167" s="595"/>
      <c r="G167" s="595"/>
      <c r="H167" s="595"/>
      <c r="I167" s="595"/>
      <c r="J167" s="595"/>
      <c r="K167" s="595"/>
      <c r="L167" s="595"/>
      <c r="M167" s="595"/>
      <c r="N167" s="595"/>
      <c r="O167" s="595"/>
      <c r="P167" s="595"/>
      <c r="Q167" s="595"/>
      <c r="R167" s="595"/>
      <c r="S167" s="595"/>
      <c r="T167" s="595"/>
      <c r="U167" s="595"/>
      <c r="V167" s="595"/>
      <c r="W167" s="595"/>
      <c r="X167" s="595"/>
      <c r="Y167" s="595"/>
      <c r="Z167" s="595"/>
    </row>
    <row r="168" ht="11.25" customHeight="1">
      <c r="A168" s="595"/>
      <c r="B168" s="596"/>
      <c r="C168" s="596"/>
      <c r="D168" s="644"/>
      <c r="E168" s="644"/>
      <c r="F168" s="595"/>
      <c r="G168" s="595"/>
      <c r="H168" s="595"/>
      <c r="I168" s="595"/>
      <c r="J168" s="595"/>
      <c r="K168" s="595"/>
      <c r="L168" s="595"/>
      <c r="M168" s="595"/>
      <c r="N168" s="595"/>
      <c r="O168" s="595"/>
      <c r="P168" s="595"/>
      <c r="Q168" s="595"/>
      <c r="R168" s="595"/>
      <c r="S168" s="595"/>
      <c r="T168" s="595"/>
      <c r="U168" s="595"/>
      <c r="V168" s="595"/>
      <c r="W168" s="595"/>
      <c r="X168" s="595"/>
      <c r="Y168" s="595"/>
      <c r="Z168" s="595"/>
    </row>
    <row r="169" ht="11.25" customHeight="1">
      <c r="A169" s="595"/>
      <c r="B169" s="596"/>
      <c r="C169" s="596"/>
      <c r="D169" s="644"/>
      <c r="E169" s="644"/>
      <c r="F169" s="595"/>
      <c r="G169" s="595"/>
      <c r="H169" s="595"/>
      <c r="I169" s="595"/>
      <c r="J169" s="595"/>
      <c r="K169" s="595"/>
      <c r="L169" s="595"/>
      <c r="M169" s="595"/>
      <c r="N169" s="595"/>
      <c r="O169" s="595"/>
      <c r="P169" s="595"/>
      <c r="Q169" s="595"/>
      <c r="R169" s="595"/>
      <c r="S169" s="595"/>
      <c r="T169" s="595"/>
      <c r="U169" s="595"/>
      <c r="V169" s="595"/>
      <c r="W169" s="595"/>
      <c r="X169" s="595"/>
      <c r="Y169" s="595"/>
      <c r="Z169" s="595"/>
    </row>
    <row r="170" ht="11.25" customHeight="1">
      <c r="A170" s="595"/>
      <c r="B170" s="596"/>
      <c r="C170" s="596"/>
      <c r="D170" s="644"/>
      <c r="E170" s="644"/>
      <c r="F170" s="595"/>
      <c r="G170" s="595"/>
      <c r="H170" s="595"/>
      <c r="I170" s="595"/>
      <c r="J170" s="595"/>
      <c r="K170" s="595"/>
      <c r="L170" s="595"/>
      <c r="M170" s="595"/>
      <c r="N170" s="595"/>
      <c r="O170" s="595"/>
      <c r="P170" s="595"/>
      <c r="Q170" s="595"/>
      <c r="R170" s="595"/>
      <c r="S170" s="595"/>
      <c r="T170" s="595"/>
      <c r="U170" s="595"/>
      <c r="V170" s="595"/>
      <c r="W170" s="595"/>
      <c r="X170" s="595"/>
      <c r="Y170" s="595"/>
      <c r="Z170" s="595"/>
    </row>
    <row r="171" ht="11.25" customHeight="1">
      <c r="A171" s="595"/>
      <c r="B171" s="596"/>
      <c r="C171" s="596"/>
      <c r="D171" s="644"/>
      <c r="E171" s="644"/>
      <c r="F171" s="595"/>
      <c r="G171" s="595"/>
      <c r="H171" s="595"/>
      <c r="I171" s="595"/>
      <c r="J171" s="595"/>
      <c r="K171" s="595"/>
      <c r="L171" s="595"/>
      <c r="M171" s="595"/>
      <c r="N171" s="595"/>
      <c r="O171" s="595"/>
      <c r="P171" s="595"/>
      <c r="Q171" s="595"/>
      <c r="R171" s="595"/>
      <c r="S171" s="595"/>
      <c r="T171" s="595"/>
      <c r="U171" s="595"/>
      <c r="V171" s="595"/>
      <c r="W171" s="595"/>
      <c r="X171" s="595"/>
      <c r="Y171" s="595"/>
      <c r="Z171" s="595"/>
    </row>
    <row r="172" ht="11.25" customHeight="1">
      <c r="A172" s="595"/>
      <c r="B172" s="596"/>
      <c r="C172" s="596"/>
      <c r="D172" s="644"/>
      <c r="E172" s="644"/>
      <c r="F172" s="595"/>
      <c r="G172" s="595"/>
      <c r="H172" s="595"/>
      <c r="I172" s="595"/>
      <c r="J172" s="595"/>
      <c r="K172" s="595"/>
      <c r="L172" s="595"/>
      <c r="M172" s="595"/>
      <c r="N172" s="595"/>
      <c r="O172" s="595"/>
      <c r="P172" s="595"/>
      <c r="Q172" s="595"/>
      <c r="R172" s="595"/>
      <c r="S172" s="595"/>
      <c r="T172" s="595"/>
      <c r="U172" s="595"/>
      <c r="V172" s="595"/>
      <c r="W172" s="595"/>
      <c r="X172" s="595"/>
      <c r="Y172" s="595"/>
      <c r="Z172" s="595"/>
    </row>
    <row r="173" ht="11.25" customHeight="1">
      <c r="A173" s="595"/>
      <c r="B173" s="596"/>
      <c r="C173" s="596"/>
      <c r="D173" s="644"/>
      <c r="E173" s="644"/>
      <c r="F173" s="595"/>
      <c r="G173" s="595"/>
      <c r="H173" s="595"/>
      <c r="I173" s="595"/>
      <c r="J173" s="595"/>
      <c r="K173" s="595"/>
      <c r="L173" s="595"/>
      <c r="M173" s="595"/>
      <c r="N173" s="595"/>
      <c r="O173" s="595"/>
      <c r="P173" s="595"/>
      <c r="Q173" s="595"/>
      <c r="R173" s="595"/>
      <c r="S173" s="595"/>
      <c r="T173" s="595"/>
      <c r="U173" s="595"/>
      <c r="V173" s="595"/>
      <c r="W173" s="595"/>
      <c r="X173" s="595"/>
      <c r="Y173" s="595"/>
      <c r="Z173" s="595"/>
    </row>
    <row r="174" ht="11.25" customHeight="1">
      <c r="A174" s="595"/>
      <c r="B174" s="596"/>
      <c r="C174" s="596"/>
      <c r="D174" s="644"/>
      <c r="E174" s="644"/>
      <c r="F174" s="595"/>
      <c r="G174" s="595"/>
      <c r="H174" s="595"/>
      <c r="I174" s="595"/>
      <c r="J174" s="595"/>
      <c r="K174" s="595"/>
      <c r="L174" s="595"/>
      <c r="M174" s="595"/>
      <c r="N174" s="595"/>
      <c r="O174" s="595"/>
      <c r="P174" s="595"/>
      <c r="Q174" s="595"/>
      <c r="R174" s="595"/>
      <c r="S174" s="595"/>
      <c r="T174" s="595"/>
      <c r="U174" s="595"/>
      <c r="V174" s="595"/>
      <c r="W174" s="595"/>
      <c r="X174" s="595"/>
      <c r="Y174" s="595"/>
      <c r="Z174" s="595"/>
    </row>
    <row r="175" ht="11.25" customHeight="1">
      <c r="A175" s="595"/>
      <c r="B175" s="596"/>
      <c r="C175" s="596"/>
      <c r="D175" s="644"/>
      <c r="E175" s="644"/>
      <c r="F175" s="595"/>
      <c r="G175" s="595"/>
      <c r="H175" s="595"/>
      <c r="I175" s="595"/>
      <c r="J175" s="595"/>
      <c r="K175" s="595"/>
      <c r="L175" s="595"/>
      <c r="M175" s="595"/>
      <c r="N175" s="595"/>
      <c r="O175" s="595"/>
      <c r="P175" s="595"/>
      <c r="Q175" s="595"/>
      <c r="R175" s="595"/>
      <c r="S175" s="595"/>
      <c r="T175" s="595"/>
      <c r="U175" s="595"/>
      <c r="V175" s="595"/>
      <c r="W175" s="595"/>
      <c r="X175" s="595"/>
      <c r="Y175" s="595"/>
      <c r="Z175" s="595"/>
    </row>
    <row r="176" ht="11.25" customHeight="1">
      <c r="A176" s="595"/>
      <c r="B176" s="596"/>
      <c r="C176" s="596"/>
      <c r="D176" s="644"/>
      <c r="E176" s="644"/>
      <c r="F176" s="595"/>
      <c r="G176" s="595"/>
      <c r="H176" s="595"/>
      <c r="I176" s="595"/>
      <c r="J176" s="595"/>
      <c r="K176" s="595"/>
      <c r="L176" s="595"/>
      <c r="M176" s="595"/>
      <c r="N176" s="595"/>
      <c r="O176" s="595"/>
      <c r="P176" s="595"/>
      <c r="Q176" s="595"/>
      <c r="R176" s="595"/>
      <c r="S176" s="595"/>
      <c r="T176" s="595"/>
      <c r="U176" s="595"/>
      <c r="V176" s="595"/>
      <c r="W176" s="595"/>
      <c r="X176" s="595"/>
      <c r="Y176" s="595"/>
      <c r="Z176" s="595"/>
    </row>
    <row r="177" ht="11.25" customHeight="1">
      <c r="A177" s="595"/>
      <c r="B177" s="596"/>
      <c r="C177" s="596"/>
      <c r="D177" s="644"/>
      <c r="E177" s="644"/>
      <c r="F177" s="595"/>
      <c r="G177" s="595"/>
      <c r="H177" s="595"/>
      <c r="I177" s="595"/>
      <c r="J177" s="595"/>
      <c r="K177" s="595"/>
      <c r="L177" s="595"/>
      <c r="M177" s="595"/>
      <c r="N177" s="595"/>
      <c r="O177" s="595"/>
      <c r="P177" s="595"/>
      <c r="Q177" s="595"/>
      <c r="R177" s="595"/>
      <c r="S177" s="595"/>
      <c r="T177" s="595"/>
      <c r="U177" s="595"/>
      <c r="V177" s="595"/>
      <c r="W177" s="595"/>
      <c r="X177" s="595"/>
      <c r="Y177" s="595"/>
      <c r="Z177" s="595"/>
    </row>
    <row r="178" ht="11.25" customHeight="1">
      <c r="A178" s="595"/>
      <c r="B178" s="596"/>
      <c r="C178" s="596"/>
      <c r="D178" s="644"/>
      <c r="E178" s="644"/>
      <c r="F178" s="595"/>
      <c r="G178" s="595"/>
      <c r="H178" s="595"/>
      <c r="I178" s="595"/>
      <c r="J178" s="595"/>
      <c r="K178" s="595"/>
      <c r="L178" s="595"/>
      <c r="M178" s="595"/>
      <c r="N178" s="595"/>
      <c r="O178" s="595"/>
      <c r="P178" s="595"/>
      <c r="Q178" s="595"/>
      <c r="R178" s="595"/>
      <c r="S178" s="595"/>
      <c r="T178" s="595"/>
      <c r="U178" s="595"/>
      <c r="V178" s="595"/>
      <c r="W178" s="595"/>
      <c r="X178" s="595"/>
      <c r="Y178" s="595"/>
      <c r="Z178" s="595"/>
    </row>
    <row r="179" ht="11.25" customHeight="1">
      <c r="A179" s="595"/>
      <c r="B179" s="596"/>
      <c r="C179" s="596"/>
      <c r="D179" s="644"/>
      <c r="E179" s="644"/>
      <c r="F179" s="595"/>
      <c r="G179" s="595"/>
      <c r="H179" s="595"/>
      <c r="I179" s="595"/>
      <c r="J179" s="595"/>
      <c r="K179" s="595"/>
      <c r="L179" s="595"/>
      <c r="M179" s="595"/>
      <c r="N179" s="595"/>
      <c r="O179" s="595"/>
      <c r="P179" s="595"/>
      <c r="Q179" s="595"/>
      <c r="R179" s="595"/>
      <c r="S179" s="595"/>
      <c r="T179" s="595"/>
      <c r="U179" s="595"/>
      <c r="V179" s="595"/>
      <c r="W179" s="595"/>
      <c r="X179" s="595"/>
      <c r="Y179" s="595"/>
      <c r="Z179" s="595"/>
    </row>
    <row r="180" ht="11.25" customHeight="1">
      <c r="A180" s="595"/>
      <c r="B180" s="596"/>
      <c r="C180" s="596"/>
      <c r="D180" s="644"/>
      <c r="E180" s="644"/>
      <c r="F180" s="595"/>
      <c r="G180" s="595"/>
      <c r="H180" s="595"/>
      <c r="I180" s="595"/>
      <c r="J180" s="595"/>
      <c r="K180" s="595"/>
      <c r="L180" s="595"/>
      <c r="M180" s="595"/>
      <c r="N180" s="595"/>
      <c r="O180" s="595"/>
      <c r="P180" s="595"/>
      <c r="Q180" s="595"/>
      <c r="R180" s="595"/>
      <c r="S180" s="595"/>
      <c r="T180" s="595"/>
      <c r="U180" s="595"/>
      <c r="V180" s="595"/>
      <c r="W180" s="595"/>
      <c r="X180" s="595"/>
      <c r="Y180" s="595"/>
      <c r="Z180" s="595"/>
    </row>
    <row r="181" ht="11.25" customHeight="1">
      <c r="A181" s="595"/>
      <c r="B181" s="596"/>
      <c r="C181" s="596"/>
      <c r="D181" s="644"/>
      <c r="E181" s="644"/>
      <c r="F181" s="595"/>
      <c r="G181" s="595"/>
      <c r="H181" s="595"/>
      <c r="I181" s="595"/>
      <c r="J181" s="595"/>
      <c r="K181" s="595"/>
      <c r="L181" s="595"/>
      <c r="M181" s="595"/>
      <c r="N181" s="595"/>
      <c r="O181" s="595"/>
      <c r="P181" s="595"/>
      <c r="Q181" s="595"/>
      <c r="R181" s="595"/>
      <c r="S181" s="595"/>
      <c r="T181" s="595"/>
      <c r="U181" s="595"/>
      <c r="V181" s="595"/>
      <c r="W181" s="595"/>
      <c r="X181" s="595"/>
      <c r="Y181" s="595"/>
      <c r="Z181" s="595"/>
    </row>
    <row r="182" ht="11.25" customHeight="1">
      <c r="A182" s="595"/>
      <c r="B182" s="596"/>
      <c r="C182" s="596"/>
      <c r="D182" s="644"/>
      <c r="E182" s="644"/>
      <c r="F182" s="595"/>
      <c r="G182" s="595"/>
      <c r="H182" s="595"/>
      <c r="I182" s="595"/>
      <c r="J182" s="595"/>
      <c r="K182" s="595"/>
      <c r="L182" s="595"/>
      <c r="M182" s="595"/>
      <c r="N182" s="595"/>
      <c r="O182" s="595"/>
      <c r="P182" s="595"/>
      <c r="Q182" s="595"/>
      <c r="R182" s="595"/>
      <c r="S182" s="595"/>
      <c r="T182" s="595"/>
      <c r="U182" s="595"/>
      <c r="V182" s="595"/>
      <c r="W182" s="595"/>
      <c r="X182" s="595"/>
      <c r="Y182" s="595"/>
      <c r="Z182" s="595"/>
    </row>
    <row r="183" ht="11.25" customHeight="1">
      <c r="A183" s="595"/>
      <c r="B183" s="596"/>
      <c r="C183" s="596"/>
      <c r="D183" s="644"/>
      <c r="E183" s="644"/>
      <c r="F183" s="595"/>
      <c r="G183" s="595"/>
      <c r="H183" s="595"/>
      <c r="I183" s="595"/>
      <c r="J183" s="595"/>
      <c r="K183" s="595"/>
      <c r="L183" s="595"/>
      <c r="M183" s="595"/>
      <c r="N183" s="595"/>
      <c r="O183" s="595"/>
      <c r="P183" s="595"/>
      <c r="Q183" s="595"/>
      <c r="R183" s="595"/>
      <c r="S183" s="595"/>
      <c r="T183" s="595"/>
      <c r="U183" s="595"/>
      <c r="V183" s="595"/>
      <c r="W183" s="595"/>
      <c r="X183" s="595"/>
      <c r="Y183" s="595"/>
      <c r="Z183" s="595"/>
    </row>
    <row r="184" ht="11.25" customHeight="1">
      <c r="A184" s="595"/>
      <c r="B184" s="596"/>
      <c r="C184" s="596"/>
      <c r="D184" s="644"/>
      <c r="E184" s="644"/>
      <c r="F184" s="595"/>
      <c r="G184" s="595"/>
      <c r="H184" s="595"/>
      <c r="I184" s="595"/>
      <c r="J184" s="595"/>
      <c r="K184" s="595"/>
      <c r="L184" s="595"/>
      <c r="M184" s="595"/>
      <c r="N184" s="595"/>
      <c r="O184" s="595"/>
      <c r="P184" s="595"/>
      <c r="Q184" s="595"/>
      <c r="R184" s="595"/>
      <c r="S184" s="595"/>
      <c r="T184" s="595"/>
      <c r="U184" s="595"/>
      <c r="V184" s="595"/>
      <c r="W184" s="595"/>
      <c r="X184" s="595"/>
      <c r="Y184" s="595"/>
      <c r="Z184" s="595"/>
    </row>
    <row r="185" ht="11.25" customHeight="1">
      <c r="A185" s="595"/>
      <c r="B185" s="596"/>
      <c r="C185" s="596"/>
      <c r="D185" s="644"/>
      <c r="E185" s="644"/>
      <c r="F185" s="595"/>
      <c r="G185" s="595"/>
      <c r="H185" s="595"/>
      <c r="I185" s="595"/>
      <c r="J185" s="595"/>
      <c r="K185" s="595"/>
      <c r="L185" s="595"/>
      <c r="M185" s="595"/>
      <c r="N185" s="595"/>
      <c r="O185" s="595"/>
      <c r="P185" s="595"/>
      <c r="Q185" s="595"/>
      <c r="R185" s="595"/>
      <c r="S185" s="595"/>
      <c r="T185" s="595"/>
      <c r="U185" s="595"/>
      <c r="V185" s="595"/>
      <c r="W185" s="595"/>
      <c r="X185" s="595"/>
      <c r="Y185" s="595"/>
      <c r="Z185" s="595"/>
    </row>
    <row r="186" ht="11.25" customHeight="1">
      <c r="A186" s="595"/>
      <c r="B186" s="596"/>
      <c r="C186" s="596"/>
      <c r="D186" s="644"/>
      <c r="E186" s="644"/>
      <c r="F186" s="595"/>
      <c r="G186" s="595"/>
      <c r="H186" s="595"/>
      <c r="I186" s="595"/>
      <c r="J186" s="595"/>
      <c r="K186" s="595"/>
      <c r="L186" s="595"/>
      <c r="M186" s="595"/>
      <c r="N186" s="595"/>
      <c r="O186" s="595"/>
      <c r="P186" s="595"/>
      <c r="Q186" s="595"/>
      <c r="R186" s="595"/>
      <c r="S186" s="595"/>
      <c r="T186" s="595"/>
      <c r="U186" s="595"/>
      <c r="V186" s="595"/>
      <c r="W186" s="595"/>
      <c r="X186" s="595"/>
      <c r="Y186" s="595"/>
      <c r="Z186" s="595"/>
    </row>
    <row r="187" ht="11.25" customHeight="1">
      <c r="A187" s="595"/>
      <c r="B187" s="596"/>
      <c r="C187" s="596"/>
      <c r="D187" s="644"/>
      <c r="E187" s="644"/>
      <c r="F187" s="595"/>
      <c r="G187" s="595"/>
      <c r="H187" s="595"/>
      <c r="I187" s="595"/>
      <c r="J187" s="595"/>
      <c r="K187" s="595"/>
      <c r="L187" s="595"/>
      <c r="M187" s="595"/>
      <c r="N187" s="595"/>
      <c r="O187" s="595"/>
      <c r="P187" s="595"/>
      <c r="Q187" s="595"/>
      <c r="R187" s="595"/>
      <c r="S187" s="595"/>
      <c r="T187" s="595"/>
      <c r="U187" s="595"/>
      <c r="V187" s="595"/>
      <c r="W187" s="595"/>
      <c r="X187" s="595"/>
      <c r="Y187" s="595"/>
      <c r="Z187" s="595"/>
    </row>
    <row r="188" ht="11.25" customHeight="1">
      <c r="A188" s="595"/>
      <c r="B188" s="596"/>
      <c r="C188" s="596"/>
      <c r="D188" s="644"/>
      <c r="E188" s="644"/>
      <c r="F188" s="595"/>
      <c r="G188" s="595"/>
      <c r="H188" s="595"/>
      <c r="I188" s="595"/>
      <c r="J188" s="595"/>
      <c r="K188" s="595"/>
      <c r="L188" s="595"/>
      <c r="M188" s="595"/>
      <c r="N188" s="595"/>
      <c r="O188" s="595"/>
      <c r="P188" s="595"/>
      <c r="Q188" s="595"/>
      <c r="R188" s="595"/>
      <c r="S188" s="595"/>
      <c r="T188" s="595"/>
      <c r="U188" s="595"/>
      <c r="V188" s="595"/>
      <c r="W188" s="595"/>
      <c r="X188" s="595"/>
      <c r="Y188" s="595"/>
      <c r="Z188" s="595"/>
    </row>
    <row r="189" ht="11.25" customHeight="1">
      <c r="A189" s="595"/>
      <c r="B189" s="596"/>
      <c r="C189" s="596"/>
      <c r="D189" s="644"/>
      <c r="E189" s="644"/>
      <c r="F189" s="595"/>
      <c r="G189" s="595"/>
      <c r="H189" s="595"/>
      <c r="I189" s="595"/>
      <c r="J189" s="595"/>
      <c r="K189" s="595"/>
      <c r="L189" s="595"/>
      <c r="M189" s="595"/>
      <c r="N189" s="595"/>
      <c r="O189" s="595"/>
      <c r="P189" s="595"/>
      <c r="Q189" s="595"/>
      <c r="R189" s="595"/>
      <c r="S189" s="595"/>
      <c r="T189" s="595"/>
      <c r="U189" s="595"/>
      <c r="V189" s="595"/>
      <c r="W189" s="595"/>
      <c r="X189" s="595"/>
      <c r="Y189" s="595"/>
      <c r="Z189" s="595"/>
    </row>
    <row r="190" ht="11.25" customHeight="1">
      <c r="A190" s="595"/>
      <c r="B190" s="596"/>
      <c r="C190" s="596"/>
      <c r="D190" s="644"/>
      <c r="E190" s="644"/>
      <c r="F190" s="595"/>
      <c r="G190" s="595"/>
      <c r="H190" s="595"/>
      <c r="I190" s="595"/>
      <c r="J190" s="595"/>
      <c r="K190" s="595"/>
      <c r="L190" s="595"/>
      <c r="M190" s="595"/>
      <c r="N190" s="595"/>
      <c r="O190" s="595"/>
      <c r="P190" s="595"/>
      <c r="Q190" s="595"/>
      <c r="R190" s="595"/>
      <c r="S190" s="595"/>
      <c r="T190" s="595"/>
      <c r="U190" s="595"/>
      <c r="V190" s="595"/>
      <c r="W190" s="595"/>
      <c r="X190" s="595"/>
      <c r="Y190" s="595"/>
      <c r="Z190" s="595"/>
    </row>
    <row r="191" ht="11.25" customHeight="1">
      <c r="A191" s="595"/>
      <c r="B191" s="596"/>
      <c r="C191" s="596"/>
      <c r="D191" s="644"/>
      <c r="E191" s="644"/>
      <c r="F191" s="595"/>
      <c r="G191" s="595"/>
      <c r="H191" s="595"/>
      <c r="I191" s="595"/>
      <c r="J191" s="595"/>
      <c r="K191" s="595"/>
      <c r="L191" s="595"/>
      <c r="M191" s="595"/>
      <c r="N191" s="595"/>
      <c r="O191" s="595"/>
      <c r="P191" s="595"/>
      <c r="Q191" s="595"/>
      <c r="R191" s="595"/>
      <c r="S191" s="595"/>
      <c r="T191" s="595"/>
      <c r="U191" s="595"/>
      <c r="V191" s="595"/>
      <c r="W191" s="595"/>
      <c r="X191" s="595"/>
      <c r="Y191" s="595"/>
      <c r="Z191" s="595"/>
    </row>
    <row r="192" ht="11.25" customHeight="1">
      <c r="A192" s="595"/>
      <c r="B192" s="596"/>
      <c r="C192" s="596"/>
      <c r="D192" s="644"/>
      <c r="E192" s="644"/>
      <c r="F192" s="595"/>
      <c r="G192" s="595"/>
      <c r="H192" s="595"/>
      <c r="I192" s="595"/>
      <c r="J192" s="595"/>
      <c r="K192" s="595"/>
      <c r="L192" s="595"/>
      <c r="M192" s="595"/>
      <c r="N192" s="595"/>
      <c r="O192" s="595"/>
      <c r="P192" s="595"/>
      <c r="Q192" s="595"/>
      <c r="R192" s="595"/>
      <c r="S192" s="595"/>
      <c r="T192" s="595"/>
      <c r="U192" s="595"/>
      <c r="V192" s="595"/>
      <c r="W192" s="595"/>
      <c r="X192" s="595"/>
      <c r="Y192" s="595"/>
      <c r="Z192" s="595"/>
    </row>
    <row r="193" ht="11.25" customHeight="1">
      <c r="A193" s="595"/>
      <c r="B193" s="596"/>
      <c r="C193" s="596"/>
      <c r="D193" s="644"/>
      <c r="E193" s="644"/>
      <c r="F193" s="595"/>
      <c r="G193" s="595"/>
      <c r="H193" s="595"/>
      <c r="I193" s="595"/>
      <c r="J193" s="595"/>
      <c r="K193" s="595"/>
      <c r="L193" s="595"/>
      <c r="M193" s="595"/>
      <c r="N193" s="595"/>
      <c r="O193" s="595"/>
      <c r="P193" s="595"/>
      <c r="Q193" s="595"/>
      <c r="R193" s="595"/>
      <c r="S193" s="595"/>
      <c r="T193" s="595"/>
      <c r="U193" s="595"/>
      <c r="V193" s="595"/>
      <c r="W193" s="595"/>
      <c r="X193" s="595"/>
      <c r="Y193" s="595"/>
      <c r="Z193" s="595"/>
    </row>
    <row r="194" ht="11.25" customHeight="1">
      <c r="A194" s="595"/>
      <c r="B194" s="596"/>
      <c r="C194" s="596"/>
      <c r="D194" s="644"/>
      <c r="E194" s="644"/>
      <c r="F194" s="595"/>
      <c r="G194" s="595"/>
      <c r="H194" s="595"/>
      <c r="I194" s="595"/>
      <c r="J194" s="595"/>
      <c r="K194" s="595"/>
      <c r="L194" s="595"/>
      <c r="M194" s="595"/>
      <c r="N194" s="595"/>
      <c r="O194" s="595"/>
      <c r="P194" s="595"/>
      <c r="Q194" s="595"/>
      <c r="R194" s="595"/>
      <c r="S194" s="595"/>
      <c r="T194" s="595"/>
      <c r="U194" s="595"/>
      <c r="V194" s="595"/>
      <c r="W194" s="595"/>
      <c r="X194" s="595"/>
      <c r="Y194" s="595"/>
      <c r="Z194" s="595"/>
    </row>
    <row r="195" ht="11.25" customHeight="1">
      <c r="A195" s="595"/>
      <c r="B195" s="596"/>
      <c r="C195" s="596"/>
      <c r="D195" s="644"/>
      <c r="E195" s="644"/>
      <c r="F195" s="595"/>
      <c r="G195" s="595"/>
      <c r="H195" s="595"/>
      <c r="I195" s="595"/>
      <c r="J195" s="595"/>
      <c r="K195" s="595"/>
      <c r="L195" s="595"/>
      <c r="M195" s="595"/>
      <c r="N195" s="595"/>
      <c r="O195" s="595"/>
      <c r="P195" s="595"/>
      <c r="Q195" s="595"/>
      <c r="R195" s="595"/>
      <c r="S195" s="595"/>
      <c r="T195" s="595"/>
      <c r="U195" s="595"/>
      <c r="V195" s="595"/>
      <c r="W195" s="595"/>
      <c r="X195" s="595"/>
      <c r="Y195" s="595"/>
      <c r="Z195" s="595"/>
    </row>
    <row r="196" ht="11.25" customHeight="1">
      <c r="A196" s="595"/>
      <c r="B196" s="596"/>
      <c r="C196" s="596"/>
      <c r="D196" s="644"/>
      <c r="E196" s="644"/>
      <c r="F196" s="595"/>
      <c r="G196" s="595"/>
      <c r="H196" s="595"/>
      <c r="I196" s="595"/>
      <c r="J196" s="595"/>
      <c r="K196" s="595"/>
      <c r="L196" s="595"/>
      <c r="M196" s="595"/>
      <c r="N196" s="595"/>
      <c r="O196" s="595"/>
      <c r="P196" s="595"/>
      <c r="Q196" s="595"/>
      <c r="R196" s="595"/>
      <c r="S196" s="595"/>
      <c r="T196" s="595"/>
      <c r="U196" s="595"/>
      <c r="V196" s="595"/>
      <c r="W196" s="595"/>
      <c r="X196" s="595"/>
      <c r="Y196" s="595"/>
      <c r="Z196" s="595"/>
    </row>
    <row r="197" ht="11.25" customHeight="1">
      <c r="A197" s="595"/>
      <c r="B197" s="596"/>
      <c r="C197" s="596"/>
      <c r="D197" s="644"/>
      <c r="E197" s="644"/>
      <c r="F197" s="595"/>
      <c r="G197" s="595"/>
      <c r="H197" s="595"/>
      <c r="I197" s="595"/>
      <c r="J197" s="595"/>
      <c r="K197" s="595"/>
      <c r="L197" s="595"/>
      <c r="M197" s="595"/>
      <c r="N197" s="595"/>
      <c r="O197" s="595"/>
      <c r="P197" s="595"/>
      <c r="Q197" s="595"/>
      <c r="R197" s="595"/>
      <c r="S197" s="595"/>
      <c r="T197" s="595"/>
      <c r="U197" s="595"/>
      <c r="V197" s="595"/>
      <c r="W197" s="595"/>
      <c r="X197" s="595"/>
      <c r="Y197" s="595"/>
      <c r="Z197" s="595"/>
    </row>
    <row r="198" ht="11.25" customHeight="1">
      <c r="A198" s="595"/>
      <c r="B198" s="596"/>
      <c r="C198" s="596"/>
      <c r="D198" s="644"/>
      <c r="E198" s="644"/>
      <c r="F198" s="595"/>
      <c r="G198" s="595"/>
      <c r="H198" s="595"/>
      <c r="I198" s="595"/>
      <c r="J198" s="595"/>
      <c r="K198" s="595"/>
      <c r="L198" s="595"/>
      <c r="M198" s="595"/>
      <c r="N198" s="595"/>
      <c r="O198" s="595"/>
      <c r="P198" s="595"/>
      <c r="Q198" s="595"/>
      <c r="R198" s="595"/>
      <c r="S198" s="595"/>
      <c r="T198" s="595"/>
      <c r="U198" s="595"/>
      <c r="V198" s="595"/>
      <c r="W198" s="595"/>
      <c r="X198" s="595"/>
      <c r="Y198" s="595"/>
      <c r="Z198" s="595"/>
    </row>
    <row r="199" ht="11.25" customHeight="1">
      <c r="A199" s="595"/>
      <c r="B199" s="596"/>
      <c r="C199" s="596"/>
      <c r="D199" s="644"/>
      <c r="E199" s="644"/>
      <c r="F199" s="595"/>
      <c r="G199" s="595"/>
      <c r="H199" s="595"/>
      <c r="I199" s="595"/>
      <c r="J199" s="595"/>
      <c r="K199" s="595"/>
      <c r="L199" s="595"/>
      <c r="M199" s="595"/>
      <c r="N199" s="595"/>
      <c r="O199" s="595"/>
      <c r="P199" s="595"/>
      <c r="Q199" s="595"/>
      <c r="R199" s="595"/>
      <c r="S199" s="595"/>
      <c r="T199" s="595"/>
      <c r="U199" s="595"/>
      <c r="V199" s="595"/>
      <c r="W199" s="595"/>
      <c r="X199" s="595"/>
      <c r="Y199" s="595"/>
      <c r="Z199" s="595"/>
    </row>
    <row r="200" ht="11.25" customHeight="1">
      <c r="A200" s="595"/>
      <c r="B200" s="596"/>
      <c r="C200" s="596"/>
      <c r="D200" s="644"/>
      <c r="E200" s="644"/>
      <c r="F200" s="595"/>
      <c r="G200" s="595"/>
      <c r="H200" s="595"/>
      <c r="I200" s="595"/>
      <c r="J200" s="595"/>
      <c r="K200" s="595"/>
      <c r="L200" s="595"/>
      <c r="M200" s="595"/>
      <c r="N200" s="595"/>
      <c r="O200" s="595"/>
      <c r="P200" s="595"/>
      <c r="Q200" s="595"/>
      <c r="R200" s="595"/>
      <c r="S200" s="595"/>
      <c r="T200" s="595"/>
      <c r="U200" s="595"/>
      <c r="V200" s="595"/>
      <c r="W200" s="595"/>
      <c r="X200" s="595"/>
      <c r="Y200" s="595"/>
      <c r="Z200" s="595"/>
    </row>
    <row r="201" ht="11.25" customHeight="1">
      <c r="A201" s="595"/>
      <c r="B201" s="596"/>
      <c r="C201" s="596"/>
      <c r="D201" s="644"/>
      <c r="E201" s="644"/>
      <c r="F201" s="595"/>
      <c r="G201" s="595"/>
      <c r="H201" s="595"/>
      <c r="I201" s="595"/>
      <c r="J201" s="595"/>
      <c r="K201" s="595"/>
      <c r="L201" s="595"/>
      <c r="M201" s="595"/>
      <c r="N201" s="595"/>
      <c r="O201" s="595"/>
      <c r="P201" s="595"/>
      <c r="Q201" s="595"/>
      <c r="R201" s="595"/>
      <c r="S201" s="595"/>
      <c r="T201" s="595"/>
      <c r="U201" s="595"/>
      <c r="V201" s="595"/>
      <c r="W201" s="595"/>
      <c r="X201" s="595"/>
      <c r="Y201" s="595"/>
      <c r="Z201" s="595"/>
    </row>
    <row r="202" ht="11.25" customHeight="1">
      <c r="A202" s="595"/>
      <c r="B202" s="596"/>
      <c r="C202" s="596"/>
      <c r="D202" s="644"/>
      <c r="E202" s="644"/>
      <c r="F202" s="595"/>
      <c r="G202" s="595"/>
      <c r="H202" s="595"/>
      <c r="I202" s="595"/>
      <c r="J202" s="595"/>
      <c r="K202" s="595"/>
      <c r="L202" s="595"/>
      <c r="M202" s="595"/>
      <c r="N202" s="595"/>
      <c r="O202" s="595"/>
      <c r="P202" s="595"/>
      <c r="Q202" s="595"/>
      <c r="R202" s="595"/>
      <c r="S202" s="595"/>
      <c r="T202" s="595"/>
      <c r="U202" s="595"/>
      <c r="V202" s="595"/>
      <c r="W202" s="595"/>
      <c r="X202" s="595"/>
      <c r="Y202" s="595"/>
      <c r="Z202" s="595"/>
    </row>
    <row r="203" ht="11.25" customHeight="1">
      <c r="A203" s="595"/>
      <c r="B203" s="596"/>
      <c r="C203" s="596"/>
      <c r="D203" s="644"/>
      <c r="E203" s="644"/>
      <c r="F203" s="595"/>
      <c r="G203" s="595"/>
      <c r="H203" s="595"/>
      <c r="I203" s="595"/>
      <c r="J203" s="595"/>
      <c r="K203" s="595"/>
      <c r="L203" s="595"/>
      <c r="M203" s="595"/>
      <c r="N203" s="595"/>
      <c r="O203" s="595"/>
      <c r="P203" s="595"/>
      <c r="Q203" s="595"/>
      <c r="R203" s="595"/>
      <c r="S203" s="595"/>
      <c r="T203" s="595"/>
      <c r="U203" s="595"/>
      <c r="V203" s="595"/>
      <c r="W203" s="595"/>
      <c r="X203" s="595"/>
      <c r="Y203" s="595"/>
      <c r="Z203" s="595"/>
    </row>
    <row r="204" ht="11.25" customHeight="1">
      <c r="A204" s="595"/>
      <c r="B204" s="596"/>
      <c r="C204" s="596"/>
      <c r="D204" s="644"/>
      <c r="E204" s="644"/>
      <c r="F204" s="595"/>
      <c r="G204" s="595"/>
      <c r="H204" s="595"/>
      <c r="I204" s="595"/>
      <c r="J204" s="595"/>
      <c r="K204" s="595"/>
      <c r="L204" s="595"/>
      <c r="M204" s="595"/>
      <c r="N204" s="595"/>
      <c r="O204" s="595"/>
      <c r="P204" s="595"/>
      <c r="Q204" s="595"/>
      <c r="R204" s="595"/>
      <c r="S204" s="595"/>
      <c r="T204" s="595"/>
      <c r="U204" s="595"/>
      <c r="V204" s="595"/>
      <c r="W204" s="595"/>
      <c r="X204" s="595"/>
      <c r="Y204" s="595"/>
      <c r="Z204" s="595"/>
    </row>
    <row r="205" ht="11.25" customHeight="1">
      <c r="A205" s="595"/>
      <c r="B205" s="596"/>
      <c r="C205" s="596"/>
      <c r="D205" s="644"/>
      <c r="E205" s="644"/>
      <c r="F205" s="595"/>
      <c r="G205" s="595"/>
      <c r="H205" s="595"/>
      <c r="I205" s="595"/>
      <c r="J205" s="595"/>
      <c r="K205" s="595"/>
      <c r="L205" s="595"/>
      <c r="M205" s="595"/>
      <c r="N205" s="595"/>
      <c r="O205" s="595"/>
      <c r="P205" s="595"/>
      <c r="Q205" s="595"/>
      <c r="R205" s="595"/>
      <c r="S205" s="595"/>
      <c r="T205" s="595"/>
      <c r="U205" s="595"/>
      <c r="V205" s="595"/>
      <c r="W205" s="595"/>
      <c r="X205" s="595"/>
      <c r="Y205" s="595"/>
      <c r="Z205" s="595"/>
    </row>
    <row r="206" ht="11.25" customHeight="1">
      <c r="A206" s="595"/>
      <c r="B206" s="596"/>
      <c r="C206" s="596"/>
      <c r="D206" s="644"/>
      <c r="E206" s="644"/>
      <c r="F206" s="595"/>
      <c r="G206" s="595"/>
      <c r="H206" s="595"/>
      <c r="I206" s="595"/>
      <c r="J206" s="595"/>
      <c r="K206" s="595"/>
      <c r="L206" s="595"/>
      <c r="M206" s="595"/>
      <c r="N206" s="595"/>
      <c r="O206" s="595"/>
      <c r="P206" s="595"/>
      <c r="Q206" s="595"/>
      <c r="R206" s="595"/>
      <c r="S206" s="595"/>
      <c r="T206" s="595"/>
      <c r="U206" s="595"/>
      <c r="V206" s="595"/>
      <c r="W206" s="595"/>
      <c r="X206" s="595"/>
      <c r="Y206" s="595"/>
      <c r="Z206" s="595"/>
    </row>
    <row r="207" ht="11.25" customHeight="1">
      <c r="A207" s="595"/>
      <c r="B207" s="596"/>
      <c r="C207" s="596"/>
      <c r="D207" s="644"/>
      <c r="E207" s="644"/>
      <c r="F207" s="595"/>
      <c r="G207" s="595"/>
      <c r="H207" s="595"/>
      <c r="I207" s="595"/>
      <c r="J207" s="595"/>
      <c r="K207" s="595"/>
      <c r="L207" s="595"/>
      <c r="M207" s="595"/>
      <c r="N207" s="595"/>
      <c r="O207" s="595"/>
      <c r="P207" s="595"/>
      <c r="Q207" s="595"/>
      <c r="R207" s="595"/>
      <c r="S207" s="595"/>
      <c r="T207" s="595"/>
      <c r="U207" s="595"/>
      <c r="V207" s="595"/>
      <c r="W207" s="595"/>
      <c r="X207" s="595"/>
      <c r="Y207" s="595"/>
      <c r="Z207" s="595"/>
    </row>
    <row r="208" ht="11.25" customHeight="1">
      <c r="A208" s="595"/>
      <c r="B208" s="596"/>
      <c r="C208" s="596"/>
      <c r="D208" s="644"/>
      <c r="E208" s="644"/>
      <c r="F208" s="595"/>
      <c r="G208" s="595"/>
      <c r="H208" s="595"/>
      <c r="I208" s="595"/>
      <c r="J208" s="595"/>
      <c r="K208" s="595"/>
      <c r="L208" s="595"/>
      <c r="M208" s="595"/>
      <c r="N208" s="595"/>
      <c r="O208" s="595"/>
      <c r="P208" s="595"/>
      <c r="Q208" s="595"/>
      <c r="R208" s="595"/>
      <c r="S208" s="595"/>
      <c r="T208" s="595"/>
      <c r="U208" s="595"/>
      <c r="V208" s="595"/>
      <c r="W208" s="595"/>
      <c r="X208" s="595"/>
      <c r="Y208" s="595"/>
      <c r="Z208" s="595"/>
    </row>
    <row r="209" ht="11.25" customHeight="1">
      <c r="A209" s="595"/>
      <c r="B209" s="596"/>
      <c r="C209" s="596"/>
      <c r="D209" s="644"/>
      <c r="E209" s="644"/>
      <c r="F209" s="595"/>
      <c r="G209" s="595"/>
      <c r="H209" s="595"/>
      <c r="I209" s="595"/>
      <c r="J209" s="595"/>
      <c r="K209" s="595"/>
      <c r="L209" s="595"/>
      <c r="M209" s="595"/>
      <c r="N209" s="595"/>
      <c r="O209" s="595"/>
      <c r="P209" s="595"/>
      <c r="Q209" s="595"/>
      <c r="R209" s="595"/>
      <c r="S209" s="595"/>
      <c r="T209" s="595"/>
      <c r="U209" s="595"/>
      <c r="V209" s="595"/>
      <c r="W209" s="595"/>
      <c r="X209" s="595"/>
      <c r="Y209" s="595"/>
      <c r="Z209" s="595"/>
    </row>
    <row r="210" ht="11.25" customHeight="1">
      <c r="A210" s="595"/>
      <c r="B210" s="596"/>
      <c r="C210" s="596"/>
      <c r="D210" s="644"/>
      <c r="E210" s="644"/>
      <c r="F210" s="595"/>
      <c r="G210" s="595"/>
      <c r="H210" s="595"/>
      <c r="I210" s="595"/>
      <c r="J210" s="595"/>
      <c r="K210" s="595"/>
      <c r="L210" s="595"/>
      <c r="M210" s="595"/>
      <c r="N210" s="595"/>
      <c r="O210" s="595"/>
      <c r="P210" s="595"/>
      <c r="Q210" s="595"/>
      <c r="R210" s="595"/>
      <c r="S210" s="595"/>
      <c r="T210" s="595"/>
      <c r="U210" s="595"/>
      <c r="V210" s="595"/>
      <c r="W210" s="595"/>
      <c r="X210" s="595"/>
      <c r="Y210" s="595"/>
      <c r="Z210" s="595"/>
    </row>
    <row r="211" ht="11.25" customHeight="1">
      <c r="A211" s="595"/>
      <c r="B211" s="596"/>
      <c r="C211" s="596"/>
      <c r="D211" s="644"/>
      <c r="E211" s="644"/>
      <c r="F211" s="595"/>
      <c r="G211" s="595"/>
      <c r="H211" s="595"/>
      <c r="I211" s="595"/>
      <c r="J211" s="595"/>
      <c r="K211" s="595"/>
      <c r="L211" s="595"/>
      <c r="M211" s="595"/>
      <c r="N211" s="595"/>
      <c r="O211" s="595"/>
      <c r="P211" s="595"/>
      <c r="Q211" s="595"/>
      <c r="R211" s="595"/>
      <c r="S211" s="595"/>
      <c r="T211" s="595"/>
      <c r="U211" s="595"/>
      <c r="V211" s="595"/>
      <c r="W211" s="595"/>
      <c r="X211" s="595"/>
      <c r="Y211" s="595"/>
      <c r="Z211" s="595"/>
    </row>
    <row r="212" ht="11.25" customHeight="1">
      <c r="A212" s="595"/>
      <c r="B212" s="596"/>
      <c r="C212" s="596"/>
      <c r="D212" s="644"/>
      <c r="E212" s="644"/>
      <c r="F212" s="595"/>
      <c r="G212" s="595"/>
      <c r="H212" s="595"/>
      <c r="I212" s="595"/>
      <c r="J212" s="595"/>
      <c r="K212" s="595"/>
      <c r="L212" s="595"/>
      <c r="M212" s="595"/>
      <c r="N212" s="595"/>
      <c r="O212" s="595"/>
      <c r="P212" s="595"/>
      <c r="Q212" s="595"/>
      <c r="R212" s="595"/>
      <c r="S212" s="595"/>
      <c r="T212" s="595"/>
      <c r="U212" s="595"/>
      <c r="V212" s="595"/>
      <c r="W212" s="595"/>
      <c r="X212" s="595"/>
      <c r="Y212" s="595"/>
      <c r="Z212" s="595"/>
    </row>
    <row r="213" ht="11.25" customHeight="1">
      <c r="A213" s="595"/>
      <c r="B213" s="596"/>
      <c r="C213" s="596"/>
      <c r="D213" s="644"/>
      <c r="E213" s="644"/>
      <c r="F213" s="595"/>
      <c r="G213" s="595"/>
      <c r="H213" s="595"/>
      <c r="I213" s="595"/>
      <c r="J213" s="595"/>
      <c r="K213" s="595"/>
      <c r="L213" s="595"/>
      <c r="M213" s="595"/>
      <c r="N213" s="595"/>
      <c r="O213" s="595"/>
      <c r="P213" s="595"/>
      <c r="Q213" s="595"/>
      <c r="R213" s="595"/>
      <c r="S213" s="595"/>
      <c r="T213" s="595"/>
      <c r="U213" s="595"/>
      <c r="V213" s="595"/>
      <c r="W213" s="595"/>
      <c r="X213" s="595"/>
      <c r="Y213" s="595"/>
      <c r="Z213" s="595"/>
    </row>
    <row r="214" ht="11.25" customHeight="1">
      <c r="A214" s="595"/>
      <c r="B214" s="596"/>
      <c r="C214" s="596"/>
      <c r="D214" s="644"/>
      <c r="E214" s="644"/>
      <c r="F214" s="595"/>
      <c r="G214" s="595"/>
      <c r="H214" s="595"/>
      <c r="I214" s="595"/>
      <c r="J214" s="595"/>
      <c r="K214" s="595"/>
      <c r="L214" s="595"/>
      <c r="M214" s="595"/>
      <c r="N214" s="595"/>
      <c r="O214" s="595"/>
      <c r="P214" s="595"/>
      <c r="Q214" s="595"/>
      <c r="R214" s="595"/>
      <c r="S214" s="595"/>
      <c r="T214" s="595"/>
      <c r="U214" s="595"/>
      <c r="V214" s="595"/>
      <c r="W214" s="595"/>
      <c r="X214" s="595"/>
      <c r="Y214" s="595"/>
      <c r="Z214" s="595"/>
    </row>
    <row r="215" ht="11.25" customHeight="1">
      <c r="A215" s="595"/>
      <c r="B215" s="596"/>
      <c r="C215" s="596"/>
      <c r="D215" s="644"/>
      <c r="E215" s="644"/>
      <c r="F215" s="595"/>
      <c r="G215" s="595"/>
      <c r="H215" s="595"/>
      <c r="I215" s="595"/>
      <c r="J215" s="595"/>
      <c r="K215" s="595"/>
      <c r="L215" s="595"/>
      <c r="M215" s="595"/>
      <c r="N215" s="595"/>
      <c r="O215" s="595"/>
      <c r="P215" s="595"/>
      <c r="Q215" s="595"/>
      <c r="R215" s="595"/>
      <c r="S215" s="595"/>
      <c r="T215" s="595"/>
      <c r="U215" s="595"/>
      <c r="V215" s="595"/>
      <c r="W215" s="595"/>
      <c r="X215" s="595"/>
      <c r="Y215" s="595"/>
      <c r="Z215" s="595"/>
    </row>
    <row r="216" ht="11.25" customHeight="1">
      <c r="A216" s="595"/>
      <c r="B216" s="596"/>
      <c r="C216" s="596"/>
      <c r="D216" s="644"/>
      <c r="E216" s="644"/>
      <c r="F216" s="595"/>
      <c r="G216" s="595"/>
      <c r="H216" s="595"/>
      <c r="I216" s="595"/>
      <c r="J216" s="595"/>
      <c r="K216" s="595"/>
      <c r="L216" s="595"/>
      <c r="M216" s="595"/>
      <c r="N216" s="595"/>
      <c r="O216" s="595"/>
      <c r="P216" s="595"/>
      <c r="Q216" s="595"/>
      <c r="R216" s="595"/>
      <c r="S216" s="595"/>
      <c r="T216" s="595"/>
      <c r="U216" s="595"/>
      <c r="V216" s="595"/>
      <c r="W216" s="595"/>
      <c r="X216" s="595"/>
      <c r="Y216" s="595"/>
      <c r="Z216" s="595"/>
    </row>
    <row r="217" ht="11.25" customHeight="1">
      <c r="A217" s="595"/>
      <c r="B217" s="596"/>
      <c r="C217" s="596"/>
      <c r="D217" s="644"/>
      <c r="E217" s="644"/>
      <c r="F217" s="595"/>
      <c r="G217" s="595"/>
      <c r="H217" s="595"/>
      <c r="I217" s="595"/>
      <c r="J217" s="595"/>
      <c r="K217" s="595"/>
      <c r="L217" s="595"/>
      <c r="M217" s="595"/>
      <c r="N217" s="595"/>
      <c r="O217" s="595"/>
      <c r="P217" s="595"/>
      <c r="Q217" s="595"/>
      <c r="R217" s="595"/>
      <c r="S217" s="595"/>
      <c r="T217" s="595"/>
      <c r="U217" s="595"/>
      <c r="V217" s="595"/>
      <c r="W217" s="595"/>
      <c r="X217" s="595"/>
      <c r="Y217" s="595"/>
      <c r="Z217" s="595"/>
    </row>
    <row r="218" ht="11.25" customHeight="1">
      <c r="A218" s="595"/>
      <c r="B218" s="596"/>
      <c r="C218" s="596"/>
      <c r="D218" s="644"/>
      <c r="E218" s="644"/>
      <c r="F218" s="595"/>
      <c r="G218" s="595"/>
      <c r="H218" s="595"/>
      <c r="I218" s="595"/>
      <c r="J218" s="595"/>
      <c r="K218" s="595"/>
      <c r="L218" s="595"/>
      <c r="M218" s="595"/>
      <c r="N218" s="595"/>
      <c r="O218" s="595"/>
      <c r="P218" s="595"/>
      <c r="Q218" s="595"/>
      <c r="R218" s="595"/>
      <c r="S218" s="595"/>
      <c r="T218" s="595"/>
      <c r="U218" s="595"/>
      <c r="V218" s="595"/>
      <c r="W218" s="595"/>
      <c r="X218" s="595"/>
      <c r="Y218" s="595"/>
      <c r="Z218" s="595"/>
    </row>
    <row r="219" ht="11.25" customHeight="1">
      <c r="A219" s="595"/>
      <c r="B219" s="596"/>
      <c r="C219" s="596"/>
      <c r="D219" s="644"/>
      <c r="E219" s="644"/>
      <c r="F219" s="595"/>
      <c r="G219" s="595"/>
      <c r="H219" s="595"/>
      <c r="I219" s="595"/>
      <c r="J219" s="595"/>
      <c r="K219" s="595"/>
      <c r="L219" s="595"/>
      <c r="M219" s="595"/>
      <c r="N219" s="595"/>
      <c r="O219" s="595"/>
      <c r="P219" s="595"/>
      <c r="Q219" s="595"/>
      <c r="R219" s="595"/>
      <c r="S219" s="595"/>
      <c r="T219" s="595"/>
      <c r="U219" s="595"/>
      <c r="V219" s="595"/>
      <c r="W219" s="595"/>
      <c r="X219" s="595"/>
      <c r="Y219" s="595"/>
      <c r="Z219" s="595"/>
    </row>
    <row r="220" ht="11.25" customHeight="1">
      <c r="A220" s="595"/>
      <c r="B220" s="596"/>
      <c r="C220" s="596"/>
      <c r="D220" s="644"/>
      <c r="E220" s="644"/>
      <c r="F220" s="595"/>
      <c r="G220" s="595"/>
      <c r="H220" s="595"/>
      <c r="I220" s="595"/>
      <c r="J220" s="595"/>
      <c r="K220" s="595"/>
      <c r="L220" s="595"/>
      <c r="M220" s="595"/>
      <c r="N220" s="595"/>
      <c r="O220" s="595"/>
      <c r="P220" s="595"/>
      <c r="Q220" s="595"/>
      <c r="R220" s="595"/>
      <c r="S220" s="595"/>
      <c r="T220" s="595"/>
      <c r="U220" s="595"/>
      <c r="V220" s="595"/>
      <c r="W220" s="595"/>
      <c r="X220" s="595"/>
      <c r="Y220" s="595"/>
      <c r="Z220" s="595"/>
    </row>
    <row r="221" ht="11.25" customHeight="1">
      <c r="A221" s="595"/>
      <c r="B221" s="596"/>
      <c r="C221" s="596"/>
      <c r="D221" s="644"/>
      <c r="E221" s="644"/>
      <c r="F221" s="595"/>
      <c r="G221" s="595"/>
      <c r="H221" s="595"/>
      <c r="I221" s="595"/>
      <c r="J221" s="595"/>
      <c r="K221" s="595"/>
      <c r="L221" s="595"/>
      <c r="M221" s="595"/>
      <c r="N221" s="595"/>
      <c r="O221" s="595"/>
      <c r="P221" s="595"/>
      <c r="Q221" s="595"/>
      <c r="R221" s="595"/>
      <c r="S221" s="595"/>
      <c r="T221" s="595"/>
      <c r="U221" s="595"/>
      <c r="V221" s="595"/>
      <c r="W221" s="595"/>
      <c r="X221" s="595"/>
      <c r="Y221" s="595"/>
      <c r="Z221" s="595"/>
    </row>
    <row r="222" ht="11.25" customHeight="1">
      <c r="A222" s="595"/>
      <c r="B222" s="596"/>
      <c r="C222" s="596"/>
      <c r="D222" s="644"/>
      <c r="E222" s="644"/>
      <c r="F222" s="595"/>
      <c r="G222" s="595"/>
      <c r="H222" s="595"/>
      <c r="I222" s="595"/>
      <c r="J222" s="595"/>
      <c r="K222" s="595"/>
      <c r="L222" s="595"/>
      <c r="M222" s="595"/>
      <c r="N222" s="595"/>
      <c r="O222" s="595"/>
      <c r="P222" s="595"/>
      <c r="Q222" s="595"/>
      <c r="R222" s="595"/>
      <c r="S222" s="595"/>
      <c r="T222" s="595"/>
      <c r="U222" s="595"/>
      <c r="V222" s="595"/>
      <c r="W222" s="595"/>
      <c r="X222" s="595"/>
      <c r="Y222" s="595"/>
      <c r="Z222" s="595"/>
    </row>
    <row r="223" ht="11.25" customHeight="1">
      <c r="A223" s="595"/>
      <c r="B223" s="596"/>
      <c r="C223" s="596"/>
      <c r="D223" s="644"/>
      <c r="E223" s="644"/>
      <c r="F223" s="595"/>
      <c r="G223" s="595"/>
      <c r="H223" s="595"/>
      <c r="I223" s="595"/>
      <c r="J223" s="595"/>
      <c r="K223" s="595"/>
      <c r="L223" s="595"/>
      <c r="M223" s="595"/>
      <c r="N223" s="595"/>
      <c r="O223" s="595"/>
      <c r="P223" s="595"/>
      <c r="Q223" s="595"/>
      <c r="R223" s="595"/>
      <c r="S223" s="595"/>
      <c r="T223" s="595"/>
      <c r="U223" s="595"/>
      <c r="V223" s="595"/>
      <c r="W223" s="595"/>
      <c r="X223" s="595"/>
      <c r="Y223" s="595"/>
      <c r="Z223" s="595"/>
    </row>
    <row r="224" ht="11.25" customHeight="1">
      <c r="A224" s="595"/>
      <c r="B224" s="596"/>
      <c r="C224" s="596"/>
      <c r="D224" s="644"/>
      <c r="E224" s="644"/>
      <c r="F224" s="595"/>
      <c r="G224" s="595"/>
      <c r="H224" s="595"/>
      <c r="I224" s="595"/>
      <c r="J224" s="595"/>
      <c r="K224" s="595"/>
      <c r="L224" s="595"/>
      <c r="M224" s="595"/>
      <c r="N224" s="595"/>
      <c r="O224" s="595"/>
      <c r="P224" s="595"/>
      <c r="Q224" s="595"/>
      <c r="R224" s="595"/>
      <c r="S224" s="595"/>
      <c r="T224" s="595"/>
      <c r="U224" s="595"/>
      <c r="V224" s="595"/>
      <c r="W224" s="595"/>
      <c r="X224" s="595"/>
      <c r="Y224" s="595"/>
      <c r="Z224" s="595"/>
    </row>
    <row r="225" ht="11.25" customHeight="1">
      <c r="A225" s="595"/>
      <c r="B225" s="596"/>
      <c r="C225" s="596"/>
      <c r="D225" s="644"/>
      <c r="E225" s="644"/>
      <c r="F225" s="595"/>
      <c r="G225" s="595"/>
      <c r="H225" s="595"/>
      <c r="I225" s="595"/>
      <c r="J225" s="595"/>
      <c r="K225" s="595"/>
      <c r="L225" s="595"/>
      <c r="M225" s="595"/>
      <c r="N225" s="595"/>
      <c r="O225" s="595"/>
      <c r="P225" s="595"/>
      <c r="Q225" s="595"/>
      <c r="R225" s="595"/>
      <c r="S225" s="595"/>
      <c r="T225" s="595"/>
      <c r="U225" s="595"/>
      <c r="V225" s="595"/>
      <c r="W225" s="595"/>
      <c r="X225" s="595"/>
      <c r="Y225" s="595"/>
      <c r="Z225" s="595"/>
    </row>
    <row r="226" ht="11.25" customHeight="1">
      <c r="A226" s="595"/>
      <c r="B226" s="596"/>
      <c r="C226" s="596"/>
      <c r="D226" s="644"/>
      <c r="E226" s="644"/>
      <c r="F226" s="595"/>
      <c r="G226" s="595"/>
      <c r="H226" s="595"/>
      <c r="I226" s="595"/>
      <c r="J226" s="595"/>
      <c r="K226" s="595"/>
      <c r="L226" s="595"/>
      <c r="M226" s="595"/>
      <c r="N226" s="595"/>
      <c r="O226" s="595"/>
      <c r="P226" s="595"/>
      <c r="Q226" s="595"/>
      <c r="R226" s="595"/>
      <c r="S226" s="595"/>
      <c r="T226" s="595"/>
      <c r="U226" s="595"/>
      <c r="V226" s="595"/>
      <c r="W226" s="595"/>
      <c r="X226" s="595"/>
      <c r="Y226" s="595"/>
      <c r="Z226" s="595"/>
    </row>
    <row r="227" ht="11.25" customHeight="1">
      <c r="A227" s="595"/>
      <c r="B227" s="596"/>
      <c r="C227" s="596"/>
      <c r="D227" s="644"/>
      <c r="E227" s="644"/>
      <c r="F227" s="595"/>
      <c r="G227" s="595"/>
      <c r="H227" s="595"/>
      <c r="I227" s="595"/>
      <c r="J227" s="595"/>
      <c r="K227" s="595"/>
      <c r="L227" s="595"/>
      <c r="M227" s="595"/>
      <c r="N227" s="595"/>
      <c r="O227" s="595"/>
      <c r="P227" s="595"/>
      <c r="Q227" s="595"/>
      <c r="R227" s="595"/>
      <c r="S227" s="595"/>
      <c r="T227" s="595"/>
      <c r="U227" s="595"/>
      <c r="V227" s="595"/>
      <c r="W227" s="595"/>
      <c r="X227" s="595"/>
      <c r="Y227" s="595"/>
      <c r="Z227" s="595"/>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41.86"/>
    <col customWidth="1" min="3" max="3" width="18.0"/>
    <col customWidth="1" min="4" max="4" width="12.86"/>
    <col customWidth="1" min="5" max="5" width="12.71"/>
    <col customWidth="1" min="6" max="6" width="10.57"/>
    <col customWidth="1" min="7" max="7" width="11.71"/>
    <col customWidth="1" min="8" max="8" width="16.0"/>
    <col customWidth="1" min="9" max="10" width="11.43"/>
    <col customWidth="1" min="11" max="26" width="10.0"/>
  </cols>
  <sheetData>
    <row r="1" ht="11.25" customHeight="1">
      <c r="A1" s="296"/>
      <c r="B1" s="296"/>
      <c r="C1" s="653"/>
      <c r="D1" s="296"/>
      <c r="E1" s="342"/>
      <c r="F1" s="342"/>
      <c r="G1" s="296"/>
      <c r="H1" s="296"/>
      <c r="I1" s="296"/>
      <c r="J1" s="296"/>
      <c r="K1" s="296"/>
      <c r="L1" s="296"/>
      <c r="M1" s="296"/>
      <c r="N1" s="296"/>
      <c r="O1" s="221"/>
      <c r="P1" s="221"/>
      <c r="Q1" s="221"/>
      <c r="R1" s="221"/>
      <c r="S1" s="221"/>
      <c r="T1" s="221"/>
      <c r="U1" s="221"/>
      <c r="V1" s="221"/>
      <c r="W1" s="221"/>
      <c r="X1" s="221"/>
      <c r="Y1" s="221"/>
      <c r="Z1" s="221"/>
    </row>
    <row r="2" ht="11.25" customHeight="1">
      <c r="A2" s="296"/>
      <c r="B2" s="221"/>
      <c r="C2" s="653"/>
      <c r="D2" s="296"/>
      <c r="E2" s="342"/>
      <c r="F2" s="342"/>
      <c r="G2" s="296"/>
      <c r="H2" s="296"/>
      <c r="I2" s="296"/>
      <c r="J2" s="296"/>
      <c r="K2" s="296"/>
      <c r="L2" s="296"/>
      <c r="M2" s="296"/>
      <c r="N2" s="296"/>
      <c r="O2" s="221"/>
      <c r="P2" s="221"/>
      <c r="Q2" s="221"/>
      <c r="R2" s="221"/>
      <c r="S2" s="221"/>
      <c r="T2" s="221"/>
      <c r="U2" s="221"/>
      <c r="V2" s="221"/>
      <c r="W2" s="221"/>
      <c r="X2" s="221"/>
      <c r="Y2" s="221"/>
      <c r="Z2" s="221"/>
    </row>
    <row r="3" ht="12.0" customHeight="1">
      <c r="A3" s="296"/>
      <c r="B3" s="655" t="s">
        <v>380</v>
      </c>
      <c r="C3" s="656"/>
      <c r="D3" s="296"/>
      <c r="E3" s="342"/>
      <c r="F3" s="342"/>
      <c r="G3" s="296"/>
      <c r="H3" s="296"/>
      <c r="I3" s="296"/>
      <c r="J3" s="296"/>
      <c r="K3" s="296"/>
      <c r="L3" s="296"/>
      <c r="M3" s="296"/>
      <c r="N3" s="296"/>
      <c r="O3" s="221"/>
      <c r="P3" s="221"/>
      <c r="Q3" s="221"/>
      <c r="R3" s="221"/>
      <c r="S3" s="221"/>
      <c r="T3" s="221"/>
      <c r="U3" s="221"/>
      <c r="V3" s="221"/>
      <c r="W3" s="221"/>
      <c r="X3" s="221"/>
      <c r="Y3" s="221"/>
      <c r="Z3" s="221"/>
    </row>
    <row r="4" ht="12.0" customHeight="1">
      <c r="A4" s="296"/>
      <c r="B4" s="655"/>
      <c r="C4" s="656"/>
      <c r="D4" s="296"/>
      <c r="E4" s="342"/>
      <c r="F4" s="342"/>
      <c r="G4" s="296"/>
      <c r="H4" s="296"/>
      <c r="I4" s="296"/>
      <c r="J4" s="296"/>
      <c r="K4" s="296"/>
      <c r="L4" s="296"/>
      <c r="M4" s="296"/>
      <c r="N4" s="296"/>
      <c r="O4" s="221"/>
      <c r="P4" s="221"/>
      <c r="Q4" s="221"/>
      <c r="R4" s="221"/>
      <c r="S4" s="221"/>
      <c r="T4" s="221"/>
      <c r="U4" s="221"/>
      <c r="V4" s="221"/>
      <c r="W4" s="221"/>
      <c r="X4" s="221"/>
      <c r="Y4" s="221"/>
      <c r="Z4" s="221"/>
    </row>
    <row r="5" ht="11.25" customHeight="1">
      <c r="A5" s="296"/>
      <c r="B5" s="656" t="s">
        <v>382</v>
      </c>
      <c r="C5" s="661">
        <v>3.25</v>
      </c>
      <c r="D5" s="296"/>
      <c r="E5" s="342"/>
      <c r="F5" s="342"/>
      <c r="G5" s="296"/>
      <c r="H5" s="296"/>
      <c r="I5" s="296"/>
      <c r="J5" s="296"/>
      <c r="K5" s="296"/>
      <c r="L5" s="296"/>
      <c r="M5" s="296"/>
      <c r="N5" s="296"/>
      <c r="O5" s="221"/>
      <c r="P5" s="221"/>
      <c r="Q5" s="221"/>
      <c r="R5" s="221"/>
      <c r="S5" s="221"/>
      <c r="T5" s="221"/>
      <c r="U5" s="221"/>
      <c r="V5" s="221"/>
      <c r="W5" s="221"/>
      <c r="X5" s="221"/>
      <c r="Y5" s="221"/>
      <c r="Z5" s="221"/>
    </row>
    <row r="6" ht="11.25" customHeight="1">
      <c r="A6" s="296"/>
      <c r="B6" s="656" t="s">
        <v>384</v>
      </c>
      <c r="C6" s="661">
        <v>1.5</v>
      </c>
      <c r="D6" s="296"/>
      <c r="E6" s="342"/>
      <c r="F6" s="342"/>
      <c r="G6" s="296"/>
      <c r="H6" s="296"/>
      <c r="I6" s="296"/>
      <c r="J6" s="296"/>
      <c r="K6" s="296"/>
      <c r="L6" s="296"/>
      <c r="M6" s="296"/>
      <c r="N6" s="296"/>
      <c r="O6" s="221"/>
      <c r="P6" s="221"/>
      <c r="Q6" s="221"/>
      <c r="R6" s="221"/>
      <c r="S6" s="221"/>
      <c r="T6" s="221"/>
      <c r="U6" s="221"/>
      <c r="V6" s="221"/>
      <c r="W6" s="221"/>
      <c r="X6" s="221"/>
      <c r="Y6" s="221"/>
      <c r="Z6" s="221"/>
    </row>
    <row r="7" ht="11.25" customHeight="1">
      <c r="A7" s="296"/>
      <c r="B7" s="656" t="s">
        <v>386</v>
      </c>
      <c r="C7" s="661">
        <v>176.0</v>
      </c>
      <c r="D7" s="296"/>
      <c r="E7" s="342"/>
      <c r="F7" s="342"/>
      <c r="G7" s="296"/>
      <c r="H7" s="296"/>
      <c r="I7" s="296"/>
      <c r="J7" s="296"/>
      <c r="K7" s="296"/>
      <c r="L7" s="296"/>
      <c r="M7" s="296"/>
      <c r="N7" s="296"/>
      <c r="O7" s="221"/>
      <c r="P7" s="221"/>
      <c r="Q7" s="221"/>
      <c r="R7" s="221"/>
      <c r="S7" s="221"/>
      <c r="T7" s="221"/>
      <c r="U7" s="221"/>
      <c r="V7" s="221"/>
      <c r="W7" s="221"/>
      <c r="X7" s="221"/>
      <c r="Y7" s="221"/>
      <c r="Z7" s="221"/>
    </row>
    <row r="8" ht="11.25" customHeight="1">
      <c r="A8" s="296"/>
      <c r="B8" s="656" t="s">
        <v>387</v>
      </c>
      <c r="C8" s="661">
        <v>240.0</v>
      </c>
      <c r="D8" s="296"/>
      <c r="E8" s="342"/>
      <c r="F8" s="664"/>
      <c r="G8" s="296"/>
      <c r="H8" s="296"/>
      <c r="I8" s="296"/>
      <c r="J8" s="296"/>
      <c r="K8" s="296"/>
      <c r="L8" s="296"/>
      <c r="M8" s="296"/>
      <c r="N8" s="296"/>
      <c r="O8" s="221"/>
      <c r="P8" s="221"/>
      <c r="Q8" s="221"/>
      <c r="R8" s="221"/>
      <c r="S8" s="221"/>
      <c r="T8" s="221"/>
      <c r="U8" s="221"/>
      <c r="V8" s="221"/>
      <c r="W8" s="221"/>
      <c r="X8" s="221"/>
      <c r="Y8" s="221"/>
      <c r="Z8" s="221"/>
    </row>
    <row r="9" ht="11.25" customHeight="1">
      <c r="A9" s="296"/>
      <c r="B9" s="656" t="s">
        <v>388</v>
      </c>
      <c r="C9" s="661">
        <v>8.0</v>
      </c>
      <c r="D9" s="296"/>
      <c r="E9" s="342"/>
      <c r="F9" s="342"/>
      <c r="G9" s="296"/>
      <c r="H9" s="296"/>
      <c r="I9" s="296"/>
      <c r="J9" s="296"/>
      <c r="K9" s="296"/>
      <c r="L9" s="296"/>
      <c r="M9" s="296"/>
      <c r="N9" s="296"/>
      <c r="O9" s="221"/>
      <c r="P9" s="221"/>
      <c r="Q9" s="221"/>
      <c r="R9" s="221"/>
      <c r="S9" s="221"/>
      <c r="T9" s="221"/>
      <c r="U9" s="221"/>
      <c r="V9" s="221"/>
      <c r="W9" s="221"/>
      <c r="X9" s="221"/>
      <c r="Y9" s="221"/>
      <c r="Z9" s="221"/>
    </row>
    <row r="10" ht="12.0" customHeight="1">
      <c r="A10" s="296"/>
      <c r="B10" s="666"/>
      <c r="C10" s="668"/>
      <c r="D10" s="656"/>
      <c r="E10" s="342"/>
      <c r="F10" s="342"/>
      <c r="G10" s="296"/>
      <c r="H10" s="296"/>
      <c r="I10" s="296"/>
      <c r="J10" s="296"/>
      <c r="K10" s="296"/>
      <c r="L10" s="296"/>
      <c r="M10" s="296"/>
      <c r="N10" s="296"/>
      <c r="O10" s="221"/>
      <c r="P10" s="221"/>
      <c r="Q10" s="221"/>
      <c r="R10" s="221"/>
      <c r="S10" s="221"/>
      <c r="T10" s="221"/>
      <c r="U10" s="221"/>
      <c r="V10" s="221"/>
      <c r="W10" s="221"/>
      <c r="X10" s="221"/>
      <c r="Y10" s="221"/>
      <c r="Z10" s="221"/>
    </row>
    <row r="11" ht="24.75" customHeight="1">
      <c r="A11" s="296"/>
      <c r="B11" s="302" t="s">
        <v>163</v>
      </c>
      <c r="C11" s="669"/>
      <c r="D11" s="670" t="s">
        <v>391</v>
      </c>
      <c r="E11" s="672" t="s">
        <v>393</v>
      </c>
      <c r="F11" s="673" t="s">
        <v>396</v>
      </c>
      <c r="G11" s="673" t="s">
        <v>399</v>
      </c>
      <c r="H11" s="674" t="s">
        <v>400</v>
      </c>
      <c r="I11" s="296"/>
      <c r="J11" s="296"/>
      <c r="K11" s="296"/>
      <c r="L11" s="296"/>
      <c r="M11" s="296"/>
      <c r="N11" s="296"/>
      <c r="O11" s="221"/>
      <c r="P11" s="221"/>
      <c r="Q11" s="221"/>
      <c r="R11" s="221"/>
      <c r="S11" s="221"/>
      <c r="T11" s="221"/>
      <c r="U11" s="221"/>
      <c r="V11" s="221"/>
      <c r="W11" s="221"/>
      <c r="X11" s="221"/>
      <c r="Y11" s="221"/>
      <c r="Z11" s="221"/>
    </row>
    <row r="12" ht="12.0" customHeight="1">
      <c r="A12" s="296"/>
      <c r="B12" s="311" t="s">
        <v>401</v>
      </c>
      <c r="C12" s="676">
        <v>9100.0</v>
      </c>
      <c r="D12" s="677">
        <f t="shared" ref="D12:D15" si="1">+C12*$C$6/$C$5</f>
        <v>4200</v>
      </c>
      <c r="E12" s="678">
        <f t="shared" ref="E12:E15" si="2">D12/$C$7</f>
        <v>23.86363636</v>
      </c>
      <c r="F12" s="680"/>
      <c r="G12" s="682">
        <f>C$7*0%</f>
        <v>0</v>
      </c>
      <c r="H12" s="685">
        <f t="shared" ref="H12:H15" si="3">+G12*E12</f>
        <v>0</v>
      </c>
      <c r="I12" s="296"/>
      <c r="J12" s="686">
        <v>0.0</v>
      </c>
      <c r="K12" s="296"/>
      <c r="L12" s="296"/>
      <c r="M12" s="296"/>
      <c r="N12" s="296"/>
      <c r="O12" s="221"/>
      <c r="P12" s="221"/>
      <c r="Q12" s="221"/>
      <c r="R12" s="221"/>
      <c r="S12" s="221"/>
      <c r="T12" s="221"/>
      <c r="U12" s="221"/>
      <c r="V12" s="221"/>
      <c r="W12" s="221"/>
      <c r="X12" s="221"/>
      <c r="Y12" s="221"/>
      <c r="Z12" s="221"/>
    </row>
    <row r="13" ht="12.0" customHeight="1">
      <c r="A13" s="296"/>
      <c r="B13" s="311" t="s">
        <v>408</v>
      </c>
      <c r="C13" s="676">
        <v>7000.0</v>
      </c>
      <c r="D13" s="677">
        <f t="shared" si="1"/>
        <v>3230.769231</v>
      </c>
      <c r="E13" s="678">
        <f t="shared" si="2"/>
        <v>18.35664336</v>
      </c>
      <c r="F13" s="680"/>
      <c r="G13" s="682">
        <v>6.0</v>
      </c>
      <c r="H13" s="685">
        <f t="shared" si="3"/>
        <v>110.1398601</v>
      </c>
      <c r="I13" s="296"/>
      <c r="J13" s="686">
        <v>357.95454545454544</v>
      </c>
      <c r="K13" s="296"/>
      <c r="L13" s="296"/>
      <c r="M13" s="296"/>
      <c r="N13" s="296"/>
      <c r="O13" s="221"/>
      <c r="P13" s="221"/>
      <c r="Q13" s="221"/>
      <c r="R13" s="221"/>
      <c r="S13" s="221"/>
      <c r="T13" s="221"/>
      <c r="U13" s="221"/>
      <c r="V13" s="221"/>
      <c r="W13" s="221"/>
      <c r="X13" s="221"/>
      <c r="Y13" s="221"/>
      <c r="Z13" s="221"/>
    </row>
    <row r="14" ht="12.0" customHeight="1">
      <c r="A14" s="296"/>
      <c r="B14" s="311" t="s">
        <v>409</v>
      </c>
      <c r="C14" s="676">
        <v>3000.0</v>
      </c>
      <c r="D14" s="677">
        <f t="shared" si="1"/>
        <v>1384.615385</v>
      </c>
      <c r="E14" s="678">
        <f t="shared" si="2"/>
        <v>7.867132867</v>
      </c>
      <c r="F14" s="680"/>
      <c r="G14" s="682">
        <v>0.0</v>
      </c>
      <c r="H14" s="685">
        <f t="shared" si="3"/>
        <v>0</v>
      </c>
      <c r="I14" s="296"/>
      <c r="J14" s="686">
        <v>0.0</v>
      </c>
      <c r="K14" s="296"/>
      <c r="L14" s="296"/>
      <c r="M14" s="296"/>
      <c r="N14" s="296"/>
      <c r="O14" s="221"/>
      <c r="P14" s="221"/>
      <c r="Q14" s="221"/>
      <c r="R14" s="221"/>
      <c r="S14" s="221"/>
      <c r="T14" s="221"/>
      <c r="U14" s="221"/>
      <c r="V14" s="221"/>
      <c r="W14" s="221"/>
      <c r="X14" s="221"/>
      <c r="Y14" s="221"/>
      <c r="Z14" s="221"/>
    </row>
    <row r="15" ht="12.0" customHeight="1">
      <c r="A15" s="296"/>
      <c r="B15" s="311" t="s">
        <v>410</v>
      </c>
      <c r="C15" s="676">
        <v>2500.0</v>
      </c>
      <c r="D15" s="677">
        <f t="shared" si="1"/>
        <v>1153.846154</v>
      </c>
      <c r="E15" s="678">
        <f t="shared" si="2"/>
        <v>6.555944056</v>
      </c>
      <c r="F15" s="680"/>
      <c r="G15" s="682">
        <f>0.7*30</f>
        <v>21</v>
      </c>
      <c r="H15" s="685">
        <f t="shared" si="3"/>
        <v>137.6748252</v>
      </c>
      <c r="I15" s="296"/>
      <c r="J15" s="686">
        <v>447.4431818181818</v>
      </c>
      <c r="K15" s="296"/>
      <c r="L15" s="296"/>
      <c r="M15" s="296"/>
      <c r="N15" s="296"/>
      <c r="O15" s="221"/>
      <c r="P15" s="221"/>
      <c r="Q15" s="221"/>
      <c r="R15" s="221"/>
      <c r="S15" s="221"/>
      <c r="T15" s="221"/>
      <c r="U15" s="221"/>
      <c r="V15" s="221"/>
      <c r="W15" s="221"/>
      <c r="X15" s="221"/>
      <c r="Y15" s="221"/>
      <c r="Z15" s="221"/>
    </row>
    <row r="16" ht="12.0" customHeight="1">
      <c r="A16" s="296"/>
      <c r="B16" s="687" t="s">
        <v>411</v>
      </c>
      <c r="C16" s="688"/>
      <c r="D16" s="689"/>
      <c r="E16" s="312"/>
      <c r="F16" s="312"/>
      <c r="G16" s="690"/>
      <c r="H16" s="691">
        <f>SUM(H12:H15)</f>
        <v>247.8146853</v>
      </c>
      <c r="I16" s="296"/>
      <c r="J16" s="296"/>
      <c r="K16" s="296"/>
      <c r="L16" s="296"/>
      <c r="M16" s="296"/>
      <c r="N16" s="296"/>
      <c r="O16" s="221"/>
      <c r="P16" s="221"/>
      <c r="Q16" s="221"/>
      <c r="R16" s="221"/>
      <c r="S16" s="221"/>
      <c r="T16" s="221"/>
      <c r="U16" s="221"/>
      <c r="V16" s="221"/>
      <c r="W16" s="221"/>
      <c r="X16" s="221"/>
      <c r="Y16" s="221"/>
      <c r="Z16" s="221"/>
    </row>
    <row r="17" ht="35.25" customHeight="1">
      <c r="A17" s="296"/>
      <c r="B17" s="692" t="s">
        <v>412</v>
      </c>
      <c r="C17" s="693">
        <f>+H16</f>
        <v>247.8146853</v>
      </c>
      <c r="D17" s="296"/>
      <c r="E17" s="342"/>
      <c r="F17" s="342"/>
      <c r="G17" s="342"/>
      <c r="H17" s="342"/>
      <c r="I17" s="296"/>
      <c r="J17" s="296"/>
      <c r="K17" s="296"/>
      <c r="L17" s="296"/>
      <c r="M17" s="296"/>
      <c r="N17" s="296"/>
      <c r="O17" s="221"/>
      <c r="P17" s="221"/>
      <c r="Q17" s="221"/>
      <c r="R17" s="221"/>
      <c r="S17" s="221"/>
      <c r="T17" s="221"/>
      <c r="U17" s="221"/>
      <c r="V17" s="221"/>
      <c r="W17" s="221"/>
      <c r="X17" s="221"/>
      <c r="Y17" s="221"/>
      <c r="Z17" s="221"/>
    </row>
    <row r="18" ht="11.25" customHeight="1">
      <c r="A18" s="296"/>
      <c r="B18" s="296"/>
      <c r="C18" s="653"/>
      <c r="D18" s="296"/>
      <c r="E18" s="342"/>
      <c r="F18" s="342"/>
      <c r="G18" s="694"/>
      <c r="H18" s="296"/>
      <c r="I18" s="296"/>
      <c r="J18" s="296"/>
      <c r="K18" s="296"/>
      <c r="L18" s="296"/>
      <c r="M18" s="296"/>
      <c r="N18" s="296"/>
      <c r="O18" s="221"/>
      <c r="P18" s="221"/>
      <c r="Q18" s="221"/>
      <c r="R18" s="221"/>
      <c r="S18" s="221"/>
      <c r="T18" s="221"/>
      <c r="U18" s="221"/>
      <c r="V18" s="221"/>
      <c r="W18" s="221"/>
      <c r="X18" s="221"/>
      <c r="Y18" s="221"/>
      <c r="Z18" s="221"/>
    </row>
    <row r="19" ht="11.25" customHeight="1">
      <c r="A19" s="296"/>
      <c r="B19" s="296"/>
      <c r="C19" s="653"/>
      <c r="D19" s="296"/>
      <c r="E19" s="342"/>
      <c r="F19" s="342"/>
      <c r="G19" s="296"/>
      <c r="H19" s="296"/>
      <c r="I19" s="296"/>
      <c r="J19" s="296"/>
      <c r="K19" s="296"/>
      <c r="L19" s="296"/>
      <c r="M19" s="296"/>
      <c r="N19" s="296"/>
      <c r="O19" s="221"/>
      <c r="P19" s="221"/>
      <c r="Q19" s="221"/>
      <c r="R19" s="221"/>
      <c r="S19" s="221"/>
      <c r="T19" s="221"/>
      <c r="U19" s="221"/>
      <c r="V19" s="221"/>
      <c r="W19" s="221"/>
      <c r="X19" s="221"/>
      <c r="Y19" s="221"/>
      <c r="Z19" s="221"/>
    </row>
    <row r="20" ht="24.75" customHeight="1">
      <c r="A20" s="296"/>
      <c r="B20" s="302" t="s">
        <v>163</v>
      </c>
      <c r="C20" s="669"/>
      <c r="D20" s="670" t="s">
        <v>391</v>
      </c>
      <c r="E20" s="672" t="s">
        <v>393</v>
      </c>
      <c r="F20" s="673" t="s">
        <v>396</v>
      </c>
      <c r="G20" s="673" t="s">
        <v>399</v>
      </c>
      <c r="H20" s="673" t="s">
        <v>400</v>
      </c>
      <c r="I20" s="296"/>
      <c r="J20" s="296"/>
      <c r="K20" s="296"/>
      <c r="L20" s="296"/>
      <c r="M20" s="296"/>
      <c r="N20" s="296"/>
      <c r="O20" s="221"/>
      <c r="P20" s="221"/>
      <c r="Q20" s="221"/>
      <c r="R20" s="221"/>
      <c r="S20" s="221"/>
      <c r="T20" s="221"/>
      <c r="U20" s="221"/>
      <c r="V20" s="221"/>
      <c r="W20" s="221"/>
      <c r="X20" s="221"/>
      <c r="Y20" s="221"/>
      <c r="Z20" s="221"/>
    </row>
    <row r="21" ht="12.0" customHeight="1">
      <c r="A21" s="296"/>
      <c r="B21" s="311" t="s">
        <v>413</v>
      </c>
      <c r="C21" s="676">
        <v>17500.0</v>
      </c>
      <c r="D21" s="677">
        <f t="shared" ref="D21:D22" si="4">+C21*$C$6/$C$5</f>
        <v>8076.923077</v>
      </c>
      <c r="E21" s="678">
        <f t="shared" ref="E21:E22" si="5">D21/$C$7</f>
        <v>45.89160839</v>
      </c>
      <c r="F21" s="680"/>
      <c r="G21" s="682">
        <v>0.0</v>
      </c>
      <c r="H21" s="685">
        <f t="shared" ref="H21:H22" si="6">+G21*E21</f>
        <v>0</v>
      </c>
      <c r="I21" s="296"/>
      <c r="J21" s="686">
        <v>0.0</v>
      </c>
      <c r="K21" s="296"/>
      <c r="L21" s="296"/>
      <c r="M21" s="296"/>
      <c r="N21" s="296"/>
      <c r="O21" s="221"/>
      <c r="P21" s="221"/>
      <c r="Q21" s="221"/>
      <c r="R21" s="221"/>
      <c r="S21" s="221"/>
      <c r="T21" s="221"/>
      <c r="U21" s="221"/>
      <c r="V21" s="221"/>
      <c r="W21" s="221"/>
      <c r="X21" s="221"/>
      <c r="Y21" s="221"/>
      <c r="Z21" s="221"/>
    </row>
    <row r="22" ht="12.0" customHeight="1">
      <c r="A22" s="296"/>
      <c r="B22" s="311" t="s">
        <v>414</v>
      </c>
      <c r="C22" s="676">
        <v>11000.0</v>
      </c>
      <c r="D22" s="677">
        <f t="shared" si="4"/>
        <v>5076.923077</v>
      </c>
      <c r="E22" s="678">
        <f t="shared" si="5"/>
        <v>28.84615385</v>
      </c>
      <c r="F22" s="680"/>
      <c r="G22" s="682">
        <f>C$7*0%</f>
        <v>0</v>
      </c>
      <c r="H22" s="685">
        <f t="shared" si="6"/>
        <v>0</v>
      </c>
      <c r="I22" s="296"/>
      <c r="J22" s="686">
        <v>0.0</v>
      </c>
      <c r="K22" s="296"/>
      <c r="L22" s="296"/>
      <c r="M22" s="296"/>
      <c r="N22" s="296"/>
      <c r="O22" s="221"/>
      <c r="P22" s="221"/>
      <c r="Q22" s="221"/>
      <c r="R22" s="221"/>
      <c r="S22" s="221"/>
      <c r="T22" s="221"/>
      <c r="U22" s="221"/>
      <c r="V22" s="221"/>
      <c r="W22" s="221"/>
      <c r="X22" s="221"/>
      <c r="Y22" s="221"/>
      <c r="Z22" s="221"/>
    </row>
    <row r="23" ht="12.0" customHeight="1">
      <c r="A23" s="296"/>
      <c r="B23" s="687" t="s">
        <v>411</v>
      </c>
      <c r="C23" s="695"/>
      <c r="D23" s="689"/>
      <c r="E23" s="312"/>
      <c r="F23" s="312"/>
      <c r="G23" s="690"/>
      <c r="H23" s="691">
        <f>SUM(H21:H22)</f>
        <v>0</v>
      </c>
      <c r="I23" s="296"/>
      <c r="J23" s="296"/>
      <c r="K23" s="296"/>
      <c r="L23" s="296"/>
      <c r="M23" s="296"/>
      <c r="N23" s="296"/>
      <c r="O23" s="221"/>
      <c r="P23" s="221"/>
      <c r="Q23" s="221"/>
      <c r="R23" s="221"/>
      <c r="S23" s="221"/>
      <c r="T23" s="221"/>
      <c r="U23" s="221"/>
      <c r="V23" s="221"/>
      <c r="W23" s="221"/>
      <c r="X23" s="221"/>
      <c r="Y23" s="221"/>
      <c r="Z23" s="221"/>
    </row>
    <row r="24" ht="35.25" customHeight="1">
      <c r="A24" s="296"/>
      <c r="B24" s="692" t="s">
        <v>415</v>
      </c>
      <c r="C24" s="693">
        <f>+H23</f>
        <v>0</v>
      </c>
      <c r="D24" s="296"/>
      <c r="E24" s="342"/>
      <c r="F24" s="342"/>
      <c r="G24" s="342"/>
      <c r="H24" s="342"/>
      <c r="I24" s="296"/>
      <c r="J24" s="296"/>
      <c r="K24" s="296"/>
      <c r="L24" s="296"/>
      <c r="M24" s="296"/>
      <c r="N24" s="296"/>
      <c r="O24" s="221"/>
      <c r="P24" s="221"/>
      <c r="Q24" s="221"/>
      <c r="R24" s="221"/>
      <c r="S24" s="221"/>
      <c r="T24" s="221"/>
      <c r="U24" s="221"/>
      <c r="V24" s="221"/>
      <c r="W24" s="221"/>
      <c r="X24" s="221"/>
      <c r="Y24" s="221"/>
      <c r="Z24" s="221"/>
    </row>
    <row r="25" ht="11.25" customHeight="1">
      <c r="A25" s="296"/>
      <c r="B25" s="296"/>
      <c r="C25" s="653"/>
      <c r="D25" s="296"/>
      <c r="E25" s="342"/>
      <c r="F25" s="342"/>
      <c r="G25" s="296"/>
      <c r="H25" s="296"/>
      <c r="I25" s="296"/>
      <c r="J25" s="296"/>
      <c r="K25" s="296"/>
      <c r="L25" s="296"/>
      <c r="M25" s="296"/>
      <c r="N25" s="296"/>
      <c r="O25" s="221"/>
      <c r="P25" s="221"/>
      <c r="Q25" s="221"/>
      <c r="R25" s="221"/>
      <c r="S25" s="221"/>
      <c r="T25" s="221"/>
      <c r="U25" s="221"/>
      <c r="V25" s="221"/>
      <c r="W25" s="221"/>
      <c r="X25" s="221"/>
      <c r="Y25" s="221"/>
      <c r="Z25" s="221"/>
    </row>
    <row r="26" ht="11.25" customHeight="1">
      <c r="A26" s="296"/>
      <c r="B26" s="296"/>
      <c r="C26" s="653"/>
      <c r="D26" s="296"/>
      <c r="E26" s="342"/>
      <c r="F26" s="342"/>
      <c r="G26" s="296"/>
      <c r="H26" s="296"/>
      <c r="I26" s="296"/>
      <c r="J26" s="296"/>
      <c r="K26" s="296"/>
      <c r="L26" s="296"/>
      <c r="M26" s="296"/>
      <c r="N26" s="296"/>
      <c r="O26" s="221"/>
      <c r="P26" s="221"/>
      <c r="Q26" s="221"/>
      <c r="R26" s="221"/>
      <c r="S26" s="221"/>
      <c r="T26" s="221"/>
      <c r="U26" s="221"/>
      <c r="V26" s="221"/>
      <c r="W26" s="221"/>
      <c r="X26" s="221"/>
      <c r="Y26" s="221"/>
      <c r="Z26" s="221"/>
    </row>
    <row r="27" ht="11.25" customHeight="1">
      <c r="A27" s="296"/>
      <c r="B27" s="296"/>
      <c r="C27" s="653"/>
      <c r="D27" s="296"/>
      <c r="E27" s="342"/>
      <c r="F27" s="342"/>
      <c r="G27" s="296"/>
      <c r="H27" s="296"/>
      <c r="I27" s="296"/>
      <c r="J27" s="296"/>
      <c r="K27" s="296"/>
      <c r="L27" s="296"/>
      <c r="M27" s="296"/>
      <c r="N27" s="296"/>
      <c r="O27" s="221"/>
      <c r="P27" s="221"/>
      <c r="Q27" s="221"/>
      <c r="R27" s="221"/>
      <c r="S27" s="221"/>
      <c r="T27" s="221"/>
      <c r="U27" s="221"/>
      <c r="V27" s="221"/>
      <c r="W27" s="221"/>
      <c r="X27" s="221"/>
      <c r="Y27" s="221"/>
      <c r="Z27" s="221"/>
    </row>
    <row r="28" ht="11.25" customHeight="1">
      <c r="A28" s="296"/>
      <c r="B28" s="296"/>
      <c r="C28" s="653"/>
      <c r="D28" s="296"/>
      <c r="E28" s="342"/>
      <c r="F28" s="342"/>
      <c r="G28" s="296"/>
      <c r="H28" s="296"/>
      <c r="I28" s="296"/>
      <c r="J28" s="296"/>
      <c r="K28" s="296"/>
      <c r="L28" s="296"/>
      <c r="M28" s="296"/>
      <c r="N28" s="296"/>
      <c r="O28" s="221"/>
      <c r="P28" s="221"/>
      <c r="Q28" s="221"/>
      <c r="R28" s="221"/>
      <c r="S28" s="221"/>
      <c r="T28" s="221"/>
      <c r="U28" s="221"/>
      <c r="V28" s="221"/>
      <c r="W28" s="221"/>
      <c r="X28" s="221"/>
      <c r="Y28" s="221"/>
      <c r="Z28" s="221"/>
    </row>
    <row r="29" ht="11.25" customHeight="1">
      <c r="A29" s="296"/>
      <c r="B29" s="296"/>
      <c r="C29" s="653"/>
      <c r="D29" s="296"/>
      <c r="E29" s="342"/>
      <c r="F29" s="342"/>
      <c r="G29" s="296"/>
      <c r="H29" s="296"/>
      <c r="I29" s="296"/>
      <c r="J29" s="296"/>
      <c r="K29" s="296"/>
      <c r="L29" s="296"/>
      <c r="M29" s="296"/>
      <c r="N29" s="296"/>
      <c r="O29" s="221"/>
      <c r="P29" s="221"/>
      <c r="Q29" s="221"/>
      <c r="R29" s="221"/>
      <c r="S29" s="221"/>
      <c r="T29" s="221"/>
      <c r="U29" s="221"/>
      <c r="V29" s="221"/>
      <c r="W29" s="221"/>
      <c r="X29" s="221"/>
      <c r="Y29" s="221"/>
      <c r="Z29" s="221"/>
    </row>
    <row r="30" ht="11.25" customHeight="1">
      <c r="A30" s="296"/>
      <c r="B30" s="296"/>
      <c r="C30" s="653"/>
      <c r="D30" s="296"/>
      <c r="E30" s="342"/>
      <c r="F30" s="342"/>
      <c r="G30" s="296"/>
      <c r="H30" s="296"/>
      <c r="I30" s="296"/>
      <c r="J30" s="296"/>
      <c r="K30" s="296"/>
      <c r="L30" s="296"/>
      <c r="M30" s="296"/>
      <c r="N30" s="296"/>
      <c r="O30" s="221"/>
      <c r="P30" s="221"/>
      <c r="Q30" s="221"/>
      <c r="R30" s="221"/>
      <c r="S30" s="221"/>
      <c r="T30" s="221"/>
      <c r="U30" s="221"/>
      <c r="V30" s="221"/>
      <c r="W30" s="221"/>
      <c r="X30" s="221"/>
      <c r="Y30" s="221"/>
      <c r="Z30" s="221"/>
    </row>
    <row r="31" ht="11.25" customHeight="1">
      <c r="A31" s="296"/>
      <c r="B31" s="296"/>
      <c r="C31" s="653"/>
      <c r="D31" s="296"/>
      <c r="E31" s="342"/>
      <c r="F31" s="342"/>
      <c r="G31" s="296"/>
      <c r="H31" s="296"/>
      <c r="I31" s="296"/>
      <c r="J31" s="296"/>
      <c r="K31" s="296"/>
      <c r="L31" s="296"/>
      <c r="M31" s="296"/>
      <c r="N31" s="296"/>
      <c r="O31" s="221"/>
      <c r="P31" s="221"/>
      <c r="Q31" s="221"/>
      <c r="R31" s="221"/>
      <c r="S31" s="221"/>
      <c r="T31" s="221"/>
      <c r="U31" s="221"/>
      <c r="V31" s="221"/>
      <c r="W31" s="221"/>
      <c r="X31" s="221"/>
      <c r="Y31" s="221"/>
      <c r="Z31" s="221"/>
    </row>
    <row r="32" ht="11.25" customHeight="1">
      <c r="A32" s="296"/>
      <c r="B32" s="296"/>
      <c r="C32" s="653"/>
      <c r="D32" s="296"/>
      <c r="E32" s="342"/>
      <c r="F32" s="342"/>
      <c r="G32" s="296"/>
      <c r="H32" s="296"/>
      <c r="I32" s="296"/>
      <c r="J32" s="296"/>
      <c r="K32" s="296"/>
      <c r="L32" s="296"/>
      <c r="M32" s="296"/>
      <c r="N32" s="296"/>
      <c r="O32" s="221"/>
      <c r="P32" s="221"/>
      <c r="Q32" s="221"/>
      <c r="R32" s="221"/>
      <c r="S32" s="221"/>
      <c r="T32" s="221"/>
      <c r="U32" s="221"/>
      <c r="V32" s="221"/>
      <c r="W32" s="221"/>
      <c r="X32" s="221"/>
      <c r="Y32" s="221"/>
      <c r="Z32" s="221"/>
    </row>
    <row r="33" ht="11.25" customHeight="1">
      <c r="A33" s="296"/>
      <c r="B33" s="296"/>
      <c r="C33" s="653"/>
      <c r="D33" s="296"/>
      <c r="E33" s="342"/>
      <c r="F33" s="342"/>
      <c r="G33" s="296"/>
      <c r="H33" s="296"/>
      <c r="I33" s="296"/>
      <c r="J33" s="296"/>
      <c r="K33" s="296"/>
      <c r="L33" s="296"/>
      <c r="M33" s="296"/>
      <c r="N33" s="296"/>
      <c r="O33" s="221"/>
      <c r="P33" s="221"/>
      <c r="Q33" s="221"/>
      <c r="R33" s="221"/>
      <c r="S33" s="221"/>
      <c r="T33" s="221"/>
      <c r="U33" s="221"/>
      <c r="V33" s="221"/>
      <c r="W33" s="221"/>
      <c r="X33" s="221"/>
      <c r="Y33" s="221"/>
      <c r="Z33" s="221"/>
    </row>
    <row r="34" ht="11.25" customHeight="1">
      <c r="A34" s="296"/>
      <c r="B34" s="296"/>
      <c r="C34" s="653"/>
      <c r="D34" s="296"/>
      <c r="E34" s="342"/>
      <c r="F34" s="342"/>
      <c r="G34" s="296"/>
      <c r="H34" s="296"/>
      <c r="I34" s="296"/>
      <c r="J34" s="296"/>
      <c r="K34" s="296"/>
      <c r="L34" s="296"/>
      <c r="M34" s="296"/>
      <c r="N34" s="296"/>
      <c r="O34" s="221"/>
      <c r="P34" s="221"/>
      <c r="Q34" s="221"/>
      <c r="R34" s="221"/>
      <c r="S34" s="221"/>
      <c r="T34" s="221"/>
      <c r="U34" s="221"/>
      <c r="V34" s="221"/>
      <c r="W34" s="221"/>
      <c r="X34" s="221"/>
      <c r="Y34" s="221"/>
      <c r="Z34" s="221"/>
    </row>
    <row r="35" ht="11.25" customHeight="1">
      <c r="A35" s="296"/>
      <c r="B35" s="296"/>
      <c r="C35" s="653"/>
      <c r="D35" s="296"/>
      <c r="E35" s="342"/>
      <c r="F35" s="342"/>
      <c r="G35" s="296"/>
      <c r="H35" s="296"/>
      <c r="I35" s="296"/>
      <c r="J35" s="296"/>
      <c r="K35" s="296"/>
      <c r="L35" s="296"/>
      <c r="M35" s="296"/>
      <c r="N35" s="296"/>
      <c r="O35" s="221"/>
      <c r="P35" s="221"/>
      <c r="Q35" s="221"/>
      <c r="R35" s="221"/>
      <c r="S35" s="221"/>
      <c r="T35" s="221"/>
      <c r="U35" s="221"/>
      <c r="V35" s="221"/>
      <c r="W35" s="221"/>
      <c r="X35" s="221"/>
      <c r="Y35" s="221"/>
      <c r="Z35" s="221"/>
    </row>
    <row r="36" ht="11.25" customHeight="1">
      <c r="A36" s="296"/>
      <c r="B36" s="296"/>
      <c r="C36" s="653"/>
      <c r="D36" s="296"/>
      <c r="E36" s="342"/>
      <c r="F36" s="342"/>
      <c r="G36" s="296"/>
      <c r="H36" s="296"/>
      <c r="I36" s="296"/>
      <c r="J36" s="296"/>
      <c r="K36" s="296"/>
      <c r="L36" s="296"/>
      <c r="M36" s="296"/>
      <c r="N36" s="296"/>
      <c r="O36" s="221"/>
      <c r="P36" s="221"/>
      <c r="Q36" s="221"/>
      <c r="R36" s="221"/>
      <c r="S36" s="221"/>
      <c r="T36" s="221"/>
      <c r="U36" s="221"/>
      <c r="V36" s="221"/>
      <c r="W36" s="221"/>
      <c r="X36" s="221"/>
      <c r="Y36" s="221"/>
      <c r="Z36" s="221"/>
    </row>
    <row r="37" ht="11.25" customHeight="1">
      <c r="A37" s="296"/>
      <c r="B37" s="296"/>
      <c r="C37" s="653"/>
      <c r="D37" s="296"/>
      <c r="E37" s="342"/>
      <c r="F37" s="342"/>
      <c r="G37" s="296"/>
      <c r="H37" s="296"/>
      <c r="I37" s="296"/>
      <c r="J37" s="296"/>
      <c r="K37" s="296"/>
      <c r="L37" s="296"/>
      <c r="M37" s="296"/>
      <c r="N37" s="296"/>
      <c r="O37" s="221"/>
      <c r="P37" s="221"/>
      <c r="Q37" s="221"/>
      <c r="R37" s="221"/>
      <c r="S37" s="221"/>
      <c r="T37" s="221"/>
      <c r="U37" s="221"/>
      <c r="V37" s="221"/>
      <c r="W37" s="221"/>
      <c r="X37" s="221"/>
      <c r="Y37" s="221"/>
      <c r="Z37" s="221"/>
    </row>
    <row r="38" ht="11.25" customHeight="1">
      <c r="A38" s="296"/>
      <c r="B38" s="296"/>
      <c r="C38" s="653"/>
      <c r="D38" s="296"/>
      <c r="E38" s="342"/>
      <c r="F38" s="342"/>
      <c r="G38" s="296"/>
      <c r="H38" s="296"/>
      <c r="I38" s="296"/>
      <c r="J38" s="296"/>
      <c r="K38" s="296"/>
      <c r="L38" s="296"/>
      <c r="M38" s="296"/>
      <c r="N38" s="296"/>
      <c r="O38" s="221"/>
      <c r="P38" s="221"/>
      <c r="Q38" s="221"/>
      <c r="R38" s="221"/>
      <c r="S38" s="221"/>
      <c r="T38" s="221"/>
      <c r="U38" s="221"/>
      <c r="V38" s="221"/>
      <c r="W38" s="221"/>
      <c r="X38" s="221"/>
      <c r="Y38" s="221"/>
      <c r="Z38" s="221"/>
    </row>
    <row r="39" ht="11.25" customHeight="1">
      <c r="A39" s="296"/>
      <c r="B39" s="296"/>
      <c r="C39" s="653"/>
      <c r="D39" s="296"/>
      <c r="E39" s="342"/>
      <c r="F39" s="342"/>
      <c r="G39" s="296"/>
      <c r="H39" s="296"/>
      <c r="I39" s="296"/>
      <c r="J39" s="296"/>
      <c r="K39" s="296"/>
      <c r="L39" s="296"/>
      <c r="M39" s="296"/>
      <c r="N39" s="296"/>
      <c r="O39" s="221"/>
      <c r="P39" s="221"/>
      <c r="Q39" s="221"/>
      <c r="R39" s="221"/>
      <c r="S39" s="221"/>
      <c r="T39" s="221"/>
      <c r="U39" s="221"/>
      <c r="V39" s="221"/>
      <c r="W39" s="221"/>
      <c r="X39" s="221"/>
      <c r="Y39" s="221"/>
      <c r="Z39" s="221"/>
    </row>
    <row r="40" ht="11.25" customHeight="1">
      <c r="A40" s="296"/>
      <c r="B40" s="296"/>
      <c r="C40" s="653"/>
      <c r="D40" s="296"/>
      <c r="E40" s="342"/>
      <c r="F40" s="342"/>
      <c r="G40" s="296"/>
      <c r="H40" s="296"/>
      <c r="I40" s="296"/>
      <c r="J40" s="296"/>
      <c r="K40" s="296"/>
      <c r="L40" s="296"/>
      <c r="M40" s="296"/>
      <c r="N40" s="296"/>
      <c r="O40" s="221"/>
      <c r="P40" s="221"/>
      <c r="Q40" s="221"/>
      <c r="R40" s="221"/>
      <c r="S40" s="221"/>
      <c r="T40" s="221"/>
      <c r="U40" s="221"/>
      <c r="V40" s="221"/>
      <c r="W40" s="221"/>
      <c r="X40" s="221"/>
      <c r="Y40" s="221"/>
      <c r="Z40" s="221"/>
    </row>
    <row r="41" ht="11.25" customHeight="1">
      <c r="A41" s="296"/>
      <c r="B41" s="296"/>
      <c r="C41" s="653"/>
      <c r="D41" s="296"/>
      <c r="E41" s="342"/>
      <c r="F41" s="342"/>
      <c r="G41" s="296"/>
      <c r="H41" s="296"/>
      <c r="I41" s="296"/>
      <c r="J41" s="296"/>
      <c r="K41" s="296"/>
      <c r="L41" s="296"/>
      <c r="M41" s="296"/>
      <c r="N41" s="296"/>
      <c r="O41" s="221"/>
      <c r="P41" s="221"/>
      <c r="Q41" s="221"/>
      <c r="R41" s="221"/>
      <c r="S41" s="221"/>
      <c r="T41" s="221"/>
      <c r="U41" s="221"/>
      <c r="V41" s="221"/>
      <c r="W41" s="221"/>
      <c r="X41" s="221"/>
      <c r="Y41" s="221"/>
      <c r="Z41" s="221"/>
    </row>
    <row r="42" ht="11.25" customHeight="1">
      <c r="A42" s="296"/>
      <c r="B42" s="296"/>
      <c r="C42" s="653"/>
      <c r="D42" s="296"/>
      <c r="E42" s="342"/>
      <c r="F42" s="342"/>
      <c r="G42" s="296"/>
      <c r="H42" s="296"/>
      <c r="I42" s="296"/>
      <c r="J42" s="296"/>
      <c r="K42" s="296"/>
      <c r="L42" s="296"/>
      <c r="M42" s="296"/>
      <c r="N42" s="296"/>
      <c r="O42" s="221"/>
      <c r="P42" s="221"/>
      <c r="Q42" s="221"/>
      <c r="R42" s="221"/>
      <c r="S42" s="221"/>
      <c r="T42" s="221"/>
      <c r="U42" s="221"/>
      <c r="V42" s="221"/>
      <c r="W42" s="221"/>
      <c r="X42" s="221"/>
      <c r="Y42" s="221"/>
      <c r="Z42" s="221"/>
    </row>
    <row r="43" ht="11.25" customHeight="1">
      <c r="A43" s="296"/>
      <c r="B43" s="296"/>
      <c r="C43" s="653"/>
      <c r="D43" s="296"/>
      <c r="E43" s="342"/>
      <c r="F43" s="342"/>
      <c r="G43" s="296"/>
      <c r="H43" s="296"/>
      <c r="I43" s="296"/>
      <c r="J43" s="296"/>
      <c r="K43" s="296"/>
      <c r="L43" s="296"/>
      <c r="M43" s="296"/>
      <c r="N43" s="296"/>
      <c r="O43" s="221"/>
      <c r="P43" s="221"/>
      <c r="Q43" s="221"/>
      <c r="R43" s="221"/>
      <c r="S43" s="221"/>
      <c r="T43" s="221"/>
      <c r="U43" s="221"/>
      <c r="V43" s="221"/>
      <c r="W43" s="221"/>
      <c r="X43" s="221"/>
      <c r="Y43" s="221"/>
      <c r="Z43" s="221"/>
    </row>
    <row r="44" ht="11.25" customHeight="1">
      <c r="A44" s="296"/>
      <c r="B44" s="296"/>
      <c r="C44" s="653"/>
      <c r="D44" s="296"/>
      <c r="E44" s="342"/>
      <c r="F44" s="342"/>
      <c r="G44" s="296"/>
      <c r="H44" s="296"/>
      <c r="I44" s="296"/>
      <c r="J44" s="296"/>
      <c r="K44" s="296"/>
      <c r="L44" s="296"/>
      <c r="M44" s="296"/>
      <c r="N44" s="296"/>
      <c r="O44" s="221"/>
      <c r="P44" s="221"/>
      <c r="Q44" s="221"/>
      <c r="R44" s="221"/>
      <c r="S44" s="221"/>
      <c r="T44" s="221"/>
      <c r="U44" s="221"/>
      <c r="V44" s="221"/>
      <c r="W44" s="221"/>
      <c r="X44" s="221"/>
      <c r="Y44" s="221"/>
      <c r="Z44" s="221"/>
    </row>
    <row r="45" ht="11.25" customHeight="1">
      <c r="A45" s="296"/>
      <c r="B45" s="296"/>
      <c r="C45" s="653"/>
      <c r="D45" s="296"/>
      <c r="E45" s="342"/>
      <c r="F45" s="342"/>
      <c r="G45" s="296"/>
      <c r="H45" s="296"/>
      <c r="I45" s="296"/>
      <c r="J45" s="296"/>
      <c r="K45" s="296"/>
      <c r="L45" s="296"/>
      <c r="M45" s="296"/>
      <c r="N45" s="296"/>
      <c r="O45" s="221"/>
      <c r="P45" s="221"/>
      <c r="Q45" s="221"/>
      <c r="R45" s="221"/>
      <c r="S45" s="221"/>
      <c r="T45" s="221"/>
      <c r="U45" s="221"/>
      <c r="V45" s="221"/>
      <c r="W45" s="221"/>
      <c r="X45" s="221"/>
      <c r="Y45" s="221"/>
      <c r="Z45" s="221"/>
    </row>
    <row r="46" ht="11.25" customHeight="1">
      <c r="A46" s="296"/>
      <c r="B46" s="296"/>
      <c r="C46" s="653"/>
      <c r="D46" s="296"/>
      <c r="E46" s="342"/>
      <c r="F46" s="342"/>
      <c r="G46" s="296"/>
      <c r="H46" s="296"/>
      <c r="I46" s="296"/>
      <c r="J46" s="296"/>
      <c r="K46" s="296"/>
      <c r="L46" s="296"/>
      <c r="M46" s="296"/>
      <c r="N46" s="296"/>
      <c r="O46" s="221"/>
      <c r="P46" s="221"/>
      <c r="Q46" s="221"/>
      <c r="R46" s="221"/>
      <c r="S46" s="221"/>
      <c r="T46" s="221"/>
      <c r="U46" s="221"/>
      <c r="V46" s="221"/>
      <c r="W46" s="221"/>
      <c r="X46" s="221"/>
      <c r="Y46" s="221"/>
      <c r="Z46" s="221"/>
    </row>
    <row r="47" ht="11.25" customHeight="1">
      <c r="A47" s="296"/>
      <c r="B47" s="296"/>
      <c r="C47" s="653"/>
      <c r="D47" s="296"/>
      <c r="E47" s="342"/>
      <c r="F47" s="342"/>
      <c r="G47" s="296"/>
      <c r="H47" s="296"/>
      <c r="I47" s="296"/>
      <c r="J47" s="296"/>
      <c r="K47" s="296"/>
      <c r="L47" s="296"/>
      <c r="M47" s="296"/>
      <c r="N47" s="296"/>
      <c r="O47" s="221"/>
      <c r="P47" s="221"/>
      <c r="Q47" s="221"/>
      <c r="R47" s="221"/>
      <c r="S47" s="221"/>
      <c r="T47" s="221"/>
      <c r="U47" s="221"/>
      <c r="V47" s="221"/>
      <c r="W47" s="221"/>
      <c r="X47" s="221"/>
      <c r="Y47" s="221"/>
      <c r="Z47" s="221"/>
    </row>
    <row r="48" ht="11.25" customHeight="1">
      <c r="A48" s="296"/>
      <c r="B48" s="296"/>
      <c r="C48" s="653"/>
      <c r="D48" s="296"/>
      <c r="E48" s="342"/>
      <c r="F48" s="342"/>
      <c r="G48" s="296"/>
      <c r="H48" s="296"/>
      <c r="I48" s="296"/>
      <c r="J48" s="296"/>
      <c r="K48" s="296"/>
      <c r="L48" s="296"/>
      <c r="M48" s="296"/>
      <c r="N48" s="296"/>
      <c r="O48" s="221"/>
      <c r="P48" s="221"/>
      <c r="Q48" s="221"/>
      <c r="R48" s="221"/>
      <c r="S48" s="221"/>
      <c r="T48" s="221"/>
      <c r="U48" s="221"/>
      <c r="V48" s="221"/>
      <c r="W48" s="221"/>
      <c r="X48" s="221"/>
      <c r="Y48" s="221"/>
      <c r="Z48" s="221"/>
    </row>
    <row r="49" ht="11.25" customHeight="1">
      <c r="A49" s="296"/>
      <c r="B49" s="221"/>
      <c r="C49" s="696"/>
      <c r="D49" s="221"/>
      <c r="E49" s="233"/>
      <c r="F49" s="233"/>
      <c r="G49" s="221"/>
      <c r="H49" s="221"/>
      <c r="I49" s="296"/>
      <c r="J49" s="296"/>
      <c r="K49" s="296"/>
      <c r="L49" s="296"/>
      <c r="M49" s="296"/>
      <c r="N49" s="296"/>
      <c r="O49" s="221"/>
      <c r="P49" s="221"/>
      <c r="Q49" s="221"/>
      <c r="R49" s="221"/>
      <c r="S49" s="221"/>
      <c r="T49" s="221"/>
      <c r="U49" s="221"/>
      <c r="V49" s="221"/>
      <c r="W49" s="221"/>
      <c r="X49" s="221"/>
      <c r="Y49" s="221"/>
      <c r="Z49" s="221"/>
    </row>
    <row r="50" ht="11.25" customHeight="1">
      <c r="A50" s="296"/>
      <c r="B50" s="221"/>
      <c r="C50" s="696"/>
      <c r="D50" s="221"/>
      <c r="E50" s="233"/>
      <c r="F50" s="233"/>
      <c r="G50" s="221"/>
      <c r="H50" s="221"/>
      <c r="I50" s="296"/>
      <c r="J50" s="296"/>
      <c r="K50" s="296"/>
      <c r="L50" s="296"/>
      <c r="M50" s="296"/>
      <c r="N50" s="296"/>
      <c r="O50" s="221"/>
      <c r="P50" s="221"/>
      <c r="Q50" s="221"/>
      <c r="R50" s="221"/>
      <c r="S50" s="221"/>
      <c r="T50" s="221"/>
      <c r="U50" s="221"/>
      <c r="V50" s="221"/>
      <c r="W50" s="221"/>
      <c r="X50" s="221"/>
      <c r="Y50" s="221"/>
      <c r="Z50" s="221"/>
    </row>
    <row r="51" ht="11.25" customHeight="1">
      <c r="A51" s="296"/>
      <c r="B51" s="221"/>
      <c r="C51" s="696"/>
      <c r="D51" s="221"/>
      <c r="E51" s="233"/>
      <c r="F51" s="233"/>
      <c r="G51" s="221"/>
      <c r="H51" s="221"/>
      <c r="I51" s="296"/>
      <c r="J51" s="296"/>
      <c r="K51" s="296"/>
      <c r="L51" s="296"/>
      <c r="M51" s="296"/>
      <c r="N51" s="296"/>
      <c r="O51" s="221"/>
      <c r="P51" s="221"/>
      <c r="Q51" s="221"/>
      <c r="R51" s="221"/>
      <c r="S51" s="221"/>
      <c r="T51" s="221"/>
      <c r="U51" s="221"/>
      <c r="V51" s="221"/>
      <c r="W51" s="221"/>
      <c r="X51" s="221"/>
      <c r="Y51" s="221"/>
      <c r="Z51" s="221"/>
    </row>
    <row r="52" ht="11.25" customHeight="1">
      <c r="A52" s="296"/>
      <c r="B52" s="221"/>
      <c r="C52" s="696"/>
      <c r="D52" s="221"/>
      <c r="E52" s="233"/>
      <c r="F52" s="233"/>
      <c r="G52" s="221"/>
      <c r="H52" s="221"/>
      <c r="I52" s="296"/>
      <c r="J52" s="296"/>
      <c r="K52" s="296"/>
      <c r="L52" s="296"/>
      <c r="M52" s="296"/>
      <c r="N52" s="296"/>
      <c r="O52" s="221"/>
      <c r="P52" s="221"/>
      <c r="Q52" s="221"/>
      <c r="R52" s="221"/>
      <c r="S52" s="221"/>
      <c r="T52" s="221"/>
      <c r="U52" s="221"/>
      <c r="V52" s="221"/>
      <c r="W52" s="221"/>
      <c r="X52" s="221"/>
      <c r="Y52" s="221"/>
      <c r="Z52" s="221"/>
    </row>
    <row r="53" ht="11.25" customHeight="1">
      <c r="A53" s="296"/>
      <c r="B53" s="221"/>
      <c r="C53" s="696"/>
      <c r="D53" s="221"/>
      <c r="E53" s="233"/>
      <c r="F53" s="233"/>
      <c r="G53" s="221"/>
      <c r="H53" s="221"/>
      <c r="I53" s="296"/>
      <c r="J53" s="296"/>
      <c r="K53" s="296"/>
      <c r="L53" s="296"/>
      <c r="M53" s="296"/>
      <c r="N53" s="296"/>
      <c r="O53" s="221"/>
      <c r="P53" s="221"/>
      <c r="Q53" s="221"/>
      <c r="R53" s="221"/>
      <c r="S53" s="221"/>
      <c r="T53" s="221"/>
      <c r="U53" s="221"/>
      <c r="V53" s="221"/>
      <c r="W53" s="221"/>
      <c r="X53" s="221"/>
      <c r="Y53" s="221"/>
      <c r="Z53" s="221"/>
    </row>
    <row r="54" ht="11.25" customHeight="1">
      <c r="A54" s="296"/>
      <c r="B54" s="221"/>
      <c r="C54" s="696"/>
      <c r="D54" s="221"/>
      <c r="E54" s="233"/>
      <c r="F54" s="233"/>
      <c r="G54" s="221"/>
      <c r="H54" s="221"/>
      <c r="I54" s="296"/>
      <c r="J54" s="296"/>
      <c r="K54" s="296"/>
      <c r="L54" s="296"/>
      <c r="M54" s="296"/>
      <c r="N54" s="296"/>
      <c r="O54" s="221"/>
      <c r="P54" s="221"/>
      <c r="Q54" s="221"/>
      <c r="R54" s="221"/>
      <c r="S54" s="221"/>
      <c r="T54" s="221"/>
      <c r="U54" s="221"/>
      <c r="V54" s="221"/>
      <c r="W54" s="221"/>
      <c r="X54" s="221"/>
      <c r="Y54" s="221"/>
      <c r="Z54" s="221"/>
    </row>
    <row r="55" ht="11.25" customHeight="1">
      <c r="A55" s="296"/>
      <c r="B55" s="221"/>
      <c r="C55" s="696"/>
      <c r="D55" s="221"/>
      <c r="E55" s="233"/>
      <c r="F55" s="233"/>
      <c r="G55" s="221"/>
      <c r="H55" s="221"/>
      <c r="I55" s="296"/>
      <c r="J55" s="296"/>
      <c r="K55" s="296"/>
      <c r="L55" s="296"/>
      <c r="M55" s="296"/>
      <c r="N55" s="296"/>
      <c r="O55" s="221"/>
      <c r="P55" s="221"/>
      <c r="Q55" s="221"/>
      <c r="R55" s="221"/>
      <c r="S55" s="221"/>
      <c r="T55" s="221"/>
      <c r="U55" s="221"/>
      <c r="V55" s="221"/>
      <c r="W55" s="221"/>
      <c r="X55" s="221"/>
      <c r="Y55" s="221"/>
      <c r="Z55" s="221"/>
    </row>
    <row r="56" ht="11.25" customHeight="1">
      <c r="A56" s="296"/>
      <c r="B56" s="221"/>
      <c r="C56" s="696"/>
      <c r="D56" s="221"/>
      <c r="E56" s="233"/>
      <c r="F56" s="233"/>
      <c r="G56" s="221"/>
      <c r="H56" s="221"/>
      <c r="I56" s="296"/>
      <c r="J56" s="296"/>
      <c r="K56" s="296"/>
      <c r="L56" s="296"/>
      <c r="M56" s="296"/>
      <c r="N56" s="296"/>
      <c r="O56" s="221"/>
      <c r="P56" s="221"/>
      <c r="Q56" s="221"/>
      <c r="R56" s="221"/>
      <c r="S56" s="221"/>
      <c r="T56" s="221"/>
      <c r="U56" s="221"/>
      <c r="V56" s="221"/>
      <c r="W56" s="221"/>
      <c r="X56" s="221"/>
      <c r="Y56" s="221"/>
      <c r="Z56" s="221"/>
    </row>
    <row r="57" ht="11.25" customHeight="1">
      <c r="A57" s="296"/>
      <c r="B57" s="221"/>
      <c r="C57" s="696"/>
      <c r="D57" s="221"/>
      <c r="E57" s="233"/>
      <c r="F57" s="233"/>
      <c r="G57" s="221"/>
      <c r="H57" s="221"/>
      <c r="I57" s="296"/>
      <c r="J57" s="296"/>
      <c r="K57" s="296"/>
      <c r="L57" s="296"/>
      <c r="M57" s="296"/>
      <c r="N57" s="296"/>
      <c r="O57" s="221"/>
      <c r="P57" s="221"/>
      <c r="Q57" s="221"/>
      <c r="R57" s="221"/>
      <c r="S57" s="221"/>
      <c r="T57" s="221"/>
      <c r="U57" s="221"/>
      <c r="V57" s="221"/>
      <c r="W57" s="221"/>
      <c r="X57" s="221"/>
      <c r="Y57" s="221"/>
      <c r="Z57" s="221"/>
    </row>
    <row r="58" ht="11.25" customHeight="1">
      <c r="A58" s="296"/>
      <c r="B58" s="221"/>
      <c r="C58" s="696"/>
      <c r="D58" s="221"/>
      <c r="E58" s="233"/>
      <c r="F58" s="233"/>
      <c r="G58" s="221"/>
      <c r="H58" s="221"/>
      <c r="I58" s="296"/>
      <c r="J58" s="296"/>
      <c r="K58" s="296"/>
      <c r="L58" s="296"/>
      <c r="M58" s="296"/>
      <c r="N58" s="296"/>
      <c r="O58" s="221"/>
      <c r="P58" s="221"/>
      <c r="Q58" s="221"/>
      <c r="R58" s="221"/>
      <c r="S58" s="221"/>
      <c r="T58" s="221"/>
      <c r="U58" s="221"/>
      <c r="V58" s="221"/>
      <c r="W58" s="221"/>
      <c r="X58" s="221"/>
      <c r="Y58" s="221"/>
      <c r="Z58" s="221"/>
    </row>
    <row r="59" ht="11.25" customHeight="1">
      <c r="A59" s="296"/>
      <c r="B59" s="221"/>
      <c r="C59" s="696"/>
      <c r="D59" s="221"/>
      <c r="E59" s="233"/>
      <c r="F59" s="233"/>
      <c r="G59" s="221"/>
      <c r="H59" s="221"/>
      <c r="I59" s="296"/>
      <c r="J59" s="296"/>
      <c r="K59" s="296"/>
      <c r="L59" s="296"/>
      <c r="M59" s="296"/>
      <c r="N59" s="296"/>
      <c r="O59" s="221"/>
      <c r="P59" s="221"/>
      <c r="Q59" s="221"/>
      <c r="R59" s="221"/>
      <c r="S59" s="221"/>
      <c r="T59" s="221"/>
      <c r="U59" s="221"/>
      <c r="V59" s="221"/>
      <c r="W59" s="221"/>
      <c r="X59" s="221"/>
      <c r="Y59" s="221"/>
      <c r="Z59" s="221"/>
    </row>
    <row r="60" ht="11.25" customHeight="1">
      <c r="A60" s="296"/>
      <c r="B60" s="221"/>
      <c r="C60" s="696"/>
      <c r="D60" s="221"/>
      <c r="E60" s="233"/>
      <c r="F60" s="233"/>
      <c r="G60" s="221"/>
      <c r="H60" s="221"/>
      <c r="I60" s="296"/>
      <c r="J60" s="296"/>
      <c r="K60" s="296"/>
      <c r="L60" s="296"/>
      <c r="M60" s="296"/>
      <c r="N60" s="296"/>
      <c r="O60" s="221"/>
      <c r="P60" s="221"/>
      <c r="Q60" s="221"/>
      <c r="R60" s="221"/>
      <c r="S60" s="221"/>
      <c r="T60" s="221"/>
      <c r="U60" s="221"/>
      <c r="V60" s="221"/>
      <c r="W60" s="221"/>
      <c r="X60" s="221"/>
      <c r="Y60" s="221"/>
      <c r="Z60" s="221"/>
    </row>
    <row r="61" ht="11.25" customHeight="1">
      <c r="A61" s="296"/>
      <c r="B61" s="221"/>
      <c r="C61" s="696"/>
      <c r="D61" s="221"/>
      <c r="E61" s="233"/>
      <c r="F61" s="233"/>
      <c r="G61" s="221"/>
      <c r="H61" s="221"/>
      <c r="I61" s="296"/>
      <c r="J61" s="296"/>
      <c r="K61" s="296"/>
      <c r="L61" s="296"/>
      <c r="M61" s="296"/>
      <c r="N61" s="296"/>
      <c r="O61" s="221"/>
      <c r="P61" s="221"/>
      <c r="Q61" s="221"/>
      <c r="R61" s="221"/>
      <c r="S61" s="221"/>
      <c r="T61" s="221"/>
      <c r="U61" s="221"/>
      <c r="V61" s="221"/>
      <c r="W61" s="221"/>
      <c r="X61" s="221"/>
      <c r="Y61" s="221"/>
      <c r="Z61" s="221"/>
    </row>
    <row r="62" ht="11.25" customHeight="1">
      <c r="A62" s="296"/>
      <c r="B62" s="221"/>
      <c r="C62" s="696"/>
      <c r="D62" s="221"/>
      <c r="E62" s="233"/>
      <c r="F62" s="233"/>
      <c r="G62" s="221"/>
      <c r="H62" s="221"/>
      <c r="I62" s="296"/>
      <c r="J62" s="296"/>
      <c r="K62" s="296"/>
      <c r="L62" s="296"/>
      <c r="M62" s="296"/>
      <c r="N62" s="296"/>
      <c r="O62" s="221"/>
      <c r="P62" s="221"/>
      <c r="Q62" s="221"/>
      <c r="R62" s="221"/>
      <c r="S62" s="221"/>
      <c r="T62" s="221"/>
      <c r="U62" s="221"/>
      <c r="V62" s="221"/>
      <c r="W62" s="221"/>
      <c r="X62" s="221"/>
      <c r="Y62" s="221"/>
      <c r="Z62" s="221"/>
    </row>
    <row r="63" ht="11.25" customHeight="1">
      <c r="A63" s="296"/>
      <c r="B63" s="221"/>
      <c r="C63" s="696"/>
      <c r="D63" s="221"/>
      <c r="E63" s="233"/>
      <c r="F63" s="233"/>
      <c r="G63" s="221"/>
      <c r="H63" s="221"/>
      <c r="I63" s="296"/>
      <c r="J63" s="296"/>
      <c r="K63" s="296"/>
      <c r="L63" s="296"/>
      <c r="M63" s="296"/>
      <c r="N63" s="296"/>
      <c r="O63" s="221"/>
      <c r="P63" s="221"/>
      <c r="Q63" s="221"/>
      <c r="R63" s="221"/>
      <c r="S63" s="221"/>
      <c r="T63" s="221"/>
      <c r="U63" s="221"/>
      <c r="V63" s="221"/>
      <c r="W63" s="221"/>
      <c r="X63" s="221"/>
      <c r="Y63" s="221"/>
      <c r="Z63" s="221"/>
    </row>
    <row r="64" ht="11.25" customHeight="1">
      <c r="A64" s="296"/>
      <c r="B64" s="221"/>
      <c r="C64" s="696"/>
      <c r="D64" s="221"/>
      <c r="E64" s="233"/>
      <c r="F64" s="233"/>
      <c r="G64" s="221"/>
      <c r="H64" s="221"/>
      <c r="I64" s="296"/>
      <c r="J64" s="296"/>
      <c r="K64" s="296"/>
      <c r="L64" s="296"/>
      <c r="M64" s="296"/>
      <c r="N64" s="296"/>
      <c r="O64" s="221"/>
      <c r="P64" s="221"/>
      <c r="Q64" s="221"/>
      <c r="R64" s="221"/>
      <c r="S64" s="221"/>
      <c r="T64" s="221"/>
      <c r="U64" s="221"/>
      <c r="V64" s="221"/>
      <c r="W64" s="221"/>
      <c r="X64" s="221"/>
      <c r="Y64" s="221"/>
      <c r="Z64" s="221"/>
    </row>
    <row r="65" ht="11.25" customHeight="1">
      <c r="A65" s="296"/>
      <c r="B65" s="221"/>
      <c r="C65" s="696"/>
      <c r="D65" s="221"/>
      <c r="E65" s="233"/>
      <c r="F65" s="233"/>
      <c r="G65" s="221"/>
      <c r="H65" s="221"/>
      <c r="I65" s="296"/>
      <c r="J65" s="296"/>
      <c r="K65" s="296"/>
      <c r="L65" s="296"/>
      <c r="M65" s="296"/>
      <c r="N65" s="296"/>
      <c r="O65" s="221"/>
      <c r="P65" s="221"/>
      <c r="Q65" s="221"/>
      <c r="R65" s="221"/>
      <c r="S65" s="221"/>
      <c r="T65" s="221"/>
      <c r="U65" s="221"/>
      <c r="V65" s="221"/>
      <c r="W65" s="221"/>
      <c r="X65" s="221"/>
      <c r="Y65" s="221"/>
      <c r="Z65" s="221"/>
    </row>
    <row r="66" ht="11.25" customHeight="1">
      <c r="A66" s="296"/>
      <c r="B66" s="221"/>
      <c r="C66" s="696"/>
      <c r="D66" s="221"/>
      <c r="E66" s="233"/>
      <c r="F66" s="233"/>
      <c r="G66" s="221"/>
      <c r="H66" s="221"/>
      <c r="I66" s="296"/>
      <c r="J66" s="296"/>
      <c r="K66" s="296"/>
      <c r="L66" s="296"/>
      <c r="M66" s="296"/>
      <c r="N66" s="296"/>
      <c r="O66" s="221"/>
      <c r="P66" s="221"/>
      <c r="Q66" s="221"/>
      <c r="R66" s="221"/>
      <c r="S66" s="221"/>
      <c r="T66" s="221"/>
      <c r="U66" s="221"/>
      <c r="V66" s="221"/>
      <c r="W66" s="221"/>
      <c r="X66" s="221"/>
      <c r="Y66" s="221"/>
      <c r="Z66" s="221"/>
    </row>
    <row r="67" ht="11.25" customHeight="1">
      <c r="A67" s="296"/>
      <c r="B67" s="221"/>
      <c r="C67" s="696"/>
      <c r="D67" s="221"/>
      <c r="E67" s="233"/>
      <c r="F67" s="233"/>
      <c r="G67" s="221"/>
      <c r="H67" s="221"/>
      <c r="I67" s="296"/>
      <c r="J67" s="296"/>
      <c r="K67" s="296"/>
      <c r="L67" s="296"/>
      <c r="M67" s="296"/>
      <c r="N67" s="296"/>
      <c r="O67" s="221"/>
      <c r="P67" s="221"/>
      <c r="Q67" s="221"/>
      <c r="R67" s="221"/>
      <c r="S67" s="221"/>
      <c r="T67" s="221"/>
      <c r="U67" s="221"/>
      <c r="V67" s="221"/>
      <c r="W67" s="221"/>
      <c r="X67" s="221"/>
      <c r="Y67" s="221"/>
      <c r="Z67" s="221"/>
    </row>
    <row r="68" ht="11.25" customHeight="1">
      <c r="A68" s="296"/>
      <c r="B68" s="221"/>
      <c r="C68" s="696"/>
      <c r="D68" s="221"/>
      <c r="E68" s="233"/>
      <c r="F68" s="233"/>
      <c r="G68" s="221"/>
      <c r="H68" s="221"/>
      <c r="I68" s="296"/>
      <c r="J68" s="296"/>
      <c r="K68" s="296"/>
      <c r="L68" s="296"/>
      <c r="M68" s="296"/>
      <c r="N68" s="296"/>
      <c r="O68" s="221"/>
      <c r="P68" s="221"/>
      <c r="Q68" s="221"/>
      <c r="R68" s="221"/>
      <c r="S68" s="221"/>
      <c r="T68" s="221"/>
      <c r="U68" s="221"/>
      <c r="V68" s="221"/>
      <c r="W68" s="221"/>
      <c r="X68" s="221"/>
      <c r="Y68" s="221"/>
      <c r="Z68" s="221"/>
    </row>
    <row r="69" ht="11.25" customHeight="1">
      <c r="A69" s="296"/>
      <c r="B69" s="221"/>
      <c r="C69" s="696"/>
      <c r="D69" s="221"/>
      <c r="E69" s="233"/>
      <c r="F69" s="233"/>
      <c r="G69" s="221"/>
      <c r="H69" s="221"/>
      <c r="I69" s="296"/>
      <c r="J69" s="296"/>
      <c r="K69" s="296"/>
      <c r="L69" s="296"/>
      <c r="M69" s="296"/>
      <c r="N69" s="296"/>
      <c r="O69" s="221"/>
      <c r="P69" s="221"/>
      <c r="Q69" s="221"/>
      <c r="R69" s="221"/>
      <c r="S69" s="221"/>
      <c r="T69" s="221"/>
      <c r="U69" s="221"/>
      <c r="V69" s="221"/>
      <c r="W69" s="221"/>
      <c r="X69" s="221"/>
      <c r="Y69" s="221"/>
      <c r="Z69" s="221"/>
    </row>
    <row r="70" ht="11.25" customHeight="1">
      <c r="A70" s="296"/>
      <c r="B70" s="221"/>
      <c r="C70" s="696"/>
      <c r="D70" s="221"/>
      <c r="E70" s="233"/>
      <c r="F70" s="233"/>
      <c r="G70" s="221"/>
      <c r="H70" s="221"/>
      <c r="I70" s="296"/>
      <c r="J70" s="296"/>
      <c r="K70" s="296"/>
      <c r="L70" s="296"/>
      <c r="M70" s="296"/>
      <c r="N70" s="296"/>
      <c r="O70" s="221"/>
      <c r="P70" s="221"/>
      <c r="Q70" s="221"/>
      <c r="R70" s="221"/>
      <c r="S70" s="221"/>
      <c r="T70" s="221"/>
      <c r="U70" s="221"/>
      <c r="V70" s="221"/>
      <c r="W70" s="221"/>
      <c r="X70" s="221"/>
      <c r="Y70" s="221"/>
      <c r="Z70" s="221"/>
    </row>
    <row r="71" ht="11.25" customHeight="1">
      <c r="A71" s="296"/>
      <c r="B71" s="221"/>
      <c r="C71" s="696"/>
      <c r="D71" s="221"/>
      <c r="E71" s="233"/>
      <c r="F71" s="233"/>
      <c r="G71" s="221"/>
      <c r="H71" s="221"/>
      <c r="I71" s="296"/>
      <c r="J71" s="296"/>
      <c r="K71" s="296"/>
      <c r="L71" s="296"/>
      <c r="M71" s="296"/>
      <c r="N71" s="296"/>
      <c r="O71" s="221"/>
      <c r="P71" s="221"/>
      <c r="Q71" s="221"/>
      <c r="R71" s="221"/>
      <c r="S71" s="221"/>
      <c r="T71" s="221"/>
      <c r="U71" s="221"/>
      <c r="V71" s="221"/>
      <c r="W71" s="221"/>
      <c r="X71" s="221"/>
      <c r="Y71" s="221"/>
      <c r="Z71" s="221"/>
    </row>
    <row r="72" ht="11.25" customHeight="1">
      <c r="A72" s="296"/>
      <c r="B72" s="221"/>
      <c r="C72" s="696"/>
      <c r="D72" s="221"/>
      <c r="E72" s="233"/>
      <c r="F72" s="233"/>
      <c r="G72" s="221"/>
      <c r="H72" s="221"/>
      <c r="I72" s="296"/>
      <c r="J72" s="296"/>
      <c r="K72" s="296"/>
      <c r="L72" s="296"/>
      <c r="M72" s="296"/>
      <c r="N72" s="296"/>
      <c r="O72" s="221"/>
      <c r="P72" s="221"/>
      <c r="Q72" s="221"/>
      <c r="R72" s="221"/>
      <c r="S72" s="221"/>
      <c r="T72" s="221"/>
      <c r="U72" s="221"/>
      <c r="V72" s="221"/>
      <c r="W72" s="221"/>
      <c r="X72" s="221"/>
      <c r="Y72" s="221"/>
      <c r="Z72" s="221"/>
    </row>
    <row r="73" ht="11.25" customHeight="1">
      <c r="A73" s="296"/>
      <c r="B73" s="221"/>
      <c r="C73" s="696"/>
      <c r="D73" s="221"/>
      <c r="E73" s="233"/>
      <c r="F73" s="233"/>
      <c r="G73" s="221"/>
      <c r="H73" s="221"/>
      <c r="I73" s="296"/>
      <c r="J73" s="296"/>
      <c r="K73" s="296"/>
      <c r="L73" s="296"/>
      <c r="M73" s="296"/>
      <c r="N73" s="296"/>
      <c r="O73" s="221"/>
      <c r="P73" s="221"/>
      <c r="Q73" s="221"/>
      <c r="R73" s="221"/>
      <c r="S73" s="221"/>
      <c r="T73" s="221"/>
      <c r="U73" s="221"/>
      <c r="V73" s="221"/>
      <c r="W73" s="221"/>
      <c r="X73" s="221"/>
      <c r="Y73" s="221"/>
      <c r="Z73" s="221"/>
    </row>
    <row r="74" ht="11.25" customHeight="1">
      <c r="A74" s="296"/>
      <c r="B74" s="221"/>
      <c r="C74" s="696"/>
      <c r="D74" s="221"/>
      <c r="E74" s="233"/>
      <c r="F74" s="233"/>
      <c r="G74" s="221"/>
      <c r="H74" s="221"/>
      <c r="I74" s="296"/>
      <c r="J74" s="296"/>
      <c r="K74" s="296"/>
      <c r="L74" s="296"/>
      <c r="M74" s="296"/>
      <c r="N74" s="296"/>
      <c r="O74" s="221"/>
      <c r="P74" s="221"/>
      <c r="Q74" s="221"/>
      <c r="R74" s="221"/>
      <c r="S74" s="221"/>
      <c r="T74" s="221"/>
      <c r="U74" s="221"/>
      <c r="V74" s="221"/>
      <c r="W74" s="221"/>
      <c r="X74" s="221"/>
      <c r="Y74" s="221"/>
      <c r="Z74" s="221"/>
    </row>
    <row r="75" ht="11.25" customHeight="1">
      <c r="A75" s="296"/>
      <c r="B75" s="221"/>
      <c r="C75" s="696"/>
      <c r="D75" s="221"/>
      <c r="E75" s="233"/>
      <c r="F75" s="233"/>
      <c r="G75" s="221"/>
      <c r="H75" s="221"/>
      <c r="I75" s="296"/>
      <c r="J75" s="296"/>
      <c r="K75" s="296"/>
      <c r="L75" s="296"/>
      <c r="M75" s="296"/>
      <c r="N75" s="296"/>
      <c r="O75" s="221"/>
      <c r="P75" s="221"/>
      <c r="Q75" s="221"/>
      <c r="R75" s="221"/>
      <c r="S75" s="221"/>
      <c r="T75" s="221"/>
      <c r="U75" s="221"/>
      <c r="V75" s="221"/>
      <c r="W75" s="221"/>
      <c r="X75" s="221"/>
      <c r="Y75" s="221"/>
      <c r="Z75" s="221"/>
    </row>
    <row r="76" ht="11.25" customHeight="1">
      <c r="A76" s="296"/>
      <c r="B76" s="221"/>
      <c r="C76" s="696"/>
      <c r="D76" s="221"/>
      <c r="E76" s="233"/>
      <c r="F76" s="233"/>
      <c r="G76" s="221"/>
      <c r="H76" s="221"/>
      <c r="I76" s="296"/>
      <c r="J76" s="296"/>
      <c r="K76" s="296"/>
      <c r="L76" s="296"/>
      <c r="M76" s="296"/>
      <c r="N76" s="296"/>
      <c r="O76" s="221"/>
      <c r="P76" s="221"/>
      <c r="Q76" s="221"/>
      <c r="R76" s="221"/>
      <c r="S76" s="221"/>
      <c r="T76" s="221"/>
      <c r="U76" s="221"/>
      <c r="V76" s="221"/>
      <c r="W76" s="221"/>
      <c r="X76" s="221"/>
      <c r="Y76" s="221"/>
      <c r="Z76" s="221"/>
    </row>
    <row r="77" ht="11.25" customHeight="1">
      <c r="A77" s="296"/>
      <c r="B77" s="221"/>
      <c r="C77" s="696"/>
      <c r="D77" s="221"/>
      <c r="E77" s="233"/>
      <c r="F77" s="233"/>
      <c r="G77" s="221"/>
      <c r="H77" s="221"/>
      <c r="I77" s="296"/>
      <c r="J77" s="296"/>
      <c r="K77" s="296"/>
      <c r="L77" s="296"/>
      <c r="M77" s="296"/>
      <c r="N77" s="296"/>
      <c r="O77" s="221"/>
      <c r="P77" s="221"/>
      <c r="Q77" s="221"/>
      <c r="R77" s="221"/>
      <c r="S77" s="221"/>
      <c r="T77" s="221"/>
      <c r="U77" s="221"/>
      <c r="V77" s="221"/>
      <c r="W77" s="221"/>
      <c r="X77" s="221"/>
      <c r="Y77" s="221"/>
      <c r="Z77" s="221"/>
    </row>
    <row r="78" ht="11.25" customHeight="1">
      <c r="A78" s="296"/>
      <c r="B78" s="221"/>
      <c r="C78" s="696"/>
      <c r="D78" s="221"/>
      <c r="E78" s="233"/>
      <c r="F78" s="233"/>
      <c r="G78" s="221"/>
      <c r="H78" s="221"/>
      <c r="I78" s="296"/>
      <c r="J78" s="296"/>
      <c r="K78" s="296"/>
      <c r="L78" s="296"/>
      <c r="M78" s="296"/>
      <c r="N78" s="296"/>
      <c r="O78" s="221"/>
      <c r="P78" s="221"/>
      <c r="Q78" s="221"/>
      <c r="R78" s="221"/>
      <c r="S78" s="221"/>
      <c r="T78" s="221"/>
      <c r="U78" s="221"/>
      <c r="V78" s="221"/>
      <c r="W78" s="221"/>
      <c r="X78" s="221"/>
      <c r="Y78" s="221"/>
      <c r="Z78" s="221"/>
    </row>
    <row r="79" ht="11.25" customHeight="1">
      <c r="A79" s="296"/>
      <c r="B79" s="221"/>
      <c r="C79" s="696"/>
      <c r="D79" s="221"/>
      <c r="E79" s="233"/>
      <c r="F79" s="233"/>
      <c r="G79" s="221"/>
      <c r="H79" s="221"/>
      <c r="I79" s="296"/>
      <c r="J79" s="296"/>
      <c r="K79" s="296"/>
      <c r="L79" s="296"/>
      <c r="M79" s="296"/>
      <c r="N79" s="296"/>
      <c r="O79" s="221"/>
      <c r="P79" s="221"/>
      <c r="Q79" s="221"/>
      <c r="R79" s="221"/>
      <c r="S79" s="221"/>
      <c r="T79" s="221"/>
      <c r="U79" s="221"/>
      <c r="V79" s="221"/>
      <c r="W79" s="221"/>
      <c r="X79" s="221"/>
      <c r="Y79" s="221"/>
      <c r="Z79" s="221"/>
    </row>
    <row r="80" ht="11.25" customHeight="1">
      <c r="A80" s="296"/>
      <c r="B80" s="221"/>
      <c r="C80" s="696"/>
      <c r="D80" s="221"/>
      <c r="E80" s="233"/>
      <c r="F80" s="233"/>
      <c r="G80" s="221"/>
      <c r="H80" s="221"/>
      <c r="I80" s="296"/>
      <c r="J80" s="296"/>
      <c r="K80" s="296"/>
      <c r="L80" s="296"/>
      <c r="M80" s="296"/>
      <c r="N80" s="296"/>
      <c r="O80" s="221"/>
      <c r="P80" s="221"/>
      <c r="Q80" s="221"/>
      <c r="R80" s="221"/>
      <c r="S80" s="221"/>
      <c r="T80" s="221"/>
      <c r="U80" s="221"/>
      <c r="V80" s="221"/>
      <c r="W80" s="221"/>
      <c r="X80" s="221"/>
      <c r="Y80" s="221"/>
      <c r="Z80" s="221"/>
    </row>
    <row r="81" ht="11.25" customHeight="1">
      <c r="A81" s="296"/>
      <c r="B81" s="221"/>
      <c r="C81" s="696"/>
      <c r="D81" s="221"/>
      <c r="E81" s="233"/>
      <c r="F81" s="233"/>
      <c r="G81" s="221"/>
      <c r="H81" s="221"/>
      <c r="I81" s="296"/>
      <c r="J81" s="296"/>
      <c r="K81" s="296"/>
      <c r="L81" s="296"/>
      <c r="M81" s="296"/>
      <c r="N81" s="296"/>
      <c r="O81" s="221"/>
      <c r="P81" s="221"/>
      <c r="Q81" s="221"/>
      <c r="R81" s="221"/>
      <c r="S81" s="221"/>
      <c r="T81" s="221"/>
      <c r="U81" s="221"/>
      <c r="V81" s="221"/>
      <c r="W81" s="221"/>
      <c r="X81" s="221"/>
      <c r="Y81" s="221"/>
      <c r="Z81" s="221"/>
    </row>
    <row r="82" ht="11.25" customHeight="1">
      <c r="A82" s="296"/>
      <c r="B82" s="221"/>
      <c r="C82" s="696"/>
      <c r="D82" s="221"/>
      <c r="E82" s="233"/>
      <c r="F82" s="233"/>
      <c r="G82" s="221"/>
      <c r="H82" s="221"/>
      <c r="I82" s="296"/>
      <c r="J82" s="296"/>
      <c r="K82" s="296"/>
      <c r="L82" s="296"/>
      <c r="M82" s="296"/>
      <c r="N82" s="296"/>
      <c r="O82" s="221"/>
      <c r="P82" s="221"/>
      <c r="Q82" s="221"/>
      <c r="R82" s="221"/>
      <c r="S82" s="221"/>
      <c r="T82" s="221"/>
      <c r="U82" s="221"/>
      <c r="V82" s="221"/>
      <c r="W82" s="221"/>
      <c r="X82" s="221"/>
      <c r="Y82" s="221"/>
      <c r="Z82" s="221"/>
    </row>
    <row r="83" ht="11.25" customHeight="1">
      <c r="A83" s="296"/>
      <c r="B83" s="221"/>
      <c r="C83" s="696"/>
      <c r="D83" s="221"/>
      <c r="E83" s="233"/>
      <c r="F83" s="233"/>
      <c r="G83" s="221"/>
      <c r="H83" s="221"/>
      <c r="I83" s="296"/>
      <c r="J83" s="296"/>
      <c r="K83" s="296"/>
      <c r="L83" s="296"/>
      <c r="M83" s="296"/>
      <c r="N83" s="296"/>
      <c r="O83" s="221"/>
      <c r="P83" s="221"/>
      <c r="Q83" s="221"/>
      <c r="R83" s="221"/>
      <c r="S83" s="221"/>
      <c r="T83" s="221"/>
      <c r="U83" s="221"/>
      <c r="V83" s="221"/>
      <c r="W83" s="221"/>
      <c r="X83" s="221"/>
      <c r="Y83" s="221"/>
      <c r="Z83" s="221"/>
    </row>
    <row r="84" ht="11.25" customHeight="1">
      <c r="A84" s="296"/>
      <c r="B84" s="221"/>
      <c r="C84" s="696"/>
      <c r="D84" s="221"/>
      <c r="E84" s="233"/>
      <c r="F84" s="233"/>
      <c r="G84" s="221"/>
      <c r="H84" s="221"/>
      <c r="I84" s="296"/>
      <c r="J84" s="296"/>
      <c r="K84" s="296"/>
      <c r="L84" s="296"/>
      <c r="M84" s="296"/>
      <c r="N84" s="296"/>
      <c r="O84" s="221"/>
      <c r="P84" s="221"/>
      <c r="Q84" s="221"/>
      <c r="R84" s="221"/>
      <c r="S84" s="221"/>
      <c r="T84" s="221"/>
      <c r="U84" s="221"/>
      <c r="V84" s="221"/>
      <c r="W84" s="221"/>
      <c r="X84" s="221"/>
      <c r="Y84" s="221"/>
      <c r="Z84" s="221"/>
    </row>
    <row r="85" ht="11.25" customHeight="1">
      <c r="A85" s="296"/>
      <c r="B85" s="221"/>
      <c r="C85" s="696"/>
      <c r="D85" s="221"/>
      <c r="E85" s="233"/>
      <c r="F85" s="233"/>
      <c r="G85" s="221"/>
      <c r="H85" s="221"/>
      <c r="I85" s="296"/>
      <c r="J85" s="296"/>
      <c r="K85" s="296"/>
      <c r="L85" s="296"/>
      <c r="M85" s="296"/>
      <c r="N85" s="296"/>
      <c r="O85" s="221"/>
      <c r="P85" s="221"/>
      <c r="Q85" s="221"/>
      <c r="R85" s="221"/>
      <c r="S85" s="221"/>
      <c r="T85" s="221"/>
      <c r="U85" s="221"/>
      <c r="V85" s="221"/>
      <c r="W85" s="221"/>
      <c r="X85" s="221"/>
      <c r="Y85" s="221"/>
      <c r="Z85" s="221"/>
    </row>
    <row r="86" ht="11.25" customHeight="1">
      <c r="A86" s="296"/>
      <c r="B86" s="221"/>
      <c r="C86" s="696"/>
      <c r="D86" s="221"/>
      <c r="E86" s="233"/>
      <c r="F86" s="233"/>
      <c r="G86" s="221"/>
      <c r="H86" s="221"/>
      <c r="I86" s="296"/>
      <c r="J86" s="296"/>
      <c r="K86" s="296"/>
      <c r="L86" s="296"/>
      <c r="M86" s="296"/>
      <c r="N86" s="296"/>
      <c r="O86" s="221"/>
      <c r="P86" s="221"/>
      <c r="Q86" s="221"/>
      <c r="R86" s="221"/>
      <c r="S86" s="221"/>
      <c r="T86" s="221"/>
      <c r="U86" s="221"/>
      <c r="V86" s="221"/>
      <c r="W86" s="221"/>
      <c r="X86" s="221"/>
      <c r="Y86" s="221"/>
      <c r="Z86" s="221"/>
    </row>
    <row r="87" ht="11.25" customHeight="1">
      <c r="A87" s="296"/>
      <c r="B87" s="221"/>
      <c r="C87" s="696"/>
      <c r="D87" s="221"/>
      <c r="E87" s="233"/>
      <c r="F87" s="233"/>
      <c r="G87" s="221"/>
      <c r="H87" s="221"/>
      <c r="I87" s="296"/>
      <c r="J87" s="296"/>
      <c r="K87" s="296"/>
      <c r="L87" s="296"/>
      <c r="M87" s="296"/>
      <c r="N87" s="296"/>
      <c r="O87" s="221"/>
      <c r="P87" s="221"/>
      <c r="Q87" s="221"/>
      <c r="R87" s="221"/>
      <c r="S87" s="221"/>
      <c r="T87" s="221"/>
      <c r="U87" s="221"/>
      <c r="V87" s="221"/>
      <c r="W87" s="221"/>
      <c r="X87" s="221"/>
      <c r="Y87" s="221"/>
      <c r="Z87" s="221"/>
    </row>
    <row r="88" ht="11.25" customHeight="1">
      <c r="A88" s="296"/>
      <c r="B88" s="221"/>
      <c r="C88" s="696"/>
      <c r="D88" s="221"/>
      <c r="E88" s="233"/>
      <c r="F88" s="233"/>
      <c r="G88" s="221"/>
      <c r="H88" s="221"/>
      <c r="I88" s="296"/>
      <c r="J88" s="296"/>
      <c r="K88" s="296"/>
      <c r="L88" s="296"/>
      <c r="M88" s="296"/>
      <c r="N88" s="296"/>
      <c r="O88" s="221"/>
      <c r="P88" s="221"/>
      <c r="Q88" s="221"/>
      <c r="R88" s="221"/>
      <c r="S88" s="221"/>
      <c r="T88" s="221"/>
      <c r="U88" s="221"/>
      <c r="V88" s="221"/>
      <c r="W88" s="221"/>
      <c r="X88" s="221"/>
      <c r="Y88" s="221"/>
      <c r="Z88" s="221"/>
    </row>
    <row r="89" ht="11.25" customHeight="1">
      <c r="A89" s="296"/>
      <c r="B89" s="221"/>
      <c r="C89" s="696"/>
      <c r="D89" s="221"/>
      <c r="E89" s="233"/>
      <c r="F89" s="233"/>
      <c r="G89" s="221"/>
      <c r="H89" s="221"/>
      <c r="I89" s="296"/>
      <c r="J89" s="296"/>
      <c r="K89" s="296"/>
      <c r="L89" s="296"/>
      <c r="M89" s="296"/>
      <c r="N89" s="296"/>
      <c r="O89" s="221"/>
      <c r="P89" s="221"/>
      <c r="Q89" s="221"/>
      <c r="R89" s="221"/>
      <c r="S89" s="221"/>
      <c r="T89" s="221"/>
      <c r="U89" s="221"/>
      <c r="V89" s="221"/>
      <c r="W89" s="221"/>
      <c r="X89" s="221"/>
      <c r="Y89" s="221"/>
      <c r="Z89" s="221"/>
    </row>
    <row r="90" ht="11.25" customHeight="1">
      <c r="A90" s="296"/>
      <c r="B90" s="221"/>
      <c r="C90" s="696"/>
      <c r="D90" s="221"/>
      <c r="E90" s="233"/>
      <c r="F90" s="233"/>
      <c r="G90" s="221"/>
      <c r="H90" s="221"/>
      <c r="I90" s="296"/>
      <c r="J90" s="296"/>
      <c r="K90" s="296"/>
      <c r="L90" s="296"/>
      <c r="M90" s="296"/>
      <c r="N90" s="296"/>
      <c r="O90" s="221"/>
      <c r="P90" s="221"/>
      <c r="Q90" s="221"/>
      <c r="R90" s="221"/>
      <c r="S90" s="221"/>
      <c r="T90" s="221"/>
      <c r="U90" s="221"/>
      <c r="V90" s="221"/>
      <c r="W90" s="221"/>
      <c r="X90" s="221"/>
      <c r="Y90" s="221"/>
      <c r="Z90" s="221"/>
    </row>
    <row r="91" ht="11.25" customHeight="1">
      <c r="A91" s="296"/>
      <c r="B91" s="221"/>
      <c r="C91" s="696"/>
      <c r="D91" s="221"/>
      <c r="E91" s="233"/>
      <c r="F91" s="233"/>
      <c r="G91" s="221"/>
      <c r="H91" s="221"/>
      <c r="I91" s="296"/>
      <c r="J91" s="296"/>
      <c r="K91" s="296"/>
      <c r="L91" s="296"/>
      <c r="M91" s="296"/>
      <c r="N91" s="296"/>
      <c r="O91" s="221"/>
      <c r="P91" s="221"/>
      <c r="Q91" s="221"/>
      <c r="R91" s="221"/>
      <c r="S91" s="221"/>
      <c r="T91" s="221"/>
      <c r="U91" s="221"/>
      <c r="V91" s="221"/>
      <c r="W91" s="221"/>
      <c r="X91" s="221"/>
      <c r="Y91" s="221"/>
      <c r="Z91" s="221"/>
    </row>
    <row r="92" ht="11.25" customHeight="1">
      <c r="A92" s="296"/>
      <c r="B92" s="221"/>
      <c r="C92" s="696"/>
      <c r="D92" s="221"/>
      <c r="E92" s="233"/>
      <c r="F92" s="233"/>
      <c r="G92" s="221"/>
      <c r="H92" s="221"/>
      <c r="I92" s="296"/>
      <c r="J92" s="296"/>
      <c r="K92" s="296"/>
      <c r="L92" s="296"/>
      <c r="M92" s="296"/>
      <c r="N92" s="296"/>
      <c r="O92" s="221"/>
      <c r="P92" s="221"/>
      <c r="Q92" s="221"/>
      <c r="R92" s="221"/>
      <c r="S92" s="221"/>
      <c r="T92" s="221"/>
      <c r="U92" s="221"/>
      <c r="V92" s="221"/>
      <c r="W92" s="221"/>
      <c r="X92" s="221"/>
      <c r="Y92" s="221"/>
      <c r="Z92" s="221"/>
    </row>
    <row r="93" ht="11.25" customHeight="1">
      <c r="A93" s="296"/>
      <c r="B93" s="221"/>
      <c r="C93" s="696"/>
      <c r="D93" s="221"/>
      <c r="E93" s="233"/>
      <c r="F93" s="233"/>
      <c r="G93" s="221"/>
      <c r="H93" s="221"/>
      <c r="I93" s="296"/>
      <c r="J93" s="296"/>
      <c r="K93" s="296"/>
      <c r="L93" s="296"/>
      <c r="M93" s="296"/>
      <c r="N93" s="296"/>
      <c r="O93" s="221"/>
      <c r="P93" s="221"/>
      <c r="Q93" s="221"/>
      <c r="R93" s="221"/>
      <c r="S93" s="221"/>
      <c r="T93" s="221"/>
      <c r="U93" s="221"/>
      <c r="V93" s="221"/>
      <c r="W93" s="221"/>
      <c r="X93" s="221"/>
      <c r="Y93" s="221"/>
      <c r="Z93" s="221"/>
    </row>
    <row r="94" ht="11.25" customHeight="1">
      <c r="A94" s="296"/>
      <c r="B94" s="221"/>
      <c r="C94" s="696"/>
      <c r="D94" s="221"/>
      <c r="E94" s="233"/>
      <c r="F94" s="233"/>
      <c r="G94" s="221"/>
      <c r="H94" s="221"/>
      <c r="I94" s="296"/>
      <c r="J94" s="296"/>
      <c r="K94" s="296"/>
      <c r="L94" s="296"/>
      <c r="M94" s="296"/>
      <c r="N94" s="296"/>
      <c r="O94" s="221"/>
      <c r="P94" s="221"/>
      <c r="Q94" s="221"/>
      <c r="R94" s="221"/>
      <c r="S94" s="221"/>
      <c r="T94" s="221"/>
      <c r="U94" s="221"/>
      <c r="V94" s="221"/>
      <c r="W94" s="221"/>
      <c r="X94" s="221"/>
      <c r="Y94" s="221"/>
      <c r="Z94" s="221"/>
    </row>
    <row r="95" ht="11.25" customHeight="1">
      <c r="A95" s="296"/>
      <c r="B95" s="221"/>
      <c r="C95" s="696"/>
      <c r="D95" s="221"/>
      <c r="E95" s="233"/>
      <c r="F95" s="233"/>
      <c r="G95" s="221"/>
      <c r="H95" s="221"/>
      <c r="I95" s="296"/>
      <c r="J95" s="296"/>
      <c r="K95" s="296"/>
      <c r="L95" s="296"/>
      <c r="M95" s="296"/>
      <c r="N95" s="296"/>
      <c r="O95" s="221"/>
      <c r="P95" s="221"/>
      <c r="Q95" s="221"/>
      <c r="R95" s="221"/>
      <c r="S95" s="221"/>
      <c r="T95" s="221"/>
      <c r="U95" s="221"/>
      <c r="V95" s="221"/>
      <c r="W95" s="221"/>
      <c r="X95" s="221"/>
      <c r="Y95" s="221"/>
      <c r="Z95" s="221"/>
    </row>
    <row r="96" ht="11.25" customHeight="1">
      <c r="A96" s="296"/>
      <c r="B96" s="221"/>
      <c r="C96" s="696"/>
      <c r="D96" s="221"/>
      <c r="E96" s="233"/>
      <c r="F96" s="233"/>
      <c r="G96" s="221"/>
      <c r="H96" s="221"/>
      <c r="I96" s="296"/>
      <c r="J96" s="296"/>
      <c r="K96" s="296"/>
      <c r="L96" s="296"/>
      <c r="M96" s="296"/>
      <c r="N96" s="296"/>
      <c r="O96" s="221"/>
      <c r="P96" s="221"/>
      <c r="Q96" s="221"/>
      <c r="R96" s="221"/>
      <c r="S96" s="221"/>
      <c r="T96" s="221"/>
      <c r="U96" s="221"/>
      <c r="V96" s="221"/>
      <c r="W96" s="221"/>
      <c r="X96" s="221"/>
      <c r="Y96" s="221"/>
      <c r="Z96" s="221"/>
    </row>
    <row r="97" ht="11.25" customHeight="1">
      <c r="A97" s="296"/>
      <c r="B97" s="221"/>
      <c r="C97" s="696"/>
      <c r="D97" s="221"/>
      <c r="E97" s="233"/>
      <c r="F97" s="233"/>
      <c r="G97" s="221"/>
      <c r="H97" s="221"/>
      <c r="I97" s="296"/>
      <c r="J97" s="296"/>
      <c r="K97" s="296"/>
      <c r="L97" s="296"/>
      <c r="M97" s="296"/>
      <c r="N97" s="296"/>
      <c r="O97" s="221"/>
      <c r="P97" s="221"/>
      <c r="Q97" s="221"/>
      <c r="R97" s="221"/>
      <c r="S97" s="221"/>
      <c r="T97" s="221"/>
      <c r="U97" s="221"/>
      <c r="V97" s="221"/>
      <c r="W97" s="221"/>
      <c r="X97" s="221"/>
      <c r="Y97" s="221"/>
      <c r="Z97" s="221"/>
    </row>
    <row r="98" ht="11.25" customHeight="1">
      <c r="A98" s="296"/>
      <c r="B98" s="221"/>
      <c r="C98" s="696"/>
      <c r="D98" s="221"/>
      <c r="E98" s="233"/>
      <c r="F98" s="233"/>
      <c r="G98" s="221"/>
      <c r="H98" s="221"/>
      <c r="I98" s="296"/>
      <c r="J98" s="296"/>
      <c r="K98" s="296"/>
      <c r="L98" s="296"/>
      <c r="M98" s="296"/>
      <c r="N98" s="296"/>
      <c r="O98" s="221"/>
      <c r="P98" s="221"/>
      <c r="Q98" s="221"/>
      <c r="R98" s="221"/>
      <c r="S98" s="221"/>
      <c r="T98" s="221"/>
      <c r="U98" s="221"/>
      <c r="V98" s="221"/>
      <c r="W98" s="221"/>
      <c r="X98" s="221"/>
      <c r="Y98" s="221"/>
      <c r="Z98" s="221"/>
    </row>
    <row r="99" ht="11.25" customHeight="1">
      <c r="A99" s="296"/>
      <c r="B99" s="221"/>
      <c r="C99" s="696"/>
      <c r="D99" s="221"/>
      <c r="E99" s="233"/>
      <c r="F99" s="233"/>
      <c r="G99" s="221"/>
      <c r="H99" s="221"/>
      <c r="I99" s="296"/>
      <c r="J99" s="296"/>
      <c r="K99" s="296"/>
      <c r="L99" s="296"/>
      <c r="M99" s="296"/>
      <c r="N99" s="296"/>
      <c r="O99" s="221"/>
      <c r="P99" s="221"/>
      <c r="Q99" s="221"/>
      <c r="R99" s="221"/>
      <c r="S99" s="221"/>
      <c r="T99" s="221"/>
      <c r="U99" s="221"/>
      <c r="V99" s="221"/>
      <c r="W99" s="221"/>
      <c r="X99" s="221"/>
      <c r="Y99" s="221"/>
      <c r="Z99" s="221"/>
    </row>
    <row r="100" ht="11.25" customHeight="1">
      <c r="A100" s="296"/>
      <c r="B100" s="221"/>
      <c r="C100" s="696"/>
      <c r="D100" s="221"/>
      <c r="E100" s="233"/>
      <c r="F100" s="233"/>
      <c r="G100" s="221"/>
      <c r="H100" s="221"/>
      <c r="I100" s="296"/>
      <c r="J100" s="296"/>
      <c r="K100" s="296"/>
      <c r="L100" s="296"/>
      <c r="M100" s="296"/>
      <c r="N100" s="296"/>
      <c r="O100" s="221"/>
      <c r="P100" s="221"/>
      <c r="Q100" s="221"/>
      <c r="R100" s="221"/>
      <c r="S100" s="221"/>
      <c r="T100" s="221"/>
      <c r="U100" s="221"/>
      <c r="V100" s="221"/>
      <c r="W100" s="221"/>
      <c r="X100" s="221"/>
      <c r="Y100" s="221"/>
      <c r="Z100" s="221"/>
    </row>
    <row r="101" ht="11.25" customHeight="1">
      <c r="A101" s="296"/>
      <c r="B101" s="221"/>
      <c r="C101" s="696"/>
      <c r="D101" s="221"/>
      <c r="E101" s="233"/>
      <c r="F101" s="233"/>
      <c r="G101" s="221"/>
      <c r="H101" s="221"/>
      <c r="I101" s="296"/>
      <c r="J101" s="296"/>
      <c r="K101" s="296"/>
      <c r="L101" s="296"/>
      <c r="M101" s="296"/>
      <c r="N101" s="296"/>
      <c r="O101" s="221"/>
      <c r="P101" s="221"/>
      <c r="Q101" s="221"/>
      <c r="R101" s="221"/>
      <c r="S101" s="221"/>
      <c r="T101" s="221"/>
      <c r="U101" s="221"/>
      <c r="V101" s="221"/>
      <c r="W101" s="221"/>
      <c r="X101" s="221"/>
      <c r="Y101" s="221"/>
      <c r="Z101" s="221"/>
    </row>
    <row r="102" ht="11.25" customHeight="1">
      <c r="A102" s="296"/>
      <c r="B102" s="221"/>
      <c r="C102" s="696"/>
      <c r="D102" s="221"/>
      <c r="E102" s="233"/>
      <c r="F102" s="233"/>
      <c r="G102" s="221"/>
      <c r="H102" s="221"/>
      <c r="I102" s="296"/>
      <c r="J102" s="296"/>
      <c r="K102" s="296"/>
      <c r="L102" s="296"/>
      <c r="M102" s="296"/>
      <c r="N102" s="296"/>
      <c r="O102" s="221"/>
      <c r="P102" s="221"/>
      <c r="Q102" s="221"/>
      <c r="R102" s="221"/>
      <c r="S102" s="221"/>
      <c r="T102" s="221"/>
      <c r="U102" s="221"/>
      <c r="V102" s="221"/>
      <c r="W102" s="221"/>
      <c r="X102" s="221"/>
      <c r="Y102" s="221"/>
      <c r="Z102" s="221"/>
    </row>
    <row r="103" ht="11.25" customHeight="1">
      <c r="A103" s="296"/>
      <c r="B103" s="221"/>
      <c r="C103" s="696"/>
      <c r="D103" s="221"/>
      <c r="E103" s="233"/>
      <c r="F103" s="233"/>
      <c r="G103" s="221"/>
      <c r="H103" s="221"/>
      <c r="I103" s="296"/>
      <c r="J103" s="296"/>
      <c r="K103" s="296"/>
      <c r="L103" s="296"/>
      <c r="M103" s="296"/>
      <c r="N103" s="296"/>
      <c r="O103" s="221"/>
      <c r="P103" s="221"/>
      <c r="Q103" s="221"/>
      <c r="R103" s="221"/>
      <c r="S103" s="221"/>
      <c r="T103" s="221"/>
      <c r="U103" s="221"/>
      <c r="V103" s="221"/>
      <c r="W103" s="221"/>
      <c r="X103" s="221"/>
      <c r="Y103" s="221"/>
      <c r="Z103" s="221"/>
    </row>
    <row r="104" ht="11.25" customHeight="1">
      <c r="A104" s="296"/>
      <c r="B104" s="221"/>
      <c r="C104" s="696"/>
      <c r="D104" s="221"/>
      <c r="E104" s="233"/>
      <c r="F104" s="233"/>
      <c r="G104" s="221"/>
      <c r="H104" s="221"/>
      <c r="I104" s="296"/>
      <c r="J104" s="296"/>
      <c r="K104" s="296"/>
      <c r="L104" s="296"/>
      <c r="M104" s="296"/>
      <c r="N104" s="296"/>
      <c r="O104" s="221"/>
      <c r="P104" s="221"/>
      <c r="Q104" s="221"/>
      <c r="R104" s="221"/>
      <c r="S104" s="221"/>
      <c r="T104" s="221"/>
      <c r="U104" s="221"/>
      <c r="V104" s="221"/>
      <c r="W104" s="221"/>
      <c r="X104" s="221"/>
      <c r="Y104" s="221"/>
      <c r="Z104" s="221"/>
    </row>
    <row r="105" ht="11.25" customHeight="1">
      <c r="A105" s="296"/>
      <c r="B105" s="221"/>
      <c r="C105" s="696"/>
      <c r="D105" s="221"/>
      <c r="E105" s="233"/>
      <c r="F105" s="233"/>
      <c r="G105" s="221"/>
      <c r="H105" s="221"/>
      <c r="I105" s="296"/>
      <c r="J105" s="296"/>
      <c r="K105" s="296"/>
      <c r="L105" s="296"/>
      <c r="M105" s="296"/>
      <c r="N105" s="296"/>
      <c r="O105" s="221"/>
      <c r="P105" s="221"/>
      <c r="Q105" s="221"/>
      <c r="R105" s="221"/>
      <c r="S105" s="221"/>
      <c r="T105" s="221"/>
      <c r="U105" s="221"/>
      <c r="V105" s="221"/>
      <c r="W105" s="221"/>
      <c r="X105" s="221"/>
      <c r="Y105" s="221"/>
      <c r="Z105" s="221"/>
    </row>
    <row r="106" ht="11.25" customHeight="1">
      <c r="A106" s="296"/>
      <c r="B106" s="221"/>
      <c r="C106" s="696"/>
      <c r="D106" s="221"/>
      <c r="E106" s="233"/>
      <c r="F106" s="233"/>
      <c r="G106" s="221"/>
      <c r="H106" s="221"/>
      <c r="I106" s="296"/>
      <c r="J106" s="296"/>
      <c r="K106" s="296"/>
      <c r="L106" s="296"/>
      <c r="M106" s="296"/>
      <c r="N106" s="296"/>
      <c r="O106" s="221"/>
      <c r="P106" s="221"/>
      <c r="Q106" s="221"/>
      <c r="R106" s="221"/>
      <c r="S106" s="221"/>
      <c r="T106" s="221"/>
      <c r="U106" s="221"/>
      <c r="V106" s="221"/>
      <c r="W106" s="221"/>
      <c r="X106" s="221"/>
      <c r="Y106" s="221"/>
      <c r="Z106" s="221"/>
    </row>
    <row r="107" ht="11.25" customHeight="1">
      <c r="A107" s="296"/>
      <c r="B107" s="221"/>
      <c r="C107" s="696"/>
      <c r="D107" s="221"/>
      <c r="E107" s="233"/>
      <c r="F107" s="233"/>
      <c r="G107" s="221"/>
      <c r="H107" s="221"/>
      <c r="I107" s="296"/>
      <c r="J107" s="296"/>
      <c r="K107" s="296"/>
      <c r="L107" s="296"/>
      <c r="M107" s="296"/>
      <c r="N107" s="296"/>
      <c r="O107" s="221"/>
      <c r="P107" s="221"/>
      <c r="Q107" s="221"/>
      <c r="R107" s="221"/>
      <c r="S107" s="221"/>
      <c r="T107" s="221"/>
      <c r="U107" s="221"/>
      <c r="V107" s="221"/>
      <c r="W107" s="221"/>
      <c r="X107" s="221"/>
      <c r="Y107" s="221"/>
      <c r="Z107" s="221"/>
    </row>
    <row r="108" ht="11.25" customHeight="1">
      <c r="A108" s="296"/>
      <c r="B108" s="221"/>
      <c r="C108" s="696"/>
      <c r="D108" s="221"/>
      <c r="E108" s="233"/>
      <c r="F108" s="233"/>
      <c r="G108" s="221"/>
      <c r="H108" s="221"/>
      <c r="I108" s="296"/>
      <c r="J108" s="296"/>
      <c r="K108" s="296"/>
      <c r="L108" s="296"/>
      <c r="M108" s="296"/>
      <c r="N108" s="296"/>
      <c r="O108" s="221"/>
      <c r="P108" s="221"/>
      <c r="Q108" s="221"/>
      <c r="R108" s="221"/>
      <c r="S108" s="221"/>
      <c r="T108" s="221"/>
      <c r="U108" s="221"/>
      <c r="V108" s="221"/>
      <c r="W108" s="221"/>
      <c r="X108" s="221"/>
      <c r="Y108" s="221"/>
      <c r="Z108" s="221"/>
    </row>
    <row r="109" ht="11.25" customHeight="1">
      <c r="A109" s="296"/>
      <c r="B109" s="221"/>
      <c r="C109" s="696"/>
      <c r="D109" s="221"/>
      <c r="E109" s="233"/>
      <c r="F109" s="233"/>
      <c r="G109" s="221"/>
      <c r="H109" s="221"/>
      <c r="I109" s="296"/>
      <c r="J109" s="296"/>
      <c r="K109" s="296"/>
      <c r="L109" s="296"/>
      <c r="M109" s="296"/>
      <c r="N109" s="296"/>
      <c r="O109" s="221"/>
      <c r="P109" s="221"/>
      <c r="Q109" s="221"/>
      <c r="R109" s="221"/>
      <c r="S109" s="221"/>
      <c r="T109" s="221"/>
      <c r="U109" s="221"/>
      <c r="V109" s="221"/>
      <c r="W109" s="221"/>
      <c r="X109" s="221"/>
      <c r="Y109" s="221"/>
      <c r="Z109" s="221"/>
    </row>
    <row r="110" ht="11.25" customHeight="1">
      <c r="A110" s="296"/>
      <c r="B110" s="221"/>
      <c r="C110" s="696"/>
      <c r="D110" s="221"/>
      <c r="E110" s="233"/>
      <c r="F110" s="233"/>
      <c r="G110" s="221"/>
      <c r="H110" s="221"/>
      <c r="I110" s="296"/>
      <c r="J110" s="296"/>
      <c r="K110" s="296"/>
      <c r="L110" s="296"/>
      <c r="M110" s="296"/>
      <c r="N110" s="296"/>
      <c r="O110" s="221"/>
      <c r="P110" s="221"/>
      <c r="Q110" s="221"/>
      <c r="R110" s="221"/>
      <c r="S110" s="221"/>
      <c r="T110" s="221"/>
      <c r="U110" s="221"/>
      <c r="V110" s="221"/>
      <c r="W110" s="221"/>
      <c r="X110" s="221"/>
      <c r="Y110" s="221"/>
      <c r="Z110" s="221"/>
    </row>
    <row r="111" ht="11.25" customHeight="1">
      <c r="A111" s="296"/>
      <c r="B111" s="221"/>
      <c r="C111" s="696"/>
      <c r="D111" s="221"/>
      <c r="E111" s="233"/>
      <c r="F111" s="233"/>
      <c r="G111" s="221"/>
      <c r="H111" s="221"/>
      <c r="I111" s="296"/>
      <c r="J111" s="296"/>
      <c r="K111" s="296"/>
      <c r="L111" s="296"/>
      <c r="M111" s="296"/>
      <c r="N111" s="296"/>
      <c r="O111" s="221"/>
      <c r="P111" s="221"/>
      <c r="Q111" s="221"/>
      <c r="R111" s="221"/>
      <c r="S111" s="221"/>
      <c r="T111" s="221"/>
      <c r="U111" s="221"/>
      <c r="V111" s="221"/>
      <c r="W111" s="221"/>
      <c r="X111" s="221"/>
      <c r="Y111" s="221"/>
      <c r="Z111" s="221"/>
    </row>
    <row r="112" ht="11.25" customHeight="1">
      <c r="A112" s="296"/>
      <c r="B112" s="221"/>
      <c r="C112" s="696"/>
      <c r="D112" s="221"/>
      <c r="E112" s="233"/>
      <c r="F112" s="233"/>
      <c r="G112" s="221"/>
      <c r="H112" s="221"/>
      <c r="I112" s="296"/>
      <c r="J112" s="296"/>
      <c r="K112" s="296"/>
      <c r="L112" s="296"/>
      <c r="M112" s="296"/>
      <c r="N112" s="296"/>
      <c r="O112" s="221"/>
      <c r="P112" s="221"/>
      <c r="Q112" s="221"/>
      <c r="R112" s="221"/>
      <c r="S112" s="221"/>
      <c r="T112" s="221"/>
      <c r="U112" s="221"/>
      <c r="V112" s="221"/>
      <c r="W112" s="221"/>
      <c r="X112" s="221"/>
      <c r="Y112" s="221"/>
      <c r="Z112" s="221"/>
    </row>
    <row r="113" ht="11.25" customHeight="1">
      <c r="A113" s="296"/>
      <c r="B113" s="221"/>
      <c r="C113" s="696"/>
      <c r="D113" s="221"/>
      <c r="E113" s="233"/>
      <c r="F113" s="233"/>
      <c r="G113" s="221"/>
      <c r="H113" s="221"/>
      <c r="I113" s="296"/>
      <c r="J113" s="296"/>
      <c r="K113" s="296"/>
      <c r="L113" s="296"/>
      <c r="M113" s="296"/>
      <c r="N113" s="296"/>
      <c r="O113" s="221"/>
      <c r="P113" s="221"/>
      <c r="Q113" s="221"/>
      <c r="R113" s="221"/>
      <c r="S113" s="221"/>
      <c r="T113" s="221"/>
      <c r="U113" s="221"/>
      <c r="V113" s="221"/>
      <c r="W113" s="221"/>
      <c r="X113" s="221"/>
      <c r="Y113" s="221"/>
      <c r="Z113" s="221"/>
    </row>
    <row r="114" ht="11.25" customHeight="1">
      <c r="A114" s="296"/>
      <c r="B114" s="221"/>
      <c r="C114" s="696"/>
      <c r="D114" s="221"/>
      <c r="E114" s="233"/>
      <c r="F114" s="233"/>
      <c r="G114" s="221"/>
      <c r="H114" s="221"/>
      <c r="I114" s="296"/>
      <c r="J114" s="296"/>
      <c r="K114" s="296"/>
      <c r="L114" s="296"/>
      <c r="M114" s="296"/>
      <c r="N114" s="296"/>
      <c r="O114" s="221"/>
      <c r="P114" s="221"/>
      <c r="Q114" s="221"/>
      <c r="R114" s="221"/>
      <c r="S114" s="221"/>
      <c r="T114" s="221"/>
      <c r="U114" s="221"/>
      <c r="V114" s="221"/>
      <c r="W114" s="221"/>
      <c r="X114" s="221"/>
      <c r="Y114" s="221"/>
      <c r="Z114" s="221"/>
    </row>
    <row r="115" ht="11.25" customHeight="1">
      <c r="A115" s="296"/>
      <c r="B115" s="221"/>
      <c r="C115" s="696"/>
      <c r="D115" s="221"/>
      <c r="E115" s="233"/>
      <c r="F115" s="233"/>
      <c r="G115" s="221"/>
      <c r="H115" s="221"/>
      <c r="I115" s="296"/>
      <c r="J115" s="296"/>
      <c r="K115" s="296"/>
      <c r="L115" s="296"/>
      <c r="M115" s="296"/>
      <c r="N115" s="296"/>
      <c r="O115" s="221"/>
      <c r="P115" s="221"/>
      <c r="Q115" s="221"/>
      <c r="R115" s="221"/>
      <c r="S115" s="221"/>
      <c r="T115" s="221"/>
      <c r="U115" s="221"/>
      <c r="V115" s="221"/>
      <c r="W115" s="221"/>
      <c r="X115" s="221"/>
      <c r="Y115" s="221"/>
      <c r="Z115" s="221"/>
    </row>
    <row r="116" ht="11.25" customHeight="1">
      <c r="A116" s="296"/>
      <c r="B116" s="221"/>
      <c r="C116" s="696"/>
      <c r="D116" s="221"/>
      <c r="E116" s="233"/>
      <c r="F116" s="233"/>
      <c r="G116" s="221"/>
      <c r="H116" s="221"/>
      <c r="I116" s="296"/>
      <c r="J116" s="296"/>
      <c r="K116" s="296"/>
      <c r="L116" s="296"/>
      <c r="M116" s="296"/>
      <c r="N116" s="296"/>
      <c r="O116" s="221"/>
      <c r="P116" s="221"/>
      <c r="Q116" s="221"/>
      <c r="R116" s="221"/>
      <c r="S116" s="221"/>
      <c r="T116" s="221"/>
      <c r="U116" s="221"/>
      <c r="V116" s="221"/>
      <c r="W116" s="221"/>
      <c r="X116" s="221"/>
      <c r="Y116" s="221"/>
      <c r="Z116" s="221"/>
    </row>
    <row r="117" ht="11.25" customHeight="1">
      <c r="A117" s="296"/>
      <c r="B117" s="221"/>
      <c r="C117" s="696"/>
      <c r="D117" s="221"/>
      <c r="E117" s="233"/>
      <c r="F117" s="233"/>
      <c r="G117" s="221"/>
      <c r="H117" s="221"/>
      <c r="I117" s="296"/>
      <c r="J117" s="296"/>
      <c r="K117" s="296"/>
      <c r="L117" s="296"/>
      <c r="M117" s="296"/>
      <c r="N117" s="296"/>
      <c r="O117" s="221"/>
      <c r="P117" s="221"/>
      <c r="Q117" s="221"/>
      <c r="R117" s="221"/>
      <c r="S117" s="221"/>
      <c r="T117" s="221"/>
      <c r="U117" s="221"/>
      <c r="V117" s="221"/>
      <c r="W117" s="221"/>
      <c r="X117" s="221"/>
      <c r="Y117" s="221"/>
      <c r="Z117" s="221"/>
    </row>
    <row r="118" ht="11.25" customHeight="1">
      <c r="A118" s="296"/>
      <c r="B118" s="221"/>
      <c r="C118" s="696"/>
      <c r="D118" s="221"/>
      <c r="E118" s="233"/>
      <c r="F118" s="233"/>
      <c r="G118" s="221"/>
      <c r="H118" s="221"/>
      <c r="I118" s="296"/>
      <c r="J118" s="296"/>
      <c r="K118" s="296"/>
      <c r="L118" s="296"/>
      <c r="M118" s="296"/>
      <c r="N118" s="296"/>
      <c r="O118" s="221"/>
      <c r="P118" s="221"/>
      <c r="Q118" s="221"/>
      <c r="R118" s="221"/>
      <c r="S118" s="221"/>
      <c r="T118" s="221"/>
      <c r="U118" s="221"/>
      <c r="V118" s="221"/>
      <c r="W118" s="221"/>
      <c r="X118" s="221"/>
      <c r="Y118" s="221"/>
      <c r="Z118" s="221"/>
    </row>
    <row r="119" ht="11.25" customHeight="1">
      <c r="A119" s="296"/>
      <c r="B119" s="221"/>
      <c r="C119" s="696"/>
      <c r="D119" s="221"/>
      <c r="E119" s="233"/>
      <c r="F119" s="233"/>
      <c r="G119" s="221"/>
      <c r="H119" s="221"/>
      <c r="I119" s="296"/>
      <c r="J119" s="296"/>
      <c r="K119" s="296"/>
      <c r="L119" s="296"/>
      <c r="M119" s="296"/>
      <c r="N119" s="296"/>
      <c r="O119" s="221"/>
      <c r="P119" s="221"/>
      <c r="Q119" s="221"/>
      <c r="R119" s="221"/>
      <c r="S119" s="221"/>
      <c r="T119" s="221"/>
      <c r="U119" s="221"/>
      <c r="V119" s="221"/>
      <c r="W119" s="221"/>
      <c r="X119" s="221"/>
      <c r="Y119" s="221"/>
      <c r="Z119" s="221"/>
    </row>
    <row r="120" ht="11.25" customHeight="1">
      <c r="A120" s="296"/>
      <c r="B120" s="221"/>
      <c r="C120" s="696"/>
      <c r="D120" s="221"/>
      <c r="E120" s="233"/>
      <c r="F120" s="233"/>
      <c r="G120" s="221"/>
      <c r="H120" s="221"/>
      <c r="I120" s="296"/>
      <c r="J120" s="296"/>
      <c r="K120" s="296"/>
      <c r="L120" s="296"/>
      <c r="M120" s="296"/>
      <c r="N120" s="296"/>
      <c r="O120" s="221"/>
      <c r="P120" s="221"/>
      <c r="Q120" s="221"/>
      <c r="R120" s="221"/>
      <c r="S120" s="221"/>
      <c r="T120" s="221"/>
      <c r="U120" s="221"/>
      <c r="V120" s="221"/>
      <c r="W120" s="221"/>
      <c r="X120" s="221"/>
      <c r="Y120" s="221"/>
      <c r="Z120" s="221"/>
    </row>
    <row r="121" ht="11.25" customHeight="1">
      <c r="A121" s="296"/>
      <c r="B121" s="221"/>
      <c r="C121" s="696"/>
      <c r="D121" s="221"/>
      <c r="E121" s="233"/>
      <c r="F121" s="233"/>
      <c r="G121" s="221"/>
      <c r="H121" s="221"/>
      <c r="I121" s="296"/>
      <c r="J121" s="296"/>
      <c r="K121" s="296"/>
      <c r="L121" s="296"/>
      <c r="M121" s="296"/>
      <c r="N121" s="296"/>
      <c r="O121" s="221"/>
      <c r="P121" s="221"/>
      <c r="Q121" s="221"/>
      <c r="R121" s="221"/>
      <c r="S121" s="221"/>
      <c r="T121" s="221"/>
      <c r="U121" s="221"/>
      <c r="V121" s="221"/>
      <c r="W121" s="221"/>
      <c r="X121" s="221"/>
      <c r="Y121" s="221"/>
      <c r="Z121" s="221"/>
    </row>
    <row r="122" ht="11.25" customHeight="1">
      <c r="A122" s="296"/>
      <c r="B122" s="221"/>
      <c r="C122" s="696"/>
      <c r="D122" s="221"/>
      <c r="E122" s="233"/>
      <c r="F122" s="233"/>
      <c r="G122" s="221"/>
      <c r="H122" s="221"/>
      <c r="I122" s="296"/>
      <c r="J122" s="296"/>
      <c r="K122" s="296"/>
      <c r="L122" s="296"/>
      <c r="M122" s="296"/>
      <c r="N122" s="296"/>
      <c r="O122" s="221"/>
      <c r="P122" s="221"/>
      <c r="Q122" s="221"/>
      <c r="R122" s="221"/>
      <c r="S122" s="221"/>
      <c r="T122" s="221"/>
      <c r="U122" s="221"/>
      <c r="V122" s="221"/>
      <c r="W122" s="221"/>
      <c r="X122" s="221"/>
      <c r="Y122" s="221"/>
      <c r="Z122" s="221"/>
    </row>
    <row r="123" ht="11.25" customHeight="1">
      <c r="A123" s="296"/>
      <c r="B123" s="221"/>
      <c r="C123" s="696"/>
      <c r="D123" s="221"/>
      <c r="E123" s="233"/>
      <c r="F123" s="233"/>
      <c r="G123" s="221"/>
      <c r="H123" s="221"/>
      <c r="I123" s="296"/>
      <c r="J123" s="296"/>
      <c r="K123" s="296"/>
      <c r="L123" s="296"/>
      <c r="M123" s="296"/>
      <c r="N123" s="296"/>
      <c r="O123" s="221"/>
      <c r="P123" s="221"/>
      <c r="Q123" s="221"/>
      <c r="R123" s="221"/>
      <c r="S123" s="221"/>
      <c r="T123" s="221"/>
      <c r="U123" s="221"/>
      <c r="V123" s="221"/>
      <c r="W123" s="221"/>
      <c r="X123" s="221"/>
      <c r="Y123" s="221"/>
      <c r="Z123" s="221"/>
    </row>
    <row r="124" ht="11.25" customHeight="1">
      <c r="A124" s="296"/>
      <c r="B124" s="221"/>
      <c r="C124" s="696"/>
      <c r="D124" s="221"/>
      <c r="E124" s="233"/>
      <c r="F124" s="233"/>
      <c r="G124" s="221"/>
      <c r="H124" s="221"/>
      <c r="I124" s="296"/>
      <c r="J124" s="296"/>
      <c r="K124" s="296"/>
      <c r="L124" s="296"/>
      <c r="M124" s="296"/>
      <c r="N124" s="296"/>
      <c r="O124" s="221"/>
      <c r="P124" s="221"/>
      <c r="Q124" s="221"/>
      <c r="R124" s="221"/>
      <c r="S124" s="221"/>
      <c r="T124" s="221"/>
      <c r="U124" s="221"/>
      <c r="V124" s="221"/>
      <c r="W124" s="221"/>
      <c r="X124" s="221"/>
      <c r="Y124" s="221"/>
      <c r="Z124" s="221"/>
    </row>
    <row r="125" ht="11.25" customHeight="1">
      <c r="A125" s="296"/>
      <c r="B125" s="221"/>
      <c r="C125" s="696"/>
      <c r="D125" s="221"/>
      <c r="E125" s="233"/>
      <c r="F125" s="233"/>
      <c r="G125" s="221"/>
      <c r="H125" s="221"/>
      <c r="I125" s="296"/>
      <c r="J125" s="296"/>
      <c r="K125" s="296"/>
      <c r="L125" s="296"/>
      <c r="M125" s="296"/>
      <c r="N125" s="296"/>
      <c r="O125" s="221"/>
      <c r="P125" s="221"/>
      <c r="Q125" s="221"/>
      <c r="R125" s="221"/>
      <c r="S125" s="221"/>
      <c r="T125" s="221"/>
      <c r="U125" s="221"/>
      <c r="V125" s="221"/>
      <c r="W125" s="221"/>
      <c r="X125" s="221"/>
      <c r="Y125" s="221"/>
      <c r="Z125" s="221"/>
    </row>
    <row r="126" ht="11.25" customHeight="1">
      <c r="A126" s="296"/>
      <c r="B126" s="221"/>
      <c r="C126" s="696"/>
      <c r="D126" s="221"/>
      <c r="E126" s="233"/>
      <c r="F126" s="233"/>
      <c r="G126" s="221"/>
      <c r="H126" s="221"/>
      <c r="I126" s="296"/>
      <c r="J126" s="296"/>
      <c r="K126" s="296"/>
      <c r="L126" s="296"/>
      <c r="M126" s="296"/>
      <c r="N126" s="296"/>
      <c r="O126" s="221"/>
      <c r="P126" s="221"/>
      <c r="Q126" s="221"/>
      <c r="R126" s="221"/>
      <c r="S126" s="221"/>
      <c r="T126" s="221"/>
      <c r="U126" s="221"/>
      <c r="V126" s="221"/>
      <c r="W126" s="221"/>
      <c r="X126" s="221"/>
      <c r="Y126" s="221"/>
      <c r="Z126" s="221"/>
    </row>
    <row r="127" ht="11.25" customHeight="1">
      <c r="A127" s="296"/>
      <c r="B127" s="221"/>
      <c r="C127" s="696"/>
      <c r="D127" s="221"/>
      <c r="E127" s="233"/>
      <c r="F127" s="233"/>
      <c r="G127" s="221"/>
      <c r="H127" s="221"/>
      <c r="I127" s="296"/>
      <c r="J127" s="296"/>
      <c r="K127" s="296"/>
      <c r="L127" s="296"/>
      <c r="M127" s="296"/>
      <c r="N127" s="296"/>
      <c r="O127" s="221"/>
      <c r="P127" s="221"/>
      <c r="Q127" s="221"/>
      <c r="R127" s="221"/>
      <c r="S127" s="221"/>
      <c r="T127" s="221"/>
      <c r="U127" s="221"/>
      <c r="V127" s="221"/>
      <c r="W127" s="221"/>
      <c r="X127" s="221"/>
      <c r="Y127" s="221"/>
      <c r="Z127" s="221"/>
    </row>
    <row r="128" ht="11.25" customHeight="1">
      <c r="A128" s="296"/>
      <c r="B128" s="221"/>
      <c r="C128" s="696"/>
      <c r="D128" s="221"/>
      <c r="E128" s="233"/>
      <c r="F128" s="233"/>
      <c r="G128" s="221"/>
      <c r="H128" s="221"/>
      <c r="I128" s="296"/>
      <c r="J128" s="296"/>
      <c r="K128" s="296"/>
      <c r="L128" s="296"/>
      <c r="M128" s="296"/>
      <c r="N128" s="296"/>
      <c r="O128" s="221"/>
      <c r="P128" s="221"/>
      <c r="Q128" s="221"/>
      <c r="R128" s="221"/>
      <c r="S128" s="221"/>
      <c r="T128" s="221"/>
      <c r="U128" s="221"/>
      <c r="V128" s="221"/>
      <c r="W128" s="221"/>
      <c r="X128" s="221"/>
      <c r="Y128" s="221"/>
      <c r="Z128" s="221"/>
    </row>
    <row r="129" ht="11.25" customHeight="1">
      <c r="A129" s="296"/>
      <c r="B129" s="221"/>
      <c r="C129" s="696"/>
      <c r="D129" s="221"/>
      <c r="E129" s="233"/>
      <c r="F129" s="233"/>
      <c r="G129" s="221"/>
      <c r="H129" s="221"/>
      <c r="I129" s="296"/>
      <c r="J129" s="296"/>
      <c r="K129" s="296"/>
      <c r="L129" s="296"/>
      <c r="M129" s="296"/>
      <c r="N129" s="296"/>
      <c r="O129" s="221"/>
      <c r="P129" s="221"/>
      <c r="Q129" s="221"/>
      <c r="R129" s="221"/>
      <c r="S129" s="221"/>
      <c r="T129" s="221"/>
      <c r="U129" s="221"/>
      <c r="V129" s="221"/>
      <c r="W129" s="221"/>
      <c r="X129" s="221"/>
      <c r="Y129" s="221"/>
      <c r="Z129" s="221"/>
    </row>
    <row r="130" ht="11.25" customHeight="1">
      <c r="A130" s="296"/>
      <c r="B130" s="221"/>
      <c r="C130" s="696"/>
      <c r="D130" s="221"/>
      <c r="E130" s="233"/>
      <c r="F130" s="233"/>
      <c r="G130" s="221"/>
      <c r="H130" s="221"/>
      <c r="I130" s="296"/>
      <c r="J130" s="296"/>
      <c r="K130" s="296"/>
      <c r="L130" s="296"/>
      <c r="M130" s="296"/>
      <c r="N130" s="296"/>
      <c r="O130" s="221"/>
      <c r="P130" s="221"/>
      <c r="Q130" s="221"/>
      <c r="R130" s="221"/>
      <c r="S130" s="221"/>
      <c r="T130" s="221"/>
      <c r="U130" s="221"/>
      <c r="V130" s="221"/>
      <c r="W130" s="221"/>
      <c r="X130" s="221"/>
      <c r="Y130" s="221"/>
      <c r="Z130" s="221"/>
    </row>
    <row r="131" ht="11.25" customHeight="1">
      <c r="A131" s="296"/>
      <c r="B131" s="221"/>
      <c r="C131" s="696"/>
      <c r="D131" s="221"/>
      <c r="E131" s="233"/>
      <c r="F131" s="233"/>
      <c r="G131" s="221"/>
      <c r="H131" s="221"/>
      <c r="I131" s="296"/>
      <c r="J131" s="296"/>
      <c r="K131" s="296"/>
      <c r="L131" s="296"/>
      <c r="M131" s="296"/>
      <c r="N131" s="296"/>
      <c r="O131" s="221"/>
      <c r="P131" s="221"/>
      <c r="Q131" s="221"/>
      <c r="R131" s="221"/>
      <c r="S131" s="221"/>
      <c r="T131" s="221"/>
      <c r="U131" s="221"/>
      <c r="V131" s="221"/>
      <c r="W131" s="221"/>
      <c r="X131" s="221"/>
      <c r="Y131" s="221"/>
      <c r="Z131" s="221"/>
    </row>
    <row r="132" ht="11.25" customHeight="1">
      <c r="A132" s="296"/>
      <c r="B132" s="221"/>
      <c r="C132" s="696"/>
      <c r="D132" s="221"/>
      <c r="E132" s="233"/>
      <c r="F132" s="233"/>
      <c r="G132" s="221"/>
      <c r="H132" s="221"/>
      <c r="I132" s="296"/>
      <c r="J132" s="296"/>
      <c r="K132" s="296"/>
      <c r="L132" s="296"/>
      <c r="M132" s="296"/>
      <c r="N132" s="296"/>
      <c r="O132" s="221"/>
      <c r="P132" s="221"/>
      <c r="Q132" s="221"/>
      <c r="R132" s="221"/>
      <c r="S132" s="221"/>
      <c r="T132" s="221"/>
      <c r="U132" s="221"/>
      <c r="V132" s="221"/>
      <c r="W132" s="221"/>
      <c r="X132" s="221"/>
      <c r="Y132" s="221"/>
      <c r="Z132" s="221"/>
    </row>
    <row r="133" ht="11.25" customHeight="1">
      <c r="A133" s="296"/>
      <c r="B133" s="221"/>
      <c r="C133" s="696"/>
      <c r="D133" s="221"/>
      <c r="E133" s="233"/>
      <c r="F133" s="233"/>
      <c r="G133" s="221"/>
      <c r="H133" s="221"/>
      <c r="I133" s="296"/>
      <c r="J133" s="296"/>
      <c r="K133" s="296"/>
      <c r="L133" s="296"/>
      <c r="M133" s="296"/>
      <c r="N133" s="296"/>
      <c r="O133" s="221"/>
      <c r="P133" s="221"/>
      <c r="Q133" s="221"/>
      <c r="R133" s="221"/>
      <c r="S133" s="221"/>
      <c r="T133" s="221"/>
      <c r="U133" s="221"/>
      <c r="V133" s="221"/>
      <c r="W133" s="221"/>
      <c r="X133" s="221"/>
      <c r="Y133" s="221"/>
      <c r="Z133" s="221"/>
    </row>
    <row r="134" ht="11.25" customHeight="1">
      <c r="A134" s="296"/>
      <c r="B134" s="221"/>
      <c r="C134" s="696"/>
      <c r="D134" s="221"/>
      <c r="E134" s="233"/>
      <c r="F134" s="233"/>
      <c r="G134" s="221"/>
      <c r="H134" s="221"/>
      <c r="I134" s="296"/>
      <c r="J134" s="296"/>
      <c r="K134" s="296"/>
      <c r="L134" s="296"/>
      <c r="M134" s="296"/>
      <c r="N134" s="296"/>
      <c r="O134" s="221"/>
      <c r="P134" s="221"/>
      <c r="Q134" s="221"/>
      <c r="R134" s="221"/>
      <c r="S134" s="221"/>
      <c r="T134" s="221"/>
      <c r="U134" s="221"/>
      <c r="V134" s="221"/>
      <c r="W134" s="221"/>
      <c r="X134" s="221"/>
      <c r="Y134" s="221"/>
      <c r="Z134" s="221"/>
    </row>
    <row r="135" ht="11.25" customHeight="1">
      <c r="A135" s="296"/>
      <c r="B135" s="221"/>
      <c r="C135" s="696"/>
      <c r="D135" s="221"/>
      <c r="E135" s="233"/>
      <c r="F135" s="233"/>
      <c r="G135" s="221"/>
      <c r="H135" s="221"/>
      <c r="I135" s="296"/>
      <c r="J135" s="296"/>
      <c r="K135" s="296"/>
      <c r="L135" s="296"/>
      <c r="M135" s="296"/>
      <c r="N135" s="296"/>
      <c r="O135" s="221"/>
      <c r="P135" s="221"/>
      <c r="Q135" s="221"/>
      <c r="R135" s="221"/>
      <c r="S135" s="221"/>
      <c r="T135" s="221"/>
      <c r="U135" s="221"/>
      <c r="V135" s="221"/>
      <c r="W135" s="221"/>
      <c r="X135" s="221"/>
      <c r="Y135" s="221"/>
      <c r="Z135" s="221"/>
    </row>
    <row r="136" ht="11.25" customHeight="1">
      <c r="A136" s="296"/>
      <c r="B136" s="221"/>
      <c r="C136" s="696"/>
      <c r="D136" s="221"/>
      <c r="E136" s="233"/>
      <c r="F136" s="233"/>
      <c r="G136" s="221"/>
      <c r="H136" s="221"/>
      <c r="I136" s="296"/>
      <c r="J136" s="296"/>
      <c r="K136" s="296"/>
      <c r="L136" s="296"/>
      <c r="M136" s="296"/>
      <c r="N136" s="296"/>
      <c r="O136" s="221"/>
      <c r="P136" s="221"/>
      <c r="Q136" s="221"/>
      <c r="R136" s="221"/>
      <c r="S136" s="221"/>
      <c r="T136" s="221"/>
      <c r="U136" s="221"/>
      <c r="V136" s="221"/>
      <c r="W136" s="221"/>
      <c r="X136" s="221"/>
      <c r="Y136" s="221"/>
      <c r="Z136" s="221"/>
    </row>
    <row r="137" ht="11.25" customHeight="1">
      <c r="A137" s="296"/>
      <c r="B137" s="221"/>
      <c r="C137" s="696"/>
      <c r="D137" s="221"/>
      <c r="E137" s="233"/>
      <c r="F137" s="233"/>
      <c r="G137" s="221"/>
      <c r="H137" s="221"/>
      <c r="I137" s="296"/>
      <c r="J137" s="296"/>
      <c r="K137" s="296"/>
      <c r="L137" s="296"/>
      <c r="M137" s="296"/>
      <c r="N137" s="296"/>
      <c r="O137" s="221"/>
      <c r="P137" s="221"/>
      <c r="Q137" s="221"/>
      <c r="R137" s="221"/>
      <c r="S137" s="221"/>
      <c r="T137" s="221"/>
      <c r="U137" s="221"/>
      <c r="V137" s="221"/>
      <c r="W137" s="221"/>
      <c r="X137" s="221"/>
      <c r="Y137" s="221"/>
      <c r="Z137" s="221"/>
    </row>
    <row r="138" ht="11.25" customHeight="1">
      <c r="A138" s="296"/>
      <c r="B138" s="221"/>
      <c r="C138" s="696"/>
      <c r="D138" s="221"/>
      <c r="E138" s="233"/>
      <c r="F138" s="233"/>
      <c r="G138" s="221"/>
      <c r="H138" s="221"/>
      <c r="I138" s="296"/>
      <c r="J138" s="296"/>
      <c r="K138" s="296"/>
      <c r="L138" s="296"/>
      <c r="M138" s="296"/>
      <c r="N138" s="296"/>
      <c r="O138" s="221"/>
      <c r="P138" s="221"/>
      <c r="Q138" s="221"/>
      <c r="R138" s="221"/>
      <c r="S138" s="221"/>
      <c r="T138" s="221"/>
      <c r="U138" s="221"/>
      <c r="V138" s="221"/>
      <c r="W138" s="221"/>
      <c r="X138" s="221"/>
      <c r="Y138" s="221"/>
      <c r="Z138" s="221"/>
    </row>
    <row r="139" ht="11.25" customHeight="1">
      <c r="A139" s="296"/>
      <c r="B139" s="221"/>
      <c r="C139" s="696"/>
      <c r="D139" s="221"/>
      <c r="E139" s="233"/>
      <c r="F139" s="233"/>
      <c r="G139" s="221"/>
      <c r="H139" s="221"/>
      <c r="I139" s="296"/>
      <c r="J139" s="296"/>
      <c r="K139" s="296"/>
      <c r="L139" s="296"/>
      <c r="M139" s="296"/>
      <c r="N139" s="296"/>
      <c r="O139" s="221"/>
      <c r="P139" s="221"/>
      <c r="Q139" s="221"/>
      <c r="R139" s="221"/>
      <c r="S139" s="221"/>
      <c r="T139" s="221"/>
      <c r="U139" s="221"/>
      <c r="V139" s="221"/>
      <c r="W139" s="221"/>
      <c r="X139" s="221"/>
      <c r="Y139" s="221"/>
      <c r="Z139" s="221"/>
    </row>
    <row r="140" ht="11.25" customHeight="1">
      <c r="A140" s="296"/>
      <c r="B140" s="221"/>
      <c r="C140" s="696"/>
      <c r="D140" s="221"/>
      <c r="E140" s="233"/>
      <c r="F140" s="233"/>
      <c r="G140" s="221"/>
      <c r="H140" s="221"/>
      <c r="I140" s="296"/>
      <c r="J140" s="296"/>
      <c r="K140" s="296"/>
      <c r="L140" s="296"/>
      <c r="M140" s="296"/>
      <c r="N140" s="296"/>
      <c r="O140" s="221"/>
      <c r="P140" s="221"/>
      <c r="Q140" s="221"/>
      <c r="R140" s="221"/>
      <c r="S140" s="221"/>
      <c r="T140" s="221"/>
      <c r="U140" s="221"/>
      <c r="V140" s="221"/>
      <c r="W140" s="221"/>
      <c r="X140" s="221"/>
      <c r="Y140" s="221"/>
      <c r="Z140" s="221"/>
    </row>
    <row r="141" ht="11.25" customHeight="1">
      <c r="A141" s="296"/>
      <c r="B141" s="221"/>
      <c r="C141" s="696"/>
      <c r="D141" s="221"/>
      <c r="E141" s="233"/>
      <c r="F141" s="233"/>
      <c r="G141" s="221"/>
      <c r="H141" s="221"/>
      <c r="I141" s="296"/>
      <c r="J141" s="296"/>
      <c r="K141" s="296"/>
      <c r="L141" s="296"/>
      <c r="M141" s="296"/>
      <c r="N141" s="296"/>
      <c r="O141" s="221"/>
      <c r="P141" s="221"/>
      <c r="Q141" s="221"/>
      <c r="R141" s="221"/>
      <c r="S141" s="221"/>
      <c r="T141" s="221"/>
      <c r="U141" s="221"/>
      <c r="V141" s="221"/>
      <c r="W141" s="221"/>
      <c r="X141" s="221"/>
      <c r="Y141" s="221"/>
      <c r="Z141" s="221"/>
    </row>
    <row r="142" ht="11.25" customHeight="1">
      <c r="A142" s="296"/>
      <c r="B142" s="221"/>
      <c r="C142" s="696"/>
      <c r="D142" s="221"/>
      <c r="E142" s="233"/>
      <c r="F142" s="233"/>
      <c r="G142" s="221"/>
      <c r="H142" s="221"/>
      <c r="I142" s="296"/>
      <c r="J142" s="296"/>
      <c r="K142" s="296"/>
      <c r="L142" s="296"/>
      <c r="M142" s="296"/>
      <c r="N142" s="296"/>
      <c r="O142" s="221"/>
      <c r="P142" s="221"/>
      <c r="Q142" s="221"/>
      <c r="R142" s="221"/>
      <c r="S142" s="221"/>
      <c r="T142" s="221"/>
      <c r="U142" s="221"/>
      <c r="V142" s="221"/>
      <c r="W142" s="221"/>
      <c r="X142" s="221"/>
      <c r="Y142" s="221"/>
      <c r="Z142" s="221"/>
    </row>
    <row r="143" ht="11.25" customHeight="1">
      <c r="A143" s="296"/>
      <c r="B143" s="221"/>
      <c r="C143" s="696"/>
      <c r="D143" s="221"/>
      <c r="E143" s="233"/>
      <c r="F143" s="233"/>
      <c r="G143" s="221"/>
      <c r="H143" s="221"/>
      <c r="I143" s="296"/>
      <c r="J143" s="296"/>
      <c r="K143" s="296"/>
      <c r="L143" s="296"/>
      <c r="M143" s="296"/>
      <c r="N143" s="296"/>
      <c r="O143" s="221"/>
      <c r="P143" s="221"/>
      <c r="Q143" s="221"/>
      <c r="R143" s="221"/>
      <c r="S143" s="221"/>
      <c r="T143" s="221"/>
      <c r="U143" s="221"/>
      <c r="V143" s="221"/>
      <c r="W143" s="221"/>
      <c r="X143" s="221"/>
      <c r="Y143" s="221"/>
      <c r="Z143" s="221"/>
    </row>
    <row r="144" ht="11.25" customHeight="1">
      <c r="A144" s="296"/>
      <c r="B144" s="221"/>
      <c r="C144" s="696"/>
      <c r="D144" s="221"/>
      <c r="E144" s="233"/>
      <c r="F144" s="233"/>
      <c r="G144" s="221"/>
      <c r="H144" s="221"/>
      <c r="I144" s="296"/>
      <c r="J144" s="296"/>
      <c r="K144" s="296"/>
      <c r="L144" s="296"/>
      <c r="M144" s="296"/>
      <c r="N144" s="296"/>
      <c r="O144" s="221"/>
      <c r="P144" s="221"/>
      <c r="Q144" s="221"/>
      <c r="R144" s="221"/>
      <c r="S144" s="221"/>
      <c r="T144" s="221"/>
      <c r="U144" s="221"/>
      <c r="V144" s="221"/>
      <c r="W144" s="221"/>
      <c r="X144" s="221"/>
      <c r="Y144" s="221"/>
      <c r="Z144" s="221"/>
    </row>
    <row r="145" ht="11.25" customHeight="1">
      <c r="A145" s="296"/>
      <c r="B145" s="221"/>
      <c r="C145" s="696"/>
      <c r="D145" s="221"/>
      <c r="E145" s="233"/>
      <c r="F145" s="233"/>
      <c r="G145" s="221"/>
      <c r="H145" s="221"/>
      <c r="I145" s="296"/>
      <c r="J145" s="296"/>
      <c r="K145" s="296"/>
      <c r="L145" s="296"/>
      <c r="M145" s="296"/>
      <c r="N145" s="296"/>
      <c r="O145" s="221"/>
      <c r="P145" s="221"/>
      <c r="Q145" s="221"/>
      <c r="R145" s="221"/>
      <c r="S145" s="221"/>
      <c r="T145" s="221"/>
      <c r="U145" s="221"/>
      <c r="V145" s="221"/>
      <c r="W145" s="221"/>
      <c r="X145" s="221"/>
      <c r="Y145" s="221"/>
      <c r="Z145" s="221"/>
    </row>
    <row r="146" ht="11.25" customHeight="1">
      <c r="A146" s="296"/>
      <c r="B146" s="221"/>
      <c r="C146" s="696"/>
      <c r="D146" s="221"/>
      <c r="E146" s="233"/>
      <c r="F146" s="233"/>
      <c r="G146" s="221"/>
      <c r="H146" s="221"/>
      <c r="I146" s="296"/>
      <c r="J146" s="296"/>
      <c r="K146" s="296"/>
      <c r="L146" s="296"/>
      <c r="M146" s="296"/>
      <c r="N146" s="296"/>
      <c r="O146" s="221"/>
      <c r="P146" s="221"/>
      <c r="Q146" s="221"/>
      <c r="R146" s="221"/>
      <c r="S146" s="221"/>
      <c r="T146" s="221"/>
      <c r="U146" s="221"/>
      <c r="V146" s="221"/>
      <c r="W146" s="221"/>
      <c r="X146" s="221"/>
      <c r="Y146" s="221"/>
      <c r="Z146" s="221"/>
    </row>
    <row r="147" ht="11.25" customHeight="1">
      <c r="A147" s="296"/>
      <c r="B147" s="221"/>
      <c r="C147" s="696"/>
      <c r="D147" s="221"/>
      <c r="E147" s="233"/>
      <c r="F147" s="233"/>
      <c r="G147" s="221"/>
      <c r="H147" s="221"/>
      <c r="I147" s="296"/>
      <c r="J147" s="296"/>
      <c r="K147" s="296"/>
      <c r="L147" s="296"/>
      <c r="M147" s="296"/>
      <c r="N147" s="296"/>
      <c r="O147" s="221"/>
      <c r="P147" s="221"/>
      <c r="Q147" s="221"/>
      <c r="R147" s="221"/>
      <c r="S147" s="221"/>
      <c r="T147" s="221"/>
      <c r="U147" s="221"/>
      <c r="V147" s="221"/>
      <c r="W147" s="221"/>
      <c r="X147" s="221"/>
      <c r="Y147" s="221"/>
      <c r="Z147" s="221"/>
    </row>
    <row r="148" ht="11.25" customHeight="1">
      <c r="A148" s="296"/>
      <c r="B148" s="221"/>
      <c r="C148" s="696"/>
      <c r="D148" s="221"/>
      <c r="E148" s="233"/>
      <c r="F148" s="233"/>
      <c r="G148" s="221"/>
      <c r="H148" s="221"/>
      <c r="I148" s="296"/>
      <c r="J148" s="296"/>
      <c r="K148" s="296"/>
      <c r="L148" s="296"/>
      <c r="M148" s="296"/>
      <c r="N148" s="296"/>
      <c r="O148" s="221"/>
      <c r="P148" s="221"/>
      <c r="Q148" s="221"/>
      <c r="R148" s="221"/>
      <c r="S148" s="221"/>
      <c r="T148" s="221"/>
      <c r="U148" s="221"/>
      <c r="V148" s="221"/>
      <c r="W148" s="221"/>
      <c r="X148" s="221"/>
      <c r="Y148" s="221"/>
      <c r="Z148" s="221"/>
    </row>
    <row r="149" ht="11.25" customHeight="1">
      <c r="A149" s="296"/>
      <c r="B149" s="221"/>
      <c r="C149" s="696"/>
      <c r="D149" s="221"/>
      <c r="E149" s="233"/>
      <c r="F149" s="233"/>
      <c r="G149" s="221"/>
      <c r="H149" s="221"/>
      <c r="I149" s="296"/>
      <c r="J149" s="296"/>
      <c r="K149" s="296"/>
      <c r="L149" s="296"/>
      <c r="M149" s="296"/>
      <c r="N149" s="296"/>
      <c r="O149" s="221"/>
      <c r="P149" s="221"/>
      <c r="Q149" s="221"/>
      <c r="R149" s="221"/>
      <c r="S149" s="221"/>
      <c r="T149" s="221"/>
      <c r="U149" s="221"/>
      <c r="V149" s="221"/>
      <c r="W149" s="221"/>
      <c r="X149" s="221"/>
      <c r="Y149" s="221"/>
      <c r="Z149" s="221"/>
    </row>
    <row r="150" ht="11.25" customHeight="1">
      <c r="A150" s="296"/>
      <c r="B150" s="221"/>
      <c r="C150" s="696"/>
      <c r="D150" s="221"/>
      <c r="E150" s="233"/>
      <c r="F150" s="233"/>
      <c r="G150" s="221"/>
      <c r="H150" s="221"/>
      <c r="I150" s="296"/>
      <c r="J150" s="296"/>
      <c r="K150" s="296"/>
      <c r="L150" s="296"/>
      <c r="M150" s="296"/>
      <c r="N150" s="296"/>
      <c r="O150" s="221"/>
      <c r="P150" s="221"/>
      <c r="Q150" s="221"/>
      <c r="R150" s="221"/>
      <c r="S150" s="221"/>
      <c r="T150" s="221"/>
      <c r="U150" s="221"/>
      <c r="V150" s="221"/>
      <c r="W150" s="221"/>
      <c r="X150" s="221"/>
      <c r="Y150" s="221"/>
      <c r="Z150" s="221"/>
    </row>
    <row r="151" ht="11.25" customHeight="1">
      <c r="A151" s="296"/>
      <c r="B151" s="221"/>
      <c r="C151" s="696"/>
      <c r="D151" s="221"/>
      <c r="E151" s="233"/>
      <c r="F151" s="233"/>
      <c r="G151" s="221"/>
      <c r="H151" s="221"/>
      <c r="I151" s="296"/>
      <c r="J151" s="296"/>
      <c r="K151" s="296"/>
      <c r="L151" s="296"/>
      <c r="M151" s="296"/>
      <c r="N151" s="296"/>
      <c r="O151" s="221"/>
      <c r="P151" s="221"/>
      <c r="Q151" s="221"/>
      <c r="R151" s="221"/>
      <c r="S151" s="221"/>
      <c r="T151" s="221"/>
      <c r="U151" s="221"/>
      <c r="V151" s="221"/>
      <c r="W151" s="221"/>
      <c r="X151" s="221"/>
      <c r="Y151" s="221"/>
      <c r="Z151" s="221"/>
    </row>
    <row r="152" ht="11.25" customHeight="1">
      <c r="A152" s="296"/>
      <c r="B152" s="221"/>
      <c r="C152" s="696"/>
      <c r="D152" s="221"/>
      <c r="E152" s="233"/>
      <c r="F152" s="233"/>
      <c r="G152" s="221"/>
      <c r="H152" s="221"/>
      <c r="I152" s="296"/>
      <c r="J152" s="296"/>
      <c r="K152" s="296"/>
      <c r="L152" s="296"/>
      <c r="M152" s="296"/>
      <c r="N152" s="296"/>
      <c r="O152" s="221"/>
      <c r="P152" s="221"/>
      <c r="Q152" s="221"/>
      <c r="R152" s="221"/>
      <c r="S152" s="221"/>
      <c r="T152" s="221"/>
      <c r="U152" s="221"/>
      <c r="V152" s="221"/>
      <c r="W152" s="221"/>
      <c r="X152" s="221"/>
      <c r="Y152" s="221"/>
      <c r="Z152" s="221"/>
    </row>
    <row r="153" ht="11.25" customHeight="1">
      <c r="A153" s="296"/>
      <c r="B153" s="221"/>
      <c r="C153" s="696"/>
      <c r="D153" s="221"/>
      <c r="E153" s="233"/>
      <c r="F153" s="233"/>
      <c r="G153" s="221"/>
      <c r="H153" s="221"/>
      <c r="I153" s="296"/>
      <c r="J153" s="296"/>
      <c r="K153" s="296"/>
      <c r="L153" s="296"/>
      <c r="M153" s="296"/>
      <c r="N153" s="296"/>
      <c r="O153" s="221"/>
      <c r="P153" s="221"/>
      <c r="Q153" s="221"/>
      <c r="R153" s="221"/>
      <c r="S153" s="221"/>
      <c r="T153" s="221"/>
      <c r="U153" s="221"/>
      <c r="V153" s="221"/>
      <c r="W153" s="221"/>
      <c r="X153" s="221"/>
      <c r="Y153" s="221"/>
      <c r="Z153" s="221"/>
    </row>
    <row r="154" ht="11.25" customHeight="1">
      <c r="A154" s="296"/>
      <c r="B154" s="221"/>
      <c r="C154" s="696"/>
      <c r="D154" s="221"/>
      <c r="E154" s="233"/>
      <c r="F154" s="233"/>
      <c r="G154" s="221"/>
      <c r="H154" s="221"/>
      <c r="I154" s="296"/>
      <c r="J154" s="296"/>
      <c r="K154" s="296"/>
      <c r="L154" s="296"/>
      <c r="M154" s="296"/>
      <c r="N154" s="296"/>
      <c r="O154" s="221"/>
      <c r="P154" s="221"/>
      <c r="Q154" s="221"/>
      <c r="R154" s="221"/>
      <c r="S154" s="221"/>
      <c r="T154" s="221"/>
      <c r="U154" s="221"/>
      <c r="V154" s="221"/>
      <c r="W154" s="221"/>
      <c r="X154" s="221"/>
      <c r="Y154" s="221"/>
      <c r="Z154" s="221"/>
    </row>
    <row r="155" ht="11.25" customHeight="1">
      <c r="A155" s="296"/>
      <c r="B155" s="221"/>
      <c r="C155" s="696"/>
      <c r="D155" s="221"/>
      <c r="E155" s="233"/>
      <c r="F155" s="233"/>
      <c r="G155" s="221"/>
      <c r="H155" s="221"/>
      <c r="I155" s="296"/>
      <c r="J155" s="296"/>
      <c r="K155" s="296"/>
      <c r="L155" s="296"/>
      <c r="M155" s="296"/>
      <c r="N155" s="296"/>
      <c r="O155" s="221"/>
      <c r="P155" s="221"/>
      <c r="Q155" s="221"/>
      <c r="R155" s="221"/>
      <c r="S155" s="221"/>
      <c r="T155" s="221"/>
      <c r="U155" s="221"/>
      <c r="V155" s="221"/>
      <c r="W155" s="221"/>
      <c r="X155" s="221"/>
      <c r="Y155" s="221"/>
      <c r="Z155" s="221"/>
    </row>
    <row r="156" ht="11.25" customHeight="1">
      <c r="A156" s="296"/>
      <c r="B156" s="221"/>
      <c r="C156" s="696"/>
      <c r="D156" s="221"/>
      <c r="E156" s="233"/>
      <c r="F156" s="233"/>
      <c r="G156" s="221"/>
      <c r="H156" s="221"/>
      <c r="I156" s="296"/>
      <c r="J156" s="296"/>
      <c r="K156" s="296"/>
      <c r="L156" s="296"/>
      <c r="M156" s="296"/>
      <c r="N156" s="296"/>
      <c r="O156" s="221"/>
      <c r="P156" s="221"/>
      <c r="Q156" s="221"/>
      <c r="R156" s="221"/>
      <c r="S156" s="221"/>
      <c r="T156" s="221"/>
      <c r="U156" s="221"/>
      <c r="V156" s="221"/>
      <c r="W156" s="221"/>
      <c r="X156" s="221"/>
      <c r="Y156" s="221"/>
      <c r="Z156" s="221"/>
    </row>
    <row r="157" ht="11.25" customHeight="1">
      <c r="A157" s="296"/>
      <c r="B157" s="221"/>
      <c r="C157" s="696"/>
      <c r="D157" s="221"/>
      <c r="E157" s="233"/>
      <c r="F157" s="233"/>
      <c r="G157" s="221"/>
      <c r="H157" s="221"/>
      <c r="I157" s="296"/>
      <c r="J157" s="296"/>
      <c r="K157" s="296"/>
      <c r="L157" s="296"/>
      <c r="M157" s="296"/>
      <c r="N157" s="296"/>
      <c r="O157" s="221"/>
      <c r="P157" s="221"/>
      <c r="Q157" s="221"/>
      <c r="R157" s="221"/>
      <c r="S157" s="221"/>
      <c r="T157" s="221"/>
      <c r="U157" s="221"/>
      <c r="V157" s="221"/>
      <c r="W157" s="221"/>
      <c r="X157" s="221"/>
      <c r="Y157" s="221"/>
      <c r="Z157" s="221"/>
    </row>
    <row r="158" ht="11.25" customHeight="1">
      <c r="A158" s="296"/>
      <c r="B158" s="221"/>
      <c r="C158" s="696"/>
      <c r="D158" s="221"/>
      <c r="E158" s="233"/>
      <c r="F158" s="233"/>
      <c r="G158" s="221"/>
      <c r="H158" s="221"/>
      <c r="I158" s="296"/>
      <c r="J158" s="296"/>
      <c r="K158" s="296"/>
      <c r="L158" s="296"/>
      <c r="M158" s="296"/>
      <c r="N158" s="296"/>
      <c r="O158" s="221"/>
      <c r="P158" s="221"/>
      <c r="Q158" s="221"/>
      <c r="R158" s="221"/>
      <c r="S158" s="221"/>
      <c r="T158" s="221"/>
      <c r="U158" s="221"/>
      <c r="V158" s="221"/>
      <c r="W158" s="221"/>
      <c r="X158" s="221"/>
      <c r="Y158" s="221"/>
      <c r="Z158" s="221"/>
    </row>
    <row r="159" ht="11.25" customHeight="1">
      <c r="A159" s="296"/>
      <c r="B159" s="221"/>
      <c r="C159" s="696"/>
      <c r="D159" s="221"/>
      <c r="E159" s="233"/>
      <c r="F159" s="233"/>
      <c r="G159" s="221"/>
      <c r="H159" s="221"/>
      <c r="I159" s="296"/>
      <c r="J159" s="296"/>
      <c r="K159" s="296"/>
      <c r="L159" s="296"/>
      <c r="M159" s="296"/>
      <c r="N159" s="296"/>
      <c r="O159" s="221"/>
      <c r="P159" s="221"/>
      <c r="Q159" s="221"/>
      <c r="R159" s="221"/>
      <c r="S159" s="221"/>
      <c r="T159" s="221"/>
      <c r="U159" s="221"/>
      <c r="V159" s="221"/>
      <c r="W159" s="221"/>
      <c r="X159" s="221"/>
      <c r="Y159" s="221"/>
      <c r="Z159" s="221"/>
    </row>
    <row r="160" ht="11.25" customHeight="1">
      <c r="A160" s="296"/>
      <c r="B160" s="221"/>
      <c r="C160" s="696"/>
      <c r="D160" s="221"/>
      <c r="E160" s="233"/>
      <c r="F160" s="233"/>
      <c r="G160" s="221"/>
      <c r="H160" s="221"/>
      <c r="I160" s="296"/>
      <c r="J160" s="296"/>
      <c r="K160" s="296"/>
      <c r="L160" s="296"/>
      <c r="M160" s="296"/>
      <c r="N160" s="296"/>
      <c r="O160" s="221"/>
      <c r="P160" s="221"/>
      <c r="Q160" s="221"/>
      <c r="R160" s="221"/>
      <c r="S160" s="221"/>
      <c r="T160" s="221"/>
      <c r="U160" s="221"/>
      <c r="V160" s="221"/>
      <c r="W160" s="221"/>
      <c r="X160" s="221"/>
      <c r="Y160" s="221"/>
      <c r="Z160" s="221"/>
    </row>
    <row r="161" ht="11.25" customHeight="1">
      <c r="A161" s="296"/>
      <c r="B161" s="221"/>
      <c r="C161" s="696"/>
      <c r="D161" s="221"/>
      <c r="E161" s="233"/>
      <c r="F161" s="233"/>
      <c r="G161" s="221"/>
      <c r="H161" s="221"/>
      <c r="I161" s="296"/>
      <c r="J161" s="296"/>
      <c r="K161" s="296"/>
      <c r="L161" s="296"/>
      <c r="M161" s="296"/>
      <c r="N161" s="296"/>
      <c r="O161" s="221"/>
      <c r="P161" s="221"/>
      <c r="Q161" s="221"/>
      <c r="R161" s="221"/>
      <c r="S161" s="221"/>
      <c r="T161" s="221"/>
      <c r="U161" s="221"/>
      <c r="V161" s="221"/>
      <c r="W161" s="221"/>
      <c r="X161" s="221"/>
      <c r="Y161" s="221"/>
      <c r="Z161" s="221"/>
    </row>
    <row r="162" ht="11.25" customHeight="1">
      <c r="A162" s="296"/>
      <c r="B162" s="221"/>
      <c r="C162" s="696"/>
      <c r="D162" s="221"/>
      <c r="E162" s="233"/>
      <c r="F162" s="233"/>
      <c r="G162" s="221"/>
      <c r="H162" s="221"/>
      <c r="I162" s="296"/>
      <c r="J162" s="296"/>
      <c r="K162" s="296"/>
      <c r="L162" s="296"/>
      <c r="M162" s="296"/>
      <c r="N162" s="296"/>
      <c r="O162" s="221"/>
      <c r="P162" s="221"/>
      <c r="Q162" s="221"/>
      <c r="R162" s="221"/>
      <c r="S162" s="221"/>
      <c r="T162" s="221"/>
      <c r="U162" s="221"/>
      <c r="V162" s="221"/>
      <c r="W162" s="221"/>
      <c r="X162" s="221"/>
      <c r="Y162" s="221"/>
      <c r="Z162" s="221"/>
    </row>
    <row r="163" ht="11.25" customHeight="1">
      <c r="A163" s="296"/>
      <c r="B163" s="221"/>
      <c r="C163" s="696"/>
      <c r="D163" s="221"/>
      <c r="E163" s="233"/>
      <c r="F163" s="233"/>
      <c r="G163" s="221"/>
      <c r="H163" s="221"/>
      <c r="I163" s="296"/>
      <c r="J163" s="296"/>
      <c r="K163" s="296"/>
      <c r="L163" s="296"/>
      <c r="M163" s="296"/>
      <c r="N163" s="296"/>
      <c r="O163" s="221"/>
      <c r="P163" s="221"/>
      <c r="Q163" s="221"/>
      <c r="R163" s="221"/>
      <c r="S163" s="221"/>
      <c r="T163" s="221"/>
      <c r="U163" s="221"/>
      <c r="V163" s="221"/>
      <c r="W163" s="221"/>
      <c r="X163" s="221"/>
      <c r="Y163" s="221"/>
      <c r="Z163" s="221"/>
    </row>
    <row r="164" ht="11.25" customHeight="1">
      <c r="A164" s="296"/>
      <c r="B164" s="221"/>
      <c r="C164" s="696"/>
      <c r="D164" s="221"/>
      <c r="E164" s="233"/>
      <c r="F164" s="233"/>
      <c r="G164" s="221"/>
      <c r="H164" s="221"/>
      <c r="I164" s="296"/>
      <c r="J164" s="296"/>
      <c r="K164" s="296"/>
      <c r="L164" s="296"/>
      <c r="M164" s="296"/>
      <c r="N164" s="296"/>
      <c r="O164" s="221"/>
      <c r="P164" s="221"/>
      <c r="Q164" s="221"/>
      <c r="R164" s="221"/>
      <c r="S164" s="221"/>
      <c r="T164" s="221"/>
      <c r="U164" s="221"/>
      <c r="V164" s="221"/>
      <c r="W164" s="221"/>
      <c r="X164" s="221"/>
      <c r="Y164" s="221"/>
      <c r="Z164" s="221"/>
    </row>
    <row r="165" ht="11.25" customHeight="1">
      <c r="A165" s="296"/>
      <c r="B165" s="221"/>
      <c r="C165" s="696"/>
      <c r="D165" s="221"/>
      <c r="E165" s="233"/>
      <c r="F165" s="233"/>
      <c r="G165" s="221"/>
      <c r="H165" s="221"/>
      <c r="I165" s="296"/>
      <c r="J165" s="296"/>
      <c r="K165" s="296"/>
      <c r="L165" s="296"/>
      <c r="M165" s="296"/>
      <c r="N165" s="296"/>
      <c r="O165" s="221"/>
      <c r="P165" s="221"/>
      <c r="Q165" s="221"/>
      <c r="R165" s="221"/>
      <c r="S165" s="221"/>
      <c r="T165" s="221"/>
      <c r="U165" s="221"/>
      <c r="V165" s="221"/>
      <c r="W165" s="221"/>
      <c r="X165" s="221"/>
      <c r="Y165" s="221"/>
      <c r="Z165" s="221"/>
    </row>
    <row r="166" ht="11.25" customHeight="1">
      <c r="A166" s="296"/>
      <c r="B166" s="221"/>
      <c r="C166" s="696"/>
      <c r="D166" s="221"/>
      <c r="E166" s="233"/>
      <c r="F166" s="233"/>
      <c r="G166" s="221"/>
      <c r="H166" s="221"/>
      <c r="I166" s="296"/>
      <c r="J166" s="296"/>
      <c r="K166" s="296"/>
      <c r="L166" s="296"/>
      <c r="M166" s="296"/>
      <c r="N166" s="296"/>
      <c r="O166" s="221"/>
      <c r="P166" s="221"/>
      <c r="Q166" s="221"/>
      <c r="R166" s="221"/>
      <c r="S166" s="221"/>
      <c r="T166" s="221"/>
      <c r="U166" s="221"/>
      <c r="V166" s="221"/>
      <c r="W166" s="221"/>
      <c r="X166" s="221"/>
      <c r="Y166" s="221"/>
      <c r="Z166" s="221"/>
    </row>
    <row r="167" ht="11.25" customHeight="1">
      <c r="A167" s="296"/>
      <c r="B167" s="221"/>
      <c r="C167" s="696"/>
      <c r="D167" s="221"/>
      <c r="E167" s="233"/>
      <c r="F167" s="233"/>
      <c r="G167" s="221"/>
      <c r="H167" s="221"/>
      <c r="I167" s="296"/>
      <c r="J167" s="296"/>
      <c r="K167" s="296"/>
      <c r="L167" s="296"/>
      <c r="M167" s="296"/>
      <c r="N167" s="296"/>
      <c r="O167" s="221"/>
      <c r="P167" s="221"/>
      <c r="Q167" s="221"/>
      <c r="R167" s="221"/>
      <c r="S167" s="221"/>
      <c r="T167" s="221"/>
      <c r="U167" s="221"/>
      <c r="V167" s="221"/>
      <c r="W167" s="221"/>
      <c r="X167" s="221"/>
      <c r="Y167" s="221"/>
      <c r="Z167" s="221"/>
    </row>
    <row r="168" ht="11.25" customHeight="1">
      <c r="A168" s="296"/>
      <c r="B168" s="221"/>
      <c r="C168" s="696"/>
      <c r="D168" s="221"/>
      <c r="E168" s="233"/>
      <c r="F168" s="233"/>
      <c r="G168" s="221"/>
      <c r="H168" s="221"/>
      <c r="I168" s="296"/>
      <c r="J168" s="296"/>
      <c r="K168" s="296"/>
      <c r="L168" s="296"/>
      <c r="M168" s="296"/>
      <c r="N168" s="296"/>
      <c r="O168" s="221"/>
      <c r="P168" s="221"/>
      <c r="Q168" s="221"/>
      <c r="R168" s="221"/>
      <c r="S168" s="221"/>
      <c r="T168" s="221"/>
      <c r="U168" s="221"/>
      <c r="V168" s="221"/>
      <c r="W168" s="221"/>
      <c r="X168" s="221"/>
      <c r="Y168" s="221"/>
      <c r="Z168" s="221"/>
    </row>
    <row r="169" ht="11.25" customHeight="1">
      <c r="A169" s="296"/>
      <c r="B169" s="221"/>
      <c r="C169" s="696"/>
      <c r="D169" s="221"/>
      <c r="E169" s="233"/>
      <c r="F169" s="233"/>
      <c r="G169" s="221"/>
      <c r="H169" s="221"/>
      <c r="I169" s="296"/>
      <c r="J169" s="296"/>
      <c r="K169" s="296"/>
      <c r="L169" s="296"/>
      <c r="M169" s="296"/>
      <c r="N169" s="296"/>
      <c r="O169" s="221"/>
      <c r="P169" s="221"/>
      <c r="Q169" s="221"/>
      <c r="R169" s="221"/>
      <c r="S169" s="221"/>
      <c r="T169" s="221"/>
      <c r="U169" s="221"/>
      <c r="V169" s="221"/>
      <c r="W169" s="221"/>
      <c r="X169" s="221"/>
      <c r="Y169" s="221"/>
      <c r="Z169" s="221"/>
    </row>
    <row r="170" ht="11.25" customHeight="1">
      <c r="A170" s="296"/>
      <c r="B170" s="221"/>
      <c r="C170" s="696"/>
      <c r="D170" s="221"/>
      <c r="E170" s="233"/>
      <c r="F170" s="233"/>
      <c r="G170" s="221"/>
      <c r="H170" s="221"/>
      <c r="I170" s="296"/>
      <c r="J170" s="296"/>
      <c r="K170" s="296"/>
      <c r="L170" s="296"/>
      <c r="M170" s="296"/>
      <c r="N170" s="296"/>
      <c r="O170" s="221"/>
      <c r="P170" s="221"/>
      <c r="Q170" s="221"/>
      <c r="R170" s="221"/>
      <c r="S170" s="221"/>
      <c r="T170" s="221"/>
      <c r="U170" s="221"/>
      <c r="V170" s="221"/>
      <c r="W170" s="221"/>
      <c r="X170" s="221"/>
      <c r="Y170" s="221"/>
      <c r="Z170" s="221"/>
    </row>
    <row r="171" ht="11.25" customHeight="1">
      <c r="A171" s="296"/>
      <c r="B171" s="221"/>
      <c r="C171" s="696"/>
      <c r="D171" s="221"/>
      <c r="E171" s="233"/>
      <c r="F171" s="233"/>
      <c r="G171" s="221"/>
      <c r="H171" s="221"/>
      <c r="I171" s="296"/>
      <c r="J171" s="296"/>
      <c r="K171" s="296"/>
      <c r="L171" s="296"/>
      <c r="M171" s="296"/>
      <c r="N171" s="296"/>
      <c r="O171" s="221"/>
      <c r="P171" s="221"/>
      <c r="Q171" s="221"/>
      <c r="R171" s="221"/>
      <c r="S171" s="221"/>
      <c r="T171" s="221"/>
      <c r="U171" s="221"/>
      <c r="V171" s="221"/>
      <c r="W171" s="221"/>
      <c r="X171" s="221"/>
      <c r="Y171" s="221"/>
      <c r="Z171" s="221"/>
    </row>
    <row r="172" ht="11.25" customHeight="1">
      <c r="A172" s="296"/>
      <c r="B172" s="221"/>
      <c r="C172" s="696"/>
      <c r="D172" s="221"/>
      <c r="E172" s="233"/>
      <c r="F172" s="233"/>
      <c r="G172" s="221"/>
      <c r="H172" s="221"/>
      <c r="I172" s="296"/>
      <c r="J172" s="296"/>
      <c r="K172" s="296"/>
      <c r="L172" s="296"/>
      <c r="M172" s="296"/>
      <c r="N172" s="296"/>
      <c r="O172" s="221"/>
      <c r="P172" s="221"/>
      <c r="Q172" s="221"/>
      <c r="R172" s="221"/>
      <c r="S172" s="221"/>
      <c r="T172" s="221"/>
      <c r="U172" s="221"/>
      <c r="V172" s="221"/>
      <c r="W172" s="221"/>
      <c r="X172" s="221"/>
      <c r="Y172" s="221"/>
      <c r="Z172" s="221"/>
    </row>
    <row r="173" ht="11.25" customHeight="1">
      <c r="A173" s="296"/>
      <c r="B173" s="221"/>
      <c r="C173" s="696"/>
      <c r="D173" s="221"/>
      <c r="E173" s="233"/>
      <c r="F173" s="233"/>
      <c r="G173" s="221"/>
      <c r="H173" s="221"/>
      <c r="I173" s="296"/>
      <c r="J173" s="296"/>
      <c r="K173" s="296"/>
      <c r="L173" s="296"/>
      <c r="M173" s="296"/>
      <c r="N173" s="296"/>
      <c r="O173" s="221"/>
      <c r="P173" s="221"/>
      <c r="Q173" s="221"/>
      <c r="R173" s="221"/>
      <c r="S173" s="221"/>
      <c r="T173" s="221"/>
      <c r="U173" s="221"/>
      <c r="V173" s="221"/>
      <c r="W173" s="221"/>
      <c r="X173" s="221"/>
      <c r="Y173" s="221"/>
      <c r="Z173" s="221"/>
    </row>
    <row r="174" ht="11.25" customHeight="1">
      <c r="A174" s="296"/>
      <c r="B174" s="221"/>
      <c r="C174" s="696"/>
      <c r="D174" s="221"/>
      <c r="E174" s="233"/>
      <c r="F174" s="233"/>
      <c r="G174" s="221"/>
      <c r="H174" s="221"/>
      <c r="I174" s="296"/>
      <c r="J174" s="296"/>
      <c r="K174" s="296"/>
      <c r="L174" s="296"/>
      <c r="M174" s="296"/>
      <c r="N174" s="296"/>
      <c r="O174" s="221"/>
      <c r="P174" s="221"/>
      <c r="Q174" s="221"/>
      <c r="R174" s="221"/>
      <c r="S174" s="221"/>
      <c r="T174" s="221"/>
      <c r="U174" s="221"/>
      <c r="V174" s="221"/>
      <c r="W174" s="221"/>
      <c r="X174" s="221"/>
      <c r="Y174" s="221"/>
      <c r="Z174" s="221"/>
    </row>
    <row r="175" ht="11.25" customHeight="1">
      <c r="A175" s="296"/>
      <c r="B175" s="221"/>
      <c r="C175" s="696"/>
      <c r="D175" s="221"/>
      <c r="E175" s="233"/>
      <c r="F175" s="233"/>
      <c r="G175" s="221"/>
      <c r="H175" s="221"/>
      <c r="I175" s="296"/>
      <c r="J175" s="296"/>
      <c r="K175" s="296"/>
      <c r="L175" s="296"/>
      <c r="M175" s="296"/>
      <c r="N175" s="296"/>
      <c r="O175" s="221"/>
      <c r="P175" s="221"/>
      <c r="Q175" s="221"/>
      <c r="R175" s="221"/>
      <c r="S175" s="221"/>
      <c r="T175" s="221"/>
      <c r="U175" s="221"/>
      <c r="V175" s="221"/>
      <c r="W175" s="221"/>
      <c r="X175" s="221"/>
      <c r="Y175" s="221"/>
      <c r="Z175" s="221"/>
    </row>
    <row r="176" ht="11.25" customHeight="1">
      <c r="A176" s="296"/>
      <c r="B176" s="221"/>
      <c r="C176" s="696"/>
      <c r="D176" s="221"/>
      <c r="E176" s="233"/>
      <c r="F176" s="233"/>
      <c r="G176" s="221"/>
      <c r="H176" s="221"/>
      <c r="I176" s="296"/>
      <c r="J176" s="296"/>
      <c r="K176" s="296"/>
      <c r="L176" s="296"/>
      <c r="M176" s="296"/>
      <c r="N176" s="296"/>
      <c r="O176" s="221"/>
      <c r="P176" s="221"/>
      <c r="Q176" s="221"/>
      <c r="R176" s="221"/>
      <c r="S176" s="221"/>
      <c r="T176" s="221"/>
      <c r="U176" s="221"/>
      <c r="V176" s="221"/>
      <c r="W176" s="221"/>
      <c r="X176" s="221"/>
      <c r="Y176" s="221"/>
      <c r="Z176" s="221"/>
    </row>
    <row r="177" ht="11.25" customHeight="1">
      <c r="A177" s="296"/>
      <c r="B177" s="221"/>
      <c r="C177" s="696"/>
      <c r="D177" s="221"/>
      <c r="E177" s="233"/>
      <c r="F177" s="233"/>
      <c r="G177" s="221"/>
      <c r="H177" s="221"/>
      <c r="I177" s="296"/>
      <c r="J177" s="296"/>
      <c r="K177" s="296"/>
      <c r="L177" s="296"/>
      <c r="M177" s="296"/>
      <c r="N177" s="296"/>
      <c r="O177" s="221"/>
      <c r="P177" s="221"/>
      <c r="Q177" s="221"/>
      <c r="R177" s="221"/>
      <c r="S177" s="221"/>
      <c r="T177" s="221"/>
      <c r="U177" s="221"/>
      <c r="V177" s="221"/>
      <c r="W177" s="221"/>
      <c r="X177" s="221"/>
      <c r="Y177" s="221"/>
      <c r="Z177" s="221"/>
    </row>
    <row r="178" ht="11.25" customHeight="1">
      <c r="A178" s="296"/>
      <c r="B178" s="221"/>
      <c r="C178" s="696"/>
      <c r="D178" s="221"/>
      <c r="E178" s="233"/>
      <c r="F178" s="233"/>
      <c r="G178" s="221"/>
      <c r="H178" s="221"/>
      <c r="I178" s="296"/>
      <c r="J178" s="296"/>
      <c r="K178" s="296"/>
      <c r="L178" s="296"/>
      <c r="M178" s="296"/>
      <c r="N178" s="296"/>
      <c r="O178" s="221"/>
      <c r="P178" s="221"/>
      <c r="Q178" s="221"/>
      <c r="R178" s="221"/>
      <c r="S178" s="221"/>
      <c r="T178" s="221"/>
      <c r="U178" s="221"/>
      <c r="V178" s="221"/>
      <c r="W178" s="221"/>
      <c r="X178" s="221"/>
      <c r="Y178" s="221"/>
      <c r="Z178" s="221"/>
    </row>
    <row r="179" ht="11.25" customHeight="1">
      <c r="A179" s="296"/>
      <c r="B179" s="221"/>
      <c r="C179" s="696"/>
      <c r="D179" s="221"/>
      <c r="E179" s="233"/>
      <c r="F179" s="233"/>
      <c r="G179" s="221"/>
      <c r="H179" s="221"/>
      <c r="I179" s="296"/>
      <c r="J179" s="296"/>
      <c r="K179" s="296"/>
      <c r="L179" s="296"/>
      <c r="M179" s="296"/>
      <c r="N179" s="296"/>
      <c r="O179" s="221"/>
      <c r="P179" s="221"/>
      <c r="Q179" s="221"/>
      <c r="R179" s="221"/>
      <c r="S179" s="221"/>
      <c r="T179" s="221"/>
      <c r="U179" s="221"/>
      <c r="V179" s="221"/>
      <c r="W179" s="221"/>
      <c r="X179" s="221"/>
      <c r="Y179" s="221"/>
      <c r="Z179" s="221"/>
    </row>
    <row r="180" ht="11.25" customHeight="1">
      <c r="A180" s="296"/>
      <c r="B180" s="221"/>
      <c r="C180" s="696"/>
      <c r="D180" s="221"/>
      <c r="E180" s="233"/>
      <c r="F180" s="233"/>
      <c r="G180" s="221"/>
      <c r="H180" s="221"/>
      <c r="I180" s="296"/>
      <c r="J180" s="296"/>
      <c r="K180" s="296"/>
      <c r="L180" s="296"/>
      <c r="M180" s="296"/>
      <c r="N180" s="296"/>
      <c r="O180" s="221"/>
      <c r="P180" s="221"/>
      <c r="Q180" s="221"/>
      <c r="R180" s="221"/>
      <c r="S180" s="221"/>
      <c r="T180" s="221"/>
      <c r="U180" s="221"/>
      <c r="V180" s="221"/>
      <c r="W180" s="221"/>
      <c r="X180" s="221"/>
      <c r="Y180" s="221"/>
      <c r="Z180" s="221"/>
    </row>
    <row r="181" ht="11.25" customHeight="1">
      <c r="A181" s="296"/>
      <c r="B181" s="221"/>
      <c r="C181" s="696"/>
      <c r="D181" s="221"/>
      <c r="E181" s="233"/>
      <c r="F181" s="233"/>
      <c r="G181" s="221"/>
      <c r="H181" s="221"/>
      <c r="I181" s="296"/>
      <c r="J181" s="296"/>
      <c r="K181" s="296"/>
      <c r="L181" s="296"/>
      <c r="M181" s="296"/>
      <c r="N181" s="296"/>
      <c r="O181" s="221"/>
      <c r="P181" s="221"/>
      <c r="Q181" s="221"/>
      <c r="R181" s="221"/>
      <c r="S181" s="221"/>
      <c r="T181" s="221"/>
      <c r="U181" s="221"/>
      <c r="V181" s="221"/>
      <c r="W181" s="221"/>
      <c r="X181" s="221"/>
      <c r="Y181" s="221"/>
      <c r="Z181" s="221"/>
    </row>
    <row r="182" ht="11.25" customHeight="1">
      <c r="A182" s="296"/>
      <c r="B182" s="221"/>
      <c r="C182" s="696"/>
      <c r="D182" s="221"/>
      <c r="E182" s="233"/>
      <c r="F182" s="233"/>
      <c r="G182" s="221"/>
      <c r="H182" s="221"/>
      <c r="I182" s="296"/>
      <c r="J182" s="296"/>
      <c r="K182" s="296"/>
      <c r="L182" s="296"/>
      <c r="M182" s="296"/>
      <c r="N182" s="296"/>
      <c r="O182" s="221"/>
      <c r="P182" s="221"/>
      <c r="Q182" s="221"/>
      <c r="R182" s="221"/>
      <c r="S182" s="221"/>
      <c r="T182" s="221"/>
      <c r="U182" s="221"/>
      <c r="V182" s="221"/>
      <c r="W182" s="221"/>
      <c r="X182" s="221"/>
      <c r="Y182" s="221"/>
      <c r="Z182" s="221"/>
    </row>
    <row r="183" ht="11.25" customHeight="1">
      <c r="A183" s="296"/>
      <c r="B183" s="221"/>
      <c r="C183" s="696"/>
      <c r="D183" s="221"/>
      <c r="E183" s="233"/>
      <c r="F183" s="233"/>
      <c r="G183" s="221"/>
      <c r="H183" s="221"/>
      <c r="I183" s="296"/>
      <c r="J183" s="296"/>
      <c r="K183" s="296"/>
      <c r="L183" s="296"/>
      <c r="M183" s="296"/>
      <c r="N183" s="296"/>
      <c r="O183" s="221"/>
      <c r="P183" s="221"/>
      <c r="Q183" s="221"/>
      <c r="R183" s="221"/>
      <c r="S183" s="221"/>
      <c r="T183" s="221"/>
      <c r="U183" s="221"/>
      <c r="V183" s="221"/>
      <c r="W183" s="221"/>
      <c r="X183" s="221"/>
      <c r="Y183" s="221"/>
      <c r="Z183" s="221"/>
    </row>
    <row r="184" ht="11.25" customHeight="1">
      <c r="A184" s="296"/>
      <c r="B184" s="221"/>
      <c r="C184" s="696"/>
      <c r="D184" s="221"/>
      <c r="E184" s="233"/>
      <c r="F184" s="233"/>
      <c r="G184" s="221"/>
      <c r="H184" s="221"/>
      <c r="I184" s="296"/>
      <c r="J184" s="296"/>
      <c r="K184" s="296"/>
      <c r="L184" s="296"/>
      <c r="M184" s="296"/>
      <c r="N184" s="296"/>
      <c r="O184" s="221"/>
      <c r="P184" s="221"/>
      <c r="Q184" s="221"/>
      <c r="R184" s="221"/>
      <c r="S184" s="221"/>
      <c r="T184" s="221"/>
      <c r="U184" s="221"/>
      <c r="V184" s="221"/>
      <c r="W184" s="221"/>
      <c r="X184" s="221"/>
      <c r="Y184" s="221"/>
      <c r="Z184" s="221"/>
    </row>
    <row r="185" ht="11.25" customHeight="1">
      <c r="A185" s="296"/>
      <c r="B185" s="221"/>
      <c r="C185" s="696"/>
      <c r="D185" s="221"/>
      <c r="E185" s="233"/>
      <c r="F185" s="233"/>
      <c r="G185" s="221"/>
      <c r="H185" s="221"/>
      <c r="I185" s="296"/>
      <c r="J185" s="296"/>
      <c r="K185" s="296"/>
      <c r="L185" s="296"/>
      <c r="M185" s="296"/>
      <c r="N185" s="296"/>
      <c r="O185" s="221"/>
      <c r="P185" s="221"/>
      <c r="Q185" s="221"/>
      <c r="R185" s="221"/>
      <c r="S185" s="221"/>
      <c r="T185" s="221"/>
      <c r="U185" s="221"/>
      <c r="V185" s="221"/>
      <c r="W185" s="221"/>
      <c r="X185" s="221"/>
      <c r="Y185" s="221"/>
      <c r="Z185" s="221"/>
    </row>
    <row r="186" ht="11.25" customHeight="1">
      <c r="A186" s="296"/>
      <c r="B186" s="221"/>
      <c r="C186" s="696"/>
      <c r="D186" s="221"/>
      <c r="E186" s="233"/>
      <c r="F186" s="233"/>
      <c r="G186" s="221"/>
      <c r="H186" s="221"/>
      <c r="I186" s="296"/>
      <c r="J186" s="296"/>
      <c r="K186" s="296"/>
      <c r="L186" s="296"/>
      <c r="M186" s="296"/>
      <c r="N186" s="296"/>
      <c r="O186" s="221"/>
      <c r="P186" s="221"/>
      <c r="Q186" s="221"/>
      <c r="R186" s="221"/>
      <c r="S186" s="221"/>
      <c r="T186" s="221"/>
      <c r="U186" s="221"/>
      <c r="V186" s="221"/>
      <c r="W186" s="221"/>
      <c r="X186" s="221"/>
      <c r="Y186" s="221"/>
      <c r="Z186" s="221"/>
    </row>
    <row r="187" ht="11.25" customHeight="1">
      <c r="A187" s="296"/>
      <c r="B187" s="221"/>
      <c r="C187" s="696"/>
      <c r="D187" s="221"/>
      <c r="E187" s="233"/>
      <c r="F187" s="233"/>
      <c r="G187" s="221"/>
      <c r="H187" s="221"/>
      <c r="I187" s="296"/>
      <c r="J187" s="296"/>
      <c r="K187" s="296"/>
      <c r="L187" s="296"/>
      <c r="M187" s="296"/>
      <c r="N187" s="296"/>
      <c r="O187" s="221"/>
      <c r="P187" s="221"/>
      <c r="Q187" s="221"/>
      <c r="R187" s="221"/>
      <c r="S187" s="221"/>
      <c r="T187" s="221"/>
      <c r="U187" s="221"/>
      <c r="V187" s="221"/>
      <c r="W187" s="221"/>
      <c r="X187" s="221"/>
      <c r="Y187" s="221"/>
      <c r="Z187" s="221"/>
    </row>
    <row r="188" ht="11.25" customHeight="1">
      <c r="A188" s="296"/>
      <c r="B188" s="221"/>
      <c r="C188" s="696"/>
      <c r="D188" s="221"/>
      <c r="E188" s="233"/>
      <c r="F188" s="233"/>
      <c r="G188" s="221"/>
      <c r="H188" s="221"/>
      <c r="I188" s="296"/>
      <c r="J188" s="296"/>
      <c r="K188" s="296"/>
      <c r="L188" s="296"/>
      <c r="M188" s="296"/>
      <c r="N188" s="296"/>
      <c r="O188" s="221"/>
      <c r="P188" s="221"/>
      <c r="Q188" s="221"/>
      <c r="R188" s="221"/>
      <c r="S188" s="221"/>
      <c r="T188" s="221"/>
      <c r="U188" s="221"/>
      <c r="V188" s="221"/>
      <c r="W188" s="221"/>
      <c r="X188" s="221"/>
      <c r="Y188" s="221"/>
      <c r="Z188" s="221"/>
    </row>
    <row r="189" ht="11.25" customHeight="1">
      <c r="A189" s="296"/>
      <c r="B189" s="221"/>
      <c r="C189" s="696"/>
      <c r="D189" s="221"/>
      <c r="E189" s="233"/>
      <c r="F189" s="233"/>
      <c r="G189" s="221"/>
      <c r="H189" s="221"/>
      <c r="I189" s="296"/>
      <c r="J189" s="296"/>
      <c r="K189" s="296"/>
      <c r="L189" s="296"/>
      <c r="M189" s="296"/>
      <c r="N189" s="296"/>
      <c r="O189" s="221"/>
      <c r="P189" s="221"/>
      <c r="Q189" s="221"/>
      <c r="R189" s="221"/>
      <c r="S189" s="221"/>
      <c r="T189" s="221"/>
      <c r="U189" s="221"/>
      <c r="V189" s="221"/>
      <c r="W189" s="221"/>
      <c r="X189" s="221"/>
      <c r="Y189" s="221"/>
      <c r="Z189" s="221"/>
    </row>
    <row r="190" ht="11.25" customHeight="1">
      <c r="A190" s="296"/>
      <c r="B190" s="221"/>
      <c r="C190" s="696"/>
      <c r="D190" s="221"/>
      <c r="E190" s="233"/>
      <c r="F190" s="233"/>
      <c r="G190" s="221"/>
      <c r="H190" s="221"/>
      <c r="I190" s="296"/>
      <c r="J190" s="296"/>
      <c r="K190" s="296"/>
      <c r="L190" s="296"/>
      <c r="M190" s="296"/>
      <c r="N190" s="296"/>
      <c r="O190" s="221"/>
      <c r="P190" s="221"/>
      <c r="Q190" s="221"/>
      <c r="R190" s="221"/>
      <c r="S190" s="221"/>
      <c r="T190" s="221"/>
      <c r="U190" s="221"/>
      <c r="V190" s="221"/>
      <c r="W190" s="221"/>
      <c r="X190" s="221"/>
      <c r="Y190" s="221"/>
      <c r="Z190" s="221"/>
    </row>
    <row r="191" ht="11.25" customHeight="1">
      <c r="A191" s="296"/>
      <c r="B191" s="221"/>
      <c r="C191" s="696"/>
      <c r="D191" s="221"/>
      <c r="E191" s="233"/>
      <c r="F191" s="233"/>
      <c r="G191" s="221"/>
      <c r="H191" s="221"/>
      <c r="I191" s="296"/>
      <c r="J191" s="296"/>
      <c r="K191" s="296"/>
      <c r="L191" s="296"/>
      <c r="M191" s="296"/>
      <c r="N191" s="296"/>
      <c r="O191" s="221"/>
      <c r="P191" s="221"/>
      <c r="Q191" s="221"/>
      <c r="R191" s="221"/>
      <c r="S191" s="221"/>
      <c r="T191" s="221"/>
      <c r="U191" s="221"/>
      <c r="V191" s="221"/>
      <c r="W191" s="221"/>
      <c r="X191" s="221"/>
      <c r="Y191" s="221"/>
      <c r="Z191" s="221"/>
    </row>
    <row r="192" ht="11.25" customHeight="1">
      <c r="A192" s="296"/>
      <c r="B192" s="221"/>
      <c r="C192" s="696"/>
      <c r="D192" s="221"/>
      <c r="E192" s="233"/>
      <c r="F192" s="233"/>
      <c r="G192" s="221"/>
      <c r="H192" s="221"/>
      <c r="I192" s="296"/>
      <c r="J192" s="296"/>
      <c r="K192" s="296"/>
      <c r="L192" s="296"/>
      <c r="M192" s="296"/>
      <c r="N192" s="296"/>
      <c r="O192" s="221"/>
      <c r="P192" s="221"/>
      <c r="Q192" s="221"/>
      <c r="R192" s="221"/>
      <c r="S192" s="221"/>
      <c r="T192" s="221"/>
      <c r="U192" s="221"/>
      <c r="V192" s="221"/>
      <c r="W192" s="221"/>
      <c r="X192" s="221"/>
      <c r="Y192" s="221"/>
      <c r="Z192" s="221"/>
    </row>
    <row r="193" ht="11.25" customHeight="1">
      <c r="A193" s="296"/>
      <c r="B193" s="221"/>
      <c r="C193" s="696"/>
      <c r="D193" s="221"/>
      <c r="E193" s="233"/>
      <c r="F193" s="233"/>
      <c r="G193" s="221"/>
      <c r="H193" s="221"/>
      <c r="I193" s="296"/>
      <c r="J193" s="296"/>
      <c r="K193" s="296"/>
      <c r="L193" s="296"/>
      <c r="M193" s="296"/>
      <c r="N193" s="296"/>
      <c r="O193" s="221"/>
      <c r="P193" s="221"/>
      <c r="Q193" s="221"/>
      <c r="R193" s="221"/>
      <c r="S193" s="221"/>
      <c r="T193" s="221"/>
      <c r="U193" s="221"/>
      <c r="V193" s="221"/>
      <c r="W193" s="221"/>
      <c r="X193" s="221"/>
      <c r="Y193" s="221"/>
      <c r="Z193" s="221"/>
    </row>
    <row r="194" ht="11.25" customHeight="1">
      <c r="A194" s="296"/>
      <c r="B194" s="221"/>
      <c r="C194" s="696"/>
      <c r="D194" s="221"/>
      <c r="E194" s="233"/>
      <c r="F194" s="233"/>
      <c r="G194" s="221"/>
      <c r="H194" s="221"/>
      <c r="I194" s="296"/>
      <c r="J194" s="296"/>
      <c r="K194" s="296"/>
      <c r="L194" s="296"/>
      <c r="M194" s="296"/>
      <c r="N194" s="296"/>
      <c r="O194" s="221"/>
      <c r="P194" s="221"/>
      <c r="Q194" s="221"/>
      <c r="R194" s="221"/>
      <c r="S194" s="221"/>
      <c r="T194" s="221"/>
      <c r="U194" s="221"/>
      <c r="V194" s="221"/>
      <c r="W194" s="221"/>
      <c r="X194" s="221"/>
      <c r="Y194" s="221"/>
      <c r="Z194" s="221"/>
    </row>
    <row r="195" ht="11.25" customHeight="1">
      <c r="A195" s="296"/>
      <c r="B195" s="221"/>
      <c r="C195" s="696"/>
      <c r="D195" s="221"/>
      <c r="E195" s="233"/>
      <c r="F195" s="233"/>
      <c r="G195" s="221"/>
      <c r="H195" s="221"/>
      <c r="I195" s="296"/>
      <c r="J195" s="296"/>
      <c r="K195" s="296"/>
      <c r="L195" s="296"/>
      <c r="M195" s="296"/>
      <c r="N195" s="296"/>
      <c r="O195" s="221"/>
      <c r="P195" s="221"/>
      <c r="Q195" s="221"/>
      <c r="R195" s="221"/>
      <c r="S195" s="221"/>
      <c r="T195" s="221"/>
      <c r="U195" s="221"/>
      <c r="V195" s="221"/>
      <c r="W195" s="221"/>
      <c r="X195" s="221"/>
      <c r="Y195" s="221"/>
      <c r="Z195" s="221"/>
    </row>
    <row r="196" ht="11.25" customHeight="1">
      <c r="A196" s="296"/>
      <c r="B196" s="221"/>
      <c r="C196" s="696"/>
      <c r="D196" s="221"/>
      <c r="E196" s="233"/>
      <c r="F196" s="233"/>
      <c r="G196" s="221"/>
      <c r="H196" s="221"/>
      <c r="I196" s="296"/>
      <c r="J196" s="296"/>
      <c r="K196" s="296"/>
      <c r="L196" s="296"/>
      <c r="M196" s="296"/>
      <c r="N196" s="296"/>
      <c r="O196" s="221"/>
      <c r="P196" s="221"/>
      <c r="Q196" s="221"/>
      <c r="R196" s="221"/>
      <c r="S196" s="221"/>
      <c r="T196" s="221"/>
      <c r="U196" s="221"/>
      <c r="V196" s="221"/>
      <c r="W196" s="221"/>
      <c r="X196" s="221"/>
      <c r="Y196" s="221"/>
      <c r="Z196" s="221"/>
    </row>
    <row r="197" ht="11.25" customHeight="1">
      <c r="A197" s="296"/>
      <c r="B197" s="221"/>
      <c r="C197" s="696"/>
      <c r="D197" s="221"/>
      <c r="E197" s="233"/>
      <c r="F197" s="233"/>
      <c r="G197" s="221"/>
      <c r="H197" s="221"/>
      <c r="I197" s="296"/>
      <c r="J197" s="296"/>
      <c r="K197" s="296"/>
      <c r="L197" s="296"/>
      <c r="M197" s="296"/>
      <c r="N197" s="296"/>
      <c r="O197" s="221"/>
      <c r="P197" s="221"/>
      <c r="Q197" s="221"/>
      <c r="R197" s="221"/>
      <c r="S197" s="221"/>
      <c r="T197" s="221"/>
      <c r="U197" s="221"/>
      <c r="V197" s="221"/>
      <c r="W197" s="221"/>
      <c r="X197" s="221"/>
      <c r="Y197" s="221"/>
      <c r="Z197" s="221"/>
    </row>
    <row r="198" ht="11.25" customHeight="1">
      <c r="A198" s="296"/>
      <c r="B198" s="221"/>
      <c r="C198" s="696"/>
      <c r="D198" s="221"/>
      <c r="E198" s="233"/>
      <c r="F198" s="233"/>
      <c r="G198" s="221"/>
      <c r="H198" s="221"/>
      <c r="I198" s="296"/>
      <c r="J198" s="296"/>
      <c r="K198" s="296"/>
      <c r="L198" s="296"/>
      <c r="M198" s="296"/>
      <c r="N198" s="296"/>
      <c r="O198" s="221"/>
      <c r="P198" s="221"/>
      <c r="Q198" s="221"/>
      <c r="R198" s="221"/>
      <c r="S198" s="221"/>
      <c r="T198" s="221"/>
      <c r="U198" s="221"/>
      <c r="V198" s="221"/>
      <c r="W198" s="221"/>
      <c r="X198" s="221"/>
      <c r="Y198" s="221"/>
      <c r="Z198" s="221"/>
    </row>
    <row r="199" ht="11.25" customHeight="1">
      <c r="A199" s="296"/>
      <c r="B199" s="221"/>
      <c r="C199" s="696"/>
      <c r="D199" s="221"/>
      <c r="E199" s="233"/>
      <c r="F199" s="233"/>
      <c r="G199" s="221"/>
      <c r="H199" s="221"/>
      <c r="I199" s="296"/>
      <c r="J199" s="296"/>
      <c r="K199" s="296"/>
      <c r="L199" s="296"/>
      <c r="M199" s="296"/>
      <c r="N199" s="296"/>
      <c r="O199" s="221"/>
      <c r="P199" s="221"/>
      <c r="Q199" s="221"/>
      <c r="R199" s="221"/>
      <c r="S199" s="221"/>
      <c r="T199" s="221"/>
      <c r="U199" s="221"/>
      <c r="V199" s="221"/>
      <c r="W199" s="221"/>
      <c r="X199" s="221"/>
      <c r="Y199" s="221"/>
      <c r="Z199" s="221"/>
    </row>
    <row r="200" ht="11.25" customHeight="1">
      <c r="A200" s="296"/>
      <c r="B200" s="221"/>
      <c r="C200" s="696"/>
      <c r="D200" s="221"/>
      <c r="E200" s="233"/>
      <c r="F200" s="233"/>
      <c r="G200" s="221"/>
      <c r="H200" s="221"/>
      <c r="I200" s="296"/>
      <c r="J200" s="296"/>
      <c r="K200" s="296"/>
      <c r="L200" s="296"/>
      <c r="M200" s="296"/>
      <c r="N200" s="296"/>
      <c r="O200" s="221"/>
      <c r="P200" s="221"/>
      <c r="Q200" s="221"/>
      <c r="R200" s="221"/>
      <c r="S200" s="221"/>
      <c r="T200" s="221"/>
      <c r="U200" s="221"/>
      <c r="V200" s="221"/>
      <c r="W200" s="221"/>
      <c r="X200" s="221"/>
      <c r="Y200" s="221"/>
      <c r="Z200" s="221"/>
    </row>
    <row r="201" ht="11.25" customHeight="1">
      <c r="A201" s="296"/>
      <c r="B201" s="221"/>
      <c r="C201" s="696"/>
      <c r="D201" s="221"/>
      <c r="E201" s="233"/>
      <c r="F201" s="233"/>
      <c r="G201" s="221"/>
      <c r="H201" s="221"/>
      <c r="I201" s="296"/>
      <c r="J201" s="296"/>
      <c r="K201" s="296"/>
      <c r="L201" s="296"/>
      <c r="M201" s="296"/>
      <c r="N201" s="296"/>
      <c r="O201" s="221"/>
      <c r="P201" s="221"/>
      <c r="Q201" s="221"/>
      <c r="R201" s="221"/>
      <c r="S201" s="221"/>
      <c r="T201" s="221"/>
      <c r="U201" s="221"/>
      <c r="V201" s="221"/>
      <c r="W201" s="221"/>
      <c r="X201" s="221"/>
      <c r="Y201" s="221"/>
      <c r="Z201" s="221"/>
    </row>
    <row r="202" ht="11.25" customHeight="1">
      <c r="A202" s="296"/>
      <c r="B202" s="221"/>
      <c r="C202" s="696"/>
      <c r="D202" s="221"/>
      <c r="E202" s="233"/>
      <c r="F202" s="233"/>
      <c r="G202" s="221"/>
      <c r="H202" s="221"/>
      <c r="I202" s="296"/>
      <c r="J202" s="296"/>
      <c r="K202" s="296"/>
      <c r="L202" s="296"/>
      <c r="M202" s="296"/>
      <c r="N202" s="296"/>
      <c r="O202" s="221"/>
      <c r="P202" s="221"/>
      <c r="Q202" s="221"/>
      <c r="R202" s="221"/>
      <c r="S202" s="221"/>
      <c r="T202" s="221"/>
      <c r="U202" s="221"/>
      <c r="V202" s="221"/>
      <c r="W202" s="221"/>
      <c r="X202" s="221"/>
      <c r="Y202" s="221"/>
      <c r="Z202" s="221"/>
    </row>
    <row r="203" ht="11.25" customHeight="1">
      <c r="A203" s="296"/>
      <c r="B203" s="221"/>
      <c r="C203" s="696"/>
      <c r="D203" s="221"/>
      <c r="E203" s="233"/>
      <c r="F203" s="233"/>
      <c r="G203" s="221"/>
      <c r="H203" s="221"/>
      <c r="I203" s="296"/>
      <c r="J203" s="296"/>
      <c r="K203" s="296"/>
      <c r="L203" s="296"/>
      <c r="M203" s="296"/>
      <c r="N203" s="296"/>
      <c r="O203" s="221"/>
      <c r="P203" s="221"/>
      <c r="Q203" s="221"/>
      <c r="R203" s="221"/>
      <c r="S203" s="221"/>
      <c r="T203" s="221"/>
      <c r="U203" s="221"/>
      <c r="V203" s="221"/>
      <c r="W203" s="221"/>
      <c r="X203" s="221"/>
      <c r="Y203" s="221"/>
      <c r="Z203" s="221"/>
    </row>
    <row r="204" ht="11.25" customHeight="1">
      <c r="A204" s="296"/>
      <c r="B204" s="221"/>
      <c r="C204" s="696"/>
      <c r="D204" s="221"/>
      <c r="E204" s="233"/>
      <c r="F204" s="233"/>
      <c r="G204" s="221"/>
      <c r="H204" s="221"/>
      <c r="I204" s="296"/>
      <c r="J204" s="296"/>
      <c r="K204" s="296"/>
      <c r="L204" s="296"/>
      <c r="M204" s="296"/>
      <c r="N204" s="296"/>
      <c r="O204" s="221"/>
      <c r="P204" s="221"/>
      <c r="Q204" s="221"/>
      <c r="R204" s="221"/>
      <c r="S204" s="221"/>
      <c r="T204" s="221"/>
      <c r="U204" s="221"/>
      <c r="V204" s="221"/>
      <c r="W204" s="221"/>
      <c r="X204" s="221"/>
      <c r="Y204" s="221"/>
      <c r="Z204" s="221"/>
    </row>
    <row r="205" ht="11.25" customHeight="1">
      <c r="A205" s="296"/>
      <c r="B205" s="221"/>
      <c r="C205" s="696"/>
      <c r="D205" s="221"/>
      <c r="E205" s="233"/>
      <c r="F205" s="233"/>
      <c r="G205" s="221"/>
      <c r="H205" s="221"/>
      <c r="I205" s="296"/>
      <c r="J205" s="296"/>
      <c r="K205" s="296"/>
      <c r="L205" s="296"/>
      <c r="M205" s="296"/>
      <c r="N205" s="296"/>
      <c r="O205" s="221"/>
      <c r="P205" s="221"/>
      <c r="Q205" s="221"/>
      <c r="R205" s="221"/>
      <c r="S205" s="221"/>
      <c r="T205" s="221"/>
      <c r="U205" s="221"/>
      <c r="V205" s="221"/>
      <c r="W205" s="221"/>
      <c r="X205" s="221"/>
      <c r="Y205" s="221"/>
      <c r="Z205" s="221"/>
    </row>
    <row r="206" ht="11.25" customHeight="1">
      <c r="A206" s="296"/>
      <c r="B206" s="221"/>
      <c r="C206" s="696"/>
      <c r="D206" s="221"/>
      <c r="E206" s="233"/>
      <c r="F206" s="233"/>
      <c r="G206" s="221"/>
      <c r="H206" s="221"/>
      <c r="I206" s="296"/>
      <c r="J206" s="296"/>
      <c r="K206" s="296"/>
      <c r="L206" s="296"/>
      <c r="M206" s="296"/>
      <c r="N206" s="296"/>
      <c r="O206" s="221"/>
      <c r="P206" s="221"/>
      <c r="Q206" s="221"/>
      <c r="R206" s="221"/>
      <c r="S206" s="221"/>
      <c r="T206" s="221"/>
      <c r="U206" s="221"/>
      <c r="V206" s="221"/>
      <c r="W206" s="221"/>
      <c r="X206" s="221"/>
      <c r="Y206" s="221"/>
      <c r="Z206" s="221"/>
    </row>
    <row r="207" ht="11.25" customHeight="1">
      <c r="A207" s="296"/>
      <c r="B207" s="221"/>
      <c r="C207" s="696"/>
      <c r="D207" s="221"/>
      <c r="E207" s="233"/>
      <c r="F207" s="233"/>
      <c r="G207" s="221"/>
      <c r="H207" s="221"/>
      <c r="I207" s="296"/>
      <c r="J207" s="296"/>
      <c r="K207" s="296"/>
      <c r="L207" s="296"/>
      <c r="M207" s="296"/>
      <c r="N207" s="296"/>
      <c r="O207" s="221"/>
      <c r="P207" s="221"/>
      <c r="Q207" s="221"/>
      <c r="R207" s="221"/>
      <c r="S207" s="221"/>
      <c r="T207" s="221"/>
      <c r="U207" s="221"/>
      <c r="V207" s="221"/>
      <c r="W207" s="221"/>
      <c r="X207" s="221"/>
      <c r="Y207" s="221"/>
      <c r="Z207" s="221"/>
    </row>
    <row r="208" ht="11.25" customHeight="1">
      <c r="A208" s="296"/>
      <c r="B208" s="221"/>
      <c r="C208" s="696"/>
      <c r="D208" s="221"/>
      <c r="E208" s="233"/>
      <c r="F208" s="233"/>
      <c r="G208" s="221"/>
      <c r="H208" s="221"/>
      <c r="I208" s="296"/>
      <c r="J208" s="296"/>
      <c r="K208" s="296"/>
      <c r="L208" s="296"/>
      <c r="M208" s="296"/>
      <c r="N208" s="296"/>
      <c r="O208" s="221"/>
      <c r="P208" s="221"/>
      <c r="Q208" s="221"/>
      <c r="R208" s="221"/>
      <c r="S208" s="221"/>
      <c r="T208" s="221"/>
      <c r="U208" s="221"/>
      <c r="V208" s="221"/>
      <c r="W208" s="221"/>
      <c r="X208" s="221"/>
      <c r="Y208" s="221"/>
      <c r="Z208" s="221"/>
    </row>
    <row r="209" ht="11.25" customHeight="1">
      <c r="A209" s="296"/>
      <c r="B209" s="221"/>
      <c r="C209" s="696"/>
      <c r="D209" s="221"/>
      <c r="E209" s="233"/>
      <c r="F209" s="233"/>
      <c r="G209" s="221"/>
      <c r="H209" s="221"/>
      <c r="I209" s="296"/>
      <c r="J209" s="296"/>
      <c r="K209" s="296"/>
      <c r="L209" s="296"/>
      <c r="M209" s="296"/>
      <c r="N209" s="296"/>
      <c r="O209" s="221"/>
      <c r="P209" s="221"/>
      <c r="Q209" s="221"/>
      <c r="R209" s="221"/>
      <c r="S209" s="221"/>
      <c r="T209" s="221"/>
      <c r="U209" s="221"/>
      <c r="V209" s="221"/>
      <c r="W209" s="221"/>
      <c r="X209" s="221"/>
      <c r="Y209" s="221"/>
      <c r="Z209" s="221"/>
    </row>
    <row r="210" ht="11.25" customHeight="1">
      <c r="A210" s="296"/>
      <c r="B210" s="221"/>
      <c r="C210" s="696"/>
      <c r="D210" s="221"/>
      <c r="E210" s="233"/>
      <c r="F210" s="233"/>
      <c r="G210" s="221"/>
      <c r="H210" s="221"/>
      <c r="I210" s="296"/>
      <c r="J210" s="296"/>
      <c r="K210" s="296"/>
      <c r="L210" s="296"/>
      <c r="M210" s="296"/>
      <c r="N210" s="296"/>
      <c r="O210" s="221"/>
      <c r="P210" s="221"/>
      <c r="Q210" s="221"/>
      <c r="R210" s="221"/>
      <c r="S210" s="221"/>
      <c r="T210" s="221"/>
      <c r="U210" s="221"/>
      <c r="V210" s="221"/>
      <c r="W210" s="221"/>
      <c r="X210" s="221"/>
      <c r="Y210" s="221"/>
      <c r="Z210" s="221"/>
    </row>
    <row r="211" ht="11.25" customHeight="1">
      <c r="A211" s="296"/>
      <c r="B211" s="221"/>
      <c r="C211" s="696"/>
      <c r="D211" s="221"/>
      <c r="E211" s="233"/>
      <c r="F211" s="233"/>
      <c r="G211" s="221"/>
      <c r="H211" s="221"/>
      <c r="I211" s="296"/>
      <c r="J211" s="296"/>
      <c r="K211" s="296"/>
      <c r="L211" s="296"/>
      <c r="M211" s="296"/>
      <c r="N211" s="296"/>
      <c r="O211" s="221"/>
      <c r="P211" s="221"/>
      <c r="Q211" s="221"/>
      <c r="R211" s="221"/>
      <c r="S211" s="221"/>
      <c r="T211" s="221"/>
      <c r="U211" s="221"/>
      <c r="V211" s="221"/>
      <c r="W211" s="221"/>
      <c r="X211" s="221"/>
      <c r="Y211" s="221"/>
      <c r="Z211" s="221"/>
    </row>
    <row r="212" ht="11.25" customHeight="1">
      <c r="A212" s="296"/>
      <c r="B212" s="221"/>
      <c r="C212" s="696"/>
      <c r="D212" s="221"/>
      <c r="E212" s="233"/>
      <c r="F212" s="233"/>
      <c r="G212" s="221"/>
      <c r="H212" s="221"/>
      <c r="I212" s="296"/>
      <c r="J212" s="296"/>
      <c r="K212" s="296"/>
      <c r="L212" s="296"/>
      <c r="M212" s="296"/>
      <c r="N212" s="296"/>
      <c r="O212" s="221"/>
      <c r="P212" s="221"/>
      <c r="Q212" s="221"/>
      <c r="R212" s="221"/>
      <c r="S212" s="221"/>
      <c r="T212" s="221"/>
      <c r="U212" s="221"/>
      <c r="V212" s="221"/>
      <c r="W212" s="221"/>
      <c r="X212" s="221"/>
      <c r="Y212" s="221"/>
      <c r="Z212" s="221"/>
    </row>
    <row r="213" ht="11.25" customHeight="1">
      <c r="A213" s="296"/>
      <c r="B213" s="221"/>
      <c r="C213" s="696"/>
      <c r="D213" s="221"/>
      <c r="E213" s="233"/>
      <c r="F213" s="233"/>
      <c r="G213" s="221"/>
      <c r="H213" s="221"/>
      <c r="I213" s="296"/>
      <c r="J213" s="296"/>
      <c r="K213" s="296"/>
      <c r="L213" s="296"/>
      <c r="M213" s="296"/>
      <c r="N213" s="296"/>
      <c r="O213" s="221"/>
      <c r="P213" s="221"/>
      <c r="Q213" s="221"/>
      <c r="R213" s="221"/>
      <c r="S213" s="221"/>
      <c r="T213" s="221"/>
      <c r="U213" s="221"/>
      <c r="V213" s="221"/>
      <c r="W213" s="221"/>
      <c r="X213" s="221"/>
      <c r="Y213" s="221"/>
      <c r="Z213" s="221"/>
    </row>
    <row r="214" ht="11.25" customHeight="1">
      <c r="A214" s="296"/>
      <c r="B214" s="221"/>
      <c r="C214" s="696"/>
      <c r="D214" s="221"/>
      <c r="E214" s="233"/>
      <c r="F214" s="233"/>
      <c r="G214" s="221"/>
      <c r="H214" s="221"/>
      <c r="I214" s="296"/>
      <c r="J214" s="296"/>
      <c r="K214" s="296"/>
      <c r="L214" s="296"/>
      <c r="M214" s="296"/>
      <c r="N214" s="296"/>
      <c r="O214" s="221"/>
      <c r="P214" s="221"/>
      <c r="Q214" s="221"/>
      <c r="R214" s="221"/>
      <c r="S214" s="221"/>
      <c r="T214" s="221"/>
      <c r="U214" s="221"/>
      <c r="V214" s="221"/>
      <c r="W214" s="221"/>
      <c r="X214" s="221"/>
      <c r="Y214" s="221"/>
      <c r="Z214" s="221"/>
    </row>
    <row r="215" ht="11.25" customHeight="1">
      <c r="A215" s="296"/>
      <c r="B215" s="221"/>
      <c r="C215" s="696"/>
      <c r="D215" s="221"/>
      <c r="E215" s="233"/>
      <c r="F215" s="233"/>
      <c r="G215" s="221"/>
      <c r="H215" s="221"/>
      <c r="I215" s="296"/>
      <c r="J215" s="296"/>
      <c r="K215" s="296"/>
      <c r="L215" s="296"/>
      <c r="M215" s="296"/>
      <c r="N215" s="296"/>
      <c r="O215" s="221"/>
      <c r="P215" s="221"/>
      <c r="Q215" s="221"/>
      <c r="R215" s="221"/>
      <c r="S215" s="221"/>
      <c r="T215" s="221"/>
      <c r="U215" s="221"/>
      <c r="V215" s="221"/>
      <c r="W215" s="221"/>
      <c r="X215" s="221"/>
      <c r="Y215" s="221"/>
      <c r="Z215" s="221"/>
    </row>
    <row r="216" ht="11.25" customHeight="1">
      <c r="A216" s="296"/>
      <c r="B216" s="221"/>
      <c r="C216" s="696"/>
      <c r="D216" s="221"/>
      <c r="E216" s="233"/>
      <c r="F216" s="233"/>
      <c r="G216" s="221"/>
      <c r="H216" s="221"/>
      <c r="I216" s="296"/>
      <c r="J216" s="296"/>
      <c r="K216" s="296"/>
      <c r="L216" s="296"/>
      <c r="M216" s="296"/>
      <c r="N216" s="296"/>
      <c r="O216" s="221"/>
      <c r="P216" s="221"/>
      <c r="Q216" s="221"/>
      <c r="R216" s="221"/>
      <c r="S216" s="221"/>
      <c r="T216" s="221"/>
      <c r="U216" s="221"/>
      <c r="V216" s="221"/>
      <c r="W216" s="221"/>
      <c r="X216" s="221"/>
      <c r="Y216" s="221"/>
      <c r="Z216" s="221"/>
    </row>
    <row r="217" ht="11.25" customHeight="1">
      <c r="A217" s="296"/>
      <c r="B217" s="221"/>
      <c r="C217" s="696"/>
      <c r="D217" s="221"/>
      <c r="E217" s="233"/>
      <c r="F217" s="233"/>
      <c r="G217" s="221"/>
      <c r="H217" s="221"/>
      <c r="I217" s="296"/>
      <c r="J217" s="296"/>
      <c r="K217" s="296"/>
      <c r="L217" s="296"/>
      <c r="M217" s="296"/>
      <c r="N217" s="296"/>
      <c r="O217" s="221"/>
      <c r="P217" s="221"/>
      <c r="Q217" s="221"/>
      <c r="R217" s="221"/>
      <c r="S217" s="221"/>
      <c r="T217" s="221"/>
      <c r="U217" s="221"/>
      <c r="V217" s="221"/>
      <c r="W217" s="221"/>
      <c r="X217" s="221"/>
      <c r="Y217" s="221"/>
      <c r="Z217" s="221"/>
    </row>
    <row r="218" ht="11.25" customHeight="1">
      <c r="A218" s="296"/>
      <c r="B218" s="221"/>
      <c r="C218" s="696"/>
      <c r="D218" s="221"/>
      <c r="E218" s="233"/>
      <c r="F218" s="233"/>
      <c r="G218" s="221"/>
      <c r="H218" s="221"/>
      <c r="I218" s="296"/>
      <c r="J218" s="296"/>
      <c r="K218" s="296"/>
      <c r="L218" s="296"/>
      <c r="M218" s="296"/>
      <c r="N218" s="296"/>
      <c r="O218" s="221"/>
      <c r="P218" s="221"/>
      <c r="Q218" s="221"/>
      <c r="R218" s="221"/>
      <c r="S218" s="221"/>
      <c r="T218" s="221"/>
      <c r="U218" s="221"/>
      <c r="V218" s="221"/>
      <c r="W218" s="221"/>
      <c r="X218" s="221"/>
      <c r="Y218" s="221"/>
      <c r="Z218" s="221"/>
    </row>
    <row r="219" ht="11.25" customHeight="1">
      <c r="A219" s="296"/>
      <c r="B219" s="221"/>
      <c r="C219" s="696"/>
      <c r="D219" s="221"/>
      <c r="E219" s="233"/>
      <c r="F219" s="233"/>
      <c r="G219" s="221"/>
      <c r="H219" s="221"/>
      <c r="I219" s="296"/>
      <c r="J219" s="296"/>
      <c r="K219" s="296"/>
      <c r="L219" s="296"/>
      <c r="M219" s="296"/>
      <c r="N219" s="296"/>
      <c r="O219" s="221"/>
      <c r="P219" s="221"/>
      <c r="Q219" s="221"/>
      <c r="R219" s="221"/>
      <c r="S219" s="221"/>
      <c r="T219" s="221"/>
      <c r="U219" s="221"/>
      <c r="V219" s="221"/>
      <c r="W219" s="221"/>
      <c r="X219" s="221"/>
      <c r="Y219" s="221"/>
      <c r="Z219" s="221"/>
    </row>
    <row r="220" ht="11.25" customHeight="1">
      <c r="A220" s="296"/>
      <c r="B220" s="221"/>
      <c r="C220" s="696"/>
      <c r="D220" s="221"/>
      <c r="E220" s="233"/>
      <c r="F220" s="233"/>
      <c r="G220" s="221"/>
      <c r="H220" s="221"/>
      <c r="I220" s="296"/>
      <c r="J220" s="296"/>
      <c r="K220" s="296"/>
      <c r="L220" s="296"/>
      <c r="M220" s="296"/>
      <c r="N220" s="296"/>
      <c r="O220" s="221"/>
      <c r="P220" s="221"/>
      <c r="Q220" s="221"/>
      <c r="R220" s="221"/>
      <c r="S220" s="221"/>
      <c r="T220" s="221"/>
      <c r="U220" s="221"/>
      <c r="V220" s="221"/>
      <c r="W220" s="221"/>
      <c r="X220" s="221"/>
      <c r="Y220" s="221"/>
      <c r="Z220" s="221"/>
    </row>
    <row r="221" ht="11.25" customHeight="1">
      <c r="A221" s="296"/>
      <c r="B221" s="221"/>
      <c r="C221" s="696"/>
      <c r="D221" s="221"/>
      <c r="E221" s="233"/>
      <c r="F221" s="233"/>
      <c r="G221" s="221"/>
      <c r="H221" s="221"/>
      <c r="I221" s="296"/>
      <c r="J221" s="296"/>
      <c r="K221" s="296"/>
      <c r="L221" s="296"/>
      <c r="M221" s="296"/>
      <c r="N221" s="296"/>
      <c r="O221" s="221"/>
      <c r="P221" s="221"/>
      <c r="Q221" s="221"/>
      <c r="R221" s="221"/>
      <c r="S221" s="221"/>
      <c r="T221" s="221"/>
      <c r="U221" s="221"/>
      <c r="V221" s="221"/>
      <c r="W221" s="221"/>
      <c r="X221" s="221"/>
      <c r="Y221" s="221"/>
      <c r="Z221" s="221"/>
    </row>
    <row r="222" ht="11.25" customHeight="1">
      <c r="A222" s="296"/>
      <c r="B222" s="221"/>
      <c r="C222" s="696"/>
      <c r="D222" s="221"/>
      <c r="E222" s="233"/>
      <c r="F222" s="233"/>
      <c r="G222" s="221"/>
      <c r="H222" s="221"/>
      <c r="I222" s="296"/>
      <c r="J222" s="296"/>
      <c r="K222" s="296"/>
      <c r="L222" s="296"/>
      <c r="M222" s="296"/>
      <c r="N222" s="296"/>
      <c r="O222" s="221"/>
      <c r="P222" s="221"/>
      <c r="Q222" s="221"/>
      <c r="R222" s="221"/>
      <c r="S222" s="221"/>
      <c r="T222" s="221"/>
      <c r="U222" s="221"/>
      <c r="V222" s="221"/>
      <c r="W222" s="221"/>
      <c r="X222" s="221"/>
      <c r="Y222" s="221"/>
      <c r="Z222" s="221"/>
    </row>
    <row r="223" ht="11.25" customHeight="1">
      <c r="A223" s="296"/>
      <c r="B223" s="221"/>
      <c r="C223" s="696"/>
      <c r="D223" s="221"/>
      <c r="E223" s="233"/>
      <c r="F223" s="233"/>
      <c r="G223" s="221"/>
      <c r="H223" s="221"/>
      <c r="I223" s="296"/>
      <c r="J223" s="296"/>
      <c r="K223" s="296"/>
      <c r="L223" s="296"/>
      <c r="M223" s="296"/>
      <c r="N223" s="296"/>
      <c r="O223" s="221"/>
      <c r="P223" s="221"/>
      <c r="Q223" s="221"/>
      <c r="R223" s="221"/>
      <c r="S223" s="221"/>
      <c r="T223" s="221"/>
      <c r="U223" s="221"/>
      <c r="V223" s="221"/>
      <c r="W223" s="221"/>
      <c r="X223" s="221"/>
      <c r="Y223" s="221"/>
      <c r="Z223" s="221"/>
    </row>
    <row r="224" ht="11.25" customHeight="1">
      <c r="A224" s="296"/>
      <c r="B224" s="221"/>
      <c r="C224" s="696"/>
      <c r="D224" s="221"/>
      <c r="E224" s="233"/>
      <c r="F224" s="233"/>
      <c r="G224" s="221"/>
      <c r="H224" s="221"/>
      <c r="I224" s="296"/>
      <c r="J224" s="296"/>
      <c r="K224" s="296"/>
      <c r="L224" s="296"/>
      <c r="M224" s="296"/>
      <c r="N224" s="296"/>
      <c r="O224" s="221"/>
      <c r="P224" s="221"/>
      <c r="Q224" s="221"/>
      <c r="R224" s="221"/>
      <c r="S224" s="221"/>
      <c r="T224" s="221"/>
      <c r="U224" s="221"/>
      <c r="V224" s="221"/>
      <c r="W224" s="221"/>
      <c r="X224" s="221"/>
      <c r="Y224" s="221"/>
      <c r="Z224" s="22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4.86"/>
    <col customWidth="1" min="3" max="3" width="39.14"/>
    <col customWidth="1" min="4" max="4" width="9.43"/>
    <col customWidth="1" min="5" max="5" width="8.86"/>
    <col customWidth="1" min="6" max="6" width="14.0"/>
    <col customWidth="1" min="7" max="7" width="11.57"/>
    <col customWidth="1" min="8" max="8" width="10.71"/>
    <col customWidth="1" min="9" max="9" width="9.57"/>
    <col customWidth="1" min="10" max="10" width="10.14"/>
    <col customWidth="1" min="11" max="11" width="9.71"/>
    <col customWidth="1" min="12" max="26" width="10.0"/>
  </cols>
  <sheetData>
    <row r="1" ht="12.0" customHeight="1">
      <c r="A1" s="595"/>
      <c r="B1" s="596"/>
      <c r="C1" s="596"/>
      <c r="D1" s="596"/>
      <c r="E1" s="485"/>
      <c r="F1" s="485"/>
      <c r="G1" s="483"/>
      <c r="H1" s="483"/>
      <c r="I1" s="483"/>
      <c r="J1" s="596"/>
      <c r="K1" s="596"/>
      <c r="L1" s="595"/>
      <c r="M1" s="595"/>
      <c r="N1" s="595"/>
      <c r="O1" s="595"/>
      <c r="P1" s="595"/>
      <c r="Q1" s="595"/>
      <c r="R1" s="595"/>
      <c r="S1" s="596"/>
      <c r="T1" s="596"/>
      <c r="U1" s="596"/>
      <c r="V1" s="596"/>
      <c r="W1" s="596"/>
      <c r="X1" s="596"/>
      <c r="Y1" s="596"/>
      <c r="Z1" s="596"/>
    </row>
    <row r="2" ht="12.0" customHeight="1">
      <c r="A2" s="595"/>
      <c r="B2" s="298" t="s">
        <v>416</v>
      </c>
      <c r="C2" s="596"/>
      <c r="D2" s="595"/>
      <c r="E2" s="597"/>
      <c r="F2" s="597"/>
      <c r="G2" s="595"/>
      <c r="H2" s="595"/>
      <c r="I2" s="595"/>
      <c r="J2" s="595"/>
      <c r="K2" s="595"/>
      <c r="L2" s="595"/>
      <c r="M2" s="595"/>
      <c r="N2" s="595"/>
      <c r="O2" s="595"/>
      <c r="P2" s="595"/>
      <c r="Q2" s="595"/>
      <c r="R2" s="595"/>
      <c r="S2" s="596"/>
      <c r="T2" s="596"/>
      <c r="U2" s="596"/>
      <c r="V2" s="596"/>
      <c r="W2" s="596"/>
      <c r="X2" s="596"/>
      <c r="Y2" s="596"/>
      <c r="Z2" s="596"/>
    </row>
    <row r="3" ht="12.0" customHeight="1">
      <c r="A3" s="595"/>
      <c r="B3" s="697"/>
      <c r="C3" s="697"/>
      <c r="D3" s="698"/>
      <c r="E3" s="597"/>
      <c r="F3" s="699"/>
      <c r="G3" s="595"/>
      <c r="H3" s="595"/>
      <c r="I3" s="595"/>
      <c r="J3" s="595"/>
      <c r="K3" s="595"/>
      <c r="L3" s="595"/>
      <c r="M3" s="595"/>
      <c r="N3" s="595"/>
      <c r="O3" s="595"/>
      <c r="P3" s="595"/>
      <c r="Q3" s="595"/>
      <c r="R3" s="595"/>
      <c r="S3" s="596"/>
      <c r="T3" s="596"/>
      <c r="U3" s="596"/>
      <c r="V3" s="596"/>
      <c r="W3" s="596"/>
      <c r="X3" s="596"/>
      <c r="Y3" s="596"/>
      <c r="Z3" s="596"/>
    </row>
    <row r="4" ht="12.0" customHeight="1">
      <c r="A4" s="595"/>
      <c r="B4" s="700" t="s">
        <v>417</v>
      </c>
      <c r="C4" s="701"/>
      <c r="D4" s="702" t="s">
        <v>418</v>
      </c>
      <c r="E4" s="703" t="s">
        <v>419</v>
      </c>
      <c r="F4" s="704"/>
      <c r="G4" s="705" t="s">
        <v>420</v>
      </c>
      <c r="H4" s="704"/>
      <c r="I4" s="706" t="s">
        <v>421</v>
      </c>
      <c r="J4" s="706" t="s">
        <v>422</v>
      </c>
      <c r="K4" s="707" t="s">
        <v>423</v>
      </c>
      <c r="L4" s="595"/>
      <c r="M4" s="595"/>
      <c r="N4" s="595"/>
      <c r="O4" s="595"/>
      <c r="P4" s="595"/>
      <c r="Q4" s="595"/>
      <c r="R4" s="595"/>
      <c r="S4" s="596"/>
      <c r="T4" s="596"/>
      <c r="U4" s="596"/>
      <c r="V4" s="596"/>
      <c r="W4" s="596"/>
      <c r="X4" s="596"/>
      <c r="Y4" s="596"/>
      <c r="Z4" s="596"/>
    </row>
    <row r="5" ht="12.0" customHeight="1">
      <c r="A5" s="595"/>
      <c r="B5" s="708"/>
      <c r="C5" s="711" t="s">
        <v>163</v>
      </c>
      <c r="D5" s="711"/>
      <c r="E5" s="714" t="s">
        <v>425</v>
      </c>
      <c r="F5" s="714" t="s">
        <v>426</v>
      </c>
      <c r="G5" s="609" t="s">
        <v>427</v>
      </c>
      <c r="H5" s="607" t="s">
        <v>428</v>
      </c>
      <c r="I5" s="716"/>
      <c r="J5" s="716"/>
      <c r="K5" s="718"/>
      <c r="L5" s="595"/>
      <c r="M5" s="595"/>
      <c r="N5" s="595"/>
      <c r="O5" s="595"/>
      <c r="P5" s="595"/>
      <c r="Q5" s="595"/>
      <c r="R5" s="595"/>
      <c r="S5" s="596"/>
      <c r="T5" s="596"/>
      <c r="U5" s="596"/>
      <c r="V5" s="596"/>
      <c r="W5" s="596"/>
      <c r="X5" s="596"/>
      <c r="Y5" s="596"/>
      <c r="Z5" s="596"/>
    </row>
    <row r="6" ht="12.0" customHeight="1">
      <c r="A6" s="595"/>
      <c r="B6" s="720">
        <v>1.0</v>
      </c>
      <c r="C6" s="722" t="s">
        <v>431</v>
      </c>
      <c r="D6" s="612">
        <v>1.0</v>
      </c>
      <c r="E6" s="612">
        <v>0.0</v>
      </c>
      <c r="F6" s="727">
        <f t="shared" ref="F6:F8" si="1">E6*2</f>
        <v>0</v>
      </c>
      <c r="G6" s="612">
        <v>10.0</v>
      </c>
      <c r="H6" s="729">
        <f t="shared" ref="H6:H11" si="2">(G6/42)*2.4*2</f>
        <v>1.142857143</v>
      </c>
      <c r="I6" s="732">
        <f t="shared" ref="I6:I11" si="3">IF(D6=1,(F6*60)+(H6*60),0)/K6</f>
        <v>68.57142857</v>
      </c>
      <c r="J6" s="732">
        <f t="shared" ref="J6:J11" si="4">IF(D6=2,(F6*60)+(H6*60),0)/K6</f>
        <v>0</v>
      </c>
      <c r="K6" s="735">
        <v>1.0</v>
      </c>
      <c r="L6" s="595"/>
      <c r="M6" s="595"/>
      <c r="N6" s="595"/>
      <c r="O6" s="595"/>
      <c r="P6" s="595"/>
      <c r="Q6" s="595"/>
      <c r="R6" s="595"/>
      <c r="S6" s="596"/>
      <c r="T6" s="596"/>
      <c r="U6" s="596"/>
      <c r="V6" s="596"/>
      <c r="W6" s="596"/>
      <c r="X6" s="596"/>
      <c r="Y6" s="596"/>
      <c r="Z6" s="596"/>
    </row>
    <row r="7" ht="12.0" customHeight="1">
      <c r="A7" s="595"/>
      <c r="B7" s="720">
        <v>2.0</v>
      </c>
      <c r="C7" s="722" t="s">
        <v>431</v>
      </c>
      <c r="D7" s="612">
        <v>2.0</v>
      </c>
      <c r="E7" s="612">
        <v>0.0</v>
      </c>
      <c r="F7" s="727">
        <f t="shared" si="1"/>
        <v>0</v>
      </c>
      <c r="G7" s="612">
        <v>10.0</v>
      </c>
      <c r="H7" s="729">
        <f t="shared" si="2"/>
        <v>1.142857143</v>
      </c>
      <c r="I7" s="732">
        <f t="shared" si="3"/>
        <v>0</v>
      </c>
      <c r="J7" s="732">
        <f t="shared" si="4"/>
        <v>68.57142857</v>
      </c>
      <c r="K7" s="735">
        <v>1.0</v>
      </c>
      <c r="L7" s="595"/>
      <c r="M7" s="595"/>
      <c r="N7" s="595"/>
      <c r="O7" s="595"/>
      <c r="P7" s="595"/>
      <c r="Q7" s="595"/>
      <c r="R7" s="595"/>
      <c r="S7" s="596"/>
      <c r="T7" s="596"/>
      <c r="U7" s="596"/>
      <c r="V7" s="596"/>
      <c r="W7" s="596"/>
      <c r="X7" s="596"/>
      <c r="Y7" s="596"/>
      <c r="Z7" s="596"/>
    </row>
    <row r="8" ht="12.0" customHeight="1">
      <c r="A8" s="595"/>
      <c r="B8" s="720">
        <v>3.0</v>
      </c>
      <c r="C8" s="722" t="s">
        <v>437</v>
      </c>
      <c r="D8" s="612">
        <v>1.0</v>
      </c>
      <c r="E8" s="612">
        <v>0.0</v>
      </c>
      <c r="F8" s="727">
        <f t="shared" si="1"/>
        <v>0</v>
      </c>
      <c r="G8" s="612">
        <v>6.0</v>
      </c>
      <c r="H8" s="729">
        <f t="shared" si="2"/>
        <v>0.6857142857</v>
      </c>
      <c r="I8" s="732">
        <f t="shared" si="3"/>
        <v>41.14285714</v>
      </c>
      <c r="J8" s="732">
        <f t="shared" si="4"/>
        <v>0</v>
      </c>
      <c r="K8" s="735">
        <v>1.0</v>
      </c>
      <c r="L8" s="595"/>
      <c r="M8" s="595"/>
      <c r="N8" s="595"/>
      <c r="O8" s="595"/>
      <c r="P8" s="595"/>
      <c r="Q8" s="595"/>
      <c r="R8" s="595"/>
      <c r="S8" s="596"/>
      <c r="T8" s="596"/>
      <c r="U8" s="596"/>
      <c r="V8" s="596"/>
      <c r="W8" s="596"/>
      <c r="X8" s="596"/>
      <c r="Y8" s="596"/>
      <c r="Z8" s="596"/>
    </row>
    <row r="9" ht="12.0" customHeight="1">
      <c r="A9" s="595"/>
      <c r="B9" s="720">
        <v>4.0</v>
      </c>
      <c r="C9" s="722" t="s">
        <v>437</v>
      </c>
      <c r="D9" s="612">
        <v>2.0</v>
      </c>
      <c r="E9" s="612">
        <v>0.0</v>
      </c>
      <c r="F9" s="727">
        <v>0.0</v>
      </c>
      <c r="G9" s="612">
        <v>6.0</v>
      </c>
      <c r="H9" s="729">
        <f t="shared" si="2"/>
        <v>0.6857142857</v>
      </c>
      <c r="I9" s="732">
        <f t="shared" si="3"/>
        <v>0</v>
      </c>
      <c r="J9" s="732">
        <f t="shared" si="4"/>
        <v>41.14285714</v>
      </c>
      <c r="K9" s="735">
        <v>1.0</v>
      </c>
      <c r="L9" s="595"/>
      <c r="M9" s="595"/>
      <c r="N9" s="595"/>
      <c r="O9" s="595"/>
      <c r="P9" s="595"/>
      <c r="Q9" s="595"/>
      <c r="R9" s="595"/>
      <c r="S9" s="596"/>
      <c r="T9" s="596"/>
      <c r="U9" s="596"/>
      <c r="V9" s="596"/>
      <c r="W9" s="596"/>
      <c r="X9" s="596"/>
      <c r="Y9" s="596"/>
      <c r="Z9" s="596"/>
    </row>
    <row r="10" ht="12.0" customHeight="1">
      <c r="A10" s="595"/>
      <c r="B10" s="720">
        <v>5.0</v>
      </c>
      <c r="C10" s="739"/>
      <c r="D10" s="612">
        <v>0.0</v>
      </c>
      <c r="E10" s="612">
        <v>0.0</v>
      </c>
      <c r="F10" s="727">
        <v>0.0</v>
      </c>
      <c r="G10" s="612">
        <v>0.0</v>
      </c>
      <c r="H10" s="729">
        <f t="shared" si="2"/>
        <v>0</v>
      </c>
      <c r="I10" s="732">
        <f t="shared" si="3"/>
        <v>0</v>
      </c>
      <c r="J10" s="732">
        <f t="shared" si="4"/>
        <v>0</v>
      </c>
      <c r="K10" s="735">
        <v>1.0</v>
      </c>
      <c r="L10" s="595"/>
      <c r="M10" s="595"/>
      <c r="N10" s="595"/>
      <c r="O10" s="595"/>
      <c r="P10" s="595"/>
      <c r="Q10" s="595"/>
      <c r="R10" s="595"/>
      <c r="S10" s="596"/>
      <c r="T10" s="596"/>
      <c r="U10" s="596"/>
      <c r="V10" s="596"/>
      <c r="W10" s="596"/>
      <c r="X10" s="596"/>
      <c r="Y10" s="596"/>
      <c r="Z10" s="596"/>
    </row>
    <row r="11" ht="12.0" customHeight="1">
      <c r="A11" s="595"/>
      <c r="B11" s="720">
        <v>6.0</v>
      </c>
      <c r="C11" s="312"/>
      <c r="D11" s="612">
        <v>0.0</v>
      </c>
      <c r="E11" s="612">
        <v>0.0</v>
      </c>
      <c r="F11" s="727">
        <f>E11*2</f>
        <v>0</v>
      </c>
      <c r="G11" s="612">
        <v>0.0</v>
      </c>
      <c r="H11" s="729">
        <f t="shared" si="2"/>
        <v>0</v>
      </c>
      <c r="I11" s="732">
        <f t="shared" si="3"/>
        <v>0</v>
      </c>
      <c r="J11" s="732">
        <f t="shared" si="4"/>
        <v>0</v>
      </c>
      <c r="K11" s="735">
        <v>1.0</v>
      </c>
      <c r="L11" s="595"/>
      <c r="M11" s="595"/>
      <c r="N11" s="595"/>
      <c r="O11" s="595"/>
      <c r="P11" s="595"/>
      <c r="Q11" s="595"/>
      <c r="R11" s="595"/>
      <c r="S11" s="596"/>
      <c r="T11" s="596"/>
      <c r="U11" s="596"/>
      <c r="V11" s="596"/>
      <c r="W11" s="596"/>
      <c r="X11" s="596"/>
      <c r="Y11" s="596"/>
      <c r="Z11" s="596"/>
    </row>
    <row r="12" ht="12.0" customHeight="1">
      <c r="A12" s="595"/>
      <c r="B12" s="342"/>
      <c r="C12" s="698" t="s">
        <v>439</v>
      </c>
      <c r="D12" s="698"/>
      <c r="E12" s="742">
        <f t="shared" ref="E12:J12" si="5">SUM(E6:E11)</f>
        <v>0</v>
      </c>
      <c r="F12" s="744">
        <f t="shared" si="5"/>
        <v>0</v>
      </c>
      <c r="G12" s="742">
        <f t="shared" si="5"/>
        <v>32</v>
      </c>
      <c r="H12" s="747">
        <f t="shared" si="5"/>
        <v>3.657142857</v>
      </c>
      <c r="I12" s="749">
        <f t="shared" si="5"/>
        <v>109.7142857</v>
      </c>
      <c r="J12" s="749">
        <f t="shared" si="5"/>
        <v>109.7142857</v>
      </c>
      <c r="K12" s="595"/>
      <c r="L12" s="595"/>
      <c r="M12" s="595"/>
      <c r="N12" s="595"/>
      <c r="O12" s="595"/>
      <c r="P12" s="595"/>
      <c r="Q12" s="595"/>
      <c r="R12" s="595"/>
      <c r="S12" s="596"/>
      <c r="T12" s="596"/>
      <c r="U12" s="596"/>
      <c r="V12" s="596"/>
      <c r="W12" s="596"/>
      <c r="X12" s="596"/>
      <c r="Y12" s="596"/>
      <c r="Z12" s="596"/>
    </row>
    <row r="13" ht="12.0" customHeight="1">
      <c r="A13" s="595"/>
      <c r="B13" s="342"/>
      <c r="C13" s="305"/>
      <c r="D13" s="305"/>
      <c r="E13" s="597"/>
      <c r="F13" s="597"/>
      <c r="G13" s="595"/>
      <c r="H13" s="595"/>
      <c r="I13" s="595"/>
      <c r="J13" s="595"/>
      <c r="K13" s="595"/>
      <c r="L13" s="595"/>
      <c r="M13" s="595"/>
      <c r="N13" s="595"/>
      <c r="O13" s="595"/>
      <c r="P13" s="595"/>
      <c r="Q13" s="595"/>
      <c r="R13" s="595"/>
      <c r="S13" s="596"/>
      <c r="T13" s="596"/>
      <c r="U13" s="596"/>
      <c r="V13" s="596"/>
      <c r="W13" s="596"/>
      <c r="X13" s="596"/>
      <c r="Y13" s="596"/>
      <c r="Z13" s="596"/>
    </row>
    <row r="14" ht="27.0" customHeight="1">
      <c r="A14" s="595"/>
      <c r="B14" s="751"/>
      <c r="C14" s="753" t="s">
        <v>443</v>
      </c>
      <c r="D14" s="753"/>
      <c r="E14" s="754"/>
      <c r="F14" s="756">
        <f>I12+J12+(D16*D17)</f>
        <v>270.0625714</v>
      </c>
      <c r="G14" s="595"/>
      <c r="H14" s="595"/>
      <c r="I14" s="595"/>
      <c r="J14" s="595"/>
      <c r="K14" s="595"/>
      <c r="L14" s="595"/>
      <c r="M14" s="595"/>
      <c r="N14" s="595"/>
      <c r="O14" s="595"/>
      <c r="P14" s="595"/>
      <c r="Q14" s="595"/>
      <c r="R14" s="595"/>
      <c r="S14" s="596"/>
      <c r="T14" s="596"/>
      <c r="U14" s="596"/>
      <c r="V14" s="596"/>
      <c r="W14" s="596"/>
      <c r="X14" s="596"/>
      <c r="Y14" s="596"/>
      <c r="Z14" s="596"/>
    </row>
    <row r="15" ht="12.0" customHeight="1">
      <c r="A15" s="595"/>
      <c r="B15" s="595"/>
      <c r="C15" s="595"/>
      <c r="D15" s="595"/>
      <c r="E15" s="597"/>
      <c r="F15" s="597"/>
      <c r="G15" s="595"/>
      <c r="H15" s="595"/>
      <c r="I15" s="595"/>
      <c r="J15" s="595"/>
      <c r="K15" s="595"/>
      <c r="L15" s="595"/>
      <c r="M15" s="595"/>
      <c r="N15" s="595"/>
      <c r="O15" s="595"/>
      <c r="P15" s="595"/>
      <c r="Q15" s="595"/>
      <c r="R15" s="595"/>
      <c r="S15" s="596"/>
      <c r="T15" s="596"/>
      <c r="U15" s="596"/>
      <c r="V15" s="596"/>
      <c r="W15" s="596"/>
      <c r="X15" s="596"/>
      <c r="Y15" s="596"/>
      <c r="Z15" s="596"/>
    </row>
    <row r="16" ht="12.0" customHeight="1">
      <c r="A16" s="595"/>
      <c r="B16" s="595" t="s">
        <v>445</v>
      </c>
      <c r="C16" s="595"/>
      <c r="D16" s="749">
        <v>50.63399999999999</v>
      </c>
      <c r="E16" s="758"/>
      <c r="F16" s="758"/>
      <c r="G16" s="759"/>
      <c r="H16" s="759"/>
      <c r="I16" s="759"/>
      <c r="J16" s="595"/>
      <c r="K16" s="595"/>
      <c r="L16" s="595"/>
      <c r="M16" s="595"/>
      <c r="N16" s="595"/>
      <c r="O16" s="595"/>
      <c r="P16" s="595"/>
      <c r="Q16" s="595"/>
      <c r="R16" s="595"/>
      <c r="S16" s="596"/>
      <c r="T16" s="596"/>
      <c r="U16" s="596"/>
      <c r="V16" s="596"/>
      <c r="W16" s="596"/>
      <c r="X16" s="596"/>
      <c r="Y16" s="596"/>
      <c r="Z16" s="596"/>
    </row>
    <row r="17" ht="12.0" customHeight="1">
      <c r="A17" s="595"/>
      <c r="B17" s="595" t="s">
        <v>446</v>
      </c>
      <c r="C17" s="595"/>
      <c r="D17" s="761">
        <v>1.0</v>
      </c>
      <c r="E17" s="758"/>
      <c r="F17" s="758"/>
      <c r="G17" s="759"/>
      <c r="H17" s="759"/>
      <c r="I17" s="759"/>
      <c r="J17" s="595"/>
      <c r="K17" s="595"/>
      <c r="L17" s="595"/>
      <c r="M17" s="595"/>
      <c r="N17" s="595"/>
      <c r="O17" s="595"/>
      <c r="P17" s="595"/>
      <c r="Q17" s="595"/>
      <c r="R17" s="595"/>
      <c r="S17" s="596"/>
      <c r="T17" s="596"/>
      <c r="U17" s="596"/>
      <c r="V17" s="596"/>
      <c r="W17" s="596"/>
      <c r="X17" s="596"/>
      <c r="Y17" s="596"/>
      <c r="Z17" s="596"/>
    </row>
    <row r="18" ht="12.0" customHeight="1">
      <c r="A18" s="595"/>
      <c r="B18" s="595"/>
      <c r="C18" s="595"/>
      <c r="D18" s="595"/>
      <c r="E18" s="758"/>
      <c r="F18" s="758"/>
      <c r="G18" s="759"/>
      <c r="H18" s="759"/>
      <c r="I18" s="759"/>
      <c r="J18" s="595"/>
      <c r="K18" s="595"/>
      <c r="L18" s="595"/>
      <c r="M18" s="595"/>
      <c r="N18" s="595"/>
      <c r="O18" s="595"/>
      <c r="P18" s="595"/>
      <c r="Q18" s="595"/>
      <c r="R18" s="595"/>
      <c r="S18" s="596"/>
      <c r="T18" s="596"/>
      <c r="U18" s="596"/>
      <c r="V18" s="596"/>
      <c r="W18" s="596"/>
      <c r="X18" s="596"/>
      <c r="Y18" s="596"/>
      <c r="Z18" s="596"/>
    </row>
    <row r="19" ht="12.0" customHeight="1">
      <c r="A19" s="595"/>
      <c r="B19" s="595"/>
      <c r="C19" s="595"/>
      <c r="D19" s="595"/>
      <c r="E19" s="758"/>
      <c r="F19" s="758"/>
      <c r="G19" s="759"/>
      <c r="H19" s="759"/>
      <c r="I19" s="759"/>
      <c r="J19" s="595"/>
      <c r="K19" s="595"/>
      <c r="L19" s="595"/>
      <c r="M19" s="595"/>
      <c r="N19" s="595"/>
      <c r="O19" s="595"/>
      <c r="P19" s="595"/>
      <c r="Q19" s="595"/>
      <c r="R19" s="595"/>
      <c r="S19" s="596"/>
      <c r="T19" s="596"/>
      <c r="U19" s="596"/>
      <c r="V19" s="596"/>
      <c r="W19" s="596"/>
      <c r="X19" s="596"/>
      <c r="Y19" s="596"/>
      <c r="Z19" s="596"/>
    </row>
    <row r="20" ht="12.0" customHeight="1">
      <c r="A20" s="595"/>
      <c r="B20" s="595"/>
      <c r="C20" s="595"/>
      <c r="D20" s="595"/>
      <c r="E20" s="758"/>
      <c r="F20" s="758"/>
      <c r="G20" s="759"/>
      <c r="H20" s="759"/>
      <c r="I20" s="759"/>
      <c r="J20" s="595"/>
      <c r="K20" s="595"/>
      <c r="L20" s="595"/>
      <c r="M20" s="595"/>
      <c r="N20" s="595"/>
      <c r="O20" s="595"/>
      <c r="P20" s="595"/>
      <c r="Q20" s="595"/>
      <c r="R20" s="595"/>
      <c r="S20" s="596"/>
      <c r="T20" s="596"/>
      <c r="U20" s="596"/>
      <c r="V20" s="596"/>
      <c r="W20" s="596"/>
      <c r="X20" s="596"/>
      <c r="Y20" s="596"/>
      <c r="Z20" s="596"/>
    </row>
    <row r="21" ht="12.0" customHeight="1">
      <c r="A21" s="595"/>
      <c r="B21" s="595"/>
      <c r="C21" s="595"/>
      <c r="D21" s="595"/>
      <c r="E21" s="758"/>
      <c r="F21" s="758"/>
      <c r="G21" s="759"/>
      <c r="H21" s="759"/>
      <c r="I21" s="759"/>
      <c r="J21" s="595"/>
      <c r="K21" s="595"/>
      <c r="L21" s="595"/>
      <c r="M21" s="595"/>
      <c r="N21" s="595"/>
      <c r="O21" s="595"/>
      <c r="P21" s="595"/>
      <c r="Q21" s="595"/>
      <c r="R21" s="595"/>
      <c r="S21" s="596"/>
      <c r="T21" s="596"/>
      <c r="U21" s="596"/>
      <c r="V21" s="596"/>
      <c r="W21" s="596"/>
      <c r="X21" s="596"/>
      <c r="Y21" s="596"/>
      <c r="Z21" s="596"/>
    </row>
    <row r="22" ht="12.0" customHeight="1">
      <c r="A22" s="595"/>
      <c r="B22" s="595"/>
      <c r="C22" s="595"/>
      <c r="D22" s="595"/>
      <c r="E22" s="758"/>
      <c r="F22" s="758"/>
      <c r="G22" s="759"/>
      <c r="H22" s="759"/>
      <c r="I22" s="759"/>
      <c r="J22" s="595"/>
      <c r="K22" s="595"/>
      <c r="L22" s="595"/>
      <c r="M22" s="595"/>
      <c r="N22" s="595"/>
      <c r="O22" s="595"/>
      <c r="P22" s="595"/>
      <c r="Q22" s="595"/>
      <c r="R22" s="595"/>
      <c r="S22" s="596"/>
      <c r="T22" s="596"/>
      <c r="U22" s="596"/>
      <c r="V22" s="596"/>
      <c r="W22" s="596"/>
      <c r="X22" s="596"/>
      <c r="Y22" s="596"/>
      <c r="Z22" s="596"/>
    </row>
    <row r="23" ht="12.0" customHeight="1">
      <c r="A23" s="595"/>
      <c r="B23" s="595"/>
      <c r="C23" s="595"/>
      <c r="D23" s="595"/>
      <c r="E23" s="758"/>
      <c r="F23" s="758"/>
      <c r="G23" s="759"/>
      <c r="H23" s="759"/>
      <c r="I23" s="759"/>
      <c r="J23" s="595"/>
      <c r="K23" s="595"/>
      <c r="L23" s="595"/>
      <c r="M23" s="595"/>
      <c r="N23" s="595"/>
      <c r="O23" s="595"/>
      <c r="P23" s="595"/>
      <c r="Q23" s="595"/>
      <c r="R23" s="595"/>
      <c r="S23" s="596"/>
      <c r="T23" s="596"/>
      <c r="U23" s="596"/>
      <c r="V23" s="596"/>
      <c r="W23" s="596"/>
      <c r="X23" s="596"/>
      <c r="Y23" s="596"/>
      <c r="Z23" s="596"/>
    </row>
    <row r="24" ht="12.0" customHeight="1">
      <c r="A24" s="595"/>
      <c r="B24" s="595"/>
      <c r="C24" s="595"/>
      <c r="D24" s="595"/>
      <c r="E24" s="758"/>
      <c r="F24" s="758"/>
      <c r="G24" s="759"/>
      <c r="H24" s="759"/>
      <c r="I24" s="759"/>
      <c r="J24" s="595"/>
      <c r="K24" s="595"/>
      <c r="L24" s="595"/>
      <c r="M24" s="595"/>
      <c r="N24" s="595"/>
      <c r="O24" s="595"/>
      <c r="P24" s="595"/>
      <c r="Q24" s="595"/>
      <c r="R24" s="595"/>
      <c r="S24" s="596"/>
      <c r="T24" s="596"/>
      <c r="U24" s="596"/>
      <c r="V24" s="596"/>
      <c r="W24" s="596"/>
      <c r="X24" s="596"/>
      <c r="Y24" s="596"/>
      <c r="Z24" s="596"/>
    </row>
    <row r="25" ht="12.0" customHeight="1">
      <c r="A25" s="595"/>
      <c r="B25" s="595"/>
      <c r="C25" s="595"/>
      <c r="D25" s="595"/>
      <c r="E25" s="758"/>
      <c r="F25" s="758"/>
      <c r="G25" s="759"/>
      <c r="H25" s="759"/>
      <c r="I25" s="759"/>
      <c r="J25" s="595"/>
      <c r="K25" s="595"/>
      <c r="L25" s="595"/>
      <c r="M25" s="595"/>
      <c r="N25" s="595"/>
      <c r="O25" s="595"/>
      <c r="P25" s="595"/>
      <c r="Q25" s="595"/>
      <c r="R25" s="595"/>
      <c r="S25" s="596"/>
      <c r="T25" s="596"/>
      <c r="U25" s="596"/>
      <c r="V25" s="596"/>
      <c r="W25" s="596"/>
      <c r="X25" s="596"/>
      <c r="Y25" s="596"/>
      <c r="Z25" s="596"/>
    </row>
    <row r="26" ht="12.0" customHeight="1">
      <c r="A26" s="595"/>
      <c r="B26" s="595"/>
      <c r="C26" s="595"/>
      <c r="D26" s="595"/>
      <c r="E26" s="758"/>
      <c r="F26" s="758"/>
      <c r="G26" s="759"/>
      <c r="H26" s="759"/>
      <c r="I26" s="759"/>
      <c r="J26" s="595"/>
      <c r="K26" s="595"/>
      <c r="L26" s="595"/>
      <c r="M26" s="595"/>
      <c r="N26" s="595"/>
      <c r="O26" s="595"/>
      <c r="P26" s="595"/>
      <c r="Q26" s="595"/>
      <c r="R26" s="595"/>
      <c r="S26" s="596"/>
      <c r="T26" s="596"/>
      <c r="U26" s="596"/>
      <c r="V26" s="596"/>
      <c r="W26" s="596"/>
      <c r="X26" s="596"/>
      <c r="Y26" s="596"/>
      <c r="Z26" s="596"/>
    </row>
    <row r="27" ht="12.0" customHeight="1">
      <c r="A27" s="595"/>
      <c r="B27" s="595"/>
      <c r="C27" s="595"/>
      <c r="D27" s="595"/>
      <c r="E27" s="758"/>
      <c r="F27" s="758"/>
      <c r="G27" s="759"/>
      <c r="H27" s="759"/>
      <c r="I27" s="759"/>
      <c r="J27" s="595"/>
      <c r="K27" s="595"/>
      <c r="L27" s="595"/>
      <c r="M27" s="595"/>
      <c r="N27" s="595"/>
      <c r="O27" s="595"/>
      <c r="P27" s="595"/>
      <c r="Q27" s="595"/>
      <c r="R27" s="595"/>
      <c r="S27" s="596"/>
      <c r="T27" s="596"/>
      <c r="U27" s="596"/>
      <c r="V27" s="596"/>
      <c r="W27" s="596"/>
      <c r="X27" s="596"/>
      <c r="Y27" s="596"/>
      <c r="Z27" s="596"/>
    </row>
    <row r="28" ht="12.0" customHeight="1">
      <c r="A28" s="595"/>
      <c r="B28" s="595"/>
      <c r="C28" s="595"/>
      <c r="D28" s="595"/>
      <c r="E28" s="758"/>
      <c r="F28" s="758"/>
      <c r="G28" s="759"/>
      <c r="H28" s="759"/>
      <c r="I28" s="759"/>
      <c r="J28" s="595"/>
      <c r="K28" s="595"/>
      <c r="L28" s="595"/>
      <c r="M28" s="595"/>
      <c r="N28" s="595"/>
      <c r="O28" s="595"/>
      <c r="P28" s="595"/>
      <c r="Q28" s="595"/>
      <c r="R28" s="595"/>
      <c r="S28" s="596"/>
      <c r="T28" s="596"/>
      <c r="U28" s="596"/>
      <c r="V28" s="596"/>
      <c r="W28" s="596"/>
      <c r="X28" s="596"/>
      <c r="Y28" s="596"/>
      <c r="Z28" s="596"/>
    </row>
    <row r="29" ht="12.0" customHeight="1">
      <c r="A29" s="595"/>
      <c r="B29" s="595"/>
      <c r="C29" s="595"/>
      <c r="D29" s="595"/>
      <c r="E29" s="758"/>
      <c r="F29" s="758"/>
      <c r="G29" s="759"/>
      <c r="H29" s="759"/>
      <c r="I29" s="759"/>
      <c r="J29" s="595"/>
      <c r="K29" s="595"/>
      <c r="L29" s="595"/>
      <c r="M29" s="595"/>
      <c r="N29" s="595"/>
      <c r="O29" s="595"/>
      <c r="P29" s="595"/>
      <c r="Q29" s="595"/>
      <c r="R29" s="595"/>
      <c r="S29" s="596"/>
      <c r="T29" s="596"/>
      <c r="U29" s="596"/>
      <c r="V29" s="596"/>
      <c r="W29" s="596"/>
      <c r="X29" s="596"/>
      <c r="Y29" s="596"/>
      <c r="Z29" s="596"/>
    </row>
    <row r="30" ht="12.0" customHeight="1">
      <c r="A30" s="595"/>
      <c r="B30" s="595"/>
      <c r="C30" s="595"/>
      <c r="D30" s="595"/>
      <c r="E30" s="758"/>
      <c r="F30" s="758"/>
      <c r="G30" s="759"/>
      <c r="H30" s="759"/>
      <c r="I30" s="759"/>
      <c r="J30" s="595"/>
      <c r="K30" s="595"/>
      <c r="L30" s="595"/>
      <c r="M30" s="595"/>
      <c r="N30" s="595"/>
      <c r="O30" s="595"/>
      <c r="P30" s="595"/>
      <c r="Q30" s="595"/>
      <c r="R30" s="595"/>
      <c r="S30" s="596"/>
      <c r="T30" s="596"/>
      <c r="U30" s="596"/>
      <c r="V30" s="596"/>
      <c r="W30" s="596"/>
      <c r="X30" s="596"/>
      <c r="Y30" s="596"/>
      <c r="Z30" s="596"/>
    </row>
    <row r="31" ht="12.0" customHeight="1">
      <c r="A31" s="595"/>
      <c r="B31" s="595"/>
      <c r="C31" s="595"/>
      <c r="D31" s="595"/>
      <c r="E31" s="758"/>
      <c r="F31" s="758"/>
      <c r="G31" s="759"/>
      <c r="H31" s="759"/>
      <c r="I31" s="759"/>
      <c r="J31" s="595"/>
      <c r="K31" s="595"/>
      <c r="L31" s="595"/>
      <c r="M31" s="595"/>
      <c r="N31" s="595"/>
      <c r="O31" s="595"/>
      <c r="P31" s="595"/>
      <c r="Q31" s="595"/>
      <c r="R31" s="595"/>
      <c r="S31" s="596"/>
      <c r="T31" s="596"/>
      <c r="U31" s="596"/>
      <c r="V31" s="596"/>
      <c r="W31" s="596"/>
      <c r="X31" s="596"/>
      <c r="Y31" s="596"/>
      <c r="Z31" s="596"/>
    </row>
    <row r="32" ht="12.0" customHeight="1">
      <c r="A32" s="595"/>
      <c r="B32" s="595"/>
      <c r="C32" s="595"/>
      <c r="D32" s="595"/>
      <c r="E32" s="758"/>
      <c r="F32" s="758"/>
      <c r="G32" s="759"/>
      <c r="H32" s="759"/>
      <c r="I32" s="759"/>
      <c r="J32" s="595"/>
      <c r="K32" s="595"/>
      <c r="L32" s="595"/>
      <c r="M32" s="595"/>
      <c r="N32" s="595"/>
      <c r="O32" s="595"/>
      <c r="P32" s="595"/>
      <c r="Q32" s="595"/>
      <c r="R32" s="595"/>
      <c r="S32" s="596"/>
      <c r="T32" s="596"/>
      <c r="U32" s="596"/>
      <c r="V32" s="596"/>
      <c r="W32" s="596"/>
      <c r="X32" s="596"/>
      <c r="Y32" s="596"/>
      <c r="Z32" s="596"/>
    </row>
    <row r="33" ht="12.0" customHeight="1">
      <c r="A33" s="595"/>
      <c r="B33" s="595"/>
      <c r="C33" s="595"/>
      <c r="D33" s="595"/>
      <c r="E33" s="758"/>
      <c r="F33" s="758"/>
      <c r="G33" s="759"/>
      <c r="H33" s="759"/>
      <c r="I33" s="759"/>
      <c r="J33" s="595"/>
      <c r="K33" s="595"/>
      <c r="L33" s="595"/>
      <c r="M33" s="595"/>
      <c r="N33" s="595"/>
      <c r="O33" s="595"/>
      <c r="P33" s="595"/>
      <c r="Q33" s="595"/>
      <c r="R33" s="595"/>
      <c r="S33" s="596"/>
      <c r="T33" s="596"/>
      <c r="U33" s="596"/>
      <c r="V33" s="596"/>
      <c r="W33" s="596"/>
      <c r="X33" s="596"/>
      <c r="Y33" s="596"/>
      <c r="Z33" s="596"/>
    </row>
    <row r="34" ht="12.0" customHeight="1">
      <c r="A34" s="595"/>
      <c r="B34" s="595"/>
      <c r="C34" s="595"/>
      <c r="D34" s="595"/>
      <c r="E34" s="758"/>
      <c r="F34" s="758"/>
      <c r="G34" s="759"/>
      <c r="H34" s="759"/>
      <c r="I34" s="759"/>
      <c r="J34" s="595"/>
      <c r="K34" s="595"/>
      <c r="L34" s="595"/>
      <c r="M34" s="595"/>
      <c r="N34" s="595"/>
      <c r="O34" s="595"/>
      <c r="P34" s="595"/>
      <c r="Q34" s="595"/>
      <c r="R34" s="595"/>
      <c r="S34" s="596"/>
      <c r="T34" s="596"/>
      <c r="U34" s="596"/>
      <c r="V34" s="596"/>
      <c r="W34" s="596"/>
      <c r="X34" s="596"/>
      <c r="Y34" s="596"/>
      <c r="Z34" s="596"/>
    </row>
    <row r="35" ht="12.0" customHeight="1">
      <c r="A35" s="595"/>
      <c r="B35" s="595"/>
      <c r="C35" s="595"/>
      <c r="D35" s="595"/>
      <c r="E35" s="758"/>
      <c r="F35" s="758"/>
      <c r="G35" s="759"/>
      <c r="H35" s="759"/>
      <c r="I35" s="759"/>
      <c r="J35" s="595"/>
      <c r="K35" s="595"/>
      <c r="L35" s="595"/>
      <c r="M35" s="595"/>
      <c r="N35" s="595"/>
      <c r="O35" s="595"/>
      <c r="P35" s="595"/>
      <c r="Q35" s="595"/>
      <c r="R35" s="595"/>
      <c r="S35" s="596"/>
      <c r="T35" s="596"/>
      <c r="U35" s="596"/>
      <c r="V35" s="596"/>
      <c r="W35" s="596"/>
      <c r="X35" s="596"/>
      <c r="Y35" s="596"/>
      <c r="Z35" s="596"/>
    </row>
    <row r="36" ht="12.0" customHeight="1">
      <c r="A36" s="595"/>
      <c r="B36" s="595"/>
      <c r="C36" s="595"/>
      <c r="D36" s="595"/>
      <c r="E36" s="758"/>
      <c r="F36" s="758"/>
      <c r="G36" s="759"/>
      <c r="H36" s="759"/>
      <c r="I36" s="759"/>
      <c r="J36" s="595"/>
      <c r="K36" s="595"/>
      <c r="L36" s="595"/>
      <c r="M36" s="595"/>
      <c r="N36" s="595"/>
      <c r="O36" s="595"/>
      <c r="P36" s="595"/>
      <c r="Q36" s="595"/>
      <c r="R36" s="595"/>
      <c r="S36" s="596"/>
      <c r="T36" s="596"/>
      <c r="U36" s="596"/>
      <c r="V36" s="596"/>
      <c r="W36" s="596"/>
      <c r="X36" s="596"/>
      <c r="Y36" s="596"/>
      <c r="Z36" s="596"/>
    </row>
    <row r="37" ht="12.0" customHeight="1">
      <c r="A37" s="595"/>
      <c r="B37" s="595"/>
      <c r="C37" s="595"/>
      <c r="D37" s="595"/>
      <c r="E37" s="758"/>
      <c r="F37" s="758"/>
      <c r="G37" s="759"/>
      <c r="H37" s="759"/>
      <c r="I37" s="759"/>
      <c r="J37" s="595"/>
      <c r="K37" s="595"/>
      <c r="L37" s="595"/>
      <c r="M37" s="595"/>
      <c r="N37" s="595"/>
      <c r="O37" s="595"/>
      <c r="P37" s="595"/>
      <c r="Q37" s="595"/>
      <c r="R37" s="595"/>
      <c r="S37" s="596"/>
      <c r="T37" s="596"/>
      <c r="U37" s="596"/>
      <c r="V37" s="596"/>
      <c r="W37" s="596"/>
      <c r="X37" s="596"/>
      <c r="Y37" s="596"/>
      <c r="Z37" s="596"/>
    </row>
    <row r="38" ht="12.0" customHeight="1">
      <c r="A38" s="595"/>
      <c r="B38" s="595"/>
      <c r="C38" s="595"/>
      <c r="D38" s="595"/>
      <c r="E38" s="758"/>
      <c r="F38" s="758"/>
      <c r="G38" s="759"/>
      <c r="H38" s="759"/>
      <c r="I38" s="759"/>
      <c r="J38" s="595"/>
      <c r="K38" s="595"/>
      <c r="L38" s="595"/>
      <c r="M38" s="595"/>
      <c r="N38" s="595"/>
      <c r="O38" s="595"/>
      <c r="P38" s="595"/>
      <c r="Q38" s="595"/>
      <c r="R38" s="595"/>
      <c r="S38" s="596"/>
      <c r="T38" s="596"/>
      <c r="U38" s="596"/>
      <c r="V38" s="596"/>
      <c r="W38" s="596"/>
      <c r="X38" s="596"/>
      <c r="Y38" s="596"/>
      <c r="Z38" s="596"/>
    </row>
    <row r="39" ht="12.0" customHeight="1">
      <c r="A39" s="595"/>
      <c r="B39" s="595"/>
      <c r="C39" s="595"/>
      <c r="D39" s="595"/>
      <c r="E39" s="758"/>
      <c r="F39" s="758"/>
      <c r="G39" s="759"/>
      <c r="H39" s="759"/>
      <c r="I39" s="759"/>
      <c r="J39" s="595"/>
      <c r="K39" s="595"/>
      <c r="L39" s="595"/>
      <c r="M39" s="595"/>
      <c r="N39" s="595"/>
      <c r="O39" s="595"/>
      <c r="P39" s="595"/>
      <c r="Q39" s="595"/>
      <c r="R39" s="595"/>
      <c r="S39" s="596"/>
      <c r="T39" s="596"/>
      <c r="U39" s="596"/>
      <c r="V39" s="596"/>
      <c r="W39" s="596"/>
      <c r="X39" s="596"/>
      <c r="Y39" s="596"/>
      <c r="Z39" s="596"/>
    </row>
    <row r="40" ht="12.0" customHeight="1">
      <c r="A40" s="595"/>
      <c r="B40" s="595"/>
      <c r="C40" s="595"/>
      <c r="D40" s="595"/>
      <c r="E40" s="758"/>
      <c r="F40" s="758"/>
      <c r="G40" s="759"/>
      <c r="H40" s="759"/>
      <c r="I40" s="759"/>
      <c r="J40" s="595"/>
      <c r="K40" s="595"/>
      <c r="L40" s="595"/>
      <c r="M40" s="595"/>
      <c r="N40" s="595"/>
      <c r="O40" s="595"/>
      <c r="P40" s="595"/>
      <c r="Q40" s="595"/>
      <c r="R40" s="595"/>
      <c r="S40" s="596"/>
      <c r="T40" s="596"/>
      <c r="U40" s="596"/>
      <c r="V40" s="596"/>
      <c r="W40" s="596"/>
      <c r="X40" s="596"/>
      <c r="Y40" s="596"/>
      <c r="Z40" s="596"/>
    </row>
    <row r="41" ht="12.0" customHeight="1">
      <c r="A41" s="595"/>
      <c r="B41" s="595"/>
      <c r="C41" s="595"/>
      <c r="D41" s="595"/>
      <c r="E41" s="758"/>
      <c r="F41" s="758"/>
      <c r="G41" s="759"/>
      <c r="H41" s="759"/>
      <c r="I41" s="759"/>
      <c r="J41" s="595"/>
      <c r="K41" s="595"/>
      <c r="L41" s="595"/>
      <c r="M41" s="595"/>
      <c r="N41" s="595"/>
      <c r="O41" s="595"/>
      <c r="P41" s="595"/>
      <c r="Q41" s="595"/>
      <c r="R41" s="595"/>
      <c r="S41" s="596"/>
      <c r="T41" s="596"/>
      <c r="U41" s="596"/>
      <c r="V41" s="596"/>
      <c r="W41" s="596"/>
      <c r="X41" s="596"/>
      <c r="Y41" s="596"/>
      <c r="Z41" s="596"/>
    </row>
    <row r="42" ht="12.0" customHeight="1">
      <c r="A42" s="595"/>
      <c r="B42" s="596"/>
      <c r="C42" s="596"/>
      <c r="D42" s="596"/>
      <c r="E42" s="485"/>
      <c r="F42" s="485"/>
      <c r="G42" s="483"/>
      <c r="H42" s="483"/>
      <c r="I42" s="483"/>
      <c r="J42" s="596"/>
      <c r="K42" s="596"/>
      <c r="L42" s="595"/>
      <c r="M42" s="595"/>
      <c r="N42" s="595"/>
      <c r="O42" s="595"/>
      <c r="P42" s="595"/>
      <c r="Q42" s="595"/>
      <c r="R42" s="595"/>
      <c r="S42" s="596"/>
      <c r="T42" s="596"/>
      <c r="U42" s="596"/>
      <c r="V42" s="596"/>
      <c r="W42" s="596"/>
      <c r="X42" s="596"/>
      <c r="Y42" s="596"/>
      <c r="Z42" s="596"/>
    </row>
    <row r="43" ht="12.0" customHeight="1">
      <c r="A43" s="595"/>
      <c r="B43" s="596"/>
      <c r="C43" s="596"/>
      <c r="D43" s="596"/>
      <c r="E43" s="485"/>
      <c r="F43" s="485"/>
      <c r="G43" s="483"/>
      <c r="H43" s="483"/>
      <c r="I43" s="483"/>
      <c r="J43" s="596"/>
      <c r="K43" s="596"/>
      <c r="L43" s="595"/>
      <c r="M43" s="595"/>
      <c r="N43" s="595"/>
      <c r="O43" s="595"/>
      <c r="P43" s="595"/>
      <c r="Q43" s="595"/>
      <c r="R43" s="595"/>
      <c r="S43" s="596"/>
      <c r="T43" s="596"/>
      <c r="U43" s="596"/>
      <c r="V43" s="596"/>
      <c r="W43" s="596"/>
      <c r="X43" s="596"/>
      <c r="Y43" s="596"/>
      <c r="Z43" s="596"/>
    </row>
    <row r="44" ht="12.0" customHeight="1">
      <c r="A44" s="595"/>
      <c r="B44" s="596"/>
      <c r="C44" s="596"/>
      <c r="D44" s="596"/>
      <c r="E44" s="485"/>
      <c r="F44" s="485"/>
      <c r="G44" s="483"/>
      <c r="H44" s="483"/>
      <c r="I44" s="483"/>
      <c r="J44" s="596"/>
      <c r="K44" s="596"/>
      <c r="L44" s="595"/>
      <c r="M44" s="595"/>
      <c r="N44" s="595"/>
      <c r="O44" s="595"/>
      <c r="P44" s="595"/>
      <c r="Q44" s="595"/>
      <c r="R44" s="595"/>
      <c r="S44" s="596"/>
      <c r="T44" s="596"/>
      <c r="U44" s="596"/>
      <c r="V44" s="596"/>
      <c r="W44" s="596"/>
      <c r="X44" s="596"/>
      <c r="Y44" s="596"/>
      <c r="Z44" s="596"/>
    </row>
    <row r="45" ht="12.0" customHeight="1">
      <c r="A45" s="595"/>
      <c r="B45" s="596"/>
      <c r="C45" s="596"/>
      <c r="D45" s="596"/>
      <c r="E45" s="485"/>
      <c r="F45" s="485"/>
      <c r="G45" s="483"/>
      <c r="H45" s="483"/>
      <c r="I45" s="483"/>
      <c r="J45" s="596"/>
      <c r="K45" s="596"/>
      <c r="L45" s="595"/>
      <c r="M45" s="595"/>
      <c r="N45" s="595"/>
      <c r="O45" s="595"/>
      <c r="P45" s="595"/>
      <c r="Q45" s="595"/>
      <c r="R45" s="595"/>
      <c r="S45" s="596"/>
      <c r="T45" s="596"/>
      <c r="U45" s="596"/>
      <c r="V45" s="596"/>
      <c r="W45" s="596"/>
      <c r="X45" s="596"/>
      <c r="Y45" s="596"/>
      <c r="Z45" s="596"/>
    </row>
    <row r="46" ht="12.0" customHeight="1">
      <c r="A46" s="595"/>
      <c r="B46" s="596"/>
      <c r="C46" s="596"/>
      <c r="D46" s="596"/>
      <c r="E46" s="485"/>
      <c r="F46" s="485"/>
      <c r="G46" s="483"/>
      <c r="H46" s="483"/>
      <c r="I46" s="483"/>
      <c r="J46" s="596"/>
      <c r="K46" s="596"/>
      <c r="L46" s="595"/>
      <c r="M46" s="595"/>
      <c r="N46" s="595"/>
      <c r="O46" s="595"/>
      <c r="P46" s="595"/>
      <c r="Q46" s="595"/>
      <c r="R46" s="595"/>
      <c r="S46" s="596"/>
      <c r="T46" s="596"/>
      <c r="U46" s="596"/>
      <c r="V46" s="596"/>
      <c r="W46" s="596"/>
      <c r="X46" s="596"/>
      <c r="Y46" s="596"/>
      <c r="Z46" s="596"/>
    </row>
    <row r="47" ht="12.0" customHeight="1">
      <c r="A47" s="595"/>
      <c r="B47" s="596"/>
      <c r="C47" s="596"/>
      <c r="D47" s="596"/>
      <c r="E47" s="485"/>
      <c r="F47" s="485"/>
      <c r="G47" s="483"/>
      <c r="H47" s="483"/>
      <c r="I47" s="483"/>
      <c r="J47" s="596"/>
      <c r="K47" s="596"/>
      <c r="L47" s="595"/>
      <c r="M47" s="595"/>
      <c r="N47" s="595"/>
      <c r="O47" s="595"/>
      <c r="P47" s="595"/>
      <c r="Q47" s="595"/>
      <c r="R47" s="595"/>
      <c r="S47" s="596"/>
      <c r="T47" s="596"/>
      <c r="U47" s="596"/>
      <c r="V47" s="596"/>
      <c r="W47" s="596"/>
      <c r="X47" s="596"/>
      <c r="Y47" s="596"/>
      <c r="Z47" s="596"/>
    </row>
    <row r="48" ht="12.0" customHeight="1">
      <c r="A48" s="595"/>
      <c r="B48" s="596"/>
      <c r="C48" s="596"/>
      <c r="D48" s="596"/>
      <c r="E48" s="485"/>
      <c r="F48" s="485"/>
      <c r="G48" s="483"/>
      <c r="H48" s="483"/>
      <c r="I48" s="483"/>
      <c r="J48" s="596"/>
      <c r="K48" s="596"/>
      <c r="L48" s="595"/>
      <c r="M48" s="595"/>
      <c r="N48" s="595"/>
      <c r="O48" s="595"/>
      <c r="P48" s="595"/>
      <c r="Q48" s="595"/>
      <c r="R48" s="595"/>
      <c r="S48" s="596"/>
      <c r="T48" s="596"/>
      <c r="U48" s="596"/>
      <c r="V48" s="596"/>
      <c r="W48" s="596"/>
      <c r="X48" s="596"/>
      <c r="Y48" s="596"/>
      <c r="Z48" s="596"/>
    </row>
    <row r="49" ht="12.0" customHeight="1">
      <c r="A49" s="595"/>
      <c r="B49" s="596"/>
      <c r="C49" s="596"/>
      <c r="D49" s="596"/>
      <c r="E49" s="485"/>
      <c r="F49" s="485"/>
      <c r="G49" s="483"/>
      <c r="H49" s="483"/>
      <c r="I49" s="483"/>
      <c r="J49" s="596"/>
      <c r="K49" s="596"/>
      <c r="L49" s="595"/>
      <c r="M49" s="595"/>
      <c r="N49" s="595"/>
      <c r="O49" s="595"/>
      <c r="P49" s="595"/>
      <c r="Q49" s="595"/>
      <c r="R49" s="595"/>
      <c r="S49" s="596"/>
      <c r="T49" s="596"/>
      <c r="U49" s="596"/>
      <c r="V49" s="596"/>
      <c r="W49" s="596"/>
      <c r="X49" s="596"/>
      <c r="Y49" s="596"/>
      <c r="Z49" s="596"/>
    </row>
    <row r="50" ht="12.0" customHeight="1">
      <c r="A50" s="595"/>
      <c r="B50" s="596"/>
      <c r="C50" s="596"/>
      <c r="D50" s="596"/>
      <c r="E50" s="485"/>
      <c r="F50" s="485"/>
      <c r="G50" s="483"/>
      <c r="H50" s="483"/>
      <c r="I50" s="483"/>
      <c r="J50" s="596"/>
      <c r="K50" s="596"/>
      <c r="L50" s="595"/>
      <c r="M50" s="595"/>
      <c r="N50" s="595"/>
      <c r="O50" s="595"/>
      <c r="P50" s="595"/>
      <c r="Q50" s="595"/>
      <c r="R50" s="595"/>
      <c r="S50" s="596"/>
      <c r="T50" s="596"/>
      <c r="U50" s="596"/>
      <c r="V50" s="596"/>
      <c r="W50" s="596"/>
      <c r="X50" s="596"/>
      <c r="Y50" s="596"/>
      <c r="Z50" s="596"/>
    </row>
    <row r="51" ht="12.0" customHeight="1">
      <c r="A51" s="595"/>
      <c r="B51" s="596"/>
      <c r="C51" s="596"/>
      <c r="D51" s="596"/>
      <c r="E51" s="485"/>
      <c r="F51" s="485"/>
      <c r="G51" s="483"/>
      <c r="H51" s="483"/>
      <c r="I51" s="483"/>
      <c r="J51" s="596"/>
      <c r="K51" s="596"/>
      <c r="L51" s="595"/>
      <c r="M51" s="595"/>
      <c r="N51" s="595"/>
      <c r="O51" s="595"/>
      <c r="P51" s="595"/>
      <c r="Q51" s="595"/>
      <c r="R51" s="595"/>
      <c r="S51" s="596"/>
      <c r="T51" s="596"/>
      <c r="U51" s="596"/>
      <c r="V51" s="596"/>
      <c r="W51" s="596"/>
      <c r="X51" s="596"/>
      <c r="Y51" s="596"/>
      <c r="Z51" s="596"/>
    </row>
    <row r="52" ht="12.0" customHeight="1">
      <c r="A52" s="595"/>
      <c r="B52" s="596"/>
      <c r="C52" s="596"/>
      <c r="D52" s="596"/>
      <c r="E52" s="485"/>
      <c r="F52" s="485"/>
      <c r="G52" s="483"/>
      <c r="H52" s="483"/>
      <c r="I52" s="483"/>
      <c r="J52" s="596"/>
      <c r="K52" s="596"/>
      <c r="L52" s="595"/>
      <c r="M52" s="595"/>
      <c r="N52" s="595"/>
      <c r="O52" s="595"/>
      <c r="P52" s="595"/>
      <c r="Q52" s="595"/>
      <c r="R52" s="595"/>
      <c r="S52" s="596"/>
      <c r="T52" s="596"/>
      <c r="U52" s="596"/>
      <c r="V52" s="596"/>
      <c r="W52" s="596"/>
      <c r="X52" s="596"/>
      <c r="Y52" s="596"/>
      <c r="Z52" s="596"/>
    </row>
    <row r="53" ht="12.0" customHeight="1">
      <c r="A53" s="595"/>
      <c r="B53" s="596"/>
      <c r="C53" s="596"/>
      <c r="D53" s="596"/>
      <c r="E53" s="485"/>
      <c r="F53" s="485"/>
      <c r="G53" s="483"/>
      <c r="H53" s="483"/>
      <c r="I53" s="483"/>
      <c r="J53" s="596"/>
      <c r="K53" s="596"/>
      <c r="L53" s="595"/>
      <c r="M53" s="595"/>
      <c r="N53" s="595"/>
      <c r="O53" s="595"/>
      <c r="P53" s="595"/>
      <c r="Q53" s="595"/>
      <c r="R53" s="595"/>
      <c r="S53" s="596"/>
      <c r="T53" s="596"/>
      <c r="U53" s="596"/>
      <c r="V53" s="596"/>
      <c r="W53" s="596"/>
      <c r="X53" s="596"/>
      <c r="Y53" s="596"/>
      <c r="Z53" s="596"/>
    </row>
    <row r="54" ht="12.0" customHeight="1">
      <c r="A54" s="595"/>
      <c r="B54" s="596"/>
      <c r="C54" s="596"/>
      <c r="D54" s="596"/>
      <c r="E54" s="485"/>
      <c r="F54" s="485"/>
      <c r="G54" s="483"/>
      <c r="H54" s="483"/>
      <c r="I54" s="483"/>
      <c r="J54" s="596"/>
      <c r="K54" s="596"/>
      <c r="L54" s="595"/>
      <c r="M54" s="595"/>
      <c r="N54" s="595"/>
      <c r="O54" s="595"/>
      <c r="P54" s="595"/>
      <c r="Q54" s="595"/>
      <c r="R54" s="595"/>
      <c r="S54" s="596"/>
      <c r="T54" s="596"/>
      <c r="U54" s="596"/>
      <c r="V54" s="596"/>
      <c r="W54" s="596"/>
      <c r="X54" s="596"/>
      <c r="Y54" s="596"/>
      <c r="Z54" s="596"/>
    </row>
    <row r="55" ht="12.0" customHeight="1">
      <c r="A55" s="595"/>
      <c r="B55" s="596"/>
      <c r="C55" s="596"/>
      <c r="D55" s="596"/>
      <c r="E55" s="485"/>
      <c r="F55" s="485"/>
      <c r="G55" s="483"/>
      <c r="H55" s="483"/>
      <c r="I55" s="483"/>
      <c r="J55" s="596"/>
      <c r="K55" s="596"/>
      <c r="L55" s="595"/>
      <c r="M55" s="595"/>
      <c r="N55" s="595"/>
      <c r="O55" s="595"/>
      <c r="P55" s="595"/>
      <c r="Q55" s="595"/>
      <c r="R55" s="595"/>
      <c r="S55" s="596"/>
      <c r="T55" s="596"/>
      <c r="U55" s="596"/>
      <c r="V55" s="596"/>
      <c r="W55" s="596"/>
      <c r="X55" s="596"/>
      <c r="Y55" s="596"/>
      <c r="Z55" s="596"/>
    </row>
    <row r="56" ht="12.0" customHeight="1">
      <c r="A56" s="595"/>
      <c r="B56" s="596"/>
      <c r="C56" s="596"/>
      <c r="D56" s="596"/>
      <c r="E56" s="485"/>
      <c r="F56" s="485"/>
      <c r="G56" s="483"/>
      <c r="H56" s="483"/>
      <c r="I56" s="483"/>
      <c r="J56" s="596"/>
      <c r="K56" s="596"/>
      <c r="L56" s="595"/>
      <c r="M56" s="595"/>
      <c r="N56" s="595"/>
      <c r="O56" s="595"/>
      <c r="P56" s="595"/>
      <c r="Q56" s="595"/>
      <c r="R56" s="595"/>
      <c r="S56" s="596"/>
      <c r="T56" s="596"/>
      <c r="U56" s="596"/>
      <c r="V56" s="596"/>
      <c r="W56" s="596"/>
      <c r="X56" s="596"/>
      <c r="Y56" s="596"/>
      <c r="Z56" s="596"/>
    </row>
    <row r="57" ht="12.0" customHeight="1">
      <c r="A57" s="595"/>
      <c r="B57" s="596"/>
      <c r="C57" s="596"/>
      <c r="D57" s="596"/>
      <c r="E57" s="485"/>
      <c r="F57" s="485"/>
      <c r="G57" s="483"/>
      <c r="H57" s="483"/>
      <c r="I57" s="483"/>
      <c r="J57" s="596"/>
      <c r="K57" s="596"/>
      <c r="L57" s="595"/>
      <c r="M57" s="595"/>
      <c r="N57" s="595"/>
      <c r="O57" s="595"/>
      <c r="P57" s="595"/>
      <c r="Q57" s="595"/>
      <c r="R57" s="595"/>
      <c r="S57" s="596"/>
      <c r="T57" s="596"/>
      <c r="U57" s="596"/>
      <c r="V57" s="596"/>
      <c r="W57" s="596"/>
      <c r="X57" s="596"/>
      <c r="Y57" s="596"/>
      <c r="Z57" s="596"/>
    </row>
    <row r="58" ht="12.0" customHeight="1">
      <c r="A58" s="595"/>
      <c r="B58" s="596"/>
      <c r="C58" s="596"/>
      <c r="D58" s="596"/>
      <c r="E58" s="485"/>
      <c r="F58" s="485"/>
      <c r="G58" s="483"/>
      <c r="H58" s="483"/>
      <c r="I58" s="483"/>
      <c r="J58" s="596"/>
      <c r="K58" s="596"/>
      <c r="L58" s="595"/>
      <c r="M58" s="595"/>
      <c r="N58" s="595"/>
      <c r="O58" s="595"/>
      <c r="P58" s="595"/>
      <c r="Q58" s="595"/>
      <c r="R58" s="595"/>
      <c r="S58" s="596"/>
      <c r="T58" s="596"/>
      <c r="U58" s="596"/>
      <c r="V58" s="596"/>
      <c r="W58" s="596"/>
      <c r="X58" s="596"/>
      <c r="Y58" s="596"/>
      <c r="Z58" s="596"/>
    </row>
    <row r="59" ht="12.0" customHeight="1">
      <c r="A59" s="595"/>
      <c r="B59" s="596"/>
      <c r="C59" s="596"/>
      <c r="D59" s="596"/>
      <c r="E59" s="485"/>
      <c r="F59" s="485"/>
      <c r="G59" s="483"/>
      <c r="H59" s="483"/>
      <c r="I59" s="483"/>
      <c r="J59" s="596"/>
      <c r="K59" s="596"/>
      <c r="L59" s="595"/>
      <c r="M59" s="595"/>
      <c r="N59" s="595"/>
      <c r="O59" s="595"/>
      <c r="P59" s="595"/>
      <c r="Q59" s="595"/>
      <c r="R59" s="595"/>
      <c r="S59" s="596"/>
      <c r="T59" s="596"/>
      <c r="U59" s="596"/>
      <c r="V59" s="596"/>
      <c r="W59" s="596"/>
      <c r="X59" s="596"/>
      <c r="Y59" s="596"/>
      <c r="Z59" s="596"/>
    </row>
    <row r="60" ht="12.0" customHeight="1">
      <c r="A60" s="595"/>
      <c r="B60" s="596"/>
      <c r="C60" s="596"/>
      <c r="D60" s="596"/>
      <c r="E60" s="485"/>
      <c r="F60" s="485"/>
      <c r="G60" s="483"/>
      <c r="H60" s="483"/>
      <c r="I60" s="483"/>
      <c r="J60" s="596"/>
      <c r="K60" s="596"/>
      <c r="L60" s="595"/>
      <c r="M60" s="595"/>
      <c r="N60" s="595"/>
      <c r="O60" s="595"/>
      <c r="P60" s="595"/>
      <c r="Q60" s="595"/>
      <c r="R60" s="595"/>
      <c r="S60" s="596"/>
      <c r="T60" s="596"/>
      <c r="U60" s="596"/>
      <c r="V60" s="596"/>
      <c r="W60" s="596"/>
      <c r="X60" s="596"/>
      <c r="Y60" s="596"/>
      <c r="Z60" s="596"/>
    </row>
    <row r="61" ht="12.0" customHeight="1">
      <c r="A61" s="595"/>
      <c r="B61" s="596"/>
      <c r="C61" s="596"/>
      <c r="D61" s="596"/>
      <c r="E61" s="485"/>
      <c r="F61" s="485"/>
      <c r="G61" s="483"/>
      <c r="H61" s="483"/>
      <c r="I61" s="483"/>
      <c r="J61" s="596"/>
      <c r="K61" s="596"/>
      <c r="L61" s="595"/>
      <c r="M61" s="595"/>
      <c r="N61" s="595"/>
      <c r="O61" s="595"/>
      <c r="P61" s="595"/>
      <c r="Q61" s="595"/>
      <c r="R61" s="595"/>
      <c r="S61" s="596"/>
      <c r="T61" s="596"/>
      <c r="U61" s="596"/>
      <c r="V61" s="596"/>
      <c r="W61" s="596"/>
      <c r="X61" s="596"/>
      <c r="Y61" s="596"/>
      <c r="Z61" s="596"/>
    </row>
    <row r="62" ht="12.0" customHeight="1">
      <c r="A62" s="595"/>
      <c r="B62" s="596"/>
      <c r="C62" s="596"/>
      <c r="D62" s="596"/>
      <c r="E62" s="485"/>
      <c r="F62" s="485"/>
      <c r="G62" s="483"/>
      <c r="H62" s="483"/>
      <c r="I62" s="483"/>
      <c r="J62" s="596"/>
      <c r="K62" s="596"/>
      <c r="L62" s="595"/>
      <c r="M62" s="595"/>
      <c r="N62" s="595"/>
      <c r="O62" s="595"/>
      <c r="P62" s="595"/>
      <c r="Q62" s="595"/>
      <c r="R62" s="595"/>
      <c r="S62" s="596"/>
      <c r="T62" s="596"/>
      <c r="U62" s="596"/>
      <c r="V62" s="596"/>
      <c r="W62" s="596"/>
      <c r="X62" s="596"/>
      <c r="Y62" s="596"/>
      <c r="Z62" s="596"/>
    </row>
    <row r="63" ht="12.0" customHeight="1">
      <c r="A63" s="595"/>
      <c r="B63" s="596"/>
      <c r="C63" s="596"/>
      <c r="D63" s="596"/>
      <c r="E63" s="485"/>
      <c r="F63" s="485"/>
      <c r="G63" s="483"/>
      <c r="H63" s="483"/>
      <c r="I63" s="483"/>
      <c r="J63" s="596"/>
      <c r="K63" s="596"/>
      <c r="L63" s="595"/>
      <c r="M63" s="595"/>
      <c r="N63" s="595"/>
      <c r="O63" s="595"/>
      <c r="P63" s="595"/>
      <c r="Q63" s="595"/>
      <c r="R63" s="595"/>
      <c r="S63" s="596"/>
      <c r="T63" s="596"/>
      <c r="U63" s="596"/>
      <c r="V63" s="596"/>
      <c r="W63" s="596"/>
      <c r="X63" s="596"/>
      <c r="Y63" s="596"/>
      <c r="Z63" s="596"/>
    </row>
    <row r="64" ht="12.0" customHeight="1">
      <c r="A64" s="595"/>
      <c r="B64" s="596"/>
      <c r="C64" s="596"/>
      <c r="D64" s="596"/>
      <c r="E64" s="485"/>
      <c r="F64" s="485"/>
      <c r="G64" s="483"/>
      <c r="H64" s="483"/>
      <c r="I64" s="483"/>
      <c r="J64" s="596"/>
      <c r="K64" s="596"/>
      <c r="L64" s="595"/>
      <c r="M64" s="595"/>
      <c r="N64" s="595"/>
      <c r="O64" s="595"/>
      <c r="P64" s="595"/>
      <c r="Q64" s="595"/>
      <c r="R64" s="595"/>
      <c r="S64" s="596"/>
      <c r="T64" s="596"/>
      <c r="U64" s="596"/>
      <c r="V64" s="596"/>
      <c r="W64" s="596"/>
      <c r="X64" s="596"/>
      <c r="Y64" s="596"/>
      <c r="Z64" s="596"/>
    </row>
    <row r="65" ht="12.0" customHeight="1">
      <c r="A65" s="595"/>
      <c r="B65" s="596"/>
      <c r="C65" s="596"/>
      <c r="D65" s="596"/>
      <c r="E65" s="485"/>
      <c r="F65" s="485"/>
      <c r="G65" s="483"/>
      <c r="H65" s="483"/>
      <c r="I65" s="483"/>
      <c r="J65" s="596"/>
      <c r="K65" s="596"/>
      <c r="L65" s="595"/>
      <c r="M65" s="595"/>
      <c r="N65" s="595"/>
      <c r="O65" s="595"/>
      <c r="P65" s="595"/>
      <c r="Q65" s="595"/>
      <c r="R65" s="595"/>
      <c r="S65" s="596"/>
      <c r="T65" s="596"/>
      <c r="U65" s="596"/>
      <c r="V65" s="596"/>
      <c r="W65" s="596"/>
      <c r="X65" s="596"/>
      <c r="Y65" s="596"/>
      <c r="Z65" s="596"/>
    </row>
    <row r="66" ht="12.0" customHeight="1">
      <c r="A66" s="595"/>
      <c r="B66" s="596"/>
      <c r="C66" s="596"/>
      <c r="D66" s="596"/>
      <c r="E66" s="485"/>
      <c r="F66" s="485"/>
      <c r="G66" s="483"/>
      <c r="H66" s="483"/>
      <c r="I66" s="483"/>
      <c r="J66" s="596"/>
      <c r="K66" s="596"/>
      <c r="L66" s="595"/>
      <c r="M66" s="595"/>
      <c r="N66" s="595"/>
      <c r="O66" s="595"/>
      <c r="P66" s="595"/>
      <c r="Q66" s="595"/>
      <c r="R66" s="595"/>
      <c r="S66" s="596"/>
      <c r="T66" s="596"/>
      <c r="U66" s="596"/>
      <c r="V66" s="596"/>
      <c r="W66" s="596"/>
      <c r="X66" s="596"/>
      <c r="Y66" s="596"/>
      <c r="Z66" s="596"/>
    </row>
    <row r="67" ht="12.0" customHeight="1">
      <c r="A67" s="595"/>
      <c r="B67" s="596"/>
      <c r="C67" s="596"/>
      <c r="D67" s="596"/>
      <c r="E67" s="485"/>
      <c r="F67" s="485"/>
      <c r="G67" s="483"/>
      <c r="H67" s="483"/>
      <c r="I67" s="483"/>
      <c r="J67" s="596"/>
      <c r="K67" s="596"/>
      <c r="L67" s="595"/>
      <c r="M67" s="595"/>
      <c r="N67" s="595"/>
      <c r="O67" s="595"/>
      <c r="P67" s="595"/>
      <c r="Q67" s="595"/>
      <c r="R67" s="595"/>
      <c r="S67" s="596"/>
      <c r="T67" s="596"/>
      <c r="U67" s="596"/>
      <c r="V67" s="596"/>
      <c r="W67" s="596"/>
      <c r="X67" s="596"/>
      <c r="Y67" s="596"/>
      <c r="Z67" s="596"/>
    </row>
    <row r="68" ht="12.0" customHeight="1">
      <c r="A68" s="595"/>
      <c r="B68" s="596"/>
      <c r="C68" s="596"/>
      <c r="D68" s="596"/>
      <c r="E68" s="485"/>
      <c r="F68" s="485"/>
      <c r="G68" s="483"/>
      <c r="H68" s="483"/>
      <c r="I68" s="483"/>
      <c r="J68" s="596"/>
      <c r="K68" s="596"/>
      <c r="L68" s="595"/>
      <c r="M68" s="595"/>
      <c r="N68" s="595"/>
      <c r="O68" s="595"/>
      <c r="P68" s="595"/>
      <c r="Q68" s="595"/>
      <c r="R68" s="595"/>
      <c r="S68" s="596"/>
      <c r="T68" s="596"/>
      <c r="U68" s="596"/>
      <c r="V68" s="596"/>
      <c r="W68" s="596"/>
      <c r="X68" s="596"/>
      <c r="Y68" s="596"/>
      <c r="Z68" s="596"/>
    </row>
    <row r="69" ht="12.0" customHeight="1">
      <c r="A69" s="595"/>
      <c r="B69" s="596"/>
      <c r="C69" s="596"/>
      <c r="D69" s="596"/>
      <c r="E69" s="485"/>
      <c r="F69" s="485"/>
      <c r="G69" s="483"/>
      <c r="H69" s="483"/>
      <c r="I69" s="483"/>
      <c r="J69" s="596"/>
      <c r="K69" s="596"/>
      <c r="L69" s="595"/>
      <c r="M69" s="595"/>
      <c r="N69" s="595"/>
      <c r="O69" s="595"/>
      <c r="P69" s="595"/>
      <c r="Q69" s="595"/>
      <c r="R69" s="595"/>
      <c r="S69" s="596"/>
      <c r="T69" s="596"/>
      <c r="U69" s="596"/>
      <c r="V69" s="596"/>
      <c r="W69" s="596"/>
      <c r="X69" s="596"/>
      <c r="Y69" s="596"/>
      <c r="Z69" s="596"/>
    </row>
    <row r="70" ht="12.0" customHeight="1">
      <c r="A70" s="595"/>
      <c r="B70" s="596"/>
      <c r="C70" s="596"/>
      <c r="D70" s="596"/>
      <c r="E70" s="485"/>
      <c r="F70" s="485"/>
      <c r="G70" s="483"/>
      <c r="H70" s="483"/>
      <c r="I70" s="483"/>
      <c r="J70" s="596"/>
      <c r="K70" s="596"/>
      <c r="L70" s="595"/>
      <c r="M70" s="595"/>
      <c r="N70" s="595"/>
      <c r="O70" s="595"/>
      <c r="P70" s="595"/>
      <c r="Q70" s="595"/>
      <c r="R70" s="595"/>
      <c r="S70" s="596"/>
      <c r="T70" s="596"/>
      <c r="U70" s="596"/>
      <c r="V70" s="596"/>
      <c r="W70" s="596"/>
      <c r="X70" s="596"/>
      <c r="Y70" s="596"/>
      <c r="Z70" s="596"/>
    </row>
    <row r="71" ht="12.0" customHeight="1">
      <c r="A71" s="595"/>
      <c r="B71" s="596"/>
      <c r="C71" s="596"/>
      <c r="D71" s="596"/>
      <c r="E71" s="485"/>
      <c r="F71" s="485"/>
      <c r="G71" s="483"/>
      <c r="H71" s="483"/>
      <c r="I71" s="483"/>
      <c r="J71" s="596"/>
      <c r="K71" s="596"/>
      <c r="L71" s="595"/>
      <c r="M71" s="595"/>
      <c r="N71" s="595"/>
      <c r="O71" s="595"/>
      <c r="P71" s="595"/>
      <c r="Q71" s="595"/>
      <c r="R71" s="595"/>
      <c r="S71" s="596"/>
      <c r="T71" s="596"/>
      <c r="U71" s="596"/>
      <c r="V71" s="596"/>
      <c r="W71" s="596"/>
      <c r="X71" s="596"/>
      <c r="Y71" s="596"/>
      <c r="Z71" s="596"/>
    </row>
    <row r="72" ht="12.0" customHeight="1">
      <c r="A72" s="595"/>
      <c r="B72" s="596"/>
      <c r="C72" s="596"/>
      <c r="D72" s="596"/>
      <c r="E72" s="485"/>
      <c r="F72" s="485"/>
      <c r="G72" s="483"/>
      <c r="H72" s="483"/>
      <c r="I72" s="483"/>
      <c r="J72" s="596"/>
      <c r="K72" s="596"/>
      <c r="L72" s="595"/>
      <c r="M72" s="595"/>
      <c r="N72" s="595"/>
      <c r="O72" s="595"/>
      <c r="P72" s="595"/>
      <c r="Q72" s="595"/>
      <c r="R72" s="595"/>
      <c r="S72" s="596"/>
      <c r="T72" s="596"/>
      <c r="U72" s="596"/>
      <c r="V72" s="596"/>
      <c r="W72" s="596"/>
      <c r="X72" s="596"/>
      <c r="Y72" s="596"/>
      <c r="Z72" s="596"/>
    </row>
    <row r="73" ht="12.0" customHeight="1">
      <c r="A73" s="595"/>
      <c r="B73" s="596"/>
      <c r="C73" s="596"/>
      <c r="D73" s="596"/>
      <c r="E73" s="485"/>
      <c r="F73" s="485"/>
      <c r="G73" s="483"/>
      <c r="H73" s="483"/>
      <c r="I73" s="483"/>
      <c r="J73" s="596"/>
      <c r="K73" s="596"/>
      <c r="L73" s="595"/>
      <c r="M73" s="595"/>
      <c r="N73" s="595"/>
      <c r="O73" s="595"/>
      <c r="P73" s="595"/>
      <c r="Q73" s="595"/>
      <c r="R73" s="595"/>
      <c r="S73" s="596"/>
      <c r="T73" s="596"/>
      <c r="U73" s="596"/>
      <c r="V73" s="596"/>
      <c r="W73" s="596"/>
      <c r="X73" s="596"/>
      <c r="Y73" s="596"/>
      <c r="Z73" s="596"/>
    </row>
    <row r="74" ht="12.0" customHeight="1">
      <c r="A74" s="595"/>
      <c r="B74" s="596"/>
      <c r="C74" s="596"/>
      <c r="D74" s="596"/>
      <c r="E74" s="485"/>
      <c r="F74" s="485"/>
      <c r="G74" s="483"/>
      <c r="H74" s="483"/>
      <c r="I74" s="483"/>
      <c r="J74" s="596"/>
      <c r="K74" s="596"/>
      <c r="L74" s="595"/>
      <c r="M74" s="595"/>
      <c r="N74" s="595"/>
      <c r="O74" s="595"/>
      <c r="P74" s="595"/>
      <c r="Q74" s="595"/>
      <c r="R74" s="595"/>
      <c r="S74" s="596"/>
      <c r="T74" s="596"/>
      <c r="U74" s="596"/>
      <c r="V74" s="596"/>
      <c r="W74" s="596"/>
      <c r="X74" s="596"/>
      <c r="Y74" s="596"/>
      <c r="Z74" s="596"/>
    </row>
    <row r="75" ht="12.0" customHeight="1">
      <c r="A75" s="595"/>
      <c r="B75" s="596"/>
      <c r="C75" s="596"/>
      <c r="D75" s="596"/>
      <c r="E75" s="485"/>
      <c r="F75" s="485"/>
      <c r="G75" s="483"/>
      <c r="H75" s="483"/>
      <c r="I75" s="483"/>
      <c r="J75" s="596"/>
      <c r="K75" s="596"/>
      <c r="L75" s="595"/>
      <c r="M75" s="595"/>
      <c r="N75" s="595"/>
      <c r="O75" s="595"/>
      <c r="P75" s="595"/>
      <c r="Q75" s="595"/>
      <c r="R75" s="595"/>
      <c r="S75" s="596"/>
      <c r="T75" s="596"/>
      <c r="U75" s="596"/>
      <c r="V75" s="596"/>
      <c r="W75" s="596"/>
      <c r="X75" s="596"/>
      <c r="Y75" s="596"/>
      <c r="Z75" s="596"/>
    </row>
    <row r="76" ht="12.0" customHeight="1">
      <c r="A76" s="595"/>
      <c r="B76" s="596"/>
      <c r="C76" s="596"/>
      <c r="D76" s="596"/>
      <c r="E76" s="485"/>
      <c r="F76" s="485"/>
      <c r="G76" s="483"/>
      <c r="H76" s="483"/>
      <c r="I76" s="483"/>
      <c r="J76" s="596"/>
      <c r="K76" s="596"/>
      <c r="L76" s="595"/>
      <c r="M76" s="595"/>
      <c r="N76" s="595"/>
      <c r="O76" s="595"/>
      <c r="P76" s="595"/>
      <c r="Q76" s="595"/>
      <c r="R76" s="595"/>
      <c r="S76" s="596"/>
      <c r="T76" s="596"/>
      <c r="U76" s="596"/>
      <c r="V76" s="596"/>
      <c r="W76" s="596"/>
      <c r="X76" s="596"/>
      <c r="Y76" s="596"/>
      <c r="Z76" s="596"/>
    </row>
    <row r="77" ht="12.0" customHeight="1">
      <c r="A77" s="595"/>
      <c r="B77" s="596"/>
      <c r="C77" s="596"/>
      <c r="D77" s="596"/>
      <c r="E77" s="485"/>
      <c r="F77" s="485"/>
      <c r="G77" s="483"/>
      <c r="H77" s="483"/>
      <c r="I77" s="483"/>
      <c r="J77" s="596"/>
      <c r="K77" s="596"/>
      <c r="L77" s="595"/>
      <c r="M77" s="595"/>
      <c r="N77" s="595"/>
      <c r="O77" s="595"/>
      <c r="P77" s="595"/>
      <c r="Q77" s="595"/>
      <c r="R77" s="595"/>
      <c r="S77" s="596"/>
      <c r="T77" s="596"/>
      <c r="U77" s="596"/>
      <c r="V77" s="596"/>
      <c r="W77" s="596"/>
      <c r="X77" s="596"/>
      <c r="Y77" s="596"/>
      <c r="Z77" s="596"/>
    </row>
    <row r="78" ht="12.0" customHeight="1">
      <c r="A78" s="595"/>
      <c r="B78" s="596"/>
      <c r="C78" s="596"/>
      <c r="D78" s="596"/>
      <c r="E78" s="485"/>
      <c r="F78" s="485"/>
      <c r="G78" s="483"/>
      <c r="H78" s="483"/>
      <c r="I78" s="483"/>
      <c r="J78" s="596"/>
      <c r="K78" s="596"/>
      <c r="L78" s="595"/>
      <c r="M78" s="595"/>
      <c r="N78" s="595"/>
      <c r="O78" s="595"/>
      <c r="P78" s="595"/>
      <c r="Q78" s="595"/>
      <c r="R78" s="595"/>
      <c r="S78" s="596"/>
      <c r="T78" s="596"/>
      <c r="U78" s="596"/>
      <c r="V78" s="596"/>
      <c r="W78" s="596"/>
      <c r="X78" s="596"/>
      <c r="Y78" s="596"/>
      <c r="Z78" s="596"/>
    </row>
    <row r="79" ht="12.0" customHeight="1">
      <c r="A79" s="595"/>
      <c r="B79" s="596"/>
      <c r="C79" s="596"/>
      <c r="D79" s="596"/>
      <c r="E79" s="485"/>
      <c r="F79" s="485"/>
      <c r="G79" s="483"/>
      <c r="H79" s="483"/>
      <c r="I79" s="483"/>
      <c r="J79" s="596"/>
      <c r="K79" s="596"/>
      <c r="L79" s="595"/>
      <c r="M79" s="595"/>
      <c r="N79" s="595"/>
      <c r="O79" s="595"/>
      <c r="P79" s="595"/>
      <c r="Q79" s="595"/>
      <c r="R79" s="595"/>
      <c r="S79" s="596"/>
      <c r="T79" s="596"/>
      <c r="U79" s="596"/>
      <c r="V79" s="596"/>
      <c r="W79" s="596"/>
      <c r="X79" s="596"/>
      <c r="Y79" s="596"/>
      <c r="Z79" s="596"/>
    </row>
    <row r="80" ht="12.0" customHeight="1">
      <c r="A80" s="595"/>
      <c r="B80" s="596"/>
      <c r="C80" s="596"/>
      <c r="D80" s="596"/>
      <c r="E80" s="485"/>
      <c r="F80" s="485"/>
      <c r="G80" s="483"/>
      <c r="H80" s="483"/>
      <c r="I80" s="483"/>
      <c r="J80" s="596"/>
      <c r="K80" s="596"/>
      <c r="L80" s="595"/>
      <c r="M80" s="595"/>
      <c r="N80" s="595"/>
      <c r="O80" s="595"/>
      <c r="P80" s="595"/>
      <c r="Q80" s="595"/>
      <c r="R80" s="595"/>
      <c r="S80" s="596"/>
      <c r="T80" s="596"/>
      <c r="U80" s="596"/>
      <c r="V80" s="596"/>
      <c r="W80" s="596"/>
      <c r="X80" s="596"/>
      <c r="Y80" s="596"/>
      <c r="Z80" s="596"/>
    </row>
    <row r="81" ht="12.0" customHeight="1">
      <c r="A81" s="595"/>
      <c r="B81" s="596"/>
      <c r="C81" s="596"/>
      <c r="D81" s="596"/>
      <c r="E81" s="485"/>
      <c r="F81" s="485"/>
      <c r="G81" s="483"/>
      <c r="H81" s="483"/>
      <c r="I81" s="483"/>
      <c r="J81" s="596"/>
      <c r="K81" s="596"/>
      <c r="L81" s="595"/>
      <c r="M81" s="595"/>
      <c r="N81" s="595"/>
      <c r="O81" s="595"/>
      <c r="P81" s="595"/>
      <c r="Q81" s="595"/>
      <c r="R81" s="595"/>
      <c r="S81" s="596"/>
      <c r="T81" s="596"/>
      <c r="U81" s="596"/>
      <c r="V81" s="596"/>
      <c r="W81" s="596"/>
      <c r="X81" s="596"/>
      <c r="Y81" s="596"/>
      <c r="Z81" s="596"/>
    </row>
    <row r="82" ht="12.0" customHeight="1">
      <c r="A82" s="595"/>
      <c r="B82" s="596"/>
      <c r="C82" s="596"/>
      <c r="D82" s="596"/>
      <c r="E82" s="485"/>
      <c r="F82" s="485"/>
      <c r="G82" s="483"/>
      <c r="H82" s="483"/>
      <c r="I82" s="483"/>
      <c r="J82" s="596"/>
      <c r="K82" s="596"/>
      <c r="L82" s="595"/>
      <c r="M82" s="595"/>
      <c r="N82" s="595"/>
      <c r="O82" s="595"/>
      <c r="P82" s="595"/>
      <c r="Q82" s="595"/>
      <c r="R82" s="595"/>
      <c r="S82" s="596"/>
      <c r="T82" s="596"/>
      <c r="U82" s="596"/>
      <c r="V82" s="596"/>
      <c r="W82" s="596"/>
      <c r="X82" s="596"/>
      <c r="Y82" s="596"/>
      <c r="Z82" s="596"/>
    </row>
    <row r="83" ht="12.0" customHeight="1">
      <c r="A83" s="595"/>
      <c r="B83" s="596"/>
      <c r="C83" s="596"/>
      <c r="D83" s="596"/>
      <c r="E83" s="485"/>
      <c r="F83" s="485"/>
      <c r="G83" s="483"/>
      <c r="H83" s="483"/>
      <c r="I83" s="483"/>
      <c r="J83" s="596"/>
      <c r="K83" s="596"/>
      <c r="L83" s="595"/>
      <c r="M83" s="595"/>
      <c r="N83" s="595"/>
      <c r="O83" s="595"/>
      <c r="P83" s="595"/>
      <c r="Q83" s="595"/>
      <c r="R83" s="595"/>
      <c r="S83" s="596"/>
      <c r="T83" s="596"/>
      <c r="U83" s="596"/>
      <c r="V83" s="596"/>
      <c r="W83" s="596"/>
      <c r="X83" s="596"/>
      <c r="Y83" s="596"/>
      <c r="Z83" s="596"/>
    </row>
    <row r="84" ht="12.0" customHeight="1">
      <c r="A84" s="595"/>
      <c r="B84" s="596"/>
      <c r="C84" s="596"/>
      <c r="D84" s="596"/>
      <c r="E84" s="485"/>
      <c r="F84" s="485"/>
      <c r="G84" s="483"/>
      <c r="H84" s="483"/>
      <c r="I84" s="483"/>
      <c r="J84" s="596"/>
      <c r="K84" s="596"/>
      <c r="L84" s="595"/>
      <c r="M84" s="595"/>
      <c r="N84" s="595"/>
      <c r="O84" s="595"/>
      <c r="P84" s="595"/>
      <c r="Q84" s="595"/>
      <c r="R84" s="595"/>
      <c r="S84" s="596"/>
      <c r="T84" s="596"/>
      <c r="U84" s="596"/>
      <c r="V84" s="596"/>
      <c r="W84" s="596"/>
      <c r="X84" s="596"/>
      <c r="Y84" s="596"/>
      <c r="Z84" s="596"/>
    </row>
    <row r="85" ht="12.0" customHeight="1">
      <c r="A85" s="595"/>
      <c r="B85" s="596"/>
      <c r="C85" s="596"/>
      <c r="D85" s="596"/>
      <c r="E85" s="485"/>
      <c r="F85" s="485"/>
      <c r="G85" s="483"/>
      <c r="H85" s="483"/>
      <c r="I85" s="483"/>
      <c r="J85" s="596"/>
      <c r="K85" s="596"/>
      <c r="L85" s="595"/>
      <c r="M85" s="595"/>
      <c r="N85" s="595"/>
      <c r="O85" s="595"/>
      <c r="P85" s="595"/>
      <c r="Q85" s="595"/>
      <c r="R85" s="595"/>
      <c r="S85" s="596"/>
      <c r="T85" s="596"/>
      <c r="U85" s="596"/>
      <c r="V85" s="596"/>
      <c r="W85" s="596"/>
      <c r="X85" s="596"/>
      <c r="Y85" s="596"/>
      <c r="Z85" s="596"/>
    </row>
    <row r="86" ht="12.0" customHeight="1">
      <c r="A86" s="595"/>
      <c r="B86" s="596"/>
      <c r="C86" s="596"/>
      <c r="D86" s="596"/>
      <c r="E86" s="485"/>
      <c r="F86" s="485"/>
      <c r="G86" s="483"/>
      <c r="H86" s="483"/>
      <c r="I86" s="483"/>
      <c r="J86" s="596"/>
      <c r="K86" s="596"/>
      <c r="L86" s="595"/>
      <c r="M86" s="595"/>
      <c r="N86" s="595"/>
      <c r="O86" s="595"/>
      <c r="P86" s="595"/>
      <c r="Q86" s="595"/>
      <c r="R86" s="595"/>
      <c r="S86" s="596"/>
      <c r="T86" s="596"/>
      <c r="U86" s="596"/>
      <c r="V86" s="596"/>
      <c r="W86" s="596"/>
      <c r="X86" s="596"/>
      <c r="Y86" s="596"/>
      <c r="Z86" s="596"/>
    </row>
    <row r="87" ht="12.0" customHeight="1">
      <c r="A87" s="595"/>
      <c r="B87" s="596"/>
      <c r="C87" s="596"/>
      <c r="D87" s="596"/>
      <c r="E87" s="485"/>
      <c r="F87" s="485"/>
      <c r="G87" s="483"/>
      <c r="H87" s="483"/>
      <c r="I87" s="483"/>
      <c r="J87" s="596"/>
      <c r="K87" s="596"/>
      <c r="L87" s="595"/>
      <c r="M87" s="595"/>
      <c r="N87" s="595"/>
      <c r="O87" s="595"/>
      <c r="P87" s="595"/>
      <c r="Q87" s="595"/>
      <c r="R87" s="595"/>
      <c r="S87" s="596"/>
      <c r="T87" s="596"/>
      <c r="U87" s="596"/>
      <c r="V87" s="596"/>
      <c r="W87" s="596"/>
      <c r="X87" s="596"/>
      <c r="Y87" s="596"/>
      <c r="Z87" s="596"/>
    </row>
    <row r="88" ht="12.0" customHeight="1">
      <c r="A88" s="595"/>
      <c r="B88" s="596"/>
      <c r="C88" s="596"/>
      <c r="D88" s="596"/>
      <c r="E88" s="485"/>
      <c r="F88" s="485"/>
      <c r="G88" s="483"/>
      <c r="H88" s="483"/>
      <c r="I88" s="483"/>
      <c r="J88" s="596"/>
      <c r="K88" s="596"/>
      <c r="L88" s="595"/>
      <c r="M88" s="595"/>
      <c r="N88" s="595"/>
      <c r="O88" s="595"/>
      <c r="P88" s="595"/>
      <c r="Q88" s="595"/>
      <c r="R88" s="595"/>
      <c r="S88" s="596"/>
      <c r="T88" s="596"/>
      <c r="U88" s="596"/>
      <c r="V88" s="596"/>
      <c r="W88" s="596"/>
      <c r="X88" s="596"/>
      <c r="Y88" s="596"/>
      <c r="Z88" s="596"/>
    </row>
    <row r="89" ht="12.0" customHeight="1">
      <c r="A89" s="595"/>
      <c r="B89" s="596"/>
      <c r="C89" s="596"/>
      <c r="D89" s="596"/>
      <c r="E89" s="485"/>
      <c r="F89" s="485"/>
      <c r="G89" s="483"/>
      <c r="H89" s="483"/>
      <c r="I89" s="483"/>
      <c r="J89" s="596"/>
      <c r="K89" s="596"/>
      <c r="L89" s="595"/>
      <c r="M89" s="595"/>
      <c r="N89" s="595"/>
      <c r="O89" s="595"/>
      <c r="P89" s="595"/>
      <c r="Q89" s="595"/>
      <c r="R89" s="595"/>
      <c r="S89" s="596"/>
      <c r="T89" s="596"/>
      <c r="U89" s="596"/>
      <c r="V89" s="596"/>
      <c r="W89" s="596"/>
      <c r="X89" s="596"/>
      <c r="Y89" s="596"/>
      <c r="Z89" s="596"/>
    </row>
    <row r="90" ht="12.0" customHeight="1">
      <c r="A90" s="595"/>
      <c r="B90" s="596"/>
      <c r="C90" s="596"/>
      <c r="D90" s="596"/>
      <c r="E90" s="485"/>
      <c r="F90" s="485"/>
      <c r="G90" s="483"/>
      <c r="H90" s="483"/>
      <c r="I90" s="483"/>
      <c r="J90" s="596"/>
      <c r="K90" s="596"/>
      <c r="L90" s="595"/>
      <c r="M90" s="595"/>
      <c r="N90" s="595"/>
      <c r="O90" s="595"/>
      <c r="P90" s="595"/>
      <c r="Q90" s="595"/>
      <c r="R90" s="595"/>
      <c r="S90" s="596"/>
      <c r="T90" s="596"/>
      <c r="U90" s="596"/>
      <c r="V90" s="596"/>
      <c r="W90" s="596"/>
      <c r="X90" s="596"/>
      <c r="Y90" s="596"/>
      <c r="Z90" s="596"/>
    </row>
    <row r="91" ht="12.0" customHeight="1">
      <c r="A91" s="595"/>
      <c r="B91" s="596"/>
      <c r="C91" s="596"/>
      <c r="D91" s="596"/>
      <c r="E91" s="485"/>
      <c r="F91" s="485"/>
      <c r="G91" s="483"/>
      <c r="H91" s="483"/>
      <c r="I91" s="483"/>
      <c r="J91" s="596"/>
      <c r="K91" s="596"/>
      <c r="L91" s="595"/>
      <c r="M91" s="595"/>
      <c r="N91" s="595"/>
      <c r="O91" s="595"/>
      <c r="P91" s="595"/>
      <c r="Q91" s="595"/>
      <c r="R91" s="595"/>
      <c r="S91" s="596"/>
      <c r="T91" s="596"/>
      <c r="U91" s="596"/>
      <c r="V91" s="596"/>
      <c r="W91" s="596"/>
      <c r="X91" s="596"/>
      <c r="Y91" s="596"/>
      <c r="Z91" s="596"/>
    </row>
    <row r="92" ht="12.0" customHeight="1">
      <c r="A92" s="595"/>
      <c r="B92" s="596"/>
      <c r="C92" s="596"/>
      <c r="D92" s="596"/>
      <c r="E92" s="485"/>
      <c r="F92" s="485"/>
      <c r="G92" s="483"/>
      <c r="H92" s="483"/>
      <c r="I92" s="483"/>
      <c r="J92" s="596"/>
      <c r="K92" s="596"/>
      <c r="L92" s="595"/>
      <c r="M92" s="595"/>
      <c r="N92" s="595"/>
      <c r="O92" s="595"/>
      <c r="P92" s="595"/>
      <c r="Q92" s="595"/>
      <c r="R92" s="595"/>
      <c r="S92" s="596"/>
      <c r="T92" s="596"/>
      <c r="U92" s="596"/>
      <c r="V92" s="596"/>
      <c r="W92" s="596"/>
      <c r="X92" s="596"/>
      <c r="Y92" s="596"/>
      <c r="Z92" s="596"/>
    </row>
    <row r="93" ht="12.0" customHeight="1">
      <c r="A93" s="595"/>
      <c r="B93" s="596"/>
      <c r="C93" s="596"/>
      <c r="D93" s="596"/>
      <c r="E93" s="485"/>
      <c r="F93" s="485"/>
      <c r="G93" s="483"/>
      <c r="H93" s="483"/>
      <c r="I93" s="483"/>
      <c r="J93" s="596"/>
      <c r="K93" s="596"/>
      <c r="L93" s="595"/>
      <c r="M93" s="595"/>
      <c r="N93" s="595"/>
      <c r="O93" s="595"/>
      <c r="P93" s="595"/>
      <c r="Q93" s="595"/>
      <c r="R93" s="595"/>
      <c r="S93" s="596"/>
      <c r="T93" s="596"/>
      <c r="U93" s="596"/>
      <c r="V93" s="596"/>
      <c r="W93" s="596"/>
      <c r="X93" s="596"/>
      <c r="Y93" s="596"/>
      <c r="Z93" s="596"/>
    </row>
    <row r="94" ht="12.0" customHeight="1">
      <c r="A94" s="595"/>
      <c r="B94" s="596"/>
      <c r="C94" s="596"/>
      <c r="D94" s="596"/>
      <c r="E94" s="485"/>
      <c r="F94" s="485"/>
      <c r="G94" s="483"/>
      <c r="H94" s="483"/>
      <c r="I94" s="483"/>
      <c r="J94" s="596"/>
      <c r="K94" s="596"/>
      <c r="L94" s="595"/>
      <c r="M94" s="595"/>
      <c r="N94" s="595"/>
      <c r="O94" s="595"/>
      <c r="P94" s="595"/>
      <c r="Q94" s="595"/>
      <c r="R94" s="595"/>
      <c r="S94" s="596"/>
      <c r="T94" s="596"/>
      <c r="U94" s="596"/>
      <c r="V94" s="596"/>
      <c r="W94" s="596"/>
      <c r="X94" s="596"/>
      <c r="Y94" s="596"/>
      <c r="Z94" s="596"/>
    </row>
    <row r="95" ht="12.0" customHeight="1">
      <c r="A95" s="595"/>
      <c r="B95" s="596"/>
      <c r="C95" s="596"/>
      <c r="D95" s="596"/>
      <c r="E95" s="485"/>
      <c r="F95" s="485"/>
      <c r="G95" s="483"/>
      <c r="H95" s="483"/>
      <c r="I95" s="483"/>
      <c r="J95" s="596"/>
      <c r="K95" s="596"/>
      <c r="L95" s="595"/>
      <c r="M95" s="595"/>
      <c r="N95" s="595"/>
      <c r="O95" s="595"/>
      <c r="P95" s="595"/>
      <c r="Q95" s="595"/>
      <c r="R95" s="595"/>
      <c r="S95" s="596"/>
      <c r="T95" s="596"/>
      <c r="U95" s="596"/>
      <c r="V95" s="596"/>
      <c r="W95" s="596"/>
      <c r="X95" s="596"/>
      <c r="Y95" s="596"/>
      <c r="Z95" s="596"/>
    </row>
    <row r="96" ht="12.0" customHeight="1">
      <c r="A96" s="595"/>
      <c r="B96" s="596"/>
      <c r="C96" s="596"/>
      <c r="D96" s="596"/>
      <c r="E96" s="485"/>
      <c r="F96" s="485"/>
      <c r="G96" s="483"/>
      <c r="H96" s="483"/>
      <c r="I96" s="483"/>
      <c r="J96" s="596"/>
      <c r="K96" s="596"/>
      <c r="L96" s="595"/>
      <c r="M96" s="595"/>
      <c r="N96" s="595"/>
      <c r="O96" s="595"/>
      <c r="P96" s="595"/>
      <c r="Q96" s="595"/>
      <c r="R96" s="595"/>
      <c r="S96" s="596"/>
      <c r="T96" s="596"/>
      <c r="U96" s="596"/>
      <c r="V96" s="596"/>
      <c r="W96" s="596"/>
      <c r="X96" s="596"/>
      <c r="Y96" s="596"/>
      <c r="Z96" s="596"/>
    </row>
    <row r="97" ht="12.0" customHeight="1">
      <c r="A97" s="595"/>
      <c r="B97" s="596"/>
      <c r="C97" s="596"/>
      <c r="D97" s="596"/>
      <c r="E97" s="485"/>
      <c r="F97" s="485"/>
      <c r="G97" s="483"/>
      <c r="H97" s="483"/>
      <c r="I97" s="483"/>
      <c r="J97" s="596"/>
      <c r="K97" s="596"/>
      <c r="L97" s="595"/>
      <c r="M97" s="595"/>
      <c r="N97" s="595"/>
      <c r="O97" s="595"/>
      <c r="P97" s="595"/>
      <c r="Q97" s="595"/>
      <c r="R97" s="595"/>
      <c r="S97" s="596"/>
      <c r="T97" s="596"/>
      <c r="U97" s="596"/>
      <c r="V97" s="596"/>
      <c r="W97" s="596"/>
      <c r="X97" s="596"/>
      <c r="Y97" s="596"/>
      <c r="Z97" s="596"/>
    </row>
    <row r="98" ht="12.0" customHeight="1">
      <c r="A98" s="595"/>
      <c r="B98" s="596"/>
      <c r="C98" s="596"/>
      <c r="D98" s="596"/>
      <c r="E98" s="485"/>
      <c r="F98" s="485"/>
      <c r="G98" s="483"/>
      <c r="H98" s="483"/>
      <c r="I98" s="483"/>
      <c r="J98" s="596"/>
      <c r="K98" s="596"/>
      <c r="L98" s="595"/>
      <c r="M98" s="595"/>
      <c r="N98" s="595"/>
      <c r="O98" s="595"/>
      <c r="P98" s="595"/>
      <c r="Q98" s="595"/>
      <c r="R98" s="595"/>
      <c r="S98" s="596"/>
      <c r="T98" s="596"/>
      <c r="U98" s="596"/>
      <c r="V98" s="596"/>
      <c r="W98" s="596"/>
      <c r="X98" s="596"/>
      <c r="Y98" s="596"/>
      <c r="Z98" s="596"/>
    </row>
    <row r="99" ht="12.0" customHeight="1">
      <c r="A99" s="595"/>
      <c r="B99" s="596"/>
      <c r="C99" s="596"/>
      <c r="D99" s="596"/>
      <c r="E99" s="485"/>
      <c r="F99" s="485"/>
      <c r="G99" s="483"/>
      <c r="H99" s="483"/>
      <c r="I99" s="483"/>
      <c r="J99" s="596"/>
      <c r="K99" s="596"/>
      <c r="L99" s="595"/>
      <c r="M99" s="595"/>
      <c r="N99" s="595"/>
      <c r="O99" s="595"/>
      <c r="P99" s="595"/>
      <c r="Q99" s="595"/>
      <c r="R99" s="595"/>
      <c r="S99" s="596"/>
      <c r="T99" s="596"/>
      <c r="U99" s="596"/>
      <c r="V99" s="596"/>
      <c r="W99" s="596"/>
      <c r="X99" s="596"/>
      <c r="Y99" s="596"/>
      <c r="Z99" s="596"/>
    </row>
    <row r="100" ht="12.0" customHeight="1">
      <c r="A100" s="595"/>
      <c r="B100" s="596"/>
      <c r="C100" s="596"/>
      <c r="D100" s="596"/>
      <c r="E100" s="485"/>
      <c r="F100" s="485"/>
      <c r="G100" s="483"/>
      <c r="H100" s="483"/>
      <c r="I100" s="483"/>
      <c r="J100" s="596"/>
      <c r="K100" s="596"/>
      <c r="L100" s="595"/>
      <c r="M100" s="595"/>
      <c r="N100" s="595"/>
      <c r="O100" s="595"/>
      <c r="P100" s="595"/>
      <c r="Q100" s="595"/>
      <c r="R100" s="595"/>
      <c r="S100" s="596"/>
      <c r="T100" s="596"/>
      <c r="U100" s="596"/>
      <c r="V100" s="596"/>
      <c r="W100" s="596"/>
      <c r="X100" s="596"/>
      <c r="Y100" s="596"/>
      <c r="Z100" s="596"/>
    </row>
    <row r="101" ht="12.0" customHeight="1">
      <c r="A101" s="595"/>
      <c r="B101" s="596"/>
      <c r="C101" s="596"/>
      <c r="D101" s="596"/>
      <c r="E101" s="485"/>
      <c r="F101" s="485"/>
      <c r="G101" s="483"/>
      <c r="H101" s="483"/>
      <c r="I101" s="483"/>
      <c r="J101" s="596"/>
      <c r="K101" s="596"/>
      <c r="L101" s="595"/>
      <c r="M101" s="595"/>
      <c r="N101" s="595"/>
      <c r="O101" s="595"/>
      <c r="P101" s="595"/>
      <c r="Q101" s="595"/>
      <c r="R101" s="595"/>
      <c r="S101" s="596"/>
      <c r="T101" s="596"/>
      <c r="U101" s="596"/>
      <c r="V101" s="596"/>
      <c r="W101" s="596"/>
      <c r="X101" s="596"/>
      <c r="Y101" s="596"/>
      <c r="Z101" s="596"/>
    </row>
    <row r="102" ht="12.0" customHeight="1">
      <c r="A102" s="595"/>
      <c r="B102" s="596"/>
      <c r="C102" s="596"/>
      <c r="D102" s="596"/>
      <c r="E102" s="485"/>
      <c r="F102" s="485"/>
      <c r="G102" s="483"/>
      <c r="H102" s="483"/>
      <c r="I102" s="483"/>
      <c r="J102" s="596"/>
      <c r="K102" s="596"/>
      <c r="L102" s="595"/>
      <c r="M102" s="595"/>
      <c r="N102" s="595"/>
      <c r="O102" s="595"/>
      <c r="P102" s="595"/>
      <c r="Q102" s="595"/>
      <c r="R102" s="595"/>
      <c r="S102" s="596"/>
      <c r="T102" s="596"/>
      <c r="U102" s="596"/>
      <c r="V102" s="596"/>
      <c r="W102" s="596"/>
      <c r="X102" s="596"/>
      <c r="Y102" s="596"/>
      <c r="Z102" s="596"/>
    </row>
    <row r="103" ht="12.0" customHeight="1">
      <c r="A103" s="595"/>
      <c r="B103" s="596"/>
      <c r="C103" s="596"/>
      <c r="D103" s="596"/>
      <c r="E103" s="485"/>
      <c r="F103" s="485"/>
      <c r="G103" s="483"/>
      <c r="H103" s="483"/>
      <c r="I103" s="483"/>
      <c r="J103" s="596"/>
      <c r="K103" s="596"/>
      <c r="L103" s="595"/>
      <c r="M103" s="595"/>
      <c r="N103" s="595"/>
      <c r="O103" s="595"/>
      <c r="P103" s="595"/>
      <c r="Q103" s="595"/>
      <c r="R103" s="595"/>
      <c r="S103" s="596"/>
      <c r="T103" s="596"/>
      <c r="U103" s="596"/>
      <c r="V103" s="596"/>
      <c r="W103" s="596"/>
      <c r="X103" s="596"/>
      <c r="Y103" s="596"/>
      <c r="Z103" s="596"/>
    </row>
    <row r="104" ht="12.0" customHeight="1">
      <c r="A104" s="595"/>
      <c r="B104" s="596"/>
      <c r="C104" s="596"/>
      <c r="D104" s="596"/>
      <c r="E104" s="485"/>
      <c r="F104" s="485"/>
      <c r="G104" s="483"/>
      <c r="H104" s="483"/>
      <c r="I104" s="483"/>
      <c r="J104" s="596"/>
      <c r="K104" s="596"/>
      <c r="L104" s="595"/>
      <c r="M104" s="595"/>
      <c r="N104" s="595"/>
      <c r="O104" s="595"/>
      <c r="P104" s="595"/>
      <c r="Q104" s="595"/>
      <c r="R104" s="595"/>
      <c r="S104" s="596"/>
      <c r="T104" s="596"/>
      <c r="U104" s="596"/>
      <c r="V104" s="596"/>
      <c r="W104" s="596"/>
      <c r="X104" s="596"/>
      <c r="Y104" s="596"/>
      <c r="Z104" s="596"/>
    </row>
    <row r="105" ht="12.0" customHeight="1">
      <c r="A105" s="595"/>
      <c r="B105" s="596"/>
      <c r="C105" s="596"/>
      <c r="D105" s="596"/>
      <c r="E105" s="485"/>
      <c r="F105" s="485"/>
      <c r="G105" s="483"/>
      <c r="H105" s="483"/>
      <c r="I105" s="483"/>
      <c r="J105" s="596"/>
      <c r="K105" s="596"/>
      <c r="L105" s="595"/>
      <c r="M105" s="595"/>
      <c r="N105" s="595"/>
      <c r="O105" s="595"/>
      <c r="P105" s="595"/>
      <c r="Q105" s="595"/>
      <c r="R105" s="595"/>
      <c r="S105" s="596"/>
      <c r="T105" s="596"/>
      <c r="U105" s="596"/>
      <c r="V105" s="596"/>
      <c r="W105" s="596"/>
      <c r="X105" s="596"/>
      <c r="Y105" s="596"/>
      <c r="Z105" s="596"/>
    </row>
    <row r="106" ht="12.0" customHeight="1">
      <c r="A106" s="595"/>
      <c r="B106" s="596"/>
      <c r="C106" s="596"/>
      <c r="D106" s="596"/>
      <c r="E106" s="485"/>
      <c r="F106" s="485"/>
      <c r="G106" s="483"/>
      <c r="H106" s="483"/>
      <c r="I106" s="483"/>
      <c r="J106" s="596"/>
      <c r="K106" s="596"/>
      <c r="L106" s="595"/>
      <c r="M106" s="595"/>
      <c r="N106" s="595"/>
      <c r="O106" s="595"/>
      <c r="P106" s="595"/>
      <c r="Q106" s="595"/>
      <c r="R106" s="595"/>
      <c r="S106" s="596"/>
      <c r="T106" s="596"/>
      <c r="U106" s="596"/>
      <c r="V106" s="596"/>
      <c r="W106" s="596"/>
      <c r="X106" s="596"/>
      <c r="Y106" s="596"/>
      <c r="Z106" s="596"/>
    </row>
    <row r="107" ht="12.0" customHeight="1">
      <c r="A107" s="595"/>
      <c r="B107" s="596"/>
      <c r="C107" s="596"/>
      <c r="D107" s="596"/>
      <c r="E107" s="485"/>
      <c r="F107" s="485"/>
      <c r="G107" s="483"/>
      <c r="H107" s="483"/>
      <c r="I107" s="483"/>
      <c r="J107" s="596"/>
      <c r="K107" s="596"/>
      <c r="L107" s="595"/>
      <c r="M107" s="595"/>
      <c r="N107" s="595"/>
      <c r="O107" s="595"/>
      <c r="P107" s="595"/>
      <c r="Q107" s="595"/>
      <c r="R107" s="595"/>
      <c r="S107" s="596"/>
      <c r="T107" s="596"/>
      <c r="U107" s="596"/>
      <c r="V107" s="596"/>
      <c r="W107" s="596"/>
      <c r="X107" s="596"/>
      <c r="Y107" s="596"/>
      <c r="Z107" s="596"/>
    </row>
    <row r="108" ht="12.0" customHeight="1">
      <c r="A108" s="595"/>
      <c r="B108" s="596"/>
      <c r="C108" s="596"/>
      <c r="D108" s="596"/>
      <c r="E108" s="485"/>
      <c r="F108" s="485"/>
      <c r="G108" s="483"/>
      <c r="H108" s="483"/>
      <c r="I108" s="483"/>
      <c r="J108" s="596"/>
      <c r="K108" s="596"/>
      <c r="L108" s="595"/>
      <c r="M108" s="595"/>
      <c r="N108" s="595"/>
      <c r="O108" s="595"/>
      <c r="P108" s="595"/>
      <c r="Q108" s="595"/>
      <c r="R108" s="595"/>
      <c r="S108" s="596"/>
      <c r="T108" s="596"/>
      <c r="U108" s="596"/>
      <c r="V108" s="596"/>
      <c r="W108" s="596"/>
      <c r="X108" s="596"/>
      <c r="Y108" s="596"/>
      <c r="Z108" s="596"/>
    </row>
    <row r="109" ht="12.0" customHeight="1">
      <c r="A109" s="595"/>
      <c r="B109" s="596"/>
      <c r="C109" s="596"/>
      <c r="D109" s="596"/>
      <c r="E109" s="485"/>
      <c r="F109" s="485"/>
      <c r="G109" s="483"/>
      <c r="H109" s="483"/>
      <c r="I109" s="483"/>
      <c r="J109" s="596"/>
      <c r="K109" s="596"/>
      <c r="L109" s="595"/>
      <c r="M109" s="595"/>
      <c r="N109" s="595"/>
      <c r="O109" s="595"/>
      <c r="P109" s="595"/>
      <c r="Q109" s="595"/>
      <c r="R109" s="595"/>
      <c r="S109" s="596"/>
      <c r="T109" s="596"/>
      <c r="U109" s="596"/>
      <c r="V109" s="596"/>
      <c r="W109" s="596"/>
      <c r="X109" s="596"/>
      <c r="Y109" s="596"/>
      <c r="Z109" s="596"/>
    </row>
    <row r="110" ht="12.0" customHeight="1">
      <c r="A110" s="595"/>
      <c r="B110" s="596"/>
      <c r="C110" s="596"/>
      <c r="D110" s="596"/>
      <c r="E110" s="485"/>
      <c r="F110" s="485"/>
      <c r="G110" s="483"/>
      <c r="H110" s="483"/>
      <c r="I110" s="483"/>
      <c r="J110" s="596"/>
      <c r="K110" s="596"/>
      <c r="L110" s="595"/>
      <c r="M110" s="595"/>
      <c r="N110" s="595"/>
      <c r="O110" s="595"/>
      <c r="P110" s="595"/>
      <c r="Q110" s="595"/>
      <c r="R110" s="595"/>
      <c r="S110" s="596"/>
      <c r="T110" s="596"/>
      <c r="U110" s="596"/>
      <c r="V110" s="596"/>
      <c r="W110" s="596"/>
      <c r="X110" s="596"/>
      <c r="Y110" s="596"/>
      <c r="Z110" s="596"/>
    </row>
    <row r="111" ht="12.0" customHeight="1">
      <c r="A111" s="595"/>
      <c r="B111" s="596"/>
      <c r="C111" s="596"/>
      <c r="D111" s="596"/>
      <c r="E111" s="485"/>
      <c r="F111" s="485"/>
      <c r="G111" s="483"/>
      <c r="H111" s="483"/>
      <c r="I111" s="483"/>
      <c r="J111" s="596"/>
      <c r="K111" s="596"/>
      <c r="L111" s="595"/>
      <c r="M111" s="595"/>
      <c r="N111" s="595"/>
      <c r="O111" s="595"/>
      <c r="P111" s="595"/>
      <c r="Q111" s="595"/>
      <c r="R111" s="595"/>
      <c r="S111" s="596"/>
      <c r="T111" s="596"/>
      <c r="U111" s="596"/>
      <c r="V111" s="596"/>
      <c r="W111" s="596"/>
      <c r="X111" s="596"/>
      <c r="Y111" s="596"/>
      <c r="Z111" s="596"/>
    </row>
    <row r="112" ht="12.0" customHeight="1">
      <c r="A112" s="595"/>
      <c r="B112" s="596"/>
      <c r="C112" s="596"/>
      <c r="D112" s="596"/>
      <c r="E112" s="485"/>
      <c r="F112" s="485"/>
      <c r="G112" s="483"/>
      <c r="H112" s="483"/>
      <c r="I112" s="483"/>
      <c r="J112" s="596"/>
      <c r="K112" s="596"/>
      <c r="L112" s="595"/>
      <c r="M112" s="595"/>
      <c r="N112" s="595"/>
      <c r="O112" s="595"/>
      <c r="P112" s="595"/>
      <c r="Q112" s="595"/>
      <c r="R112" s="595"/>
      <c r="S112" s="596"/>
      <c r="T112" s="596"/>
      <c r="U112" s="596"/>
      <c r="V112" s="596"/>
      <c r="W112" s="596"/>
      <c r="X112" s="596"/>
      <c r="Y112" s="596"/>
      <c r="Z112" s="596"/>
    </row>
    <row r="113" ht="12.0" customHeight="1">
      <c r="A113" s="595"/>
      <c r="B113" s="596"/>
      <c r="C113" s="596"/>
      <c r="D113" s="596"/>
      <c r="E113" s="485"/>
      <c r="F113" s="485"/>
      <c r="G113" s="483"/>
      <c r="H113" s="483"/>
      <c r="I113" s="483"/>
      <c r="J113" s="596"/>
      <c r="K113" s="596"/>
      <c r="L113" s="595"/>
      <c r="M113" s="595"/>
      <c r="N113" s="595"/>
      <c r="O113" s="595"/>
      <c r="P113" s="595"/>
      <c r="Q113" s="595"/>
      <c r="R113" s="595"/>
      <c r="S113" s="596"/>
      <c r="T113" s="596"/>
      <c r="U113" s="596"/>
      <c r="V113" s="596"/>
      <c r="W113" s="596"/>
      <c r="X113" s="596"/>
      <c r="Y113" s="596"/>
      <c r="Z113" s="596"/>
    </row>
    <row r="114" ht="12.0" customHeight="1">
      <c r="A114" s="595"/>
      <c r="B114" s="596"/>
      <c r="C114" s="596"/>
      <c r="D114" s="596"/>
      <c r="E114" s="485"/>
      <c r="F114" s="485"/>
      <c r="G114" s="483"/>
      <c r="H114" s="483"/>
      <c r="I114" s="483"/>
      <c r="J114" s="596"/>
      <c r="K114" s="596"/>
      <c r="L114" s="595"/>
      <c r="M114" s="595"/>
      <c r="N114" s="595"/>
      <c r="O114" s="595"/>
      <c r="P114" s="595"/>
      <c r="Q114" s="595"/>
      <c r="R114" s="595"/>
      <c r="S114" s="596"/>
      <c r="T114" s="596"/>
      <c r="U114" s="596"/>
      <c r="V114" s="596"/>
      <c r="W114" s="596"/>
      <c r="X114" s="596"/>
      <c r="Y114" s="596"/>
      <c r="Z114" s="596"/>
    </row>
    <row r="115" ht="12.0" customHeight="1">
      <c r="A115" s="595"/>
      <c r="B115" s="596"/>
      <c r="C115" s="596"/>
      <c r="D115" s="596"/>
      <c r="E115" s="485"/>
      <c r="F115" s="485"/>
      <c r="G115" s="483"/>
      <c r="H115" s="483"/>
      <c r="I115" s="483"/>
      <c r="J115" s="596"/>
      <c r="K115" s="596"/>
      <c r="L115" s="595"/>
      <c r="M115" s="595"/>
      <c r="N115" s="595"/>
      <c r="O115" s="595"/>
      <c r="P115" s="595"/>
      <c r="Q115" s="595"/>
      <c r="R115" s="595"/>
      <c r="S115" s="596"/>
      <c r="T115" s="596"/>
      <c r="U115" s="596"/>
      <c r="V115" s="596"/>
      <c r="W115" s="596"/>
      <c r="X115" s="596"/>
      <c r="Y115" s="596"/>
      <c r="Z115" s="596"/>
    </row>
    <row r="116" ht="12.0" customHeight="1">
      <c r="A116" s="595"/>
      <c r="B116" s="596"/>
      <c r="C116" s="596"/>
      <c r="D116" s="596"/>
      <c r="E116" s="485"/>
      <c r="F116" s="485"/>
      <c r="G116" s="483"/>
      <c r="H116" s="483"/>
      <c r="I116" s="483"/>
      <c r="J116" s="596"/>
      <c r="K116" s="596"/>
      <c r="L116" s="595"/>
      <c r="M116" s="595"/>
      <c r="N116" s="595"/>
      <c r="O116" s="595"/>
      <c r="P116" s="595"/>
      <c r="Q116" s="595"/>
      <c r="R116" s="595"/>
      <c r="S116" s="596"/>
      <c r="T116" s="596"/>
      <c r="U116" s="596"/>
      <c r="V116" s="596"/>
      <c r="W116" s="596"/>
      <c r="X116" s="596"/>
      <c r="Y116" s="596"/>
      <c r="Z116" s="596"/>
    </row>
    <row r="117" ht="12.0" customHeight="1">
      <c r="A117" s="595"/>
      <c r="B117" s="596"/>
      <c r="C117" s="596"/>
      <c r="D117" s="596"/>
      <c r="E117" s="485"/>
      <c r="F117" s="485"/>
      <c r="G117" s="483"/>
      <c r="H117" s="483"/>
      <c r="I117" s="483"/>
      <c r="J117" s="596"/>
      <c r="K117" s="596"/>
      <c r="L117" s="595"/>
      <c r="M117" s="595"/>
      <c r="N117" s="595"/>
      <c r="O117" s="595"/>
      <c r="P117" s="595"/>
      <c r="Q117" s="595"/>
      <c r="R117" s="595"/>
      <c r="S117" s="596"/>
      <c r="T117" s="596"/>
      <c r="U117" s="596"/>
      <c r="V117" s="596"/>
      <c r="W117" s="596"/>
      <c r="X117" s="596"/>
      <c r="Y117" s="596"/>
      <c r="Z117" s="596"/>
    </row>
    <row r="118" ht="12.0" customHeight="1">
      <c r="A118" s="595"/>
      <c r="B118" s="596"/>
      <c r="C118" s="596"/>
      <c r="D118" s="596"/>
      <c r="E118" s="485"/>
      <c r="F118" s="485"/>
      <c r="G118" s="483"/>
      <c r="H118" s="483"/>
      <c r="I118" s="483"/>
      <c r="J118" s="596"/>
      <c r="K118" s="596"/>
      <c r="L118" s="595"/>
      <c r="M118" s="595"/>
      <c r="N118" s="595"/>
      <c r="O118" s="595"/>
      <c r="P118" s="595"/>
      <c r="Q118" s="595"/>
      <c r="R118" s="595"/>
      <c r="S118" s="596"/>
      <c r="T118" s="596"/>
      <c r="U118" s="596"/>
      <c r="V118" s="596"/>
      <c r="W118" s="596"/>
      <c r="X118" s="596"/>
      <c r="Y118" s="596"/>
      <c r="Z118" s="596"/>
    </row>
    <row r="119" ht="12.0" customHeight="1">
      <c r="A119" s="595"/>
      <c r="B119" s="596"/>
      <c r="C119" s="596"/>
      <c r="D119" s="596"/>
      <c r="E119" s="485"/>
      <c r="F119" s="485"/>
      <c r="G119" s="483"/>
      <c r="H119" s="483"/>
      <c r="I119" s="483"/>
      <c r="J119" s="596"/>
      <c r="K119" s="596"/>
      <c r="L119" s="595"/>
      <c r="M119" s="595"/>
      <c r="N119" s="595"/>
      <c r="O119" s="595"/>
      <c r="P119" s="595"/>
      <c r="Q119" s="595"/>
      <c r="R119" s="595"/>
      <c r="S119" s="596"/>
      <c r="T119" s="596"/>
      <c r="U119" s="596"/>
      <c r="V119" s="596"/>
      <c r="W119" s="596"/>
      <c r="X119" s="596"/>
      <c r="Y119" s="596"/>
      <c r="Z119" s="596"/>
    </row>
    <row r="120" ht="12.0" customHeight="1">
      <c r="A120" s="595"/>
      <c r="B120" s="596"/>
      <c r="C120" s="596"/>
      <c r="D120" s="596"/>
      <c r="E120" s="485"/>
      <c r="F120" s="485"/>
      <c r="G120" s="483"/>
      <c r="H120" s="483"/>
      <c r="I120" s="483"/>
      <c r="J120" s="596"/>
      <c r="K120" s="596"/>
      <c r="L120" s="595"/>
      <c r="M120" s="595"/>
      <c r="N120" s="595"/>
      <c r="O120" s="595"/>
      <c r="P120" s="595"/>
      <c r="Q120" s="595"/>
      <c r="R120" s="595"/>
      <c r="S120" s="596"/>
      <c r="T120" s="596"/>
      <c r="U120" s="596"/>
      <c r="V120" s="596"/>
      <c r="W120" s="596"/>
      <c r="X120" s="596"/>
      <c r="Y120" s="596"/>
      <c r="Z120" s="596"/>
    </row>
    <row r="121" ht="12.0" customHeight="1">
      <c r="A121" s="595"/>
      <c r="B121" s="596"/>
      <c r="C121" s="596"/>
      <c r="D121" s="596"/>
      <c r="E121" s="485"/>
      <c r="F121" s="485"/>
      <c r="G121" s="483"/>
      <c r="H121" s="483"/>
      <c r="I121" s="483"/>
      <c r="J121" s="596"/>
      <c r="K121" s="596"/>
      <c r="L121" s="595"/>
      <c r="M121" s="595"/>
      <c r="N121" s="595"/>
      <c r="O121" s="595"/>
      <c r="P121" s="595"/>
      <c r="Q121" s="595"/>
      <c r="R121" s="595"/>
      <c r="S121" s="596"/>
      <c r="T121" s="596"/>
      <c r="U121" s="596"/>
      <c r="V121" s="596"/>
      <c r="W121" s="596"/>
      <c r="X121" s="596"/>
      <c r="Y121" s="596"/>
      <c r="Z121" s="596"/>
    </row>
    <row r="122" ht="12.0" customHeight="1">
      <c r="A122" s="595"/>
      <c r="B122" s="596"/>
      <c r="C122" s="596"/>
      <c r="D122" s="596"/>
      <c r="E122" s="485"/>
      <c r="F122" s="485"/>
      <c r="G122" s="483"/>
      <c r="H122" s="483"/>
      <c r="I122" s="483"/>
      <c r="J122" s="596"/>
      <c r="K122" s="596"/>
      <c r="L122" s="595"/>
      <c r="M122" s="595"/>
      <c r="N122" s="595"/>
      <c r="O122" s="595"/>
      <c r="P122" s="595"/>
      <c r="Q122" s="595"/>
      <c r="R122" s="595"/>
      <c r="S122" s="596"/>
      <c r="T122" s="596"/>
      <c r="U122" s="596"/>
      <c r="V122" s="596"/>
      <c r="W122" s="596"/>
      <c r="X122" s="596"/>
      <c r="Y122" s="596"/>
      <c r="Z122" s="596"/>
    </row>
    <row r="123" ht="12.0" customHeight="1">
      <c r="A123" s="595"/>
      <c r="B123" s="596"/>
      <c r="C123" s="596"/>
      <c r="D123" s="596"/>
      <c r="E123" s="485"/>
      <c r="F123" s="485"/>
      <c r="G123" s="483"/>
      <c r="H123" s="483"/>
      <c r="I123" s="483"/>
      <c r="J123" s="596"/>
      <c r="K123" s="596"/>
      <c r="L123" s="595"/>
      <c r="M123" s="595"/>
      <c r="N123" s="595"/>
      <c r="O123" s="595"/>
      <c r="P123" s="595"/>
      <c r="Q123" s="595"/>
      <c r="R123" s="595"/>
      <c r="S123" s="596"/>
      <c r="T123" s="596"/>
      <c r="U123" s="596"/>
      <c r="V123" s="596"/>
      <c r="W123" s="596"/>
      <c r="X123" s="596"/>
      <c r="Y123" s="596"/>
      <c r="Z123" s="596"/>
    </row>
    <row r="124" ht="12.0" customHeight="1">
      <c r="A124" s="595"/>
      <c r="B124" s="596"/>
      <c r="C124" s="596"/>
      <c r="D124" s="596"/>
      <c r="E124" s="485"/>
      <c r="F124" s="485"/>
      <c r="G124" s="483"/>
      <c r="H124" s="483"/>
      <c r="I124" s="483"/>
      <c r="J124" s="596"/>
      <c r="K124" s="596"/>
      <c r="L124" s="595"/>
      <c r="M124" s="595"/>
      <c r="N124" s="595"/>
      <c r="O124" s="595"/>
      <c r="P124" s="595"/>
      <c r="Q124" s="595"/>
      <c r="R124" s="595"/>
      <c r="S124" s="596"/>
      <c r="T124" s="596"/>
      <c r="U124" s="596"/>
      <c r="V124" s="596"/>
      <c r="W124" s="596"/>
      <c r="X124" s="596"/>
      <c r="Y124" s="596"/>
      <c r="Z124" s="596"/>
    </row>
    <row r="125" ht="12.0" customHeight="1">
      <c r="A125" s="595"/>
      <c r="B125" s="596"/>
      <c r="C125" s="596"/>
      <c r="D125" s="596"/>
      <c r="E125" s="485"/>
      <c r="F125" s="485"/>
      <c r="G125" s="483"/>
      <c r="H125" s="483"/>
      <c r="I125" s="483"/>
      <c r="J125" s="596"/>
      <c r="K125" s="596"/>
      <c r="L125" s="595"/>
      <c r="M125" s="595"/>
      <c r="N125" s="595"/>
      <c r="O125" s="595"/>
      <c r="P125" s="595"/>
      <c r="Q125" s="595"/>
      <c r="R125" s="595"/>
      <c r="S125" s="596"/>
      <c r="T125" s="596"/>
      <c r="U125" s="596"/>
      <c r="V125" s="596"/>
      <c r="W125" s="596"/>
      <c r="X125" s="596"/>
      <c r="Y125" s="596"/>
      <c r="Z125" s="596"/>
    </row>
    <row r="126" ht="12.0" customHeight="1">
      <c r="A126" s="595"/>
      <c r="B126" s="596"/>
      <c r="C126" s="596"/>
      <c r="D126" s="596"/>
      <c r="E126" s="485"/>
      <c r="F126" s="485"/>
      <c r="G126" s="483"/>
      <c r="H126" s="483"/>
      <c r="I126" s="483"/>
      <c r="J126" s="596"/>
      <c r="K126" s="596"/>
      <c r="L126" s="595"/>
      <c r="M126" s="595"/>
      <c r="N126" s="595"/>
      <c r="O126" s="595"/>
      <c r="P126" s="595"/>
      <c r="Q126" s="595"/>
      <c r="R126" s="595"/>
      <c r="S126" s="596"/>
      <c r="T126" s="596"/>
      <c r="U126" s="596"/>
      <c r="V126" s="596"/>
      <c r="W126" s="596"/>
      <c r="X126" s="596"/>
      <c r="Y126" s="596"/>
      <c r="Z126" s="596"/>
    </row>
    <row r="127" ht="12.0" customHeight="1">
      <c r="A127" s="595"/>
      <c r="B127" s="596"/>
      <c r="C127" s="596"/>
      <c r="D127" s="596"/>
      <c r="E127" s="485"/>
      <c r="F127" s="485"/>
      <c r="G127" s="483"/>
      <c r="H127" s="483"/>
      <c r="I127" s="483"/>
      <c r="J127" s="596"/>
      <c r="K127" s="596"/>
      <c r="L127" s="595"/>
      <c r="M127" s="595"/>
      <c r="N127" s="595"/>
      <c r="O127" s="595"/>
      <c r="P127" s="595"/>
      <c r="Q127" s="595"/>
      <c r="R127" s="595"/>
      <c r="S127" s="596"/>
      <c r="T127" s="596"/>
      <c r="U127" s="596"/>
      <c r="V127" s="596"/>
      <c r="W127" s="596"/>
      <c r="X127" s="596"/>
      <c r="Y127" s="596"/>
      <c r="Z127" s="596"/>
    </row>
    <row r="128" ht="12.0" customHeight="1">
      <c r="A128" s="595"/>
      <c r="B128" s="596"/>
      <c r="C128" s="596"/>
      <c r="D128" s="596"/>
      <c r="E128" s="485"/>
      <c r="F128" s="485"/>
      <c r="G128" s="483"/>
      <c r="H128" s="483"/>
      <c r="I128" s="483"/>
      <c r="J128" s="596"/>
      <c r="K128" s="596"/>
      <c r="L128" s="595"/>
      <c r="M128" s="595"/>
      <c r="N128" s="595"/>
      <c r="O128" s="595"/>
      <c r="P128" s="595"/>
      <c r="Q128" s="595"/>
      <c r="R128" s="595"/>
      <c r="S128" s="596"/>
      <c r="T128" s="596"/>
      <c r="U128" s="596"/>
      <c r="V128" s="596"/>
      <c r="W128" s="596"/>
      <c r="X128" s="596"/>
      <c r="Y128" s="596"/>
      <c r="Z128" s="596"/>
    </row>
    <row r="129" ht="12.0" customHeight="1">
      <c r="A129" s="595"/>
      <c r="B129" s="596"/>
      <c r="C129" s="596"/>
      <c r="D129" s="596"/>
      <c r="E129" s="485"/>
      <c r="F129" s="485"/>
      <c r="G129" s="483"/>
      <c r="H129" s="483"/>
      <c r="I129" s="483"/>
      <c r="J129" s="596"/>
      <c r="K129" s="596"/>
      <c r="L129" s="595"/>
      <c r="M129" s="595"/>
      <c r="N129" s="595"/>
      <c r="O129" s="595"/>
      <c r="P129" s="595"/>
      <c r="Q129" s="595"/>
      <c r="R129" s="595"/>
      <c r="S129" s="596"/>
      <c r="T129" s="596"/>
      <c r="U129" s="596"/>
      <c r="V129" s="596"/>
      <c r="W129" s="596"/>
      <c r="X129" s="596"/>
      <c r="Y129" s="596"/>
      <c r="Z129" s="596"/>
    </row>
    <row r="130" ht="12.0" customHeight="1">
      <c r="A130" s="595"/>
      <c r="B130" s="596"/>
      <c r="C130" s="596"/>
      <c r="D130" s="596"/>
      <c r="E130" s="485"/>
      <c r="F130" s="485"/>
      <c r="G130" s="483"/>
      <c r="H130" s="483"/>
      <c r="I130" s="483"/>
      <c r="J130" s="596"/>
      <c r="K130" s="596"/>
      <c r="L130" s="595"/>
      <c r="M130" s="595"/>
      <c r="N130" s="595"/>
      <c r="O130" s="595"/>
      <c r="P130" s="595"/>
      <c r="Q130" s="595"/>
      <c r="R130" s="595"/>
      <c r="S130" s="596"/>
      <c r="T130" s="596"/>
      <c r="U130" s="596"/>
      <c r="V130" s="596"/>
      <c r="W130" s="596"/>
      <c r="X130" s="596"/>
      <c r="Y130" s="596"/>
      <c r="Z130" s="596"/>
    </row>
    <row r="131" ht="12.0" customHeight="1">
      <c r="A131" s="595"/>
      <c r="B131" s="596"/>
      <c r="C131" s="596"/>
      <c r="D131" s="596"/>
      <c r="E131" s="485"/>
      <c r="F131" s="485"/>
      <c r="G131" s="483"/>
      <c r="H131" s="483"/>
      <c r="I131" s="483"/>
      <c r="J131" s="596"/>
      <c r="K131" s="596"/>
      <c r="L131" s="595"/>
      <c r="M131" s="595"/>
      <c r="N131" s="595"/>
      <c r="O131" s="595"/>
      <c r="P131" s="595"/>
      <c r="Q131" s="595"/>
      <c r="R131" s="595"/>
      <c r="S131" s="596"/>
      <c r="T131" s="596"/>
      <c r="U131" s="596"/>
      <c r="V131" s="596"/>
      <c r="W131" s="596"/>
      <c r="X131" s="596"/>
      <c r="Y131" s="596"/>
      <c r="Z131" s="596"/>
    </row>
    <row r="132" ht="12.0" customHeight="1">
      <c r="A132" s="595"/>
      <c r="B132" s="596"/>
      <c r="C132" s="596"/>
      <c r="D132" s="596"/>
      <c r="E132" s="485"/>
      <c r="F132" s="485"/>
      <c r="G132" s="483"/>
      <c r="H132" s="483"/>
      <c r="I132" s="483"/>
      <c r="J132" s="596"/>
      <c r="K132" s="596"/>
      <c r="L132" s="595"/>
      <c r="M132" s="595"/>
      <c r="N132" s="595"/>
      <c r="O132" s="595"/>
      <c r="P132" s="595"/>
      <c r="Q132" s="595"/>
      <c r="R132" s="595"/>
      <c r="S132" s="596"/>
      <c r="T132" s="596"/>
      <c r="U132" s="596"/>
      <c r="V132" s="596"/>
      <c r="W132" s="596"/>
      <c r="X132" s="596"/>
      <c r="Y132" s="596"/>
      <c r="Z132" s="596"/>
    </row>
    <row r="133" ht="12.0" customHeight="1">
      <c r="A133" s="595"/>
      <c r="B133" s="596"/>
      <c r="C133" s="596"/>
      <c r="D133" s="596"/>
      <c r="E133" s="485"/>
      <c r="F133" s="485"/>
      <c r="G133" s="483"/>
      <c r="H133" s="483"/>
      <c r="I133" s="483"/>
      <c r="J133" s="596"/>
      <c r="K133" s="596"/>
      <c r="L133" s="595"/>
      <c r="M133" s="595"/>
      <c r="N133" s="595"/>
      <c r="O133" s="595"/>
      <c r="P133" s="595"/>
      <c r="Q133" s="595"/>
      <c r="R133" s="595"/>
      <c r="S133" s="596"/>
      <c r="T133" s="596"/>
      <c r="U133" s="596"/>
      <c r="V133" s="596"/>
      <c r="W133" s="596"/>
      <c r="X133" s="596"/>
      <c r="Y133" s="596"/>
      <c r="Z133" s="596"/>
    </row>
    <row r="134" ht="12.0" customHeight="1">
      <c r="A134" s="595"/>
      <c r="B134" s="596"/>
      <c r="C134" s="596"/>
      <c r="D134" s="596"/>
      <c r="E134" s="485"/>
      <c r="F134" s="485"/>
      <c r="G134" s="483"/>
      <c r="H134" s="483"/>
      <c r="I134" s="483"/>
      <c r="J134" s="596"/>
      <c r="K134" s="596"/>
      <c r="L134" s="595"/>
      <c r="M134" s="595"/>
      <c r="N134" s="595"/>
      <c r="O134" s="595"/>
      <c r="P134" s="595"/>
      <c r="Q134" s="595"/>
      <c r="R134" s="595"/>
      <c r="S134" s="596"/>
      <c r="T134" s="596"/>
      <c r="U134" s="596"/>
      <c r="V134" s="596"/>
      <c r="W134" s="596"/>
      <c r="X134" s="596"/>
      <c r="Y134" s="596"/>
      <c r="Z134" s="596"/>
    </row>
    <row r="135" ht="12.0" customHeight="1">
      <c r="A135" s="595"/>
      <c r="B135" s="596"/>
      <c r="C135" s="596"/>
      <c r="D135" s="596"/>
      <c r="E135" s="485"/>
      <c r="F135" s="485"/>
      <c r="G135" s="483"/>
      <c r="H135" s="483"/>
      <c r="I135" s="483"/>
      <c r="J135" s="596"/>
      <c r="K135" s="596"/>
      <c r="L135" s="595"/>
      <c r="M135" s="595"/>
      <c r="N135" s="595"/>
      <c r="O135" s="595"/>
      <c r="P135" s="595"/>
      <c r="Q135" s="595"/>
      <c r="R135" s="595"/>
      <c r="S135" s="596"/>
      <c r="T135" s="596"/>
      <c r="U135" s="596"/>
      <c r="V135" s="596"/>
      <c r="W135" s="596"/>
      <c r="X135" s="596"/>
      <c r="Y135" s="596"/>
      <c r="Z135" s="596"/>
    </row>
    <row r="136" ht="12.0" customHeight="1">
      <c r="A136" s="595"/>
      <c r="B136" s="596"/>
      <c r="C136" s="596"/>
      <c r="D136" s="596"/>
      <c r="E136" s="485"/>
      <c r="F136" s="485"/>
      <c r="G136" s="483"/>
      <c r="H136" s="483"/>
      <c r="I136" s="483"/>
      <c r="J136" s="596"/>
      <c r="K136" s="596"/>
      <c r="L136" s="595"/>
      <c r="M136" s="595"/>
      <c r="N136" s="595"/>
      <c r="O136" s="595"/>
      <c r="P136" s="595"/>
      <c r="Q136" s="595"/>
      <c r="R136" s="595"/>
      <c r="S136" s="596"/>
      <c r="T136" s="596"/>
      <c r="U136" s="596"/>
      <c r="V136" s="596"/>
      <c r="W136" s="596"/>
      <c r="X136" s="596"/>
      <c r="Y136" s="596"/>
      <c r="Z136" s="596"/>
    </row>
    <row r="137" ht="12.0" customHeight="1">
      <c r="A137" s="595"/>
      <c r="B137" s="596"/>
      <c r="C137" s="596"/>
      <c r="D137" s="596"/>
      <c r="E137" s="485"/>
      <c r="F137" s="485"/>
      <c r="G137" s="483"/>
      <c r="H137" s="483"/>
      <c r="I137" s="483"/>
      <c r="J137" s="596"/>
      <c r="K137" s="596"/>
      <c r="L137" s="595"/>
      <c r="M137" s="595"/>
      <c r="N137" s="595"/>
      <c r="O137" s="595"/>
      <c r="P137" s="595"/>
      <c r="Q137" s="595"/>
      <c r="R137" s="595"/>
      <c r="S137" s="596"/>
      <c r="T137" s="596"/>
      <c r="U137" s="596"/>
      <c r="V137" s="596"/>
      <c r="W137" s="596"/>
      <c r="X137" s="596"/>
      <c r="Y137" s="596"/>
      <c r="Z137" s="596"/>
    </row>
    <row r="138" ht="12.0" customHeight="1">
      <c r="A138" s="595"/>
      <c r="B138" s="596"/>
      <c r="C138" s="596"/>
      <c r="D138" s="596"/>
      <c r="E138" s="485"/>
      <c r="F138" s="485"/>
      <c r="G138" s="483"/>
      <c r="H138" s="483"/>
      <c r="I138" s="483"/>
      <c r="J138" s="596"/>
      <c r="K138" s="596"/>
      <c r="L138" s="595"/>
      <c r="M138" s="595"/>
      <c r="N138" s="595"/>
      <c r="O138" s="595"/>
      <c r="P138" s="595"/>
      <c r="Q138" s="595"/>
      <c r="R138" s="595"/>
      <c r="S138" s="596"/>
      <c r="T138" s="596"/>
      <c r="U138" s="596"/>
      <c r="V138" s="596"/>
      <c r="W138" s="596"/>
      <c r="X138" s="596"/>
      <c r="Y138" s="596"/>
      <c r="Z138" s="596"/>
    </row>
    <row r="139" ht="12.0" customHeight="1">
      <c r="A139" s="595"/>
      <c r="B139" s="596"/>
      <c r="C139" s="596"/>
      <c r="D139" s="596"/>
      <c r="E139" s="485"/>
      <c r="F139" s="485"/>
      <c r="G139" s="483"/>
      <c r="H139" s="483"/>
      <c r="I139" s="483"/>
      <c r="J139" s="596"/>
      <c r="K139" s="596"/>
      <c r="L139" s="595"/>
      <c r="M139" s="595"/>
      <c r="N139" s="595"/>
      <c r="O139" s="595"/>
      <c r="P139" s="595"/>
      <c r="Q139" s="595"/>
      <c r="R139" s="595"/>
      <c r="S139" s="596"/>
      <c r="T139" s="596"/>
      <c r="U139" s="596"/>
      <c r="V139" s="596"/>
      <c r="W139" s="596"/>
      <c r="X139" s="596"/>
      <c r="Y139" s="596"/>
      <c r="Z139" s="596"/>
    </row>
    <row r="140" ht="12.0" customHeight="1">
      <c r="A140" s="595"/>
      <c r="B140" s="596"/>
      <c r="C140" s="596"/>
      <c r="D140" s="596"/>
      <c r="E140" s="485"/>
      <c r="F140" s="485"/>
      <c r="G140" s="483"/>
      <c r="H140" s="483"/>
      <c r="I140" s="483"/>
      <c r="J140" s="596"/>
      <c r="K140" s="596"/>
      <c r="L140" s="595"/>
      <c r="M140" s="595"/>
      <c r="N140" s="595"/>
      <c r="O140" s="595"/>
      <c r="P140" s="595"/>
      <c r="Q140" s="595"/>
      <c r="R140" s="595"/>
      <c r="S140" s="596"/>
      <c r="T140" s="596"/>
      <c r="U140" s="596"/>
      <c r="V140" s="596"/>
      <c r="W140" s="596"/>
      <c r="X140" s="596"/>
      <c r="Y140" s="596"/>
      <c r="Z140" s="596"/>
    </row>
    <row r="141" ht="12.0" customHeight="1">
      <c r="A141" s="595"/>
      <c r="B141" s="596"/>
      <c r="C141" s="596"/>
      <c r="D141" s="596"/>
      <c r="E141" s="485"/>
      <c r="F141" s="485"/>
      <c r="G141" s="483"/>
      <c r="H141" s="483"/>
      <c r="I141" s="483"/>
      <c r="J141" s="596"/>
      <c r="K141" s="596"/>
      <c r="L141" s="595"/>
      <c r="M141" s="595"/>
      <c r="N141" s="595"/>
      <c r="O141" s="595"/>
      <c r="P141" s="595"/>
      <c r="Q141" s="595"/>
      <c r="R141" s="595"/>
      <c r="S141" s="596"/>
      <c r="T141" s="596"/>
      <c r="U141" s="596"/>
      <c r="V141" s="596"/>
      <c r="W141" s="596"/>
      <c r="X141" s="596"/>
      <c r="Y141" s="596"/>
      <c r="Z141" s="596"/>
    </row>
    <row r="142" ht="12.0" customHeight="1">
      <c r="A142" s="595"/>
      <c r="B142" s="596"/>
      <c r="C142" s="596"/>
      <c r="D142" s="596"/>
      <c r="E142" s="485"/>
      <c r="F142" s="485"/>
      <c r="G142" s="483"/>
      <c r="H142" s="483"/>
      <c r="I142" s="483"/>
      <c r="J142" s="596"/>
      <c r="K142" s="596"/>
      <c r="L142" s="595"/>
      <c r="M142" s="595"/>
      <c r="N142" s="595"/>
      <c r="O142" s="595"/>
      <c r="P142" s="595"/>
      <c r="Q142" s="595"/>
      <c r="R142" s="595"/>
      <c r="S142" s="596"/>
      <c r="T142" s="596"/>
      <c r="U142" s="596"/>
      <c r="V142" s="596"/>
      <c r="W142" s="596"/>
      <c r="X142" s="596"/>
      <c r="Y142" s="596"/>
      <c r="Z142" s="596"/>
    </row>
    <row r="143" ht="12.0" customHeight="1">
      <c r="A143" s="595"/>
      <c r="B143" s="596"/>
      <c r="C143" s="596"/>
      <c r="D143" s="596"/>
      <c r="E143" s="485"/>
      <c r="F143" s="485"/>
      <c r="G143" s="483"/>
      <c r="H143" s="483"/>
      <c r="I143" s="483"/>
      <c r="J143" s="596"/>
      <c r="K143" s="596"/>
      <c r="L143" s="595"/>
      <c r="M143" s="595"/>
      <c r="N143" s="595"/>
      <c r="O143" s="595"/>
      <c r="P143" s="595"/>
      <c r="Q143" s="595"/>
      <c r="R143" s="595"/>
      <c r="S143" s="596"/>
      <c r="T143" s="596"/>
      <c r="U143" s="596"/>
      <c r="V143" s="596"/>
      <c r="W143" s="596"/>
      <c r="X143" s="596"/>
      <c r="Y143" s="596"/>
      <c r="Z143" s="596"/>
    </row>
    <row r="144" ht="12.0" customHeight="1">
      <c r="A144" s="595"/>
      <c r="B144" s="596"/>
      <c r="C144" s="596"/>
      <c r="D144" s="596"/>
      <c r="E144" s="485"/>
      <c r="F144" s="485"/>
      <c r="G144" s="483"/>
      <c r="H144" s="483"/>
      <c r="I144" s="483"/>
      <c r="J144" s="596"/>
      <c r="K144" s="596"/>
      <c r="L144" s="595"/>
      <c r="M144" s="595"/>
      <c r="N144" s="595"/>
      <c r="O144" s="595"/>
      <c r="P144" s="595"/>
      <c r="Q144" s="595"/>
      <c r="R144" s="595"/>
      <c r="S144" s="596"/>
      <c r="T144" s="596"/>
      <c r="U144" s="596"/>
      <c r="V144" s="596"/>
      <c r="W144" s="596"/>
      <c r="X144" s="596"/>
      <c r="Y144" s="596"/>
      <c r="Z144" s="596"/>
    </row>
    <row r="145" ht="12.0" customHeight="1">
      <c r="A145" s="595"/>
      <c r="B145" s="596"/>
      <c r="C145" s="596"/>
      <c r="D145" s="596"/>
      <c r="E145" s="485"/>
      <c r="F145" s="485"/>
      <c r="G145" s="483"/>
      <c r="H145" s="483"/>
      <c r="I145" s="483"/>
      <c r="J145" s="596"/>
      <c r="K145" s="596"/>
      <c r="L145" s="595"/>
      <c r="M145" s="595"/>
      <c r="N145" s="595"/>
      <c r="O145" s="595"/>
      <c r="P145" s="595"/>
      <c r="Q145" s="595"/>
      <c r="R145" s="595"/>
      <c r="S145" s="596"/>
      <c r="T145" s="596"/>
      <c r="U145" s="596"/>
      <c r="V145" s="596"/>
      <c r="W145" s="596"/>
      <c r="X145" s="596"/>
      <c r="Y145" s="596"/>
      <c r="Z145" s="596"/>
    </row>
    <row r="146" ht="12.0" customHeight="1">
      <c r="A146" s="595"/>
      <c r="B146" s="596"/>
      <c r="C146" s="596"/>
      <c r="D146" s="596"/>
      <c r="E146" s="485"/>
      <c r="F146" s="485"/>
      <c r="G146" s="483"/>
      <c r="H146" s="483"/>
      <c r="I146" s="483"/>
      <c r="J146" s="596"/>
      <c r="K146" s="596"/>
      <c r="L146" s="595"/>
      <c r="M146" s="595"/>
      <c r="N146" s="595"/>
      <c r="O146" s="595"/>
      <c r="P146" s="595"/>
      <c r="Q146" s="595"/>
      <c r="R146" s="595"/>
      <c r="S146" s="596"/>
      <c r="T146" s="596"/>
      <c r="U146" s="596"/>
      <c r="V146" s="596"/>
      <c r="W146" s="596"/>
      <c r="X146" s="596"/>
      <c r="Y146" s="596"/>
      <c r="Z146" s="596"/>
    </row>
    <row r="147" ht="12.0" customHeight="1">
      <c r="A147" s="595"/>
      <c r="B147" s="596"/>
      <c r="C147" s="596"/>
      <c r="D147" s="596"/>
      <c r="E147" s="485"/>
      <c r="F147" s="485"/>
      <c r="G147" s="483"/>
      <c r="H147" s="483"/>
      <c r="I147" s="483"/>
      <c r="J147" s="596"/>
      <c r="K147" s="596"/>
      <c r="L147" s="595"/>
      <c r="M147" s="595"/>
      <c r="N147" s="595"/>
      <c r="O147" s="595"/>
      <c r="P147" s="595"/>
      <c r="Q147" s="595"/>
      <c r="R147" s="595"/>
      <c r="S147" s="596"/>
      <c r="T147" s="596"/>
      <c r="U147" s="596"/>
      <c r="V147" s="596"/>
      <c r="W147" s="596"/>
      <c r="X147" s="596"/>
      <c r="Y147" s="596"/>
      <c r="Z147" s="596"/>
    </row>
    <row r="148" ht="12.0" customHeight="1">
      <c r="A148" s="595"/>
      <c r="B148" s="596"/>
      <c r="C148" s="596"/>
      <c r="D148" s="596"/>
      <c r="E148" s="485"/>
      <c r="F148" s="485"/>
      <c r="G148" s="483"/>
      <c r="H148" s="483"/>
      <c r="I148" s="483"/>
      <c r="J148" s="596"/>
      <c r="K148" s="596"/>
      <c r="L148" s="595"/>
      <c r="M148" s="595"/>
      <c r="N148" s="595"/>
      <c r="O148" s="595"/>
      <c r="P148" s="595"/>
      <c r="Q148" s="595"/>
      <c r="R148" s="595"/>
      <c r="S148" s="596"/>
      <c r="T148" s="596"/>
      <c r="U148" s="596"/>
      <c r="V148" s="596"/>
      <c r="W148" s="596"/>
      <c r="X148" s="596"/>
      <c r="Y148" s="596"/>
      <c r="Z148" s="596"/>
    </row>
    <row r="149" ht="12.0" customHeight="1">
      <c r="A149" s="595"/>
      <c r="B149" s="596"/>
      <c r="C149" s="596"/>
      <c r="D149" s="596"/>
      <c r="E149" s="485"/>
      <c r="F149" s="485"/>
      <c r="G149" s="483"/>
      <c r="H149" s="483"/>
      <c r="I149" s="483"/>
      <c r="J149" s="596"/>
      <c r="K149" s="596"/>
      <c r="L149" s="595"/>
      <c r="M149" s="595"/>
      <c r="N149" s="595"/>
      <c r="O149" s="595"/>
      <c r="P149" s="595"/>
      <c r="Q149" s="595"/>
      <c r="R149" s="595"/>
      <c r="S149" s="596"/>
      <c r="T149" s="596"/>
      <c r="U149" s="596"/>
      <c r="V149" s="596"/>
      <c r="W149" s="596"/>
      <c r="X149" s="596"/>
      <c r="Y149" s="596"/>
      <c r="Z149" s="596"/>
    </row>
    <row r="150" ht="12.0" customHeight="1">
      <c r="A150" s="595"/>
      <c r="B150" s="596"/>
      <c r="C150" s="596"/>
      <c r="D150" s="596"/>
      <c r="E150" s="485"/>
      <c r="F150" s="485"/>
      <c r="G150" s="483"/>
      <c r="H150" s="483"/>
      <c r="I150" s="483"/>
      <c r="J150" s="596"/>
      <c r="K150" s="596"/>
      <c r="L150" s="595"/>
      <c r="M150" s="595"/>
      <c r="N150" s="595"/>
      <c r="O150" s="595"/>
      <c r="P150" s="595"/>
      <c r="Q150" s="595"/>
      <c r="R150" s="595"/>
      <c r="S150" s="596"/>
      <c r="T150" s="596"/>
      <c r="U150" s="596"/>
      <c r="V150" s="596"/>
      <c r="W150" s="596"/>
      <c r="X150" s="596"/>
      <c r="Y150" s="596"/>
      <c r="Z150" s="596"/>
    </row>
    <row r="151" ht="12.0" customHeight="1">
      <c r="A151" s="595"/>
      <c r="B151" s="596"/>
      <c r="C151" s="596"/>
      <c r="D151" s="596"/>
      <c r="E151" s="485"/>
      <c r="F151" s="485"/>
      <c r="G151" s="483"/>
      <c r="H151" s="483"/>
      <c r="I151" s="483"/>
      <c r="J151" s="596"/>
      <c r="K151" s="596"/>
      <c r="L151" s="595"/>
      <c r="M151" s="595"/>
      <c r="N151" s="595"/>
      <c r="O151" s="595"/>
      <c r="P151" s="595"/>
      <c r="Q151" s="595"/>
      <c r="R151" s="595"/>
      <c r="S151" s="596"/>
      <c r="T151" s="596"/>
      <c r="U151" s="596"/>
      <c r="V151" s="596"/>
      <c r="W151" s="596"/>
      <c r="X151" s="596"/>
      <c r="Y151" s="596"/>
      <c r="Z151" s="596"/>
    </row>
    <row r="152" ht="12.0" customHeight="1">
      <c r="A152" s="595"/>
      <c r="B152" s="596"/>
      <c r="C152" s="596"/>
      <c r="D152" s="596"/>
      <c r="E152" s="485"/>
      <c r="F152" s="485"/>
      <c r="G152" s="483"/>
      <c r="H152" s="483"/>
      <c r="I152" s="483"/>
      <c r="J152" s="596"/>
      <c r="K152" s="596"/>
      <c r="L152" s="595"/>
      <c r="M152" s="595"/>
      <c r="N152" s="595"/>
      <c r="O152" s="595"/>
      <c r="P152" s="595"/>
      <c r="Q152" s="595"/>
      <c r="R152" s="595"/>
      <c r="S152" s="596"/>
      <c r="T152" s="596"/>
      <c r="U152" s="596"/>
      <c r="V152" s="596"/>
      <c r="W152" s="596"/>
      <c r="X152" s="596"/>
      <c r="Y152" s="596"/>
      <c r="Z152" s="596"/>
    </row>
    <row r="153" ht="12.0" customHeight="1">
      <c r="A153" s="595"/>
      <c r="B153" s="596"/>
      <c r="C153" s="596"/>
      <c r="D153" s="596"/>
      <c r="E153" s="485"/>
      <c r="F153" s="485"/>
      <c r="G153" s="483"/>
      <c r="H153" s="483"/>
      <c r="I153" s="483"/>
      <c r="J153" s="596"/>
      <c r="K153" s="596"/>
      <c r="L153" s="595"/>
      <c r="M153" s="595"/>
      <c r="N153" s="595"/>
      <c r="O153" s="595"/>
      <c r="P153" s="595"/>
      <c r="Q153" s="595"/>
      <c r="R153" s="595"/>
      <c r="S153" s="596"/>
      <c r="T153" s="596"/>
      <c r="U153" s="596"/>
      <c r="V153" s="596"/>
      <c r="W153" s="596"/>
      <c r="X153" s="596"/>
      <c r="Y153" s="596"/>
      <c r="Z153" s="596"/>
    </row>
    <row r="154" ht="12.0" customHeight="1">
      <c r="A154" s="595"/>
      <c r="B154" s="596"/>
      <c r="C154" s="596"/>
      <c r="D154" s="596"/>
      <c r="E154" s="485"/>
      <c r="F154" s="485"/>
      <c r="G154" s="483"/>
      <c r="H154" s="483"/>
      <c r="I154" s="483"/>
      <c r="J154" s="596"/>
      <c r="K154" s="596"/>
      <c r="L154" s="595"/>
      <c r="M154" s="595"/>
      <c r="N154" s="595"/>
      <c r="O154" s="595"/>
      <c r="P154" s="595"/>
      <c r="Q154" s="595"/>
      <c r="R154" s="595"/>
      <c r="S154" s="596"/>
      <c r="T154" s="596"/>
      <c r="U154" s="596"/>
      <c r="V154" s="596"/>
      <c r="W154" s="596"/>
      <c r="X154" s="596"/>
      <c r="Y154" s="596"/>
      <c r="Z154" s="596"/>
    </row>
    <row r="155" ht="12.0" customHeight="1">
      <c r="A155" s="595"/>
      <c r="B155" s="596"/>
      <c r="C155" s="596"/>
      <c r="D155" s="596"/>
      <c r="E155" s="485"/>
      <c r="F155" s="485"/>
      <c r="G155" s="483"/>
      <c r="H155" s="483"/>
      <c r="I155" s="483"/>
      <c r="J155" s="596"/>
      <c r="K155" s="596"/>
      <c r="L155" s="595"/>
      <c r="M155" s="595"/>
      <c r="N155" s="595"/>
      <c r="O155" s="595"/>
      <c r="P155" s="595"/>
      <c r="Q155" s="595"/>
      <c r="R155" s="595"/>
      <c r="S155" s="596"/>
      <c r="T155" s="596"/>
      <c r="U155" s="596"/>
      <c r="V155" s="596"/>
      <c r="W155" s="596"/>
      <c r="X155" s="596"/>
      <c r="Y155" s="596"/>
      <c r="Z155" s="596"/>
    </row>
    <row r="156" ht="12.0" customHeight="1">
      <c r="A156" s="595"/>
      <c r="B156" s="596"/>
      <c r="C156" s="596"/>
      <c r="D156" s="596"/>
      <c r="E156" s="485"/>
      <c r="F156" s="485"/>
      <c r="G156" s="483"/>
      <c r="H156" s="483"/>
      <c r="I156" s="483"/>
      <c r="J156" s="596"/>
      <c r="K156" s="596"/>
      <c r="L156" s="595"/>
      <c r="M156" s="595"/>
      <c r="N156" s="595"/>
      <c r="O156" s="595"/>
      <c r="P156" s="595"/>
      <c r="Q156" s="595"/>
      <c r="R156" s="595"/>
      <c r="S156" s="596"/>
      <c r="T156" s="596"/>
      <c r="U156" s="596"/>
      <c r="V156" s="596"/>
      <c r="W156" s="596"/>
      <c r="X156" s="596"/>
      <c r="Y156" s="596"/>
      <c r="Z156" s="596"/>
    </row>
    <row r="157" ht="12.0" customHeight="1">
      <c r="A157" s="595"/>
      <c r="B157" s="596"/>
      <c r="C157" s="596"/>
      <c r="D157" s="596"/>
      <c r="E157" s="485"/>
      <c r="F157" s="485"/>
      <c r="G157" s="483"/>
      <c r="H157" s="483"/>
      <c r="I157" s="483"/>
      <c r="J157" s="596"/>
      <c r="K157" s="596"/>
      <c r="L157" s="595"/>
      <c r="M157" s="595"/>
      <c r="N157" s="595"/>
      <c r="O157" s="595"/>
      <c r="P157" s="595"/>
      <c r="Q157" s="595"/>
      <c r="R157" s="595"/>
      <c r="S157" s="596"/>
      <c r="T157" s="596"/>
      <c r="U157" s="596"/>
      <c r="V157" s="596"/>
      <c r="W157" s="596"/>
      <c r="X157" s="596"/>
      <c r="Y157" s="596"/>
      <c r="Z157" s="596"/>
    </row>
    <row r="158" ht="12.0" customHeight="1">
      <c r="A158" s="595"/>
      <c r="B158" s="596"/>
      <c r="C158" s="596"/>
      <c r="D158" s="596"/>
      <c r="E158" s="485"/>
      <c r="F158" s="485"/>
      <c r="G158" s="483"/>
      <c r="H158" s="483"/>
      <c r="I158" s="483"/>
      <c r="J158" s="596"/>
      <c r="K158" s="596"/>
      <c r="L158" s="595"/>
      <c r="M158" s="595"/>
      <c r="N158" s="595"/>
      <c r="O158" s="595"/>
      <c r="P158" s="595"/>
      <c r="Q158" s="595"/>
      <c r="R158" s="595"/>
      <c r="S158" s="596"/>
      <c r="T158" s="596"/>
      <c r="U158" s="596"/>
      <c r="V158" s="596"/>
      <c r="W158" s="596"/>
      <c r="X158" s="596"/>
      <c r="Y158" s="596"/>
      <c r="Z158" s="596"/>
    </row>
    <row r="159" ht="12.0" customHeight="1">
      <c r="A159" s="595"/>
      <c r="B159" s="596"/>
      <c r="C159" s="596"/>
      <c r="D159" s="596"/>
      <c r="E159" s="485"/>
      <c r="F159" s="485"/>
      <c r="G159" s="483"/>
      <c r="H159" s="483"/>
      <c r="I159" s="483"/>
      <c r="J159" s="596"/>
      <c r="K159" s="596"/>
      <c r="L159" s="595"/>
      <c r="M159" s="595"/>
      <c r="N159" s="595"/>
      <c r="O159" s="595"/>
      <c r="P159" s="595"/>
      <c r="Q159" s="595"/>
      <c r="R159" s="595"/>
      <c r="S159" s="596"/>
      <c r="T159" s="596"/>
      <c r="U159" s="596"/>
      <c r="V159" s="596"/>
      <c r="W159" s="596"/>
      <c r="X159" s="596"/>
      <c r="Y159" s="596"/>
      <c r="Z159" s="596"/>
    </row>
    <row r="160" ht="12.0" customHeight="1">
      <c r="A160" s="595"/>
      <c r="B160" s="596"/>
      <c r="C160" s="596"/>
      <c r="D160" s="596"/>
      <c r="E160" s="485"/>
      <c r="F160" s="485"/>
      <c r="G160" s="483"/>
      <c r="H160" s="483"/>
      <c r="I160" s="483"/>
      <c r="J160" s="596"/>
      <c r="K160" s="596"/>
      <c r="L160" s="595"/>
      <c r="M160" s="595"/>
      <c r="N160" s="595"/>
      <c r="O160" s="595"/>
      <c r="P160" s="595"/>
      <c r="Q160" s="595"/>
      <c r="R160" s="595"/>
      <c r="S160" s="596"/>
      <c r="T160" s="596"/>
      <c r="U160" s="596"/>
      <c r="V160" s="596"/>
      <c r="W160" s="596"/>
      <c r="X160" s="596"/>
      <c r="Y160" s="596"/>
      <c r="Z160" s="596"/>
    </row>
    <row r="161" ht="12.0" customHeight="1">
      <c r="A161" s="595"/>
      <c r="B161" s="596"/>
      <c r="C161" s="596"/>
      <c r="D161" s="596"/>
      <c r="E161" s="485"/>
      <c r="F161" s="485"/>
      <c r="G161" s="483"/>
      <c r="H161" s="483"/>
      <c r="I161" s="483"/>
      <c r="J161" s="596"/>
      <c r="K161" s="596"/>
      <c r="L161" s="595"/>
      <c r="M161" s="595"/>
      <c r="N161" s="595"/>
      <c r="O161" s="595"/>
      <c r="P161" s="595"/>
      <c r="Q161" s="595"/>
      <c r="R161" s="595"/>
      <c r="S161" s="596"/>
      <c r="T161" s="596"/>
      <c r="U161" s="596"/>
      <c r="V161" s="596"/>
      <c r="W161" s="596"/>
      <c r="X161" s="596"/>
      <c r="Y161" s="596"/>
      <c r="Z161" s="596"/>
    </row>
    <row r="162" ht="12.0" customHeight="1">
      <c r="A162" s="595"/>
      <c r="B162" s="596"/>
      <c r="C162" s="596"/>
      <c r="D162" s="596"/>
      <c r="E162" s="485"/>
      <c r="F162" s="485"/>
      <c r="G162" s="483"/>
      <c r="H162" s="483"/>
      <c r="I162" s="483"/>
      <c r="J162" s="596"/>
      <c r="K162" s="596"/>
      <c r="L162" s="595"/>
      <c r="M162" s="595"/>
      <c r="N162" s="595"/>
      <c r="O162" s="595"/>
      <c r="P162" s="595"/>
      <c r="Q162" s="595"/>
      <c r="R162" s="595"/>
      <c r="S162" s="596"/>
      <c r="T162" s="596"/>
      <c r="U162" s="596"/>
      <c r="V162" s="596"/>
      <c r="W162" s="596"/>
      <c r="X162" s="596"/>
      <c r="Y162" s="596"/>
      <c r="Z162" s="596"/>
    </row>
    <row r="163" ht="12.0" customHeight="1">
      <c r="A163" s="595"/>
      <c r="B163" s="596"/>
      <c r="C163" s="596"/>
      <c r="D163" s="596"/>
      <c r="E163" s="485"/>
      <c r="F163" s="485"/>
      <c r="G163" s="483"/>
      <c r="H163" s="483"/>
      <c r="I163" s="483"/>
      <c r="J163" s="596"/>
      <c r="K163" s="596"/>
      <c r="L163" s="595"/>
      <c r="M163" s="595"/>
      <c r="N163" s="595"/>
      <c r="O163" s="595"/>
      <c r="P163" s="595"/>
      <c r="Q163" s="595"/>
      <c r="R163" s="595"/>
      <c r="S163" s="596"/>
      <c r="T163" s="596"/>
      <c r="U163" s="596"/>
      <c r="V163" s="596"/>
      <c r="W163" s="596"/>
      <c r="X163" s="596"/>
      <c r="Y163" s="596"/>
      <c r="Z163" s="596"/>
    </row>
    <row r="164" ht="12.0" customHeight="1">
      <c r="A164" s="595"/>
      <c r="B164" s="596"/>
      <c r="C164" s="596"/>
      <c r="D164" s="596"/>
      <c r="E164" s="485"/>
      <c r="F164" s="485"/>
      <c r="G164" s="483"/>
      <c r="H164" s="483"/>
      <c r="I164" s="483"/>
      <c r="J164" s="596"/>
      <c r="K164" s="596"/>
      <c r="L164" s="595"/>
      <c r="M164" s="595"/>
      <c r="N164" s="595"/>
      <c r="O164" s="595"/>
      <c r="P164" s="595"/>
      <c r="Q164" s="595"/>
      <c r="R164" s="595"/>
      <c r="S164" s="596"/>
      <c r="T164" s="596"/>
      <c r="U164" s="596"/>
      <c r="V164" s="596"/>
      <c r="W164" s="596"/>
      <c r="X164" s="596"/>
      <c r="Y164" s="596"/>
      <c r="Z164" s="596"/>
    </row>
    <row r="165" ht="12.0" customHeight="1">
      <c r="A165" s="595"/>
      <c r="B165" s="596"/>
      <c r="C165" s="596"/>
      <c r="D165" s="596"/>
      <c r="E165" s="485"/>
      <c r="F165" s="485"/>
      <c r="G165" s="483"/>
      <c r="H165" s="483"/>
      <c r="I165" s="483"/>
      <c r="J165" s="596"/>
      <c r="K165" s="596"/>
      <c r="L165" s="595"/>
      <c r="M165" s="595"/>
      <c r="N165" s="595"/>
      <c r="O165" s="595"/>
      <c r="P165" s="595"/>
      <c r="Q165" s="595"/>
      <c r="R165" s="595"/>
      <c r="S165" s="596"/>
      <c r="T165" s="596"/>
      <c r="U165" s="596"/>
      <c r="V165" s="596"/>
      <c r="W165" s="596"/>
      <c r="X165" s="596"/>
      <c r="Y165" s="596"/>
      <c r="Z165" s="596"/>
    </row>
    <row r="166" ht="12.0" customHeight="1">
      <c r="A166" s="595"/>
      <c r="B166" s="596"/>
      <c r="C166" s="596"/>
      <c r="D166" s="596"/>
      <c r="E166" s="485"/>
      <c r="F166" s="485"/>
      <c r="G166" s="483"/>
      <c r="H166" s="483"/>
      <c r="I166" s="483"/>
      <c r="J166" s="596"/>
      <c r="K166" s="596"/>
      <c r="L166" s="595"/>
      <c r="M166" s="595"/>
      <c r="N166" s="595"/>
      <c r="O166" s="595"/>
      <c r="P166" s="595"/>
      <c r="Q166" s="595"/>
      <c r="R166" s="595"/>
      <c r="S166" s="596"/>
      <c r="T166" s="596"/>
      <c r="U166" s="596"/>
      <c r="V166" s="596"/>
      <c r="W166" s="596"/>
      <c r="X166" s="596"/>
      <c r="Y166" s="596"/>
      <c r="Z166" s="596"/>
    </row>
    <row r="167" ht="12.0" customHeight="1">
      <c r="A167" s="595"/>
      <c r="B167" s="596"/>
      <c r="C167" s="596"/>
      <c r="D167" s="596"/>
      <c r="E167" s="485"/>
      <c r="F167" s="485"/>
      <c r="G167" s="483"/>
      <c r="H167" s="483"/>
      <c r="I167" s="483"/>
      <c r="J167" s="596"/>
      <c r="K167" s="596"/>
      <c r="L167" s="595"/>
      <c r="M167" s="595"/>
      <c r="N167" s="595"/>
      <c r="O167" s="595"/>
      <c r="P167" s="595"/>
      <c r="Q167" s="595"/>
      <c r="R167" s="595"/>
      <c r="S167" s="596"/>
      <c r="T167" s="596"/>
      <c r="U167" s="596"/>
      <c r="V167" s="596"/>
      <c r="W167" s="596"/>
      <c r="X167" s="596"/>
      <c r="Y167" s="596"/>
      <c r="Z167" s="596"/>
    </row>
    <row r="168" ht="12.0" customHeight="1">
      <c r="A168" s="595"/>
      <c r="B168" s="596"/>
      <c r="C168" s="596"/>
      <c r="D168" s="596"/>
      <c r="E168" s="485"/>
      <c r="F168" s="485"/>
      <c r="G168" s="483"/>
      <c r="H168" s="483"/>
      <c r="I168" s="483"/>
      <c r="J168" s="596"/>
      <c r="K168" s="596"/>
      <c r="L168" s="595"/>
      <c r="M168" s="595"/>
      <c r="N168" s="595"/>
      <c r="O168" s="595"/>
      <c r="P168" s="595"/>
      <c r="Q168" s="595"/>
      <c r="R168" s="595"/>
      <c r="S168" s="596"/>
      <c r="T168" s="596"/>
      <c r="U168" s="596"/>
      <c r="V168" s="596"/>
      <c r="W168" s="596"/>
      <c r="X168" s="596"/>
      <c r="Y168" s="596"/>
      <c r="Z168" s="596"/>
    </row>
    <row r="169" ht="12.0" customHeight="1">
      <c r="A169" s="595"/>
      <c r="B169" s="596"/>
      <c r="C169" s="596"/>
      <c r="D169" s="596"/>
      <c r="E169" s="485"/>
      <c r="F169" s="485"/>
      <c r="G169" s="483"/>
      <c r="H169" s="483"/>
      <c r="I169" s="483"/>
      <c r="J169" s="596"/>
      <c r="K169" s="596"/>
      <c r="L169" s="595"/>
      <c r="M169" s="595"/>
      <c r="N169" s="595"/>
      <c r="O169" s="595"/>
      <c r="P169" s="595"/>
      <c r="Q169" s="595"/>
      <c r="R169" s="595"/>
      <c r="S169" s="596"/>
      <c r="T169" s="596"/>
      <c r="U169" s="596"/>
      <c r="V169" s="596"/>
      <c r="W169" s="596"/>
      <c r="X169" s="596"/>
      <c r="Y169" s="596"/>
      <c r="Z169" s="596"/>
    </row>
    <row r="170" ht="12.0" customHeight="1">
      <c r="A170" s="595"/>
      <c r="B170" s="596"/>
      <c r="C170" s="596"/>
      <c r="D170" s="596"/>
      <c r="E170" s="485"/>
      <c r="F170" s="485"/>
      <c r="G170" s="483"/>
      <c r="H170" s="483"/>
      <c r="I170" s="483"/>
      <c r="J170" s="596"/>
      <c r="K170" s="596"/>
      <c r="L170" s="595"/>
      <c r="M170" s="595"/>
      <c r="N170" s="595"/>
      <c r="O170" s="595"/>
      <c r="P170" s="595"/>
      <c r="Q170" s="595"/>
      <c r="R170" s="595"/>
      <c r="S170" s="596"/>
      <c r="T170" s="596"/>
      <c r="U170" s="596"/>
      <c r="V170" s="596"/>
      <c r="W170" s="596"/>
      <c r="X170" s="596"/>
      <c r="Y170" s="596"/>
      <c r="Z170" s="596"/>
    </row>
    <row r="171" ht="12.0" customHeight="1">
      <c r="A171" s="595"/>
      <c r="B171" s="596"/>
      <c r="C171" s="596"/>
      <c r="D171" s="596"/>
      <c r="E171" s="485"/>
      <c r="F171" s="485"/>
      <c r="G171" s="483"/>
      <c r="H171" s="483"/>
      <c r="I171" s="483"/>
      <c r="J171" s="596"/>
      <c r="K171" s="596"/>
      <c r="L171" s="595"/>
      <c r="M171" s="595"/>
      <c r="N171" s="595"/>
      <c r="O171" s="595"/>
      <c r="P171" s="595"/>
      <c r="Q171" s="595"/>
      <c r="R171" s="595"/>
      <c r="S171" s="596"/>
      <c r="T171" s="596"/>
      <c r="U171" s="596"/>
      <c r="V171" s="596"/>
      <c r="W171" s="596"/>
      <c r="X171" s="596"/>
      <c r="Y171" s="596"/>
      <c r="Z171" s="596"/>
    </row>
    <row r="172" ht="12.0" customHeight="1">
      <c r="A172" s="595"/>
      <c r="B172" s="596"/>
      <c r="C172" s="596"/>
      <c r="D172" s="596"/>
      <c r="E172" s="485"/>
      <c r="F172" s="485"/>
      <c r="G172" s="483"/>
      <c r="H172" s="483"/>
      <c r="I172" s="483"/>
      <c r="J172" s="596"/>
      <c r="K172" s="596"/>
      <c r="L172" s="595"/>
      <c r="M172" s="595"/>
      <c r="N172" s="595"/>
      <c r="O172" s="595"/>
      <c r="P172" s="595"/>
      <c r="Q172" s="595"/>
      <c r="R172" s="595"/>
      <c r="S172" s="596"/>
      <c r="T172" s="596"/>
      <c r="U172" s="596"/>
      <c r="V172" s="596"/>
      <c r="W172" s="596"/>
      <c r="X172" s="596"/>
      <c r="Y172" s="596"/>
      <c r="Z172" s="596"/>
    </row>
    <row r="173" ht="12.0" customHeight="1">
      <c r="A173" s="595"/>
      <c r="B173" s="596"/>
      <c r="C173" s="596"/>
      <c r="D173" s="596"/>
      <c r="E173" s="485"/>
      <c r="F173" s="485"/>
      <c r="G173" s="483"/>
      <c r="H173" s="483"/>
      <c r="I173" s="483"/>
      <c r="J173" s="596"/>
      <c r="K173" s="596"/>
      <c r="L173" s="595"/>
      <c r="M173" s="595"/>
      <c r="N173" s="595"/>
      <c r="O173" s="595"/>
      <c r="P173" s="595"/>
      <c r="Q173" s="595"/>
      <c r="R173" s="595"/>
      <c r="S173" s="596"/>
      <c r="T173" s="596"/>
      <c r="U173" s="596"/>
      <c r="V173" s="596"/>
      <c r="W173" s="596"/>
      <c r="X173" s="596"/>
      <c r="Y173" s="596"/>
      <c r="Z173" s="596"/>
    </row>
    <row r="174" ht="12.0" customHeight="1">
      <c r="A174" s="595"/>
      <c r="B174" s="596"/>
      <c r="C174" s="596"/>
      <c r="D174" s="596"/>
      <c r="E174" s="485"/>
      <c r="F174" s="485"/>
      <c r="G174" s="483"/>
      <c r="H174" s="483"/>
      <c r="I174" s="483"/>
      <c r="J174" s="596"/>
      <c r="K174" s="596"/>
      <c r="L174" s="595"/>
      <c r="M174" s="595"/>
      <c r="N174" s="595"/>
      <c r="O174" s="595"/>
      <c r="P174" s="595"/>
      <c r="Q174" s="595"/>
      <c r="R174" s="595"/>
      <c r="S174" s="596"/>
      <c r="T174" s="596"/>
      <c r="U174" s="596"/>
      <c r="V174" s="596"/>
      <c r="W174" s="596"/>
      <c r="X174" s="596"/>
      <c r="Y174" s="596"/>
      <c r="Z174" s="596"/>
    </row>
    <row r="175" ht="12.0" customHeight="1">
      <c r="A175" s="595"/>
      <c r="B175" s="596"/>
      <c r="C175" s="596"/>
      <c r="D175" s="596"/>
      <c r="E175" s="485"/>
      <c r="F175" s="485"/>
      <c r="G175" s="483"/>
      <c r="H175" s="483"/>
      <c r="I175" s="483"/>
      <c r="J175" s="596"/>
      <c r="K175" s="596"/>
      <c r="L175" s="595"/>
      <c r="M175" s="595"/>
      <c r="N175" s="595"/>
      <c r="O175" s="595"/>
      <c r="P175" s="595"/>
      <c r="Q175" s="595"/>
      <c r="R175" s="595"/>
      <c r="S175" s="596"/>
      <c r="T175" s="596"/>
      <c r="U175" s="596"/>
      <c r="V175" s="596"/>
      <c r="W175" s="596"/>
      <c r="X175" s="596"/>
      <c r="Y175" s="596"/>
      <c r="Z175" s="596"/>
    </row>
    <row r="176" ht="12.0" customHeight="1">
      <c r="A176" s="595"/>
      <c r="B176" s="596"/>
      <c r="C176" s="596"/>
      <c r="D176" s="596"/>
      <c r="E176" s="485"/>
      <c r="F176" s="485"/>
      <c r="G176" s="483"/>
      <c r="H176" s="483"/>
      <c r="I176" s="483"/>
      <c r="J176" s="596"/>
      <c r="K176" s="596"/>
      <c r="L176" s="595"/>
      <c r="M176" s="595"/>
      <c r="N176" s="595"/>
      <c r="O176" s="595"/>
      <c r="P176" s="595"/>
      <c r="Q176" s="595"/>
      <c r="R176" s="595"/>
      <c r="S176" s="596"/>
      <c r="T176" s="596"/>
      <c r="U176" s="596"/>
      <c r="V176" s="596"/>
      <c r="W176" s="596"/>
      <c r="X176" s="596"/>
      <c r="Y176" s="596"/>
      <c r="Z176" s="596"/>
    </row>
    <row r="177" ht="12.0" customHeight="1">
      <c r="A177" s="595"/>
      <c r="B177" s="596"/>
      <c r="C177" s="596"/>
      <c r="D177" s="596"/>
      <c r="E177" s="485"/>
      <c r="F177" s="485"/>
      <c r="G177" s="483"/>
      <c r="H177" s="483"/>
      <c r="I177" s="483"/>
      <c r="J177" s="596"/>
      <c r="K177" s="596"/>
      <c r="L177" s="595"/>
      <c r="M177" s="595"/>
      <c r="N177" s="595"/>
      <c r="O177" s="595"/>
      <c r="P177" s="595"/>
      <c r="Q177" s="595"/>
      <c r="R177" s="595"/>
      <c r="S177" s="596"/>
      <c r="T177" s="596"/>
      <c r="U177" s="596"/>
      <c r="V177" s="596"/>
      <c r="W177" s="596"/>
      <c r="X177" s="596"/>
      <c r="Y177" s="596"/>
      <c r="Z177" s="596"/>
    </row>
    <row r="178" ht="12.0" customHeight="1">
      <c r="A178" s="595"/>
      <c r="B178" s="596"/>
      <c r="C178" s="596"/>
      <c r="D178" s="596"/>
      <c r="E178" s="485"/>
      <c r="F178" s="485"/>
      <c r="G178" s="483"/>
      <c r="H178" s="483"/>
      <c r="I178" s="483"/>
      <c r="J178" s="596"/>
      <c r="K178" s="596"/>
      <c r="L178" s="595"/>
      <c r="M178" s="595"/>
      <c r="N178" s="595"/>
      <c r="O178" s="595"/>
      <c r="P178" s="595"/>
      <c r="Q178" s="595"/>
      <c r="R178" s="595"/>
      <c r="S178" s="596"/>
      <c r="T178" s="596"/>
      <c r="U178" s="596"/>
      <c r="V178" s="596"/>
      <c r="W178" s="596"/>
      <c r="X178" s="596"/>
      <c r="Y178" s="596"/>
      <c r="Z178" s="596"/>
    </row>
    <row r="179" ht="12.0" customHeight="1">
      <c r="A179" s="595"/>
      <c r="B179" s="596"/>
      <c r="C179" s="596"/>
      <c r="D179" s="596"/>
      <c r="E179" s="485"/>
      <c r="F179" s="485"/>
      <c r="G179" s="483"/>
      <c r="H179" s="483"/>
      <c r="I179" s="483"/>
      <c r="J179" s="596"/>
      <c r="K179" s="596"/>
      <c r="L179" s="595"/>
      <c r="M179" s="595"/>
      <c r="N179" s="595"/>
      <c r="O179" s="595"/>
      <c r="P179" s="595"/>
      <c r="Q179" s="595"/>
      <c r="R179" s="595"/>
      <c r="S179" s="596"/>
      <c r="T179" s="596"/>
      <c r="U179" s="596"/>
      <c r="V179" s="596"/>
      <c r="W179" s="596"/>
      <c r="X179" s="596"/>
      <c r="Y179" s="596"/>
      <c r="Z179" s="596"/>
    </row>
    <row r="180" ht="12.0" customHeight="1">
      <c r="A180" s="595"/>
      <c r="B180" s="596"/>
      <c r="C180" s="596"/>
      <c r="D180" s="596"/>
      <c r="E180" s="485"/>
      <c r="F180" s="485"/>
      <c r="G180" s="483"/>
      <c r="H180" s="483"/>
      <c r="I180" s="483"/>
      <c r="J180" s="596"/>
      <c r="K180" s="596"/>
      <c r="L180" s="595"/>
      <c r="M180" s="595"/>
      <c r="N180" s="595"/>
      <c r="O180" s="595"/>
      <c r="P180" s="595"/>
      <c r="Q180" s="595"/>
      <c r="R180" s="595"/>
      <c r="S180" s="596"/>
      <c r="T180" s="596"/>
      <c r="U180" s="596"/>
      <c r="V180" s="596"/>
      <c r="W180" s="596"/>
      <c r="X180" s="596"/>
      <c r="Y180" s="596"/>
      <c r="Z180" s="596"/>
    </row>
    <row r="181" ht="12.0" customHeight="1">
      <c r="A181" s="595"/>
      <c r="B181" s="596"/>
      <c r="C181" s="596"/>
      <c r="D181" s="596"/>
      <c r="E181" s="485"/>
      <c r="F181" s="485"/>
      <c r="G181" s="483"/>
      <c r="H181" s="483"/>
      <c r="I181" s="483"/>
      <c r="J181" s="596"/>
      <c r="K181" s="596"/>
      <c r="L181" s="595"/>
      <c r="M181" s="595"/>
      <c r="N181" s="595"/>
      <c r="O181" s="595"/>
      <c r="P181" s="595"/>
      <c r="Q181" s="595"/>
      <c r="R181" s="595"/>
      <c r="S181" s="596"/>
      <c r="T181" s="596"/>
      <c r="U181" s="596"/>
      <c r="V181" s="596"/>
      <c r="W181" s="596"/>
      <c r="X181" s="596"/>
      <c r="Y181" s="596"/>
      <c r="Z181" s="596"/>
    </row>
    <row r="182" ht="12.0" customHeight="1">
      <c r="A182" s="595"/>
      <c r="B182" s="596"/>
      <c r="C182" s="596"/>
      <c r="D182" s="596"/>
      <c r="E182" s="485"/>
      <c r="F182" s="485"/>
      <c r="G182" s="483"/>
      <c r="H182" s="483"/>
      <c r="I182" s="483"/>
      <c r="J182" s="596"/>
      <c r="K182" s="596"/>
      <c r="L182" s="595"/>
      <c r="M182" s="595"/>
      <c r="N182" s="595"/>
      <c r="O182" s="595"/>
      <c r="P182" s="595"/>
      <c r="Q182" s="595"/>
      <c r="R182" s="595"/>
      <c r="S182" s="596"/>
      <c r="T182" s="596"/>
      <c r="U182" s="596"/>
      <c r="V182" s="596"/>
      <c r="W182" s="596"/>
      <c r="X182" s="596"/>
      <c r="Y182" s="596"/>
      <c r="Z182" s="596"/>
    </row>
    <row r="183" ht="12.0" customHeight="1">
      <c r="A183" s="595"/>
      <c r="B183" s="596"/>
      <c r="C183" s="596"/>
      <c r="D183" s="596"/>
      <c r="E183" s="485"/>
      <c r="F183" s="485"/>
      <c r="G183" s="483"/>
      <c r="H183" s="483"/>
      <c r="I183" s="483"/>
      <c r="J183" s="596"/>
      <c r="K183" s="596"/>
      <c r="L183" s="595"/>
      <c r="M183" s="595"/>
      <c r="N183" s="595"/>
      <c r="O183" s="595"/>
      <c r="P183" s="595"/>
      <c r="Q183" s="595"/>
      <c r="R183" s="595"/>
      <c r="S183" s="596"/>
      <c r="T183" s="596"/>
      <c r="U183" s="596"/>
      <c r="V183" s="596"/>
      <c r="W183" s="596"/>
      <c r="X183" s="596"/>
      <c r="Y183" s="596"/>
      <c r="Z183" s="596"/>
    </row>
    <row r="184" ht="12.0" customHeight="1">
      <c r="A184" s="595"/>
      <c r="B184" s="596"/>
      <c r="C184" s="596"/>
      <c r="D184" s="596"/>
      <c r="E184" s="485"/>
      <c r="F184" s="485"/>
      <c r="G184" s="483"/>
      <c r="H184" s="483"/>
      <c r="I184" s="483"/>
      <c r="J184" s="596"/>
      <c r="K184" s="596"/>
      <c r="L184" s="595"/>
      <c r="M184" s="595"/>
      <c r="N184" s="595"/>
      <c r="O184" s="595"/>
      <c r="P184" s="595"/>
      <c r="Q184" s="595"/>
      <c r="R184" s="595"/>
      <c r="S184" s="596"/>
      <c r="T184" s="596"/>
      <c r="U184" s="596"/>
      <c r="V184" s="596"/>
      <c r="W184" s="596"/>
      <c r="X184" s="596"/>
      <c r="Y184" s="596"/>
      <c r="Z184" s="596"/>
    </row>
    <row r="185" ht="12.0" customHeight="1">
      <c r="A185" s="595"/>
      <c r="B185" s="596"/>
      <c r="C185" s="596"/>
      <c r="D185" s="596"/>
      <c r="E185" s="485"/>
      <c r="F185" s="485"/>
      <c r="G185" s="483"/>
      <c r="H185" s="483"/>
      <c r="I185" s="483"/>
      <c r="J185" s="596"/>
      <c r="K185" s="596"/>
      <c r="L185" s="595"/>
      <c r="M185" s="595"/>
      <c r="N185" s="595"/>
      <c r="O185" s="595"/>
      <c r="P185" s="595"/>
      <c r="Q185" s="595"/>
      <c r="R185" s="595"/>
      <c r="S185" s="596"/>
      <c r="T185" s="596"/>
      <c r="U185" s="596"/>
      <c r="V185" s="596"/>
      <c r="W185" s="596"/>
      <c r="X185" s="596"/>
      <c r="Y185" s="596"/>
      <c r="Z185" s="596"/>
    </row>
    <row r="186" ht="12.0" customHeight="1">
      <c r="A186" s="595"/>
      <c r="B186" s="596"/>
      <c r="C186" s="596"/>
      <c r="D186" s="596"/>
      <c r="E186" s="485"/>
      <c r="F186" s="485"/>
      <c r="G186" s="483"/>
      <c r="H186" s="483"/>
      <c r="I186" s="483"/>
      <c r="J186" s="596"/>
      <c r="K186" s="596"/>
      <c r="L186" s="595"/>
      <c r="M186" s="595"/>
      <c r="N186" s="595"/>
      <c r="O186" s="595"/>
      <c r="P186" s="595"/>
      <c r="Q186" s="595"/>
      <c r="R186" s="595"/>
      <c r="S186" s="596"/>
      <c r="T186" s="596"/>
      <c r="U186" s="596"/>
      <c r="V186" s="596"/>
      <c r="W186" s="596"/>
      <c r="X186" s="596"/>
      <c r="Y186" s="596"/>
      <c r="Z186" s="596"/>
    </row>
    <row r="187" ht="12.0" customHeight="1">
      <c r="A187" s="595"/>
      <c r="B187" s="596"/>
      <c r="C187" s="596"/>
      <c r="D187" s="596"/>
      <c r="E187" s="485"/>
      <c r="F187" s="485"/>
      <c r="G187" s="483"/>
      <c r="H187" s="483"/>
      <c r="I187" s="483"/>
      <c r="J187" s="596"/>
      <c r="K187" s="596"/>
      <c r="L187" s="595"/>
      <c r="M187" s="595"/>
      <c r="N187" s="595"/>
      <c r="O187" s="595"/>
      <c r="P187" s="595"/>
      <c r="Q187" s="595"/>
      <c r="R187" s="595"/>
      <c r="S187" s="596"/>
      <c r="T187" s="596"/>
      <c r="U187" s="596"/>
      <c r="V187" s="596"/>
      <c r="W187" s="596"/>
      <c r="X187" s="596"/>
      <c r="Y187" s="596"/>
      <c r="Z187" s="596"/>
    </row>
    <row r="188" ht="12.0" customHeight="1">
      <c r="A188" s="595"/>
      <c r="B188" s="596"/>
      <c r="C188" s="596"/>
      <c r="D188" s="596"/>
      <c r="E188" s="485"/>
      <c r="F188" s="485"/>
      <c r="G188" s="483"/>
      <c r="H188" s="483"/>
      <c r="I188" s="483"/>
      <c r="J188" s="596"/>
      <c r="K188" s="596"/>
      <c r="L188" s="595"/>
      <c r="M188" s="595"/>
      <c r="N188" s="595"/>
      <c r="O188" s="595"/>
      <c r="P188" s="595"/>
      <c r="Q188" s="595"/>
      <c r="R188" s="595"/>
      <c r="S188" s="596"/>
      <c r="T188" s="596"/>
      <c r="U188" s="596"/>
      <c r="V188" s="596"/>
      <c r="W188" s="596"/>
      <c r="X188" s="596"/>
      <c r="Y188" s="596"/>
      <c r="Z188" s="596"/>
    </row>
    <row r="189" ht="12.0" customHeight="1">
      <c r="A189" s="595"/>
      <c r="B189" s="596"/>
      <c r="C189" s="596"/>
      <c r="D189" s="596"/>
      <c r="E189" s="485"/>
      <c r="F189" s="485"/>
      <c r="G189" s="483"/>
      <c r="H189" s="483"/>
      <c r="I189" s="483"/>
      <c r="J189" s="596"/>
      <c r="K189" s="596"/>
      <c r="L189" s="595"/>
      <c r="M189" s="595"/>
      <c r="N189" s="595"/>
      <c r="O189" s="595"/>
      <c r="P189" s="595"/>
      <c r="Q189" s="595"/>
      <c r="R189" s="595"/>
      <c r="S189" s="596"/>
      <c r="T189" s="596"/>
      <c r="U189" s="596"/>
      <c r="V189" s="596"/>
      <c r="W189" s="596"/>
      <c r="X189" s="596"/>
      <c r="Y189" s="596"/>
      <c r="Z189" s="596"/>
    </row>
    <row r="190" ht="12.0" customHeight="1">
      <c r="A190" s="595"/>
      <c r="B190" s="596"/>
      <c r="C190" s="596"/>
      <c r="D190" s="596"/>
      <c r="E190" s="485"/>
      <c r="F190" s="485"/>
      <c r="G190" s="483"/>
      <c r="H190" s="483"/>
      <c r="I190" s="483"/>
      <c r="J190" s="596"/>
      <c r="K190" s="596"/>
      <c r="L190" s="595"/>
      <c r="M190" s="595"/>
      <c r="N190" s="595"/>
      <c r="O190" s="595"/>
      <c r="P190" s="595"/>
      <c r="Q190" s="595"/>
      <c r="R190" s="595"/>
      <c r="S190" s="596"/>
      <c r="T190" s="596"/>
      <c r="U190" s="596"/>
      <c r="V190" s="596"/>
      <c r="W190" s="596"/>
      <c r="X190" s="596"/>
      <c r="Y190" s="596"/>
      <c r="Z190" s="596"/>
    </row>
    <row r="191" ht="12.0" customHeight="1">
      <c r="A191" s="595"/>
      <c r="B191" s="596"/>
      <c r="C191" s="596"/>
      <c r="D191" s="596"/>
      <c r="E191" s="485"/>
      <c r="F191" s="485"/>
      <c r="G191" s="483"/>
      <c r="H191" s="483"/>
      <c r="I191" s="483"/>
      <c r="J191" s="596"/>
      <c r="K191" s="596"/>
      <c r="L191" s="595"/>
      <c r="M191" s="595"/>
      <c r="N191" s="595"/>
      <c r="O191" s="595"/>
      <c r="P191" s="595"/>
      <c r="Q191" s="595"/>
      <c r="R191" s="595"/>
      <c r="S191" s="596"/>
      <c r="T191" s="596"/>
      <c r="U191" s="596"/>
      <c r="V191" s="596"/>
      <c r="W191" s="596"/>
      <c r="X191" s="596"/>
      <c r="Y191" s="596"/>
      <c r="Z191" s="596"/>
    </row>
    <row r="192" ht="12.0" customHeight="1">
      <c r="A192" s="595"/>
      <c r="B192" s="596"/>
      <c r="C192" s="596"/>
      <c r="D192" s="596"/>
      <c r="E192" s="485"/>
      <c r="F192" s="485"/>
      <c r="G192" s="483"/>
      <c r="H192" s="483"/>
      <c r="I192" s="483"/>
      <c r="J192" s="596"/>
      <c r="K192" s="596"/>
      <c r="L192" s="595"/>
      <c r="M192" s="595"/>
      <c r="N192" s="595"/>
      <c r="O192" s="595"/>
      <c r="P192" s="595"/>
      <c r="Q192" s="595"/>
      <c r="R192" s="595"/>
      <c r="S192" s="596"/>
      <c r="T192" s="596"/>
      <c r="U192" s="596"/>
      <c r="V192" s="596"/>
      <c r="W192" s="596"/>
      <c r="X192" s="596"/>
      <c r="Y192" s="596"/>
      <c r="Z192" s="596"/>
    </row>
    <row r="193" ht="12.0" customHeight="1">
      <c r="A193" s="595"/>
      <c r="B193" s="596"/>
      <c r="C193" s="596"/>
      <c r="D193" s="596"/>
      <c r="E193" s="485"/>
      <c r="F193" s="485"/>
      <c r="G193" s="483"/>
      <c r="H193" s="483"/>
      <c r="I193" s="483"/>
      <c r="J193" s="596"/>
      <c r="K193" s="596"/>
      <c r="L193" s="595"/>
      <c r="M193" s="595"/>
      <c r="N193" s="595"/>
      <c r="O193" s="595"/>
      <c r="P193" s="595"/>
      <c r="Q193" s="595"/>
      <c r="R193" s="595"/>
      <c r="S193" s="596"/>
      <c r="T193" s="596"/>
      <c r="U193" s="596"/>
      <c r="V193" s="596"/>
      <c r="W193" s="596"/>
      <c r="X193" s="596"/>
      <c r="Y193" s="596"/>
      <c r="Z193" s="596"/>
    </row>
    <row r="194" ht="12.0" customHeight="1">
      <c r="A194" s="595"/>
      <c r="B194" s="596"/>
      <c r="C194" s="596"/>
      <c r="D194" s="596"/>
      <c r="E194" s="485"/>
      <c r="F194" s="485"/>
      <c r="G194" s="483"/>
      <c r="H194" s="483"/>
      <c r="I194" s="483"/>
      <c r="J194" s="596"/>
      <c r="K194" s="596"/>
      <c r="L194" s="595"/>
      <c r="M194" s="595"/>
      <c r="N194" s="595"/>
      <c r="O194" s="595"/>
      <c r="P194" s="595"/>
      <c r="Q194" s="595"/>
      <c r="R194" s="595"/>
      <c r="S194" s="596"/>
      <c r="T194" s="596"/>
      <c r="U194" s="596"/>
      <c r="V194" s="596"/>
      <c r="W194" s="596"/>
      <c r="X194" s="596"/>
      <c r="Y194" s="596"/>
      <c r="Z194" s="596"/>
    </row>
    <row r="195" ht="12.0" customHeight="1">
      <c r="A195" s="595"/>
      <c r="B195" s="596"/>
      <c r="C195" s="596"/>
      <c r="D195" s="596"/>
      <c r="E195" s="485"/>
      <c r="F195" s="485"/>
      <c r="G195" s="483"/>
      <c r="H195" s="483"/>
      <c r="I195" s="483"/>
      <c r="J195" s="596"/>
      <c r="K195" s="596"/>
      <c r="L195" s="595"/>
      <c r="M195" s="595"/>
      <c r="N195" s="595"/>
      <c r="O195" s="595"/>
      <c r="P195" s="595"/>
      <c r="Q195" s="595"/>
      <c r="R195" s="595"/>
      <c r="S195" s="596"/>
      <c r="T195" s="596"/>
      <c r="U195" s="596"/>
      <c r="V195" s="596"/>
      <c r="W195" s="596"/>
      <c r="X195" s="596"/>
      <c r="Y195" s="596"/>
      <c r="Z195" s="596"/>
    </row>
    <row r="196" ht="12.0" customHeight="1">
      <c r="A196" s="595"/>
      <c r="B196" s="596"/>
      <c r="C196" s="596"/>
      <c r="D196" s="596"/>
      <c r="E196" s="485"/>
      <c r="F196" s="485"/>
      <c r="G196" s="483"/>
      <c r="H196" s="483"/>
      <c r="I196" s="483"/>
      <c r="J196" s="596"/>
      <c r="K196" s="596"/>
      <c r="L196" s="595"/>
      <c r="M196" s="595"/>
      <c r="N196" s="595"/>
      <c r="O196" s="595"/>
      <c r="P196" s="595"/>
      <c r="Q196" s="595"/>
      <c r="R196" s="595"/>
      <c r="S196" s="596"/>
      <c r="T196" s="596"/>
      <c r="U196" s="596"/>
      <c r="V196" s="596"/>
      <c r="W196" s="596"/>
      <c r="X196" s="596"/>
      <c r="Y196" s="596"/>
      <c r="Z196" s="596"/>
    </row>
    <row r="197" ht="12.0" customHeight="1">
      <c r="A197" s="595"/>
      <c r="B197" s="596"/>
      <c r="C197" s="596"/>
      <c r="D197" s="596"/>
      <c r="E197" s="485"/>
      <c r="F197" s="485"/>
      <c r="G197" s="483"/>
      <c r="H197" s="483"/>
      <c r="I197" s="483"/>
      <c r="J197" s="596"/>
      <c r="K197" s="596"/>
      <c r="L197" s="595"/>
      <c r="M197" s="595"/>
      <c r="N197" s="595"/>
      <c r="O197" s="595"/>
      <c r="P197" s="595"/>
      <c r="Q197" s="595"/>
      <c r="R197" s="595"/>
      <c r="S197" s="596"/>
      <c r="T197" s="596"/>
      <c r="U197" s="596"/>
      <c r="V197" s="596"/>
      <c r="W197" s="596"/>
      <c r="X197" s="596"/>
      <c r="Y197" s="596"/>
      <c r="Z197" s="596"/>
    </row>
    <row r="198" ht="12.0" customHeight="1">
      <c r="A198" s="595"/>
      <c r="B198" s="596"/>
      <c r="C198" s="596"/>
      <c r="D198" s="596"/>
      <c r="E198" s="485"/>
      <c r="F198" s="485"/>
      <c r="G198" s="483"/>
      <c r="H198" s="483"/>
      <c r="I198" s="483"/>
      <c r="J198" s="596"/>
      <c r="K198" s="596"/>
      <c r="L198" s="595"/>
      <c r="M198" s="595"/>
      <c r="N198" s="595"/>
      <c r="O198" s="595"/>
      <c r="P198" s="595"/>
      <c r="Q198" s="595"/>
      <c r="R198" s="595"/>
      <c r="S198" s="596"/>
      <c r="T198" s="596"/>
      <c r="U198" s="596"/>
      <c r="V198" s="596"/>
      <c r="W198" s="596"/>
      <c r="X198" s="596"/>
      <c r="Y198" s="596"/>
      <c r="Z198" s="596"/>
    </row>
    <row r="199" ht="12.0" customHeight="1">
      <c r="A199" s="595"/>
      <c r="B199" s="596"/>
      <c r="C199" s="596"/>
      <c r="D199" s="596"/>
      <c r="E199" s="485"/>
      <c r="F199" s="485"/>
      <c r="G199" s="483"/>
      <c r="H199" s="483"/>
      <c r="I199" s="483"/>
      <c r="J199" s="596"/>
      <c r="K199" s="596"/>
      <c r="L199" s="595"/>
      <c r="M199" s="595"/>
      <c r="N199" s="595"/>
      <c r="O199" s="595"/>
      <c r="P199" s="595"/>
      <c r="Q199" s="595"/>
      <c r="R199" s="595"/>
      <c r="S199" s="596"/>
      <c r="T199" s="596"/>
      <c r="U199" s="596"/>
      <c r="V199" s="596"/>
      <c r="W199" s="596"/>
      <c r="X199" s="596"/>
      <c r="Y199" s="596"/>
      <c r="Z199" s="596"/>
    </row>
    <row r="200" ht="12.0" customHeight="1">
      <c r="A200" s="595"/>
      <c r="B200" s="596"/>
      <c r="C200" s="596"/>
      <c r="D200" s="596"/>
      <c r="E200" s="485"/>
      <c r="F200" s="485"/>
      <c r="G200" s="483"/>
      <c r="H200" s="483"/>
      <c r="I200" s="483"/>
      <c r="J200" s="596"/>
      <c r="K200" s="596"/>
      <c r="L200" s="595"/>
      <c r="M200" s="595"/>
      <c r="N200" s="595"/>
      <c r="O200" s="595"/>
      <c r="P200" s="595"/>
      <c r="Q200" s="595"/>
      <c r="R200" s="595"/>
      <c r="S200" s="596"/>
      <c r="T200" s="596"/>
      <c r="U200" s="596"/>
      <c r="V200" s="596"/>
      <c r="W200" s="596"/>
      <c r="X200" s="596"/>
      <c r="Y200" s="596"/>
      <c r="Z200" s="596"/>
    </row>
    <row r="201" ht="12.0" customHeight="1">
      <c r="A201" s="595"/>
      <c r="B201" s="596"/>
      <c r="C201" s="596"/>
      <c r="D201" s="596"/>
      <c r="E201" s="485"/>
      <c r="F201" s="485"/>
      <c r="G201" s="483"/>
      <c r="H201" s="483"/>
      <c r="I201" s="483"/>
      <c r="J201" s="596"/>
      <c r="K201" s="596"/>
      <c r="L201" s="595"/>
      <c r="M201" s="595"/>
      <c r="N201" s="595"/>
      <c r="O201" s="595"/>
      <c r="P201" s="595"/>
      <c r="Q201" s="595"/>
      <c r="R201" s="595"/>
      <c r="S201" s="596"/>
      <c r="T201" s="596"/>
      <c r="U201" s="596"/>
      <c r="V201" s="596"/>
      <c r="W201" s="596"/>
      <c r="X201" s="596"/>
      <c r="Y201" s="596"/>
      <c r="Z201" s="596"/>
    </row>
    <row r="202" ht="12.0" customHeight="1">
      <c r="A202" s="595"/>
      <c r="B202" s="596"/>
      <c r="C202" s="596"/>
      <c r="D202" s="596"/>
      <c r="E202" s="485"/>
      <c r="F202" s="485"/>
      <c r="G202" s="483"/>
      <c r="H202" s="483"/>
      <c r="I202" s="483"/>
      <c r="J202" s="596"/>
      <c r="K202" s="596"/>
      <c r="L202" s="595"/>
      <c r="M202" s="595"/>
      <c r="N202" s="595"/>
      <c r="O202" s="595"/>
      <c r="P202" s="595"/>
      <c r="Q202" s="595"/>
      <c r="R202" s="595"/>
      <c r="S202" s="596"/>
      <c r="T202" s="596"/>
      <c r="U202" s="596"/>
      <c r="V202" s="596"/>
      <c r="W202" s="596"/>
      <c r="X202" s="596"/>
      <c r="Y202" s="596"/>
      <c r="Z202" s="596"/>
    </row>
    <row r="203" ht="12.0" customHeight="1">
      <c r="A203" s="595"/>
      <c r="B203" s="596"/>
      <c r="C203" s="596"/>
      <c r="D203" s="596"/>
      <c r="E203" s="485"/>
      <c r="F203" s="485"/>
      <c r="G203" s="483"/>
      <c r="H203" s="483"/>
      <c r="I203" s="483"/>
      <c r="J203" s="596"/>
      <c r="K203" s="596"/>
      <c r="L203" s="595"/>
      <c r="M203" s="595"/>
      <c r="N203" s="595"/>
      <c r="O203" s="595"/>
      <c r="P203" s="595"/>
      <c r="Q203" s="595"/>
      <c r="R203" s="595"/>
      <c r="S203" s="596"/>
      <c r="T203" s="596"/>
      <c r="U203" s="596"/>
      <c r="V203" s="596"/>
      <c r="W203" s="596"/>
      <c r="X203" s="596"/>
      <c r="Y203" s="596"/>
      <c r="Z203" s="596"/>
    </row>
    <row r="204" ht="12.0" customHeight="1">
      <c r="A204" s="595"/>
      <c r="B204" s="596"/>
      <c r="C204" s="596"/>
      <c r="D204" s="596"/>
      <c r="E204" s="485"/>
      <c r="F204" s="485"/>
      <c r="G204" s="483"/>
      <c r="H204" s="483"/>
      <c r="I204" s="483"/>
      <c r="J204" s="596"/>
      <c r="K204" s="596"/>
      <c r="L204" s="595"/>
      <c r="M204" s="595"/>
      <c r="N204" s="595"/>
      <c r="O204" s="595"/>
      <c r="P204" s="595"/>
      <c r="Q204" s="595"/>
      <c r="R204" s="595"/>
      <c r="S204" s="596"/>
      <c r="T204" s="596"/>
      <c r="U204" s="596"/>
      <c r="V204" s="596"/>
      <c r="W204" s="596"/>
      <c r="X204" s="596"/>
      <c r="Y204" s="596"/>
      <c r="Z204" s="596"/>
    </row>
    <row r="205" ht="12.0" customHeight="1">
      <c r="A205" s="595"/>
      <c r="B205" s="596"/>
      <c r="C205" s="596"/>
      <c r="D205" s="596"/>
      <c r="E205" s="485"/>
      <c r="F205" s="485"/>
      <c r="G205" s="483"/>
      <c r="H205" s="483"/>
      <c r="I205" s="483"/>
      <c r="J205" s="596"/>
      <c r="K205" s="596"/>
      <c r="L205" s="595"/>
      <c r="M205" s="595"/>
      <c r="N205" s="595"/>
      <c r="O205" s="595"/>
      <c r="P205" s="595"/>
      <c r="Q205" s="595"/>
      <c r="R205" s="595"/>
      <c r="S205" s="596"/>
      <c r="T205" s="596"/>
      <c r="U205" s="596"/>
      <c r="V205" s="596"/>
      <c r="W205" s="596"/>
      <c r="X205" s="596"/>
      <c r="Y205" s="596"/>
      <c r="Z205" s="596"/>
    </row>
    <row r="206" ht="12.0" customHeight="1">
      <c r="A206" s="595"/>
      <c r="B206" s="596"/>
      <c r="C206" s="596"/>
      <c r="D206" s="596"/>
      <c r="E206" s="485"/>
      <c r="F206" s="485"/>
      <c r="G206" s="483"/>
      <c r="H206" s="483"/>
      <c r="I206" s="483"/>
      <c r="J206" s="596"/>
      <c r="K206" s="596"/>
      <c r="L206" s="595"/>
      <c r="M206" s="595"/>
      <c r="N206" s="595"/>
      <c r="O206" s="595"/>
      <c r="P206" s="595"/>
      <c r="Q206" s="595"/>
      <c r="R206" s="595"/>
      <c r="S206" s="596"/>
      <c r="T206" s="596"/>
      <c r="U206" s="596"/>
      <c r="V206" s="596"/>
      <c r="W206" s="596"/>
      <c r="X206" s="596"/>
      <c r="Y206" s="596"/>
      <c r="Z206" s="596"/>
    </row>
    <row r="207" ht="12.0" customHeight="1">
      <c r="A207" s="595"/>
      <c r="B207" s="596"/>
      <c r="C207" s="596"/>
      <c r="D207" s="596"/>
      <c r="E207" s="485"/>
      <c r="F207" s="485"/>
      <c r="G207" s="483"/>
      <c r="H207" s="483"/>
      <c r="I207" s="483"/>
      <c r="J207" s="596"/>
      <c r="K207" s="596"/>
      <c r="L207" s="595"/>
      <c r="M207" s="595"/>
      <c r="N207" s="595"/>
      <c r="O207" s="595"/>
      <c r="P207" s="595"/>
      <c r="Q207" s="595"/>
      <c r="R207" s="595"/>
      <c r="S207" s="596"/>
      <c r="T207" s="596"/>
      <c r="U207" s="596"/>
      <c r="V207" s="596"/>
      <c r="W207" s="596"/>
      <c r="X207" s="596"/>
      <c r="Y207" s="596"/>
      <c r="Z207" s="596"/>
    </row>
    <row r="208" ht="12.0" customHeight="1">
      <c r="A208" s="595"/>
      <c r="B208" s="596"/>
      <c r="C208" s="596"/>
      <c r="D208" s="596"/>
      <c r="E208" s="485"/>
      <c r="F208" s="485"/>
      <c r="G208" s="483"/>
      <c r="H208" s="483"/>
      <c r="I208" s="483"/>
      <c r="J208" s="596"/>
      <c r="K208" s="596"/>
      <c r="L208" s="595"/>
      <c r="M208" s="595"/>
      <c r="N208" s="595"/>
      <c r="O208" s="595"/>
      <c r="P208" s="595"/>
      <c r="Q208" s="595"/>
      <c r="R208" s="595"/>
      <c r="S208" s="596"/>
      <c r="T208" s="596"/>
      <c r="U208" s="596"/>
      <c r="V208" s="596"/>
      <c r="W208" s="596"/>
      <c r="X208" s="596"/>
      <c r="Y208" s="596"/>
      <c r="Z208" s="596"/>
    </row>
    <row r="209" ht="12.0" customHeight="1">
      <c r="A209" s="595"/>
      <c r="B209" s="596"/>
      <c r="C209" s="596"/>
      <c r="D209" s="596"/>
      <c r="E209" s="485"/>
      <c r="F209" s="485"/>
      <c r="G209" s="483"/>
      <c r="H209" s="483"/>
      <c r="I209" s="483"/>
      <c r="J209" s="596"/>
      <c r="K209" s="596"/>
      <c r="L209" s="595"/>
      <c r="M209" s="595"/>
      <c r="N209" s="595"/>
      <c r="O209" s="595"/>
      <c r="P209" s="595"/>
      <c r="Q209" s="595"/>
      <c r="R209" s="595"/>
      <c r="S209" s="596"/>
      <c r="T209" s="596"/>
      <c r="U209" s="596"/>
      <c r="V209" s="596"/>
      <c r="W209" s="596"/>
      <c r="X209" s="596"/>
      <c r="Y209" s="596"/>
      <c r="Z209" s="596"/>
    </row>
    <row r="210" ht="12.0" customHeight="1">
      <c r="A210" s="595"/>
      <c r="B210" s="596"/>
      <c r="C210" s="596"/>
      <c r="D210" s="596"/>
      <c r="E210" s="485"/>
      <c r="F210" s="485"/>
      <c r="G210" s="483"/>
      <c r="H210" s="483"/>
      <c r="I210" s="483"/>
      <c r="J210" s="596"/>
      <c r="K210" s="596"/>
      <c r="L210" s="595"/>
      <c r="M210" s="595"/>
      <c r="N210" s="595"/>
      <c r="O210" s="595"/>
      <c r="P210" s="595"/>
      <c r="Q210" s="595"/>
      <c r="R210" s="595"/>
      <c r="S210" s="596"/>
      <c r="T210" s="596"/>
      <c r="U210" s="596"/>
      <c r="V210" s="596"/>
      <c r="W210" s="596"/>
      <c r="X210" s="596"/>
      <c r="Y210" s="596"/>
      <c r="Z210" s="596"/>
    </row>
    <row r="211" ht="12.0" customHeight="1">
      <c r="A211" s="595"/>
      <c r="B211" s="596"/>
      <c r="C211" s="596"/>
      <c r="D211" s="596"/>
      <c r="E211" s="485"/>
      <c r="F211" s="485"/>
      <c r="G211" s="483"/>
      <c r="H211" s="483"/>
      <c r="I211" s="483"/>
      <c r="J211" s="596"/>
      <c r="K211" s="596"/>
      <c r="L211" s="595"/>
      <c r="M211" s="595"/>
      <c r="N211" s="595"/>
      <c r="O211" s="595"/>
      <c r="P211" s="595"/>
      <c r="Q211" s="595"/>
      <c r="R211" s="595"/>
      <c r="S211" s="596"/>
      <c r="T211" s="596"/>
      <c r="U211" s="596"/>
      <c r="V211" s="596"/>
      <c r="W211" s="596"/>
      <c r="X211" s="596"/>
      <c r="Y211" s="596"/>
      <c r="Z211" s="596"/>
    </row>
    <row r="212" ht="12.0" customHeight="1">
      <c r="A212" s="595"/>
      <c r="B212" s="596"/>
      <c r="C212" s="596"/>
      <c r="D212" s="596"/>
      <c r="E212" s="485"/>
      <c r="F212" s="485"/>
      <c r="G212" s="483"/>
      <c r="H212" s="483"/>
      <c r="I212" s="483"/>
      <c r="J212" s="596"/>
      <c r="K212" s="596"/>
      <c r="L212" s="595"/>
      <c r="M212" s="595"/>
      <c r="N212" s="595"/>
      <c r="O212" s="595"/>
      <c r="P212" s="595"/>
      <c r="Q212" s="595"/>
      <c r="R212" s="595"/>
      <c r="S212" s="596"/>
      <c r="T212" s="596"/>
      <c r="U212" s="596"/>
      <c r="V212" s="596"/>
      <c r="W212" s="596"/>
      <c r="X212" s="596"/>
      <c r="Y212" s="596"/>
      <c r="Z212" s="596"/>
    </row>
    <row r="213" ht="12.0" customHeight="1">
      <c r="A213" s="595"/>
      <c r="B213" s="596"/>
      <c r="C213" s="596"/>
      <c r="D213" s="596"/>
      <c r="E213" s="485"/>
      <c r="F213" s="485"/>
      <c r="G213" s="483"/>
      <c r="H213" s="483"/>
      <c r="I213" s="483"/>
      <c r="J213" s="596"/>
      <c r="K213" s="596"/>
      <c r="L213" s="595"/>
      <c r="M213" s="595"/>
      <c r="N213" s="595"/>
      <c r="O213" s="595"/>
      <c r="P213" s="595"/>
      <c r="Q213" s="595"/>
      <c r="R213" s="595"/>
      <c r="S213" s="596"/>
      <c r="T213" s="596"/>
      <c r="U213" s="596"/>
      <c r="V213" s="596"/>
      <c r="W213" s="596"/>
      <c r="X213" s="596"/>
      <c r="Y213" s="596"/>
      <c r="Z213" s="596"/>
    </row>
    <row r="214" ht="12.0" customHeight="1">
      <c r="A214" s="595"/>
      <c r="B214" s="596"/>
      <c r="C214" s="596"/>
      <c r="D214" s="596"/>
      <c r="E214" s="485"/>
      <c r="F214" s="485"/>
      <c r="G214" s="483"/>
      <c r="H214" s="483"/>
      <c r="I214" s="483"/>
      <c r="J214" s="596"/>
      <c r="K214" s="596"/>
      <c r="L214" s="595"/>
      <c r="M214" s="595"/>
      <c r="N214" s="595"/>
      <c r="O214" s="595"/>
      <c r="P214" s="595"/>
      <c r="Q214" s="595"/>
      <c r="R214" s="595"/>
      <c r="S214" s="596"/>
      <c r="T214" s="596"/>
      <c r="U214" s="596"/>
      <c r="V214" s="596"/>
      <c r="W214" s="596"/>
      <c r="X214" s="596"/>
      <c r="Y214" s="596"/>
      <c r="Z214" s="596"/>
    </row>
    <row r="215" ht="12.0" customHeight="1">
      <c r="A215" s="595"/>
      <c r="B215" s="596"/>
      <c r="C215" s="596"/>
      <c r="D215" s="596"/>
      <c r="E215" s="485"/>
      <c r="F215" s="485"/>
      <c r="G215" s="483"/>
      <c r="H215" s="483"/>
      <c r="I215" s="483"/>
      <c r="J215" s="596"/>
      <c r="K215" s="596"/>
      <c r="L215" s="595"/>
      <c r="M215" s="595"/>
      <c r="N215" s="595"/>
      <c r="O215" s="595"/>
      <c r="P215" s="595"/>
      <c r="Q215" s="595"/>
      <c r="R215" s="595"/>
      <c r="S215" s="596"/>
      <c r="T215" s="596"/>
      <c r="U215" s="596"/>
      <c r="V215" s="596"/>
      <c r="W215" s="596"/>
      <c r="X215" s="596"/>
      <c r="Y215" s="596"/>
      <c r="Z215" s="596"/>
    </row>
    <row r="216" ht="12.0" customHeight="1">
      <c r="A216" s="595"/>
      <c r="B216" s="596"/>
      <c r="C216" s="596"/>
      <c r="D216" s="596"/>
      <c r="E216" s="485"/>
      <c r="F216" s="485"/>
      <c r="G216" s="483"/>
      <c r="H216" s="483"/>
      <c r="I216" s="483"/>
      <c r="J216" s="596"/>
      <c r="K216" s="596"/>
      <c r="L216" s="595"/>
      <c r="M216" s="595"/>
      <c r="N216" s="595"/>
      <c r="O216" s="595"/>
      <c r="P216" s="595"/>
      <c r="Q216" s="595"/>
      <c r="R216" s="595"/>
      <c r="S216" s="596"/>
      <c r="T216" s="596"/>
      <c r="U216" s="596"/>
      <c r="V216" s="596"/>
      <c r="W216" s="596"/>
      <c r="X216" s="596"/>
      <c r="Y216" s="596"/>
      <c r="Z216" s="596"/>
    </row>
    <row r="217" ht="12.0" customHeight="1">
      <c r="A217" s="595"/>
      <c r="B217" s="596"/>
      <c r="C217" s="596"/>
      <c r="D217" s="596"/>
      <c r="E217" s="485"/>
      <c r="F217" s="485"/>
      <c r="G217" s="483"/>
      <c r="H217" s="483"/>
      <c r="I217" s="483"/>
      <c r="J217" s="596"/>
      <c r="K217" s="596"/>
      <c r="L217" s="595"/>
      <c r="M217" s="595"/>
      <c r="N217" s="595"/>
      <c r="O217" s="595"/>
      <c r="P217" s="595"/>
      <c r="Q217" s="595"/>
      <c r="R217" s="595"/>
      <c r="S217" s="596"/>
      <c r="T217" s="596"/>
      <c r="U217" s="596"/>
      <c r="V217" s="596"/>
      <c r="W217" s="596"/>
      <c r="X217" s="596"/>
      <c r="Y217" s="596"/>
      <c r="Z217" s="596"/>
    </row>
    <row r="218" ht="12.0" customHeight="1">
      <c r="A218" s="595"/>
      <c r="B218" s="596"/>
      <c r="C218" s="596"/>
      <c r="D218" s="596"/>
      <c r="E218" s="485"/>
      <c r="F218" s="485"/>
      <c r="G218" s="483"/>
      <c r="H218" s="483"/>
      <c r="I218" s="483"/>
      <c r="J218" s="596"/>
      <c r="K218" s="596"/>
      <c r="L218" s="595"/>
      <c r="M218" s="595"/>
      <c r="N218" s="595"/>
      <c r="O218" s="595"/>
      <c r="P218" s="595"/>
      <c r="Q218" s="595"/>
      <c r="R218" s="595"/>
      <c r="S218" s="596"/>
      <c r="T218" s="596"/>
      <c r="U218" s="596"/>
      <c r="V218" s="596"/>
      <c r="W218" s="596"/>
      <c r="X218" s="596"/>
      <c r="Y218" s="596"/>
      <c r="Z218" s="596"/>
    </row>
    <row r="219" ht="12.0" customHeight="1">
      <c r="A219" s="595"/>
      <c r="B219" s="596"/>
      <c r="C219" s="596"/>
      <c r="D219" s="596"/>
      <c r="E219" s="485"/>
      <c r="F219" s="485"/>
      <c r="G219" s="483"/>
      <c r="H219" s="483"/>
      <c r="I219" s="483"/>
      <c r="J219" s="596"/>
      <c r="K219" s="596"/>
      <c r="L219" s="595"/>
      <c r="M219" s="595"/>
      <c r="N219" s="595"/>
      <c r="O219" s="595"/>
      <c r="P219" s="595"/>
      <c r="Q219" s="595"/>
      <c r="R219" s="595"/>
      <c r="S219" s="596"/>
      <c r="T219" s="596"/>
      <c r="U219" s="596"/>
      <c r="V219" s="596"/>
      <c r="W219" s="596"/>
      <c r="X219" s="596"/>
      <c r="Y219" s="596"/>
      <c r="Z219" s="596"/>
    </row>
    <row r="220" ht="12.0" customHeight="1">
      <c r="A220" s="595"/>
      <c r="B220" s="596"/>
      <c r="C220" s="596"/>
      <c r="D220" s="596"/>
      <c r="E220" s="485"/>
      <c r="F220" s="485"/>
      <c r="G220" s="483"/>
      <c r="H220" s="483"/>
      <c r="I220" s="483"/>
      <c r="J220" s="596"/>
      <c r="K220" s="596"/>
      <c r="L220" s="595"/>
      <c r="M220" s="595"/>
      <c r="N220" s="595"/>
      <c r="O220" s="595"/>
      <c r="P220" s="595"/>
      <c r="Q220" s="595"/>
      <c r="R220" s="595"/>
      <c r="S220" s="596"/>
      <c r="T220" s="596"/>
      <c r="U220" s="596"/>
      <c r="V220" s="596"/>
      <c r="W220" s="596"/>
      <c r="X220" s="596"/>
      <c r="Y220" s="596"/>
      <c r="Z220" s="59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K4:K5"/>
    <mergeCell ref="E4:F4"/>
    <mergeCell ref="G4:H4"/>
    <mergeCell ref="I4:I5"/>
    <mergeCell ref="J4:J5"/>
  </mergeCells>
  <printOptions/>
  <pageMargins bottom="0.75" footer="0.0" header="0.0" left="0.7" right="0.7" top="0.75"/>
  <pageSetup orientation="landscape"/>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
    <col customWidth="1" min="2" max="2" width="52.86"/>
    <col customWidth="1" min="3" max="3" width="13.14"/>
    <col customWidth="1" min="4" max="4" width="16.0"/>
    <col customWidth="1" min="5" max="5" width="11.43"/>
    <col customWidth="1" min="6" max="6" width="23.0"/>
    <col customWidth="1" min="7" max="26" width="11.43"/>
  </cols>
  <sheetData>
    <row r="1" ht="12.75" customHeight="1">
      <c r="A1" s="709"/>
      <c r="B1" s="709"/>
      <c r="C1" s="709"/>
      <c r="D1" s="709"/>
      <c r="E1" s="709"/>
      <c r="F1" s="709"/>
      <c r="G1" s="709"/>
      <c r="H1" s="709"/>
      <c r="I1" s="709"/>
      <c r="J1" s="709"/>
      <c r="K1" s="709"/>
      <c r="L1" s="709"/>
      <c r="M1" s="709"/>
      <c r="N1" s="709"/>
      <c r="O1" s="709"/>
      <c r="P1" s="710"/>
      <c r="Q1" s="710"/>
      <c r="R1" s="710"/>
      <c r="S1" s="710"/>
      <c r="T1" s="710"/>
      <c r="U1" s="710"/>
      <c r="V1" s="710"/>
      <c r="W1" s="710"/>
      <c r="X1" s="710"/>
      <c r="Y1" s="710"/>
      <c r="Z1" s="710"/>
    </row>
    <row r="2" ht="12.0" customHeight="1">
      <c r="A2" s="712" t="s">
        <v>424</v>
      </c>
      <c r="B2" s="710"/>
      <c r="C2" s="709"/>
      <c r="D2" s="709"/>
      <c r="E2" s="713"/>
      <c r="F2" s="709"/>
      <c r="G2" s="709"/>
      <c r="H2" s="709"/>
      <c r="I2" s="709"/>
      <c r="J2" s="709"/>
      <c r="K2" s="709"/>
      <c r="L2" s="709"/>
      <c r="M2" s="709"/>
      <c r="N2" s="709"/>
      <c r="O2" s="709"/>
      <c r="P2" s="710"/>
      <c r="Q2" s="710"/>
      <c r="R2" s="710"/>
      <c r="S2" s="710"/>
      <c r="T2" s="710"/>
      <c r="U2" s="710"/>
      <c r="V2" s="710"/>
      <c r="W2" s="710"/>
      <c r="X2" s="710"/>
      <c r="Y2" s="710"/>
      <c r="Z2" s="710"/>
    </row>
    <row r="3" ht="12.0" customHeight="1">
      <c r="A3" s="715"/>
      <c r="B3" s="717"/>
      <c r="C3" s="717"/>
      <c r="D3" s="717" t="s">
        <v>429</v>
      </c>
      <c r="E3" s="719"/>
      <c r="F3" s="709"/>
      <c r="G3" s="709"/>
      <c r="H3" s="709"/>
      <c r="I3" s="709"/>
      <c r="J3" s="709"/>
      <c r="K3" s="709"/>
      <c r="L3" s="709"/>
      <c r="M3" s="709"/>
      <c r="N3" s="709"/>
      <c r="O3" s="709"/>
      <c r="P3" s="710"/>
      <c r="Q3" s="710"/>
      <c r="R3" s="710"/>
      <c r="S3" s="710"/>
      <c r="T3" s="710"/>
      <c r="U3" s="710"/>
      <c r="V3" s="710"/>
      <c r="W3" s="710"/>
      <c r="X3" s="710"/>
      <c r="Y3" s="710"/>
      <c r="Z3" s="710"/>
    </row>
    <row r="4" ht="12.0" customHeight="1">
      <c r="A4" s="721" t="s">
        <v>430</v>
      </c>
      <c r="B4" s="723"/>
      <c r="C4" s="724"/>
      <c r="D4" s="725">
        <v>50.4</v>
      </c>
      <c r="E4" s="719"/>
      <c r="F4" s="709"/>
      <c r="G4" s="726"/>
      <c r="H4" s="709"/>
      <c r="I4" s="709"/>
      <c r="J4" s="709"/>
      <c r="K4" s="709"/>
      <c r="L4" s="709"/>
      <c r="M4" s="709"/>
      <c r="N4" s="709"/>
      <c r="O4" s="709"/>
      <c r="P4" s="710"/>
      <c r="Q4" s="710"/>
      <c r="R4" s="710"/>
      <c r="S4" s="710"/>
      <c r="T4" s="710"/>
      <c r="U4" s="710"/>
      <c r="V4" s="710"/>
      <c r="W4" s="710"/>
      <c r="X4" s="710"/>
      <c r="Y4" s="710"/>
      <c r="Z4" s="710"/>
    </row>
    <row r="5" ht="12.0" customHeight="1">
      <c r="A5" s="721" t="s">
        <v>432</v>
      </c>
      <c r="B5" s="723"/>
      <c r="C5" s="724"/>
      <c r="D5" s="725">
        <v>2.6</v>
      </c>
      <c r="E5" s="719"/>
      <c r="F5" s="709"/>
      <c r="G5" s="726"/>
      <c r="H5" s="709"/>
      <c r="I5" s="709"/>
      <c r="J5" s="709"/>
      <c r="K5" s="709"/>
      <c r="L5" s="709"/>
      <c r="M5" s="709"/>
      <c r="N5" s="709"/>
      <c r="O5" s="709"/>
      <c r="P5" s="710"/>
      <c r="Q5" s="710"/>
      <c r="R5" s="710"/>
      <c r="S5" s="710"/>
      <c r="T5" s="710"/>
      <c r="U5" s="710"/>
      <c r="V5" s="710"/>
      <c r="W5" s="710"/>
      <c r="X5" s="710"/>
      <c r="Y5" s="710"/>
      <c r="Z5" s="710"/>
    </row>
    <row r="6" ht="12.0" customHeight="1">
      <c r="A6" s="721" t="s">
        <v>433</v>
      </c>
      <c r="B6" s="723"/>
      <c r="C6" s="724"/>
      <c r="D6" s="725">
        <v>2.0</v>
      </c>
      <c r="E6" s="719"/>
      <c r="F6" s="709"/>
      <c r="G6" s="726"/>
      <c r="H6" s="709"/>
      <c r="I6" s="709"/>
      <c r="J6" s="709"/>
      <c r="K6" s="709"/>
      <c r="L6" s="709"/>
      <c r="M6" s="709"/>
      <c r="N6" s="709"/>
      <c r="O6" s="709"/>
      <c r="P6" s="710"/>
      <c r="Q6" s="710"/>
      <c r="R6" s="710"/>
      <c r="S6" s="710"/>
      <c r="T6" s="710"/>
      <c r="U6" s="710"/>
      <c r="V6" s="710"/>
      <c r="W6" s="710"/>
      <c r="X6" s="710"/>
      <c r="Y6" s="710"/>
      <c r="Z6" s="710"/>
    </row>
    <row r="7" ht="12.0" customHeight="1">
      <c r="A7" s="713"/>
      <c r="B7" s="728"/>
      <c r="C7" s="730"/>
      <c r="D7" s="730"/>
      <c r="E7" s="731"/>
      <c r="F7" s="709"/>
      <c r="G7" s="709"/>
      <c r="H7" s="709"/>
      <c r="I7" s="709"/>
      <c r="J7" s="709"/>
      <c r="K7" s="709"/>
      <c r="L7" s="709"/>
      <c r="M7" s="709"/>
      <c r="N7" s="709"/>
      <c r="O7" s="709"/>
      <c r="P7" s="710"/>
      <c r="Q7" s="710"/>
      <c r="R7" s="710"/>
      <c r="S7" s="710"/>
      <c r="T7" s="710"/>
      <c r="U7" s="710"/>
      <c r="V7" s="710"/>
      <c r="W7" s="710"/>
      <c r="X7" s="710"/>
      <c r="Y7" s="710"/>
      <c r="Z7" s="710"/>
    </row>
    <row r="8" ht="12.0" customHeight="1">
      <c r="A8" s="733" t="s">
        <v>159</v>
      </c>
      <c r="B8" s="734" t="s">
        <v>434</v>
      </c>
      <c r="C8" s="717" t="s">
        <v>435</v>
      </c>
      <c r="D8" s="717" t="s">
        <v>391</v>
      </c>
      <c r="E8" s="717" t="s">
        <v>436</v>
      </c>
      <c r="F8" s="709"/>
      <c r="G8" s="709"/>
      <c r="H8" s="709"/>
      <c r="I8" s="709"/>
      <c r="J8" s="709"/>
      <c r="K8" s="709"/>
      <c r="L8" s="709"/>
      <c r="M8" s="709"/>
      <c r="N8" s="709"/>
      <c r="O8" s="709"/>
      <c r="P8" s="710"/>
      <c r="Q8" s="710"/>
      <c r="R8" s="710"/>
      <c r="S8" s="710"/>
      <c r="T8" s="710"/>
      <c r="U8" s="710"/>
      <c r="V8" s="710"/>
      <c r="W8" s="710"/>
      <c r="X8" s="710"/>
      <c r="Y8" s="710"/>
      <c r="Z8" s="710"/>
    </row>
    <row r="9" ht="12.0" customHeight="1">
      <c r="A9" s="736">
        <v>1.0</v>
      </c>
      <c r="B9" s="312" t="s">
        <v>431</v>
      </c>
      <c r="C9" s="737">
        <v>2.015</v>
      </c>
      <c r="D9" s="738">
        <f t="shared" ref="D9:D14" si="1">C9*$D$4/E9</f>
        <v>101.556</v>
      </c>
      <c r="E9" s="740">
        <v>1.0</v>
      </c>
      <c r="F9" s="709"/>
      <c r="G9" s="709"/>
      <c r="H9" s="709"/>
      <c r="I9" s="709"/>
      <c r="J9" s="709"/>
      <c r="K9" s="709"/>
      <c r="L9" s="709"/>
      <c r="M9" s="709"/>
      <c r="N9" s="709"/>
      <c r="O9" s="709"/>
      <c r="P9" s="710"/>
      <c r="Q9" s="710"/>
      <c r="R9" s="710"/>
      <c r="S9" s="710"/>
      <c r="T9" s="710"/>
      <c r="U9" s="710"/>
      <c r="V9" s="710"/>
      <c r="W9" s="710"/>
      <c r="X9" s="710"/>
      <c r="Y9" s="710"/>
      <c r="Z9" s="710"/>
    </row>
    <row r="10" ht="12.0" customHeight="1">
      <c r="A10" s="736">
        <v>2.0</v>
      </c>
      <c r="B10" s="312" t="s">
        <v>431</v>
      </c>
      <c r="C10" s="737">
        <v>2.015</v>
      </c>
      <c r="D10" s="738">
        <f t="shared" si="1"/>
        <v>101.556</v>
      </c>
      <c r="E10" s="740">
        <v>1.0</v>
      </c>
      <c r="F10" s="709"/>
      <c r="G10" s="709"/>
      <c r="H10" s="709"/>
      <c r="I10" s="709"/>
      <c r="J10" s="709"/>
      <c r="K10" s="709"/>
      <c r="L10" s="709"/>
      <c r="M10" s="709"/>
      <c r="N10" s="709"/>
      <c r="O10" s="709"/>
      <c r="P10" s="710"/>
      <c r="Q10" s="710"/>
      <c r="R10" s="710"/>
      <c r="S10" s="710"/>
      <c r="T10" s="710"/>
      <c r="U10" s="710"/>
      <c r="V10" s="710"/>
      <c r="W10" s="710"/>
      <c r="X10" s="710"/>
      <c r="Y10" s="710"/>
      <c r="Z10" s="710"/>
    </row>
    <row r="11" ht="12.0" customHeight="1">
      <c r="A11" s="736">
        <v>3.0</v>
      </c>
      <c r="B11" s="312" t="s">
        <v>437</v>
      </c>
      <c r="C11" s="737">
        <v>0.0</v>
      </c>
      <c r="D11" s="738">
        <f t="shared" si="1"/>
        <v>0</v>
      </c>
      <c r="E11" s="740">
        <v>1.0</v>
      </c>
      <c r="F11" s="709"/>
      <c r="G11" s="709"/>
      <c r="H11" s="709"/>
      <c r="I11" s="709"/>
      <c r="J11" s="709"/>
      <c r="K11" s="709"/>
      <c r="L11" s="709"/>
      <c r="M11" s="709"/>
      <c r="N11" s="709"/>
      <c r="O11" s="709"/>
      <c r="P11" s="710"/>
      <c r="Q11" s="710"/>
      <c r="R11" s="710"/>
      <c r="S11" s="710"/>
      <c r="T11" s="710"/>
      <c r="U11" s="710"/>
      <c r="V11" s="710"/>
      <c r="W11" s="710"/>
      <c r="X11" s="710"/>
      <c r="Y11" s="710"/>
      <c r="Z11" s="710"/>
    </row>
    <row r="12" ht="12.0" customHeight="1">
      <c r="A12" s="736">
        <v>4.0</v>
      </c>
      <c r="B12" s="312" t="s">
        <v>437</v>
      </c>
      <c r="C12" s="737">
        <v>0.0</v>
      </c>
      <c r="D12" s="738">
        <f t="shared" si="1"/>
        <v>0</v>
      </c>
      <c r="E12" s="740">
        <v>1.0</v>
      </c>
      <c r="F12" s="709"/>
      <c r="G12" s="709"/>
      <c r="H12" s="709"/>
      <c r="I12" s="709"/>
      <c r="J12" s="709"/>
      <c r="K12" s="709"/>
      <c r="L12" s="709"/>
      <c r="M12" s="709"/>
      <c r="N12" s="709"/>
      <c r="O12" s="709"/>
      <c r="P12" s="710"/>
      <c r="Q12" s="710"/>
      <c r="R12" s="710"/>
      <c r="S12" s="710"/>
      <c r="T12" s="710"/>
      <c r="U12" s="710"/>
      <c r="V12" s="710"/>
      <c r="W12" s="710"/>
      <c r="X12" s="710"/>
      <c r="Y12" s="710"/>
      <c r="Z12" s="710"/>
    </row>
    <row r="13" ht="12.0" customHeight="1">
      <c r="A13" s="736">
        <v>5.0</v>
      </c>
      <c r="B13" s="312">
        <v>0.0</v>
      </c>
      <c r="C13" s="737">
        <v>0.0</v>
      </c>
      <c r="D13" s="738">
        <f t="shared" si="1"/>
        <v>0</v>
      </c>
      <c r="E13" s="740">
        <v>1.0</v>
      </c>
      <c r="F13" s="709"/>
      <c r="G13" s="709"/>
      <c r="H13" s="709"/>
      <c r="I13" s="709"/>
      <c r="J13" s="709"/>
      <c r="K13" s="709"/>
      <c r="L13" s="709"/>
      <c r="M13" s="709"/>
      <c r="N13" s="709"/>
      <c r="O13" s="709"/>
      <c r="P13" s="710"/>
      <c r="Q13" s="710"/>
      <c r="R13" s="710"/>
      <c r="S13" s="710"/>
      <c r="T13" s="710"/>
      <c r="U13" s="710"/>
      <c r="V13" s="710"/>
      <c r="W13" s="710"/>
      <c r="X13" s="710"/>
      <c r="Y13" s="710"/>
      <c r="Z13" s="710"/>
    </row>
    <row r="14" ht="12.75" customHeight="1">
      <c r="A14" s="736">
        <v>6.0</v>
      </c>
      <c r="B14" s="312">
        <v>0.0</v>
      </c>
      <c r="C14" s="737">
        <v>0.0</v>
      </c>
      <c r="D14" s="738">
        <f t="shared" si="1"/>
        <v>0</v>
      </c>
      <c r="E14" s="740">
        <v>1.0</v>
      </c>
      <c r="F14" s="755"/>
      <c r="G14" s="709"/>
      <c r="H14" s="709"/>
      <c r="I14" s="709"/>
      <c r="J14" s="709"/>
      <c r="K14" s="709"/>
      <c r="L14" s="709"/>
      <c r="M14" s="709"/>
      <c r="N14" s="709"/>
      <c r="O14" s="709"/>
      <c r="P14" s="710"/>
      <c r="Q14" s="710"/>
      <c r="R14" s="710"/>
      <c r="S14" s="710"/>
      <c r="T14" s="710"/>
      <c r="U14" s="710"/>
      <c r="V14" s="710"/>
      <c r="W14" s="710"/>
      <c r="X14" s="710"/>
      <c r="Y14" s="710"/>
      <c r="Z14" s="710"/>
    </row>
    <row r="15" ht="12.0" customHeight="1">
      <c r="A15" s="713"/>
      <c r="B15" s="713" t="s">
        <v>444</v>
      </c>
      <c r="C15" s="737">
        <f t="shared" ref="C15:D15" si="2">SUM(C9:C14)</f>
        <v>4.03</v>
      </c>
      <c r="D15" s="762">
        <f t="shared" si="2"/>
        <v>203.112</v>
      </c>
      <c r="E15" s="740">
        <v>1.0</v>
      </c>
      <c r="F15" s="755" t="s">
        <v>450</v>
      </c>
      <c r="G15" s="762"/>
      <c r="H15" s="713"/>
      <c r="I15" s="713"/>
      <c r="J15" s="763"/>
      <c r="K15" s="762"/>
      <c r="L15" s="763"/>
      <c r="M15" s="713"/>
      <c r="N15" s="763"/>
      <c r="O15" s="762"/>
      <c r="P15" s="764"/>
      <c r="Q15" s="766"/>
      <c r="R15" s="770"/>
      <c r="S15" s="771"/>
      <c r="T15" s="764"/>
      <c r="U15" s="766"/>
      <c r="V15" s="770"/>
      <c r="W15" s="771"/>
      <c r="X15" s="764"/>
      <c r="Y15" s="766"/>
      <c r="Z15" s="770"/>
    </row>
    <row r="16" ht="12.0" customHeight="1">
      <c r="A16" s="713"/>
      <c r="B16" s="776"/>
      <c r="C16" s="778"/>
      <c r="D16" s="778"/>
      <c r="E16" s="762"/>
      <c r="F16" s="780">
        <v>30.0</v>
      </c>
      <c r="G16" s="709"/>
      <c r="H16" s="709"/>
      <c r="I16" s="709"/>
      <c r="J16" s="709"/>
      <c r="K16" s="709"/>
      <c r="L16" s="709"/>
      <c r="M16" s="709"/>
      <c r="N16" s="709"/>
      <c r="O16" s="709"/>
      <c r="P16" s="710"/>
      <c r="Q16" s="710"/>
      <c r="R16" s="710"/>
      <c r="S16" s="710"/>
      <c r="T16" s="710"/>
      <c r="U16" s="710"/>
      <c r="V16" s="710"/>
      <c r="W16" s="710"/>
      <c r="X16" s="710"/>
      <c r="Y16" s="710"/>
      <c r="Z16" s="710"/>
    </row>
    <row r="17" ht="12.0" customHeight="1">
      <c r="A17" s="733" t="s">
        <v>159</v>
      </c>
      <c r="B17" s="734" t="s">
        <v>434</v>
      </c>
      <c r="C17" s="717" t="s">
        <v>455</v>
      </c>
      <c r="D17" s="717" t="s">
        <v>391</v>
      </c>
      <c r="E17" s="717" t="s">
        <v>436</v>
      </c>
      <c r="F17" s="709"/>
      <c r="G17" s="709"/>
      <c r="H17" s="709"/>
      <c r="I17" s="709"/>
      <c r="J17" s="709"/>
      <c r="K17" s="709"/>
      <c r="L17" s="709"/>
      <c r="M17" s="709"/>
      <c r="N17" s="709"/>
      <c r="O17" s="709"/>
      <c r="P17" s="710"/>
      <c r="Q17" s="710"/>
      <c r="R17" s="710"/>
      <c r="S17" s="710"/>
      <c r="T17" s="710"/>
      <c r="U17" s="710"/>
      <c r="V17" s="710"/>
      <c r="W17" s="710"/>
      <c r="X17" s="710"/>
      <c r="Y17" s="710"/>
      <c r="Z17" s="710"/>
    </row>
    <row r="18" ht="12.0" customHeight="1">
      <c r="A18" s="736">
        <v>1.0</v>
      </c>
      <c r="B18" s="312" t="s">
        <v>431</v>
      </c>
      <c r="C18" s="737">
        <v>5626.0</v>
      </c>
      <c r="D18" s="738">
        <f t="shared" ref="D18:D23" si="3">C18*$D$5/E18/1000</f>
        <v>14.6276</v>
      </c>
      <c r="E18" s="740">
        <v>1.0</v>
      </c>
      <c r="F18" s="709"/>
      <c r="G18" s="709"/>
      <c r="H18" s="709"/>
      <c r="I18" s="709"/>
      <c r="J18" s="709"/>
      <c r="K18" s="709"/>
      <c r="L18" s="709"/>
      <c r="M18" s="709"/>
      <c r="N18" s="709"/>
      <c r="O18" s="709"/>
      <c r="P18" s="710"/>
      <c r="Q18" s="710"/>
      <c r="R18" s="710"/>
      <c r="S18" s="710"/>
      <c r="T18" s="710"/>
      <c r="U18" s="710"/>
      <c r="V18" s="710"/>
      <c r="W18" s="710"/>
      <c r="X18" s="710"/>
      <c r="Y18" s="710"/>
      <c r="Z18" s="710"/>
    </row>
    <row r="19" ht="12.0" customHeight="1">
      <c r="A19" s="736">
        <v>2.0</v>
      </c>
      <c r="B19" s="312" t="s">
        <v>431</v>
      </c>
      <c r="C19" s="737">
        <v>5626.0</v>
      </c>
      <c r="D19" s="738">
        <f t="shared" si="3"/>
        <v>14.6276</v>
      </c>
      <c r="E19" s="740">
        <v>1.0</v>
      </c>
      <c r="F19" s="709"/>
      <c r="G19" s="709"/>
      <c r="H19" s="709"/>
      <c r="I19" s="709"/>
      <c r="J19" s="709"/>
      <c r="K19" s="709"/>
      <c r="L19" s="709"/>
      <c r="M19" s="709"/>
      <c r="N19" s="709"/>
      <c r="O19" s="709"/>
      <c r="P19" s="710"/>
      <c r="Q19" s="710"/>
      <c r="R19" s="710"/>
      <c r="S19" s="710"/>
      <c r="T19" s="710"/>
      <c r="U19" s="710"/>
      <c r="V19" s="710"/>
      <c r="W19" s="710"/>
      <c r="X19" s="710"/>
      <c r="Y19" s="710"/>
      <c r="Z19" s="710"/>
    </row>
    <row r="20" ht="12.0" customHeight="1">
      <c r="A20" s="736">
        <v>3.0</v>
      </c>
      <c r="B20" s="312" t="s">
        <v>437</v>
      </c>
      <c r="C20" s="737">
        <v>0.0</v>
      </c>
      <c r="D20" s="738">
        <f t="shared" si="3"/>
        <v>0</v>
      </c>
      <c r="E20" s="740">
        <v>1.0</v>
      </c>
      <c r="F20" s="709"/>
      <c r="G20" s="709"/>
      <c r="H20" s="709"/>
      <c r="I20" s="709"/>
      <c r="J20" s="709"/>
      <c r="K20" s="709"/>
      <c r="L20" s="709"/>
      <c r="M20" s="709"/>
      <c r="N20" s="709"/>
      <c r="O20" s="709"/>
      <c r="P20" s="710"/>
      <c r="Q20" s="710"/>
      <c r="R20" s="710"/>
      <c r="S20" s="710"/>
      <c r="T20" s="710"/>
      <c r="U20" s="710"/>
      <c r="V20" s="710"/>
      <c r="W20" s="710"/>
      <c r="X20" s="710"/>
      <c r="Y20" s="710"/>
      <c r="Z20" s="710"/>
    </row>
    <row r="21" ht="12.0" customHeight="1">
      <c r="A21" s="736">
        <v>4.0</v>
      </c>
      <c r="B21" s="312" t="s">
        <v>437</v>
      </c>
      <c r="C21" s="737">
        <v>0.0</v>
      </c>
      <c r="D21" s="738">
        <f t="shared" si="3"/>
        <v>0</v>
      </c>
      <c r="E21" s="740">
        <v>1.0</v>
      </c>
      <c r="F21" s="709"/>
      <c r="G21" s="709"/>
      <c r="H21" s="709"/>
      <c r="I21" s="709"/>
      <c r="J21" s="709"/>
      <c r="K21" s="709"/>
      <c r="L21" s="709"/>
      <c r="M21" s="709"/>
      <c r="N21" s="709"/>
      <c r="O21" s="709"/>
      <c r="P21" s="710"/>
      <c r="Q21" s="710"/>
      <c r="R21" s="710"/>
      <c r="S21" s="710"/>
      <c r="T21" s="710"/>
      <c r="U21" s="710"/>
      <c r="V21" s="710"/>
      <c r="W21" s="710"/>
      <c r="X21" s="710"/>
      <c r="Y21" s="710"/>
      <c r="Z21" s="710"/>
    </row>
    <row r="22" ht="12.0" customHeight="1">
      <c r="A22" s="736">
        <v>5.0</v>
      </c>
      <c r="B22" s="312">
        <v>0.0</v>
      </c>
      <c r="C22" s="737">
        <v>0.0</v>
      </c>
      <c r="D22" s="738">
        <f t="shared" si="3"/>
        <v>0</v>
      </c>
      <c r="E22" s="740">
        <v>1.0</v>
      </c>
      <c r="F22" s="709"/>
      <c r="G22" s="709"/>
      <c r="H22" s="709"/>
      <c r="I22" s="709"/>
      <c r="J22" s="709"/>
      <c r="K22" s="709"/>
      <c r="L22" s="709"/>
      <c r="M22" s="709"/>
      <c r="N22" s="709"/>
      <c r="O22" s="709"/>
      <c r="P22" s="710"/>
      <c r="Q22" s="710"/>
      <c r="R22" s="710"/>
      <c r="S22" s="710"/>
      <c r="T22" s="710"/>
      <c r="U22" s="710"/>
      <c r="V22" s="710"/>
      <c r="W22" s="710"/>
      <c r="X22" s="710"/>
      <c r="Y22" s="710"/>
      <c r="Z22" s="710"/>
    </row>
    <row r="23" ht="12.75" customHeight="1">
      <c r="A23" s="736">
        <v>6.0</v>
      </c>
      <c r="B23" s="312">
        <v>0.0</v>
      </c>
      <c r="C23" s="737">
        <v>0.0</v>
      </c>
      <c r="D23" s="738">
        <f t="shared" si="3"/>
        <v>0</v>
      </c>
      <c r="E23" s="740">
        <v>1.0</v>
      </c>
      <c r="F23" s="755"/>
      <c r="G23" s="709"/>
      <c r="H23" s="709"/>
      <c r="I23" s="709"/>
      <c r="J23" s="709"/>
      <c r="K23" s="709"/>
      <c r="L23" s="709"/>
      <c r="M23" s="709"/>
      <c r="N23" s="709"/>
      <c r="O23" s="709"/>
      <c r="P23" s="710"/>
      <c r="Q23" s="710"/>
      <c r="R23" s="710"/>
      <c r="S23" s="710"/>
      <c r="T23" s="710"/>
      <c r="U23" s="710"/>
      <c r="V23" s="710"/>
      <c r="W23" s="710"/>
      <c r="X23" s="710"/>
      <c r="Y23" s="710"/>
      <c r="Z23" s="710"/>
    </row>
    <row r="24" ht="12.0" customHeight="1">
      <c r="A24" s="713"/>
      <c r="B24" s="713" t="s">
        <v>456</v>
      </c>
      <c r="C24" s="737">
        <f t="shared" ref="C24:D24" si="4">SUM(C18:C23)</f>
        <v>11252</v>
      </c>
      <c r="D24" s="762">
        <f t="shared" si="4"/>
        <v>29.2552</v>
      </c>
      <c r="E24" s="740">
        <v>1.0</v>
      </c>
      <c r="F24" s="755" t="s">
        <v>450</v>
      </c>
      <c r="G24" s="762"/>
      <c r="H24" s="713"/>
      <c r="I24" s="713"/>
      <c r="J24" s="763"/>
      <c r="K24" s="762"/>
      <c r="L24" s="763"/>
      <c r="M24" s="713"/>
      <c r="N24" s="763"/>
      <c r="O24" s="762"/>
      <c r="P24" s="764"/>
      <c r="Q24" s="766"/>
      <c r="R24" s="770"/>
      <c r="S24" s="771"/>
      <c r="T24" s="764"/>
      <c r="U24" s="766"/>
      <c r="V24" s="770"/>
      <c r="W24" s="771"/>
      <c r="X24" s="764"/>
      <c r="Y24" s="766"/>
      <c r="Z24" s="770"/>
    </row>
    <row r="25" ht="12.0" customHeight="1">
      <c r="A25" s="713"/>
      <c r="B25" s="776"/>
      <c r="C25" s="778"/>
      <c r="D25" s="778"/>
      <c r="E25" s="762"/>
      <c r="F25" s="780">
        <v>30.0</v>
      </c>
      <c r="G25" s="709"/>
      <c r="H25" s="709"/>
      <c r="I25" s="709"/>
      <c r="J25" s="709"/>
      <c r="K25" s="709"/>
      <c r="L25" s="709"/>
      <c r="M25" s="709"/>
      <c r="N25" s="709"/>
      <c r="O25" s="709"/>
      <c r="P25" s="710"/>
      <c r="Q25" s="710"/>
      <c r="R25" s="710"/>
      <c r="S25" s="710"/>
      <c r="T25" s="710"/>
      <c r="U25" s="710"/>
      <c r="V25" s="710"/>
      <c r="W25" s="710"/>
      <c r="X25" s="710"/>
      <c r="Y25" s="710"/>
      <c r="Z25" s="710"/>
    </row>
    <row r="26" ht="12.0" customHeight="1">
      <c r="A26" s="733" t="s">
        <v>159</v>
      </c>
      <c r="B26" s="734" t="s">
        <v>434</v>
      </c>
      <c r="C26" s="717" t="s">
        <v>457</v>
      </c>
      <c r="D26" s="717" t="s">
        <v>391</v>
      </c>
      <c r="E26" s="717" t="s">
        <v>436</v>
      </c>
      <c r="F26" s="770"/>
      <c r="G26" s="709"/>
      <c r="H26" s="709"/>
      <c r="I26" s="709"/>
      <c r="J26" s="709"/>
      <c r="K26" s="709"/>
      <c r="L26" s="709"/>
      <c r="M26" s="709"/>
      <c r="N26" s="709"/>
      <c r="O26" s="709"/>
      <c r="P26" s="710"/>
      <c r="Q26" s="710"/>
      <c r="R26" s="710"/>
      <c r="S26" s="710"/>
      <c r="T26" s="710"/>
      <c r="U26" s="710"/>
      <c r="V26" s="710"/>
      <c r="W26" s="710"/>
      <c r="X26" s="710"/>
      <c r="Y26" s="710"/>
      <c r="Z26" s="710"/>
    </row>
    <row r="27" ht="12.0" customHeight="1">
      <c r="A27" s="713">
        <v>1.0</v>
      </c>
      <c r="B27" s="312" t="s">
        <v>458</v>
      </c>
      <c r="C27" s="737">
        <v>32.0</v>
      </c>
      <c r="D27" s="762">
        <f>C27*D6</f>
        <v>64</v>
      </c>
      <c r="E27" s="740">
        <v>1.0</v>
      </c>
      <c r="F27" s="770"/>
      <c r="G27" s="709"/>
      <c r="H27" s="709"/>
      <c r="I27" s="709"/>
      <c r="J27" s="709"/>
      <c r="K27" s="709"/>
      <c r="L27" s="709"/>
      <c r="M27" s="709"/>
      <c r="N27" s="709"/>
      <c r="O27" s="709"/>
      <c r="P27" s="710"/>
      <c r="Q27" s="710"/>
      <c r="R27" s="710"/>
      <c r="S27" s="710"/>
      <c r="T27" s="710"/>
      <c r="U27" s="710"/>
      <c r="V27" s="710"/>
      <c r="W27" s="710"/>
      <c r="X27" s="710"/>
      <c r="Y27" s="710"/>
      <c r="Z27" s="710"/>
    </row>
    <row r="28" ht="12.0" customHeight="1">
      <c r="A28" s="713"/>
      <c r="B28" s="776"/>
      <c r="C28" s="778"/>
      <c r="D28" s="778"/>
      <c r="E28" s="762"/>
      <c r="F28" s="780">
        <v>30.0</v>
      </c>
      <c r="G28" s="709"/>
      <c r="H28" s="709"/>
      <c r="I28" s="709"/>
      <c r="J28" s="709"/>
      <c r="K28" s="709"/>
      <c r="L28" s="709"/>
      <c r="M28" s="709"/>
      <c r="N28" s="709"/>
      <c r="O28" s="709"/>
      <c r="P28" s="710"/>
      <c r="Q28" s="710"/>
      <c r="R28" s="710"/>
      <c r="S28" s="710"/>
      <c r="T28" s="710"/>
      <c r="U28" s="710"/>
      <c r="V28" s="710"/>
      <c r="W28" s="710"/>
      <c r="X28" s="710"/>
      <c r="Y28" s="710"/>
      <c r="Z28" s="710"/>
    </row>
    <row r="29" ht="23.25" customHeight="1">
      <c r="A29" s="766"/>
      <c r="B29" s="632" t="s">
        <v>459</v>
      </c>
      <c r="C29" s="785"/>
      <c r="D29" s="786">
        <f>D15+D24+D27</f>
        <v>296.3672</v>
      </c>
      <c r="E29" s="710"/>
      <c r="F29" s="710"/>
      <c r="G29" s="709"/>
      <c r="H29" s="709"/>
      <c r="I29" s="709"/>
      <c r="J29" s="709"/>
      <c r="K29" s="709"/>
      <c r="L29" s="709"/>
      <c r="M29" s="709"/>
      <c r="N29" s="709"/>
      <c r="O29" s="709"/>
      <c r="P29" s="710"/>
      <c r="Q29" s="710"/>
      <c r="R29" s="710"/>
      <c r="S29" s="710"/>
      <c r="T29" s="710"/>
      <c r="U29" s="710"/>
      <c r="V29" s="710"/>
      <c r="W29" s="710"/>
      <c r="X29" s="710"/>
      <c r="Y29" s="710"/>
      <c r="Z29" s="710"/>
    </row>
    <row r="30" ht="12.75" customHeight="1">
      <c r="A30" s="709"/>
      <c r="B30" s="709"/>
      <c r="C30" s="709"/>
      <c r="D30" s="709"/>
      <c r="E30" s="709"/>
      <c r="F30" s="709"/>
      <c r="G30" s="709"/>
      <c r="H30" s="709"/>
      <c r="I30" s="709"/>
      <c r="J30" s="709"/>
      <c r="K30" s="709"/>
      <c r="L30" s="709"/>
      <c r="M30" s="709"/>
      <c r="N30" s="709"/>
      <c r="O30" s="709"/>
      <c r="P30" s="709"/>
      <c r="Q30" s="709"/>
      <c r="R30" s="709"/>
      <c r="S30" s="709"/>
      <c r="T30" s="709"/>
      <c r="U30" s="709"/>
      <c r="V30" s="709"/>
      <c r="W30" s="709"/>
      <c r="X30" s="709"/>
      <c r="Y30" s="709"/>
      <c r="Z30" s="709"/>
    </row>
    <row r="31" ht="12.75" customHeight="1">
      <c r="A31" s="709"/>
      <c r="B31" s="709"/>
      <c r="C31" s="709"/>
      <c r="D31" s="709"/>
      <c r="E31" s="709"/>
      <c r="F31" s="709"/>
      <c r="G31" s="709"/>
      <c r="H31" s="709"/>
      <c r="I31" s="709"/>
      <c r="J31" s="709"/>
      <c r="K31" s="709"/>
      <c r="L31" s="709"/>
      <c r="M31" s="709"/>
      <c r="N31" s="709"/>
      <c r="O31" s="709"/>
      <c r="P31" s="709"/>
      <c r="Q31" s="709"/>
      <c r="R31" s="709"/>
      <c r="S31" s="709"/>
      <c r="T31" s="709"/>
      <c r="U31" s="709"/>
      <c r="V31" s="709"/>
      <c r="W31" s="709"/>
      <c r="X31" s="709"/>
      <c r="Y31" s="709"/>
      <c r="Z31" s="709"/>
    </row>
    <row r="32" ht="12.75" customHeight="1">
      <c r="A32" s="709"/>
      <c r="B32" s="709"/>
      <c r="C32" s="709"/>
      <c r="D32" s="709"/>
      <c r="E32" s="709"/>
      <c r="F32" s="709"/>
      <c r="G32" s="709"/>
      <c r="H32" s="709"/>
      <c r="I32" s="709"/>
      <c r="J32" s="709"/>
      <c r="K32" s="709"/>
      <c r="L32" s="709"/>
      <c r="M32" s="709"/>
      <c r="N32" s="709"/>
      <c r="O32" s="709"/>
      <c r="P32" s="709"/>
      <c r="Q32" s="709"/>
      <c r="R32" s="709"/>
      <c r="S32" s="709"/>
      <c r="T32" s="709"/>
      <c r="U32" s="709"/>
      <c r="V32" s="709"/>
      <c r="W32" s="709"/>
      <c r="X32" s="709"/>
      <c r="Y32" s="709"/>
      <c r="Z32" s="709"/>
    </row>
    <row r="33" ht="12.75" customHeight="1">
      <c r="A33" s="709"/>
      <c r="B33" s="709"/>
      <c r="C33" s="709"/>
      <c r="D33" s="709"/>
      <c r="E33" s="709"/>
      <c r="F33" s="709"/>
      <c r="G33" s="709"/>
      <c r="H33" s="709"/>
      <c r="I33" s="709"/>
      <c r="J33" s="709"/>
      <c r="K33" s="709"/>
      <c r="L33" s="709"/>
      <c r="M33" s="709"/>
      <c r="N33" s="709"/>
      <c r="O33" s="709"/>
      <c r="P33" s="709"/>
      <c r="Q33" s="709"/>
      <c r="R33" s="709"/>
      <c r="S33" s="709"/>
      <c r="T33" s="709"/>
      <c r="U33" s="709"/>
      <c r="V33" s="709"/>
      <c r="W33" s="709"/>
      <c r="X33" s="709"/>
      <c r="Y33" s="709"/>
      <c r="Z33" s="709"/>
    </row>
    <row r="34" ht="12.75" customHeight="1">
      <c r="A34" s="709"/>
      <c r="B34" s="709" t="s">
        <v>460</v>
      </c>
      <c r="C34" s="709"/>
      <c r="D34" s="709"/>
      <c r="E34" s="709"/>
      <c r="F34" s="709"/>
      <c r="G34" s="709"/>
      <c r="H34" s="709"/>
      <c r="I34" s="709"/>
      <c r="J34" s="709"/>
      <c r="K34" s="709"/>
      <c r="L34" s="709"/>
      <c r="M34" s="709"/>
      <c r="N34" s="709"/>
      <c r="O34" s="709"/>
      <c r="P34" s="709"/>
      <c r="Q34" s="709"/>
      <c r="R34" s="709"/>
      <c r="S34" s="709"/>
      <c r="T34" s="709"/>
      <c r="U34" s="709"/>
      <c r="V34" s="709"/>
      <c r="W34" s="709"/>
      <c r="X34" s="709"/>
      <c r="Y34" s="709"/>
      <c r="Z34" s="709"/>
    </row>
    <row r="35" ht="12.75" customHeight="1">
      <c r="A35" s="709"/>
      <c r="B35" s="709"/>
      <c r="C35" s="709"/>
      <c r="D35" s="709"/>
      <c r="E35" s="709"/>
      <c r="F35" s="709"/>
      <c r="G35" s="709"/>
      <c r="H35" s="709"/>
      <c r="I35" s="709"/>
      <c r="J35" s="709"/>
      <c r="K35" s="709"/>
      <c r="L35" s="709"/>
      <c r="M35" s="709"/>
      <c r="N35" s="709"/>
      <c r="O35" s="709"/>
      <c r="P35" s="709"/>
      <c r="Q35" s="709"/>
      <c r="R35" s="709"/>
      <c r="S35" s="709"/>
      <c r="T35" s="709"/>
      <c r="U35" s="709"/>
      <c r="V35" s="709"/>
      <c r="W35" s="709"/>
      <c r="X35" s="709"/>
      <c r="Y35" s="709"/>
      <c r="Z35" s="709"/>
    </row>
    <row r="36" ht="12.75" customHeight="1">
      <c r="A36" s="709"/>
      <c r="B36" s="709"/>
      <c r="C36" s="709"/>
      <c r="D36" s="709"/>
      <c r="E36" s="709"/>
      <c r="F36" s="709"/>
      <c r="G36" s="709"/>
      <c r="H36" s="709"/>
      <c r="I36" s="709"/>
      <c r="J36" s="709"/>
      <c r="K36" s="709"/>
      <c r="L36" s="709"/>
      <c r="M36" s="709"/>
      <c r="N36" s="709"/>
      <c r="O36" s="709"/>
      <c r="P36" s="709"/>
      <c r="Q36" s="709"/>
      <c r="R36" s="709"/>
      <c r="S36" s="709"/>
      <c r="T36" s="709"/>
      <c r="U36" s="709"/>
      <c r="V36" s="709"/>
      <c r="W36" s="709"/>
      <c r="X36" s="709"/>
      <c r="Y36" s="709"/>
      <c r="Z36" s="709"/>
    </row>
    <row r="37" ht="12.75" customHeight="1">
      <c r="A37" s="709"/>
      <c r="B37" s="709"/>
      <c r="C37" s="709"/>
      <c r="D37" s="709"/>
      <c r="E37" s="709"/>
      <c r="F37" s="709"/>
      <c r="G37" s="709"/>
      <c r="H37" s="709"/>
      <c r="I37" s="709"/>
      <c r="J37" s="709"/>
      <c r="K37" s="709"/>
      <c r="L37" s="709"/>
      <c r="M37" s="709"/>
      <c r="N37" s="709"/>
      <c r="O37" s="709"/>
      <c r="P37" s="709"/>
      <c r="Q37" s="709"/>
      <c r="R37" s="709"/>
      <c r="S37" s="709"/>
      <c r="T37" s="709"/>
      <c r="U37" s="709"/>
      <c r="V37" s="709"/>
      <c r="W37" s="709"/>
      <c r="X37" s="709"/>
      <c r="Y37" s="709"/>
      <c r="Z37" s="709"/>
    </row>
    <row r="38" ht="12.75" customHeight="1">
      <c r="A38" s="709"/>
      <c r="B38" s="709"/>
      <c r="C38" s="709"/>
      <c r="D38" s="709"/>
      <c r="E38" s="709"/>
      <c r="F38" s="709"/>
      <c r="G38" s="709"/>
      <c r="H38" s="709"/>
      <c r="I38" s="709"/>
      <c r="J38" s="709"/>
      <c r="K38" s="709"/>
      <c r="L38" s="709"/>
      <c r="M38" s="709"/>
      <c r="N38" s="709"/>
      <c r="O38" s="709"/>
      <c r="P38" s="709"/>
      <c r="Q38" s="709"/>
      <c r="R38" s="709"/>
      <c r="S38" s="709"/>
      <c r="T38" s="709"/>
      <c r="U38" s="709"/>
      <c r="V38" s="709"/>
      <c r="W38" s="709"/>
      <c r="X38" s="709"/>
      <c r="Y38" s="709"/>
      <c r="Z38" s="709"/>
    </row>
    <row r="39" ht="12.75" customHeight="1">
      <c r="A39" s="709"/>
      <c r="B39" s="709"/>
      <c r="C39" s="709"/>
      <c r="D39" s="709"/>
      <c r="E39" s="709"/>
      <c r="F39" s="709"/>
      <c r="G39" s="709"/>
      <c r="H39" s="709"/>
      <c r="I39" s="709"/>
      <c r="J39" s="709"/>
      <c r="K39" s="709"/>
      <c r="L39" s="709"/>
      <c r="M39" s="709"/>
      <c r="N39" s="709"/>
      <c r="O39" s="709"/>
      <c r="P39" s="709"/>
      <c r="Q39" s="709"/>
      <c r="R39" s="709"/>
      <c r="S39" s="709"/>
      <c r="T39" s="709"/>
      <c r="U39" s="709"/>
      <c r="V39" s="709"/>
      <c r="W39" s="709"/>
      <c r="X39" s="709"/>
      <c r="Y39" s="709"/>
      <c r="Z39" s="709"/>
    </row>
    <row r="40" ht="12.75" customHeight="1">
      <c r="A40" s="709"/>
      <c r="B40" s="709"/>
      <c r="C40" s="709"/>
      <c r="D40" s="709"/>
      <c r="E40" s="709"/>
      <c r="F40" s="709"/>
      <c r="G40" s="709"/>
      <c r="H40" s="709"/>
      <c r="I40" s="709"/>
      <c r="J40" s="709"/>
      <c r="K40" s="709"/>
      <c r="L40" s="709"/>
      <c r="M40" s="709"/>
      <c r="N40" s="709"/>
      <c r="O40" s="709"/>
      <c r="P40" s="709"/>
      <c r="Q40" s="709"/>
      <c r="R40" s="709"/>
      <c r="S40" s="709"/>
      <c r="T40" s="709"/>
      <c r="U40" s="709"/>
      <c r="V40" s="709"/>
      <c r="W40" s="709"/>
      <c r="X40" s="709"/>
      <c r="Y40" s="709"/>
      <c r="Z40" s="709"/>
    </row>
    <row r="41" ht="12.75" customHeight="1">
      <c r="A41" s="709"/>
      <c r="B41" s="709"/>
      <c r="C41" s="709"/>
      <c r="D41" s="709"/>
      <c r="E41" s="709"/>
      <c r="F41" s="709"/>
      <c r="G41" s="709"/>
      <c r="H41" s="709"/>
      <c r="I41" s="709"/>
      <c r="J41" s="709"/>
      <c r="K41" s="709"/>
      <c r="L41" s="709"/>
      <c r="M41" s="709"/>
      <c r="N41" s="709"/>
      <c r="O41" s="709"/>
      <c r="P41" s="709"/>
      <c r="Q41" s="709"/>
      <c r="R41" s="709"/>
      <c r="S41" s="709"/>
      <c r="T41" s="709"/>
      <c r="U41" s="709"/>
      <c r="V41" s="709"/>
      <c r="W41" s="709"/>
      <c r="X41" s="709"/>
      <c r="Y41" s="709"/>
      <c r="Z41" s="709"/>
    </row>
    <row r="42" ht="12.75" customHeight="1">
      <c r="A42" s="709"/>
      <c r="B42" s="709"/>
      <c r="C42" s="709"/>
      <c r="D42" s="709"/>
      <c r="E42" s="709"/>
      <c r="F42" s="709"/>
      <c r="G42" s="709"/>
      <c r="H42" s="709"/>
      <c r="I42" s="709"/>
      <c r="J42" s="709"/>
      <c r="K42" s="709"/>
      <c r="L42" s="709"/>
      <c r="M42" s="709"/>
      <c r="N42" s="709"/>
      <c r="O42" s="709"/>
      <c r="P42" s="709"/>
      <c r="Q42" s="709"/>
      <c r="R42" s="709"/>
      <c r="S42" s="709"/>
      <c r="T42" s="709"/>
      <c r="U42" s="709"/>
      <c r="V42" s="709"/>
      <c r="W42" s="709"/>
      <c r="X42" s="709"/>
      <c r="Y42" s="709"/>
      <c r="Z42" s="709"/>
    </row>
    <row r="43" ht="12.75" customHeight="1">
      <c r="A43" s="709"/>
      <c r="B43" s="709"/>
      <c r="C43" s="709"/>
      <c r="D43" s="709"/>
      <c r="E43" s="709"/>
      <c r="F43" s="709"/>
      <c r="G43" s="709"/>
      <c r="H43" s="709"/>
      <c r="I43" s="709"/>
      <c r="J43" s="709"/>
      <c r="K43" s="709"/>
      <c r="L43" s="709"/>
      <c r="M43" s="709"/>
      <c r="N43" s="709"/>
      <c r="O43" s="709"/>
      <c r="P43" s="709"/>
      <c r="Q43" s="709"/>
      <c r="R43" s="709"/>
      <c r="S43" s="709"/>
      <c r="T43" s="709"/>
      <c r="U43" s="709"/>
      <c r="V43" s="709"/>
      <c r="W43" s="709"/>
      <c r="X43" s="709"/>
      <c r="Y43" s="709"/>
      <c r="Z43" s="709"/>
    </row>
    <row r="44" ht="12.75" customHeight="1">
      <c r="A44" s="709"/>
      <c r="B44" s="709"/>
      <c r="C44" s="709"/>
      <c r="D44" s="709"/>
      <c r="E44" s="709"/>
      <c r="F44" s="709"/>
      <c r="G44" s="709"/>
      <c r="H44" s="709"/>
      <c r="I44" s="709"/>
      <c r="J44" s="709"/>
      <c r="K44" s="709"/>
      <c r="L44" s="709"/>
      <c r="M44" s="709"/>
      <c r="N44" s="709"/>
      <c r="O44" s="709"/>
      <c r="P44" s="709"/>
      <c r="Q44" s="709"/>
      <c r="R44" s="709"/>
      <c r="S44" s="709"/>
      <c r="T44" s="709"/>
      <c r="U44" s="709"/>
      <c r="V44" s="709"/>
      <c r="W44" s="709"/>
      <c r="X44" s="709"/>
      <c r="Y44" s="709"/>
      <c r="Z44" s="709"/>
    </row>
    <row r="45" ht="12.75" customHeight="1">
      <c r="A45" s="709"/>
      <c r="B45" s="709"/>
      <c r="C45" s="709"/>
      <c r="D45" s="709"/>
      <c r="E45" s="709"/>
      <c r="F45" s="709"/>
      <c r="G45" s="709"/>
      <c r="H45" s="709"/>
      <c r="I45" s="709"/>
      <c r="J45" s="709"/>
      <c r="K45" s="709"/>
      <c r="L45" s="709"/>
      <c r="M45" s="709"/>
      <c r="N45" s="709"/>
      <c r="O45" s="709"/>
      <c r="P45" s="709"/>
      <c r="Q45" s="709"/>
      <c r="R45" s="709"/>
      <c r="S45" s="709"/>
      <c r="T45" s="709"/>
      <c r="U45" s="709"/>
      <c r="V45" s="709"/>
      <c r="W45" s="709"/>
      <c r="X45" s="709"/>
      <c r="Y45" s="709"/>
      <c r="Z45" s="709"/>
    </row>
    <row r="46" ht="12.75" customHeight="1">
      <c r="A46" s="709"/>
      <c r="B46" s="709"/>
      <c r="C46" s="709"/>
      <c r="D46" s="709"/>
      <c r="E46" s="709"/>
      <c r="F46" s="709"/>
      <c r="G46" s="709"/>
      <c r="H46" s="709"/>
      <c r="I46" s="709"/>
      <c r="J46" s="709"/>
      <c r="K46" s="709"/>
      <c r="L46" s="709"/>
      <c r="M46" s="709"/>
      <c r="N46" s="709"/>
      <c r="O46" s="709"/>
      <c r="P46" s="709"/>
      <c r="Q46" s="709"/>
      <c r="R46" s="709"/>
      <c r="S46" s="709"/>
      <c r="T46" s="709"/>
      <c r="U46" s="709"/>
      <c r="V46" s="709"/>
      <c r="W46" s="709"/>
      <c r="X46" s="709"/>
      <c r="Y46" s="709"/>
      <c r="Z46" s="709"/>
    </row>
    <row r="47" ht="12.75" customHeight="1">
      <c r="A47" s="709"/>
      <c r="B47" s="709"/>
      <c r="C47" s="709"/>
      <c r="D47" s="709"/>
      <c r="E47" s="709"/>
      <c r="F47" s="709"/>
      <c r="G47" s="709"/>
      <c r="H47" s="709"/>
      <c r="I47" s="709"/>
      <c r="J47" s="709"/>
      <c r="K47" s="709"/>
      <c r="L47" s="709"/>
      <c r="M47" s="709"/>
      <c r="N47" s="709"/>
      <c r="O47" s="709"/>
      <c r="P47" s="709"/>
      <c r="Q47" s="709"/>
      <c r="R47" s="709"/>
      <c r="S47" s="709"/>
      <c r="T47" s="709"/>
      <c r="U47" s="709"/>
      <c r="V47" s="709"/>
      <c r="W47" s="709"/>
      <c r="X47" s="709"/>
      <c r="Y47" s="709"/>
      <c r="Z47" s="709"/>
    </row>
    <row r="48" ht="12.75" customHeight="1">
      <c r="A48" s="709"/>
      <c r="B48" s="709"/>
      <c r="C48" s="709"/>
      <c r="D48" s="709"/>
      <c r="E48" s="709"/>
      <c r="F48" s="709"/>
      <c r="G48" s="709"/>
      <c r="H48" s="709"/>
      <c r="I48" s="709"/>
      <c r="J48" s="709"/>
      <c r="K48" s="709"/>
      <c r="L48" s="709"/>
      <c r="M48" s="709"/>
      <c r="N48" s="709"/>
      <c r="O48" s="709"/>
      <c r="P48" s="709"/>
      <c r="Q48" s="709"/>
      <c r="R48" s="709"/>
      <c r="S48" s="709"/>
      <c r="T48" s="709"/>
      <c r="U48" s="709"/>
      <c r="V48" s="709"/>
      <c r="W48" s="709"/>
      <c r="X48" s="709"/>
      <c r="Y48" s="709"/>
      <c r="Z48" s="709"/>
    </row>
    <row r="49" ht="12.75" customHeight="1">
      <c r="A49" s="709"/>
      <c r="B49" s="709"/>
      <c r="C49" s="709"/>
      <c r="D49" s="709"/>
      <c r="E49" s="709"/>
      <c r="F49" s="709"/>
      <c r="G49" s="709"/>
      <c r="H49" s="709"/>
      <c r="I49" s="709"/>
      <c r="J49" s="709"/>
      <c r="K49" s="709"/>
      <c r="L49" s="709"/>
      <c r="M49" s="709"/>
      <c r="N49" s="709"/>
      <c r="O49" s="709"/>
      <c r="P49" s="709"/>
      <c r="Q49" s="709"/>
      <c r="R49" s="709"/>
      <c r="S49" s="709"/>
      <c r="T49" s="709"/>
      <c r="U49" s="709"/>
      <c r="V49" s="709"/>
      <c r="W49" s="709"/>
      <c r="X49" s="709"/>
      <c r="Y49" s="709"/>
      <c r="Z49" s="709"/>
    </row>
    <row r="50" ht="12.75" customHeight="1">
      <c r="A50" s="709"/>
      <c r="B50" s="709"/>
      <c r="C50" s="709"/>
      <c r="D50" s="709"/>
      <c r="E50" s="709"/>
      <c r="F50" s="709"/>
      <c r="G50" s="709"/>
      <c r="H50" s="709"/>
      <c r="I50" s="709"/>
      <c r="J50" s="709"/>
      <c r="K50" s="709"/>
      <c r="L50" s="709"/>
      <c r="M50" s="709"/>
      <c r="N50" s="709"/>
      <c r="O50" s="709"/>
      <c r="P50" s="709"/>
      <c r="Q50" s="709"/>
      <c r="R50" s="709"/>
      <c r="S50" s="709"/>
      <c r="T50" s="709"/>
      <c r="U50" s="709"/>
      <c r="V50" s="709"/>
      <c r="W50" s="709"/>
      <c r="X50" s="709"/>
      <c r="Y50" s="709"/>
      <c r="Z50" s="709"/>
    </row>
    <row r="51" ht="12.75" customHeight="1">
      <c r="A51" s="709"/>
      <c r="B51" s="709"/>
      <c r="C51" s="709"/>
      <c r="D51" s="709"/>
      <c r="E51" s="709"/>
      <c r="F51" s="709"/>
      <c r="G51" s="709"/>
      <c r="H51" s="709"/>
      <c r="I51" s="709"/>
      <c r="J51" s="709"/>
      <c r="K51" s="709"/>
      <c r="L51" s="709"/>
      <c r="M51" s="709"/>
      <c r="N51" s="709"/>
      <c r="O51" s="709"/>
      <c r="P51" s="709"/>
      <c r="Q51" s="709"/>
      <c r="R51" s="709"/>
      <c r="S51" s="709"/>
      <c r="T51" s="709"/>
      <c r="U51" s="709"/>
      <c r="V51" s="709"/>
      <c r="W51" s="709"/>
      <c r="X51" s="709"/>
      <c r="Y51" s="709"/>
      <c r="Z51" s="709"/>
    </row>
    <row r="52" ht="12.75" customHeight="1">
      <c r="A52" s="709"/>
      <c r="B52" s="709"/>
      <c r="C52" s="709"/>
      <c r="D52" s="709"/>
      <c r="E52" s="709"/>
      <c r="F52" s="709"/>
      <c r="G52" s="709"/>
      <c r="H52" s="709"/>
      <c r="I52" s="709"/>
      <c r="J52" s="709"/>
      <c r="K52" s="709"/>
      <c r="L52" s="709"/>
      <c r="M52" s="709"/>
      <c r="N52" s="709"/>
      <c r="O52" s="709"/>
      <c r="P52" s="709"/>
      <c r="Q52" s="709"/>
      <c r="R52" s="709"/>
      <c r="S52" s="709"/>
      <c r="T52" s="709"/>
      <c r="U52" s="709"/>
      <c r="V52" s="709"/>
      <c r="W52" s="709"/>
      <c r="X52" s="709"/>
      <c r="Y52" s="709"/>
      <c r="Z52" s="709"/>
    </row>
    <row r="53" ht="12.75" customHeight="1">
      <c r="A53" s="709"/>
      <c r="B53" s="709"/>
      <c r="C53" s="709"/>
      <c r="D53" s="709"/>
      <c r="E53" s="709"/>
      <c r="F53" s="709"/>
      <c r="G53" s="709"/>
      <c r="H53" s="709"/>
      <c r="I53" s="709"/>
      <c r="J53" s="709"/>
      <c r="K53" s="709"/>
      <c r="L53" s="709"/>
      <c r="M53" s="709"/>
      <c r="N53" s="709"/>
      <c r="O53" s="709"/>
      <c r="P53" s="709"/>
      <c r="Q53" s="709"/>
      <c r="R53" s="709"/>
      <c r="S53" s="709"/>
      <c r="T53" s="709"/>
      <c r="U53" s="709"/>
      <c r="V53" s="709"/>
      <c r="W53" s="709"/>
      <c r="X53" s="709"/>
      <c r="Y53" s="709"/>
      <c r="Z53" s="709"/>
    </row>
    <row r="54" ht="12.75" customHeight="1">
      <c r="A54" s="709"/>
      <c r="B54" s="709"/>
      <c r="C54" s="709"/>
      <c r="D54" s="709"/>
      <c r="E54" s="709"/>
      <c r="F54" s="709"/>
      <c r="G54" s="709"/>
      <c r="H54" s="709"/>
      <c r="I54" s="709"/>
      <c r="J54" s="709"/>
      <c r="K54" s="709"/>
      <c r="L54" s="709"/>
      <c r="M54" s="709"/>
      <c r="N54" s="709"/>
      <c r="O54" s="709"/>
      <c r="P54" s="709"/>
      <c r="Q54" s="709"/>
      <c r="R54" s="709"/>
      <c r="S54" s="709"/>
      <c r="T54" s="709"/>
      <c r="U54" s="709"/>
      <c r="V54" s="709"/>
      <c r="W54" s="709"/>
      <c r="X54" s="709"/>
      <c r="Y54" s="709"/>
      <c r="Z54" s="709"/>
    </row>
    <row r="55" ht="12.75" customHeight="1">
      <c r="A55" s="709"/>
      <c r="B55" s="709"/>
      <c r="C55" s="709"/>
      <c r="D55" s="709"/>
      <c r="E55" s="709"/>
      <c r="F55" s="709"/>
      <c r="G55" s="709"/>
      <c r="H55" s="709"/>
      <c r="I55" s="709"/>
      <c r="J55" s="709"/>
      <c r="K55" s="709"/>
      <c r="L55" s="709"/>
      <c r="M55" s="709"/>
      <c r="N55" s="709"/>
      <c r="O55" s="709"/>
      <c r="P55" s="709"/>
      <c r="Q55" s="709"/>
      <c r="R55" s="709"/>
      <c r="S55" s="709"/>
      <c r="T55" s="709"/>
      <c r="U55" s="709"/>
      <c r="V55" s="709"/>
      <c r="W55" s="709"/>
      <c r="X55" s="709"/>
      <c r="Y55" s="709"/>
      <c r="Z55" s="709"/>
    </row>
    <row r="56" ht="12.75" customHeight="1">
      <c r="A56" s="709"/>
      <c r="B56" s="709"/>
      <c r="C56" s="709"/>
      <c r="D56" s="709"/>
      <c r="E56" s="709"/>
      <c r="F56" s="709"/>
      <c r="G56" s="709"/>
      <c r="H56" s="709"/>
      <c r="I56" s="709"/>
      <c r="J56" s="709"/>
      <c r="K56" s="709"/>
      <c r="L56" s="709"/>
      <c r="M56" s="709"/>
      <c r="N56" s="709"/>
      <c r="O56" s="709"/>
      <c r="P56" s="709"/>
      <c r="Q56" s="709"/>
      <c r="R56" s="709"/>
      <c r="S56" s="709"/>
      <c r="T56" s="709"/>
      <c r="U56" s="709"/>
      <c r="V56" s="709"/>
      <c r="W56" s="709"/>
      <c r="X56" s="709"/>
      <c r="Y56" s="709"/>
      <c r="Z56" s="709"/>
    </row>
    <row r="57" ht="12.75" customHeight="1">
      <c r="A57" s="709"/>
      <c r="B57" s="709"/>
      <c r="C57" s="709"/>
      <c r="D57" s="709"/>
      <c r="E57" s="709"/>
      <c r="F57" s="709"/>
      <c r="G57" s="709"/>
      <c r="H57" s="709"/>
      <c r="I57" s="709"/>
      <c r="J57" s="709"/>
      <c r="K57" s="709"/>
      <c r="L57" s="709"/>
      <c r="M57" s="709"/>
      <c r="N57" s="709"/>
      <c r="O57" s="709"/>
      <c r="P57" s="709"/>
      <c r="Q57" s="709"/>
      <c r="R57" s="709"/>
      <c r="S57" s="709"/>
      <c r="T57" s="709"/>
      <c r="U57" s="709"/>
      <c r="V57" s="709"/>
      <c r="W57" s="709"/>
      <c r="X57" s="709"/>
      <c r="Y57" s="709"/>
      <c r="Z57" s="709"/>
    </row>
    <row r="58" ht="12.75" customHeight="1">
      <c r="A58" s="709"/>
      <c r="B58" s="709"/>
      <c r="C58" s="709"/>
      <c r="D58" s="709"/>
      <c r="E58" s="709"/>
      <c r="F58" s="709"/>
      <c r="G58" s="709"/>
      <c r="H58" s="709"/>
      <c r="I58" s="709"/>
      <c r="J58" s="709"/>
      <c r="K58" s="709"/>
      <c r="L58" s="709"/>
      <c r="M58" s="709"/>
      <c r="N58" s="709"/>
      <c r="O58" s="709"/>
      <c r="P58" s="709"/>
      <c r="Q58" s="709"/>
      <c r="R58" s="709"/>
      <c r="S58" s="709"/>
      <c r="T58" s="709"/>
      <c r="U58" s="709"/>
      <c r="V58" s="709"/>
      <c r="W58" s="709"/>
      <c r="X58" s="709"/>
      <c r="Y58" s="709"/>
      <c r="Z58" s="709"/>
    </row>
    <row r="59" ht="12.75" customHeight="1">
      <c r="A59" s="709"/>
      <c r="B59" s="709"/>
      <c r="C59" s="709"/>
      <c r="D59" s="709"/>
      <c r="E59" s="709"/>
      <c r="F59" s="709"/>
      <c r="G59" s="709"/>
      <c r="H59" s="709"/>
      <c r="I59" s="709"/>
      <c r="J59" s="709"/>
      <c r="K59" s="709"/>
      <c r="L59" s="709"/>
      <c r="M59" s="709"/>
      <c r="N59" s="709"/>
      <c r="O59" s="709"/>
      <c r="P59" s="709"/>
      <c r="Q59" s="709"/>
      <c r="R59" s="709"/>
      <c r="S59" s="709"/>
      <c r="T59" s="709"/>
      <c r="U59" s="709"/>
      <c r="V59" s="709"/>
      <c r="W59" s="709"/>
      <c r="X59" s="709"/>
      <c r="Y59" s="709"/>
      <c r="Z59" s="709"/>
    </row>
    <row r="60" ht="12.75" customHeight="1">
      <c r="A60" s="709"/>
      <c r="B60" s="709"/>
      <c r="C60" s="709"/>
      <c r="D60" s="709"/>
      <c r="E60" s="709"/>
      <c r="F60" s="709"/>
      <c r="G60" s="709"/>
      <c r="H60" s="709"/>
      <c r="I60" s="709"/>
      <c r="J60" s="709"/>
      <c r="K60" s="709"/>
      <c r="L60" s="709"/>
      <c r="M60" s="709"/>
      <c r="N60" s="709"/>
      <c r="O60" s="709"/>
      <c r="P60" s="709"/>
      <c r="Q60" s="709"/>
      <c r="R60" s="709"/>
      <c r="S60" s="709"/>
      <c r="T60" s="709"/>
      <c r="U60" s="709"/>
      <c r="V60" s="709"/>
      <c r="W60" s="709"/>
      <c r="X60" s="709"/>
      <c r="Y60" s="709"/>
      <c r="Z60" s="709"/>
    </row>
    <row r="61" ht="12.75" customHeight="1">
      <c r="A61" s="709"/>
      <c r="B61" s="709"/>
      <c r="C61" s="709"/>
      <c r="D61" s="709"/>
      <c r="E61" s="709"/>
      <c r="F61" s="709"/>
      <c r="G61" s="709"/>
      <c r="H61" s="709"/>
      <c r="I61" s="709"/>
      <c r="J61" s="709"/>
      <c r="K61" s="709"/>
      <c r="L61" s="709"/>
      <c r="M61" s="709"/>
      <c r="N61" s="709"/>
      <c r="O61" s="709"/>
      <c r="P61" s="709"/>
      <c r="Q61" s="709"/>
      <c r="R61" s="709"/>
      <c r="S61" s="709"/>
      <c r="T61" s="709"/>
      <c r="U61" s="709"/>
      <c r="V61" s="709"/>
      <c r="W61" s="709"/>
      <c r="X61" s="709"/>
      <c r="Y61" s="709"/>
      <c r="Z61" s="709"/>
    </row>
    <row r="62" ht="12.75" customHeight="1">
      <c r="A62" s="709"/>
      <c r="B62" s="709"/>
      <c r="C62" s="709"/>
      <c r="D62" s="709"/>
      <c r="E62" s="709"/>
      <c r="F62" s="709"/>
      <c r="G62" s="709"/>
      <c r="H62" s="709"/>
      <c r="I62" s="709"/>
      <c r="J62" s="709"/>
      <c r="K62" s="709"/>
      <c r="L62" s="709"/>
      <c r="M62" s="709"/>
      <c r="N62" s="709"/>
      <c r="O62" s="709"/>
      <c r="P62" s="709"/>
      <c r="Q62" s="709"/>
      <c r="R62" s="709"/>
      <c r="S62" s="709"/>
      <c r="T62" s="709"/>
      <c r="U62" s="709"/>
      <c r="V62" s="709"/>
      <c r="W62" s="709"/>
      <c r="X62" s="709"/>
      <c r="Y62" s="709"/>
      <c r="Z62" s="709"/>
    </row>
    <row r="63" ht="12.75" customHeight="1">
      <c r="A63" s="709"/>
      <c r="B63" s="709"/>
      <c r="C63" s="709"/>
      <c r="D63" s="709"/>
      <c r="E63" s="709"/>
      <c r="F63" s="709"/>
      <c r="G63" s="709"/>
      <c r="H63" s="709"/>
      <c r="I63" s="709"/>
      <c r="J63" s="709"/>
      <c r="K63" s="709"/>
      <c r="L63" s="709"/>
      <c r="M63" s="709"/>
      <c r="N63" s="709"/>
      <c r="O63" s="709"/>
      <c r="P63" s="709"/>
      <c r="Q63" s="709"/>
      <c r="R63" s="709"/>
      <c r="S63" s="709"/>
      <c r="T63" s="709"/>
      <c r="U63" s="709"/>
      <c r="V63" s="709"/>
      <c r="W63" s="709"/>
      <c r="X63" s="709"/>
      <c r="Y63" s="709"/>
      <c r="Z63" s="709"/>
    </row>
    <row r="64" ht="12.75" customHeight="1">
      <c r="A64" s="709"/>
      <c r="B64" s="709"/>
      <c r="C64" s="709"/>
      <c r="D64" s="709"/>
      <c r="E64" s="709"/>
      <c r="F64" s="709"/>
      <c r="G64" s="709"/>
      <c r="H64" s="709"/>
      <c r="I64" s="709"/>
      <c r="J64" s="709"/>
      <c r="K64" s="709"/>
      <c r="L64" s="709"/>
      <c r="M64" s="709"/>
      <c r="N64" s="709"/>
      <c r="O64" s="709"/>
      <c r="P64" s="709"/>
      <c r="Q64" s="709"/>
      <c r="R64" s="709"/>
      <c r="S64" s="709"/>
      <c r="T64" s="709"/>
      <c r="U64" s="709"/>
      <c r="V64" s="709"/>
      <c r="W64" s="709"/>
      <c r="X64" s="709"/>
      <c r="Y64" s="709"/>
      <c r="Z64" s="709"/>
    </row>
    <row r="65" ht="12.75" customHeight="1">
      <c r="A65" s="709"/>
      <c r="B65" s="709"/>
      <c r="C65" s="709"/>
      <c r="D65" s="709"/>
      <c r="E65" s="709"/>
      <c r="F65" s="709"/>
      <c r="G65" s="709"/>
      <c r="H65" s="709"/>
      <c r="I65" s="709"/>
      <c r="J65" s="709"/>
      <c r="K65" s="709"/>
      <c r="L65" s="709"/>
      <c r="M65" s="709"/>
      <c r="N65" s="709"/>
      <c r="O65" s="709"/>
      <c r="P65" s="709"/>
      <c r="Q65" s="709"/>
      <c r="R65" s="709"/>
      <c r="S65" s="709"/>
      <c r="T65" s="709"/>
      <c r="U65" s="709"/>
      <c r="V65" s="709"/>
      <c r="W65" s="709"/>
      <c r="X65" s="709"/>
      <c r="Y65" s="709"/>
      <c r="Z65" s="709"/>
    </row>
    <row r="66" ht="12.75" customHeight="1">
      <c r="A66" s="709"/>
      <c r="B66" s="709"/>
      <c r="C66" s="709"/>
      <c r="D66" s="709"/>
      <c r="E66" s="709"/>
      <c r="F66" s="709"/>
      <c r="G66" s="709"/>
      <c r="H66" s="709"/>
      <c r="I66" s="709"/>
      <c r="J66" s="709"/>
      <c r="K66" s="709"/>
      <c r="L66" s="709"/>
      <c r="M66" s="709"/>
      <c r="N66" s="709"/>
      <c r="O66" s="709"/>
      <c r="P66" s="709"/>
      <c r="Q66" s="709"/>
      <c r="R66" s="709"/>
      <c r="S66" s="709"/>
      <c r="T66" s="709"/>
      <c r="U66" s="709"/>
      <c r="V66" s="709"/>
      <c r="W66" s="709"/>
      <c r="X66" s="709"/>
      <c r="Y66" s="709"/>
      <c r="Z66" s="709"/>
    </row>
    <row r="67" ht="12.75" customHeight="1">
      <c r="A67" s="709"/>
      <c r="B67" s="709"/>
      <c r="C67" s="709"/>
      <c r="D67" s="709"/>
      <c r="E67" s="709"/>
      <c r="F67" s="709"/>
      <c r="G67" s="709"/>
      <c r="H67" s="709"/>
      <c r="I67" s="709"/>
      <c r="J67" s="709"/>
      <c r="K67" s="709"/>
      <c r="L67" s="709"/>
      <c r="M67" s="709"/>
      <c r="N67" s="709"/>
      <c r="O67" s="709"/>
      <c r="P67" s="709"/>
      <c r="Q67" s="709"/>
      <c r="R67" s="709"/>
      <c r="S67" s="709"/>
      <c r="T67" s="709"/>
      <c r="U67" s="709"/>
      <c r="V67" s="709"/>
      <c r="W67" s="709"/>
      <c r="X67" s="709"/>
      <c r="Y67" s="709"/>
      <c r="Z67" s="709"/>
    </row>
    <row r="68" ht="12.75" customHeight="1">
      <c r="A68" s="710"/>
      <c r="B68" s="710"/>
      <c r="C68" s="710"/>
      <c r="D68" s="710"/>
      <c r="E68" s="710"/>
      <c r="F68" s="710"/>
      <c r="G68" s="709"/>
      <c r="H68" s="709"/>
      <c r="I68" s="709"/>
      <c r="J68" s="709"/>
      <c r="K68" s="709"/>
      <c r="L68" s="709"/>
      <c r="M68" s="709"/>
      <c r="N68" s="709"/>
      <c r="O68" s="709"/>
      <c r="P68" s="710"/>
      <c r="Q68" s="710"/>
      <c r="R68" s="710"/>
      <c r="S68" s="710"/>
      <c r="T68" s="710"/>
      <c r="U68" s="710"/>
      <c r="V68" s="710"/>
      <c r="W68" s="710"/>
      <c r="X68" s="710"/>
      <c r="Y68" s="710"/>
      <c r="Z68" s="710"/>
    </row>
    <row r="69" ht="12.75" customHeight="1">
      <c r="A69" s="710"/>
      <c r="B69" s="710"/>
      <c r="C69" s="710"/>
      <c r="D69" s="710"/>
      <c r="E69" s="710"/>
      <c r="F69" s="710"/>
      <c r="G69" s="709"/>
      <c r="H69" s="709"/>
      <c r="I69" s="709"/>
      <c r="J69" s="709"/>
      <c r="K69" s="709"/>
      <c r="L69" s="709"/>
      <c r="M69" s="709"/>
      <c r="N69" s="709"/>
      <c r="O69" s="709"/>
      <c r="P69" s="710"/>
      <c r="Q69" s="710"/>
      <c r="R69" s="710"/>
      <c r="S69" s="710"/>
      <c r="T69" s="710"/>
      <c r="U69" s="710"/>
      <c r="V69" s="710"/>
      <c r="W69" s="710"/>
      <c r="X69" s="710"/>
      <c r="Y69" s="710"/>
      <c r="Z69" s="710"/>
    </row>
    <row r="70" ht="12.75" customHeight="1">
      <c r="A70" s="710"/>
      <c r="B70" s="710"/>
      <c r="C70" s="710"/>
      <c r="D70" s="710"/>
      <c r="E70" s="710"/>
      <c r="F70" s="710"/>
      <c r="G70" s="709"/>
      <c r="H70" s="709"/>
      <c r="I70" s="709"/>
      <c r="J70" s="709"/>
      <c r="K70" s="709"/>
      <c r="L70" s="709"/>
      <c r="M70" s="709"/>
      <c r="N70" s="709"/>
      <c r="O70" s="709"/>
      <c r="P70" s="710"/>
      <c r="Q70" s="710"/>
      <c r="R70" s="710"/>
      <c r="S70" s="710"/>
      <c r="T70" s="710"/>
      <c r="U70" s="710"/>
      <c r="V70" s="710"/>
      <c r="W70" s="710"/>
      <c r="X70" s="710"/>
      <c r="Y70" s="710"/>
      <c r="Z70" s="710"/>
    </row>
    <row r="71" ht="12.75" customHeight="1">
      <c r="A71" s="710"/>
      <c r="B71" s="710"/>
      <c r="C71" s="710"/>
      <c r="D71" s="710"/>
      <c r="E71" s="710"/>
      <c r="F71" s="710"/>
      <c r="G71" s="709"/>
      <c r="H71" s="709"/>
      <c r="I71" s="709"/>
      <c r="J71" s="709"/>
      <c r="K71" s="709"/>
      <c r="L71" s="709"/>
      <c r="M71" s="709"/>
      <c r="N71" s="709"/>
      <c r="O71" s="709"/>
      <c r="P71" s="710"/>
      <c r="Q71" s="710"/>
      <c r="R71" s="710"/>
      <c r="S71" s="710"/>
      <c r="T71" s="710"/>
      <c r="U71" s="710"/>
      <c r="V71" s="710"/>
      <c r="W71" s="710"/>
      <c r="X71" s="710"/>
      <c r="Y71" s="710"/>
      <c r="Z71" s="710"/>
    </row>
    <row r="72" ht="12.75" customHeight="1">
      <c r="A72" s="710"/>
      <c r="B72" s="710"/>
      <c r="C72" s="710"/>
      <c r="D72" s="710"/>
      <c r="E72" s="710"/>
      <c r="F72" s="710"/>
      <c r="G72" s="709"/>
      <c r="H72" s="709"/>
      <c r="I72" s="709"/>
      <c r="J72" s="709"/>
      <c r="K72" s="709"/>
      <c r="L72" s="709"/>
      <c r="M72" s="709"/>
      <c r="N72" s="709"/>
      <c r="O72" s="709"/>
      <c r="P72" s="710"/>
      <c r="Q72" s="710"/>
      <c r="R72" s="710"/>
      <c r="S72" s="710"/>
      <c r="T72" s="710"/>
      <c r="U72" s="710"/>
      <c r="V72" s="710"/>
      <c r="W72" s="710"/>
      <c r="X72" s="710"/>
      <c r="Y72" s="710"/>
      <c r="Z72" s="710"/>
    </row>
    <row r="73" ht="12.75" customHeight="1">
      <c r="A73" s="710"/>
      <c r="B73" s="710"/>
      <c r="C73" s="710"/>
      <c r="D73" s="710"/>
      <c r="E73" s="710"/>
      <c r="F73" s="710"/>
      <c r="G73" s="709"/>
      <c r="H73" s="709"/>
      <c r="I73" s="709"/>
      <c r="J73" s="709"/>
      <c r="K73" s="709"/>
      <c r="L73" s="709"/>
      <c r="M73" s="709"/>
      <c r="N73" s="709"/>
      <c r="O73" s="709"/>
      <c r="P73" s="710"/>
      <c r="Q73" s="710"/>
      <c r="R73" s="710"/>
      <c r="S73" s="710"/>
      <c r="T73" s="710"/>
      <c r="U73" s="710"/>
      <c r="V73" s="710"/>
      <c r="W73" s="710"/>
      <c r="X73" s="710"/>
      <c r="Y73" s="710"/>
      <c r="Z73" s="710"/>
    </row>
    <row r="74" ht="12.75" customHeight="1">
      <c r="A74" s="710"/>
      <c r="B74" s="710"/>
      <c r="C74" s="710"/>
      <c r="D74" s="710"/>
      <c r="E74" s="710"/>
      <c r="F74" s="710"/>
      <c r="G74" s="709"/>
      <c r="H74" s="709"/>
      <c r="I74" s="709"/>
      <c r="J74" s="709"/>
      <c r="K74" s="709"/>
      <c r="L74" s="709"/>
      <c r="M74" s="709"/>
      <c r="N74" s="709"/>
      <c r="O74" s="709"/>
      <c r="P74" s="710"/>
      <c r="Q74" s="710"/>
      <c r="R74" s="710"/>
      <c r="S74" s="710"/>
      <c r="T74" s="710"/>
      <c r="U74" s="710"/>
      <c r="V74" s="710"/>
      <c r="W74" s="710"/>
      <c r="X74" s="710"/>
      <c r="Y74" s="710"/>
      <c r="Z74" s="710"/>
    </row>
    <row r="75" ht="12.75" customHeight="1">
      <c r="A75" s="710"/>
      <c r="B75" s="710"/>
      <c r="C75" s="710"/>
      <c r="D75" s="710"/>
      <c r="E75" s="710"/>
      <c r="F75" s="710"/>
      <c r="G75" s="709"/>
      <c r="H75" s="709"/>
      <c r="I75" s="709"/>
      <c r="J75" s="709"/>
      <c r="K75" s="709"/>
      <c r="L75" s="709"/>
      <c r="M75" s="709"/>
      <c r="N75" s="709"/>
      <c r="O75" s="709"/>
      <c r="P75" s="710"/>
      <c r="Q75" s="710"/>
      <c r="R75" s="710"/>
      <c r="S75" s="710"/>
      <c r="T75" s="710"/>
      <c r="U75" s="710"/>
      <c r="V75" s="710"/>
      <c r="W75" s="710"/>
      <c r="X75" s="710"/>
      <c r="Y75" s="710"/>
      <c r="Z75" s="710"/>
    </row>
    <row r="76" ht="12.75" customHeight="1">
      <c r="A76" s="710"/>
      <c r="B76" s="710"/>
      <c r="C76" s="710"/>
      <c r="D76" s="710"/>
      <c r="E76" s="710"/>
      <c r="F76" s="710"/>
      <c r="G76" s="709"/>
      <c r="H76" s="709"/>
      <c r="I76" s="709"/>
      <c r="J76" s="709"/>
      <c r="K76" s="709"/>
      <c r="L76" s="709"/>
      <c r="M76" s="709"/>
      <c r="N76" s="709"/>
      <c r="O76" s="709"/>
      <c r="P76" s="710"/>
      <c r="Q76" s="710"/>
      <c r="R76" s="710"/>
      <c r="S76" s="710"/>
      <c r="T76" s="710"/>
      <c r="U76" s="710"/>
      <c r="V76" s="710"/>
      <c r="W76" s="710"/>
      <c r="X76" s="710"/>
      <c r="Y76" s="710"/>
      <c r="Z76" s="710"/>
    </row>
    <row r="77" ht="12.75" customHeight="1">
      <c r="A77" s="710"/>
      <c r="B77" s="710"/>
      <c r="C77" s="710"/>
      <c r="D77" s="710"/>
      <c r="E77" s="710"/>
      <c r="F77" s="710"/>
      <c r="G77" s="709"/>
      <c r="H77" s="709"/>
      <c r="I77" s="709"/>
      <c r="J77" s="709"/>
      <c r="K77" s="709"/>
      <c r="L77" s="709"/>
      <c r="M77" s="709"/>
      <c r="N77" s="709"/>
      <c r="O77" s="709"/>
      <c r="P77" s="710"/>
      <c r="Q77" s="710"/>
      <c r="R77" s="710"/>
      <c r="S77" s="710"/>
      <c r="T77" s="710"/>
      <c r="U77" s="710"/>
      <c r="V77" s="710"/>
      <c r="W77" s="710"/>
      <c r="X77" s="710"/>
      <c r="Y77" s="710"/>
      <c r="Z77" s="710"/>
    </row>
    <row r="78" ht="12.75" customHeight="1">
      <c r="A78" s="710"/>
      <c r="B78" s="710"/>
      <c r="C78" s="710"/>
      <c r="D78" s="710"/>
      <c r="E78" s="710"/>
      <c r="F78" s="710"/>
      <c r="G78" s="709"/>
      <c r="H78" s="709"/>
      <c r="I78" s="709"/>
      <c r="J78" s="709"/>
      <c r="K78" s="709"/>
      <c r="L78" s="709"/>
      <c r="M78" s="709"/>
      <c r="N78" s="709"/>
      <c r="O78" s="709"/>
      <c r="P78" s="710"/>
      <c r="Q78" s="710"/>
      <c r="R78" s="710"/>
      <c r="S78" s="710"/>
      <c r="T78" s="710"/>
      <c r="U78" s="710"/>
      <c r="V78" s="710"/>
      <c r="W78" s="710"/>
      <c r="X78" s="710"/>
      <c r="Y78" s="710"/>
      <c r="Z78" s="710"/>
    </row>
    <row r="79" ht="12.75" customHeight="1">
      <c r="A79" s="710"/>
      <c r="B79" s="710"/>
      <c r="C79" s="710"/>
      <c r="D79" s="710"/>
      <c r="E79" s="710"/>
      <c r="F79" s="710"/>
      <c r="G79" s="709"/>
      <c r="H79" s="709"/>
      <c r="I79" s="709"/>
      <c r="J79" s="709"/>
      <c r="K79" s="709"/>
      <c r="L79" s="709"/>
      <c r="M79" s="709"/>
      <c r="N79" s="709"/>
      <c r="O79" s="709"/>
      <c r="P79" s="710"/>
      <c r="Q79" s="710"/>
      <c r="R79" s="710"/>
      <c r="S79" s="710"/>
      <c r="T79" s="710"/>
      <c r="U79" s="710"/>
      <c r="V79" s="710"/>
      <c r="W79" s="710"/>
      <c r="X79" s="710"/>
      <c r="Y79" s="710"/>
      <c r="Z79" s="710"/>
    </row>
    <row r="80" ht="12.75" customHeight="1">
      <c r="A80" s="710"/>
      <c r="B80" s="710"/>
      <c r="C80" s="710"/>
      <c r="D80" s="710"/>
      <c r="E80" s="710"/>
      <c r="F80" s="710"/>
      <c r="G80" s="709"/>
      <c r="H80" s="709"/>
      <c r="I80" s="709"/>
      <c r="J80" s="709"/>
      <c r="K80" s="709"/>
      <c r="L80" s="709"/>
      <c r="M80" s="709"/>
      <c r="N80" s="709"/>
      <c r="O80" s="709"/>
      <c r="P80" s="710"/>
      <c r="Q80" s="710"/>
      <c r="R80" s="710"/>
      <c r="S80" s="710"/>
      <c r="T80" s="710"/>
      <c r="U80" s="710"/>
      <c r="V80" s="710"/>
      <c r="W80" s="710"/>
      <c r="X80" s="710"/>
      <c r="Y80" s="710"/>
      <c r="Z80" s="710"/>
    </row>
    <row r="81" ht="12.75" customHeight="1">
      <c r="A81" s="710"/>
      <c r="B81" s="710"/>
      <c r="C81" s="710"/>
      <c r="D81" s="710"/>
      <c r="E81" s="710"/>
      <c r="F81" s="710"/>
      <c r="G81" s="709"/>
      <c r="H81" s="709"/>
      <c r="I81" s="709"/>
      <c r="J81" s="709"/>
      <c r="K81" s="709"/>
      <c r="L81" s="709"/>
      <c r="M81" s="709"/>
      <c r="N81" s="709"/>
      <c r="O81" s="709"/>
      <c r="P81" s="710"/>
      <c r="Q81" s="710"/>
      <c r="R81" s="710"/>
      <c r="S81" s="710"/>
      <c r="T81" s="710"/>
      <c r="U81" s="710"/>
      <c r="V81" s="710"/>
      <c r="W81" s="710"/>
      <c r="X81" s="710"/>
      <c r="Y81" s="710"/>
      <c r="Z81" s="710"/>
    </row>
    <row r="82" ht="12.75" customHeight="1">
      <c r="A82" s="710"/>
      <c r="B82" s="710"/>
      <c r="C82" s="710"/>
      <c r="D82" s="710"/>
      <c r="E82" s="710"/>
      <c r="F82" s="710"/>
      <c r="G82" s="709"/>
      <c r="H82" s="709"/>
      <c r="I82" s="709"/>
      <c r="J82" s="709"/>
      <c r="K82" s="709"/>
      <c r="L82" s="709"/>
      <c r="M82" s="709"/>
      <c r="N82" s="709"/>
      <c r="O82" s="709"/>
      <c r="P82" s="710"/>
      <c r="Q82" s="710"/>
      <c r="R82" s="710"/>
      <c r="S82" s="710"/>
      <c r="T82" s="710"/>
      <c r="U82" s="710"/>
      <c r="V82" s="710"/>
      <c r="W82" s="710"/>
      <c r="X82" s="710"/>
      <c r="Y82" s="710"/>
      <c r="Z82" s="710"/>
    </row>
    <row r="83" ht="12.75" customHeight="1">
      <c r="A83" s="710"/>
      <c r="B83" s="710"/>
      <c r="C83" s="710"/>
      <c r="D83" s="710"/>
      <c r="E83" s="710"/>
      <c r="F83" s="710"/>
      <c r="G83" s="709"/>
      <c r="H83" s="709"/>
      <c r="I83" s="709"/>
      <c r="J83" s="709"/>
      <c r="K83" s="709"/>
      <c r="L83" s="709"/>
      <c r="M83" s="709"/>
      <c r="N83" s="709"/>
      <c r="O83" s="709"/>
      <c r="P83" s="710"/>
      <c r="Q83" s="710"/>
      <c r="R83" s="710"/>
      <c r="S83" s="710"/>
      <c r="T83" s="710"/>
      <c r="U83" s="710"/>
      <c r="V83" s="710"/>
      <c r="W83" s="710"/>
      <c r="X83" s="710"/>
      <c r="Y83" s="710"/>
      <c r="Z83" s="710"/>
    </row>
    <row r="84" ht="12.75" customHeight="1">
      <c r="A84" s="710"/>
      <c r="B84" s="710"/>
      <c r="C84" s="710"/>
      <c r="D84" s="710"/>
      <c r="E84" s="710"/>
      <c r="F84" s="710"/>
      <c r="G84" s="709"/>
      <c r="H84" s="709"/>
      <c r="I84" s="709"/>
      <c r="J84" s="709"/>
      <c r="K84" s="709"/>
      <c r="L84" s="709"/>
      <c r="M84" s="709"/>
      <c r="N84" s="709"/>
      <c r="O84" s="709"/>
      <c r="P84" s="710"/>
      <c r="Q84" s="710"/>
      <c r="R84" s="710"/>
      <c r="S84" s="710"/>
      <c r="T84" s="710"/>
      <c r="U84" s="710"/>
      <c r="V84" s="710"/>
      <c r="W84" s="710"/>
      <c r="X84" s="710"/>
      <c r="Y84" s="710"/>
      <c r="Z84" s="710"/>
    </row>
    <row r="85" ht="12.75" customHeight="1">
      <c r="A85" s="710"/>
      <c r="B85" s="710"/>
      <c r="C85" s="710"/>
      <c r="D85" s="710"/>
      <c r="E85" s="710"/>
      <c r="F85" s="710"/>
      <c r="G85" s="709"/>
      <c r="H85" s="709"/>
      <c r="I85" s="709"/>
      <c r="J85" s="709"/>
      <c r="K85" s="709"/>
      <c r="L85" s="709"/>
      <c r="M85" s="709"/>
      <c r="N85" s="709"/>
      <c r="O85" s="709"/>
      <c r="P85" s="710"/>
      <c r="Q85" s="710"/>
      <c r="R85" s="710"/>
      <c r="S85" s="710"/>
      <c r="T85" s="710"/>
      <c r="U85" s="710"/>
      <c r="V85" s="710"/>
      <c r="W85" s="710"/>
      <c r="X85" s="710"/>
      <c r="Y85" s="710"/>
      <c r="Z85" s="710"/>
    </row>
    <row r="86" ht="12.75" customHeight="1">
      <c r="A86" s="710"/>
      <c r="B86" s="710"/>
      <c r="C86" s="710"/>
      <c r="D86" s="710"/>
      <c r="E86" s="710"/>
      <c r="F86" s="710"/>
      <c r="G86" s="709"/>
      <c r="H86" s="709"/>
      <c r="I86" s="709"/>
      <c r="J86" s="709"/>
      <c r="K86" s="709"/>
      <c r="L86" s="709"/>
      <c r="M86" s="709"/>
      <c r="N86" s="709"/>
      <c r="O86" s="709"/>
      <c r="P86" s="710"/>
      <c r="Q86" s="710"/>
      <c r="R86" s="710"/>
      <c r="S86" s="710"/>
      <c r="T86" s="710"/>
      <c r="U86" s="710"/>
      <c r="V86" s="710"/>
      <c r="W86" s="710"/>
      <c r="X86" s="710"/>
      <c r="Y86" s="710"/>
      <c r="Z86" s="710"/>
    </row>
    <row r="87" ht="12.75" customHeight="1">
      <c r="A87" s="710"/>
      <c r="B87" s="710"/>
      <c r="C87" s="710"/>
      <c r="D87" s="710"/>
      <c r="E87" s="710"/>
      <c r="F87" s="710"/>
      <c r="G87" s="709"/>
      <c r="H87" s="709"/>
      <c r="I87" s="709"/>
      <c r="J87" s="709"/>
      <c r="K87" s="709"/>
      <c r="L87" s="709"/>
      <c r="M87" s="709"/>
      <c r="N87" s="709"/>
      <c r="O87" s="709"/>
      <c r="P87" s="710"/>
      <c r="Q87" s="710"/>
      <c r="R87" s="710"/>
      <c r="S87" s="710"/>
      <c r="T87" s="710"/>
      <c r="U87" s="710"/>
      <c r="V87" s="710"/>
      <c r="W87" s="710"/>
      <c r="X87" s="710"/>
      <c r="Y87" s="710"/>
      <c r="Z87" s="710"/>
    </row>
    <row r="88" ht="12.75" customHeight="1">
      <c r="A88" s="710"/>
      <c r="B88" s="710"/>
      <c r="C88" s="710"/>
      <c r="D88" s="710"/>
      <c r="E88" s="710"/>
      <c r="F88" s="710"/>
      <c r="G88" s="709"/>
      <c r="H88" s="709"/>
      <c r="I88" s="709"/>
      <c r="J88" s="709"/>
      <c r="K88" s="709"/>
      <c r="L88" s="709"/>
      <c r="M88" s="709"/>
      <c r="N88" s="709"/>
      <c r="O88" s="709"/>
      <c r="P88" s="710"/>
      <c r="Q88" s="710"/>
      <c r="R88" s="710"/>
      <c r="S88" s="710"/>
      <c r="T88" s="710"/>
      <c r="U88" s="710"/>
      <c r="V88" s="710"/>
      <c r="W88" s="710"/>
      <c r="X88" s="710"/>
      <c r="Y88" s="710"/>
      <c r="Z88" s="710"/>
    </row>
    <row r="89" ht="12.75" customHeight="1">
      <c r="A89" s="710"/>
      <c r="B89" s="710"/>
      <c r="C89" s="710"/>
      <c r="D89" s="710"/>
      <c r="E89" s="710"/>
      <c r="F89" s="710"/>
      <c r="G89" s="709"/>
      <c r="H89" s="709"/>
      <c r="I89" s="709"/>
      <c r="J89" s="709"/>
      <c r="K89" s="709"/>
      <c r="L89" s="709"/>
      <c r="M89" s="709"/>
      <c r="N89" s="709"/>
      <c r="O89" s="709"/>
      <c r="P89" s="710"/>
      <c r="Q89" s="710"/>
      <c r="R89" s="710"/>
      <c r="S89" s="710"/>
      <c r="T89" s="710"/>
      <c r="U89" s="710"/>
      <c r="V89" s="710"/>
      <c r="W89" s="710"/>
      <c r="X89" s="710"/>
      <c r="Y89" s="710"/>
      <c r="Z89" s="710"/>
    </row>
    <row r="90" ht="12.75" customHeight="1">
      <c r="A90" s="710"/>
      <c r="B90" s="710"/>
      <c r="C90" s="710"/>
      <c r="D90" s="710"/>
      <c r="E90" s="710"/>
      <c r="F90" s="710"/>
      <c r="G90" s="709"/>
      <c r="H90" s="709"/>
      <c r="I90" s="709"/>
      <c r="J90" s="709"/>
      <c r="K90" s="709"/>
      <c r="L90" s="709"/>
      <c r="M90" s="709"/>
      <c r="N90" s="709"/>
      <c r="O90" s="709"/>
      <c r="P90" s="710"/>
      <c r="Q90" s="710"/>
      <c r="R90" s="710"/>
      <c r="S90" s="710"/>
      <c r="T90" s="710"/>
      <c r="U90" s="710"/>
      <c r="V90" s="710"/>
      <c r="W90" s="710"/>
      <c r="X90" s="710"/>
      <c r="Y90" s="710"/>
      <c r="Z90" s="710"/>
    </row>
    <row r="91" ht="12.75" customHeight="1">
      <c r="A91" s="710"/>
      <c r="B91" s="710"/>
      <c r="C91" s="710"/>
      <c r="D91" s="710"/>
      <c r="E91" s="710"/>
      <c r="F91" s="710"/>
      <c r="G91" s="709"/>
      <c r="H91" s="709"/>
      <c r="I91" s="709"/>
      <c r="J91" s="709"/>
      <c r="K91" s="709"/>
      <c r="L91" s="709"/>
      <c r="M91" s="709"/>
      <c r="N91" s="709"/>
      <c r="O91" s="709"/>
      <c r="P91" s="710"/>
      <c r="Q91" s="710"/>
      <c r="R91" s="710"/>
      <c r="S91" s="710"/>
      <c r="T91" s="710"/>
      <c r="U91" s="710"/>
      <c r="V91" s="710"/>
      <c r="W91" s="710"/>
      <c r="X91" s="710"/>
      <c r="Y91" s="710"/>
      <c r="Z91" s="710"/>
    </row>
    <row r="92" ht="12.75" customHeight="1">
      <c r="A92" s="710"/>
      <c r="B92" s="710"/>
      <c r="C92" s="710"/>
      <c r="D92" s="710"/>
      <c r="E92" s="710"/>
      <c r="F92" s="710"/>
      <c r="G92" s="709"/>
      <c r="H92" s="709"/>
      <c r="I92" s="709"/>
      <c r="J92" s="709"/>
      <c r="K92" s="709"/>
      <c r="L92" s="709"/>
      <c r="M92" s="709"/>
      <c r="N92" s="709"/>
      <c r="O92" s="709"/>
      <c r="P92" s="710"/>
      <c r="Q92" s="710"/>
      <c r="R92" s="710"/>
      <c r="S92" s="710"/>
      <c r="T92" s="710"/>
      <c r="U92" s="710"/>
      <c r="V92" s="710"/>
      <c r="W92" s="710"/>
      <c r="X92" s="710"/>
      <c r="Y92" s="710"/>
      <c r="Z92" s="710"/>
    </row>
    <row r="93" ht="12.75" customHeight="1">
      <c r="A93" s="710"/>
      <c r="B93" s="710"/>
      <c r="C93" s="710"/>
      <c r="D93" s="710"/>
      <c r="E93" s="710"/>
      <c r="F93" s="710"/>
      <c r="G93" s="709"/>
      <c r="H93" s="709"/>
      <c r="I93" s="709"/>
      <c r="J93" s="709"/>
      <c r="K93" s="709"/>
      <c r="L93" s="709"/>
      <c r="M93" s="709"/>
      <c r="N93" s="709"/>
      <c r="O93" s="709"/>
      <c r="P93" s="710"/>
      <c r="Q93" s="710"/>
      <c r="R93" s="710"/>
      <c r="S93" s="710"/>
      <c r="T93" s="710"/>
      <c r="U93" s="710"/>
      <c r="V93" s="710"/>
      <c r="W93" s="710"/>
      <c r="X93" s="710"/>
      <c r="Y93" s="710"/>
      <c r="Z93" s="710"/>
    </row>
    <row r="94" ht="12.75" customHeight="1">
      <c r="A94" s="710"/>
      <c r="B94" s="710"/>
      <c r="C94" s="710"/>
      <c r="D94" s="710"/>
      <c r="E94" s="710"/>
      <c r="F94" s="710"/>
      <c r="G94" s="709"/>
      <c r="H94" s="709"/>
      <c r="I94" s="709"/>
      <c r="J94" s="709"/>
      <c r="K94" s="709"/>
      <c r="L94" s="709"/>
      <c r="M94" s="709"/>
      <c r="N94" s="709"/>
      <c r="O94" s="709"/>
      <c r="P94" s="710"/>
      <c r="Q94" s="710"/>
      <c r="R94" s="710"/>
      <c r="S94" s="710"/>
      <c r="T94" s="710"/>
      <c r="U94" s="710"/>
      <c r="V94" s="710"/>
      <c r="W94" s="710"/>
      <c r="X94" s="710"/>
      <c r="Y94" s="710"/>
      <c r="Z94" s="710"/>
    </row>
    <row r="95" ht="12.75" customHeight="1">
      <c r="A95" s="710"/>
      <c r="B95" s="710"/>
      <c r="C95" s="710"/>
      <c r="D95" s="710"/>
      <c r="E95" s="710"/>
      <c r="F95" s="710"/>
      <c r="G95" s="709"/>
      <c r="H95" s="709"/>
      <c r="I95" s="709"/>
      <c r="J95" s="709"/>
      <c r="K95" s="709"/>
      <c r="L95" s="709"/>
      <c r="M95" s="709"/>
      <c r="N95" s="709"/>
      <c r="O95" s="709"/>
      <c r="P95" s="710"/>
      <c r="Q95" s="710"/>
      <c r="R95" s="710"/>
      <c r="S95" s="710"/>
      <c r="T95" s="710"/>
      <c r="U95" s="710"/>
      <c r="V95" s="710"/>
      <c r="W95" s="710"/>
      <c r="X95" s="710"/>
      <c r="Y95" s="710"/>
      <c r="Z95" s="710"/>
    </row>
    <row r="96" ht="12.75" customHeight="1">
      <c r="A96" s="710"/>
      <c r="B96" s="710"/>
      <c r="C96" s="710"/>
      <c r="D96" s="710"/>
      <c r="E96" s="710"/>
      <c r="F96" s="710"/>
      <c r="G96" s="709"/>
      <c r="H96" s="709"/>
      <c r="I96" s="709"/>
      <c r="J96" s="709"/>
      <c r="K96" s="709"/>
      <c r="L96" s="709"/>
      <c r="M96" s="709"/>
      <c r="N96" s="709"/>
      <c r="O96" s="709"/>
      <c r="P96" s="710"/>
      <c r="Q96" s="710"/>
      <c r="R96" s="710"/>
      <c r="S96" s="710"/>
      <c r="T96" s="710"/>
      <c r="U96" s="710"/>
      <c r="V96" s="710"/>
      <c r="W96" s="710"/>
      <c r="X96" s="710"/>
      <c r="Y96" s="710"/>
      <c r="Z96" s="710"/>
    </row>
    <row r="97" ht="12.75" customHeight="1">
      <c r="A97" s="710"/>
      <c r="B97" s="710"/>
      <c r="C97" s="710"/>
      <c r="D97" s="710"/>
      <c r="E97" s="710"/>
      <c r="F97" s="710"/>
      <c r="G97" s="709"/>
      <c r="H97" s="709"/>
      <c r="I97" s="709"/>
      <c r="J97" s="709"/>
      <c r="K97" s="709"/>
      <c r="L97" s="709"/>
      <c r="M97" s="709"/>
      <c r="N97" s="709"/>
      <c r="O97" s="709"/>
      <c r="P97" s="710"/>
      <c r="Q97" s="710"/>
      <c r="R97" s="710"/>
      <c r="S97" s="710"/>
      <c r="T97" s="710"/>
      <c r="U97" s="710"/>
      <c r="V97" s="710"/>
      <c r="W97" s="710"/>
      <c r="X97" s="710"/>
      <c r="Y97" s="710"/>
      <c r="Z97" s="710"/>
    </row>
    <row r="98" ht="12.75" customHeight="1">
      <c r="A98" s="710"/>
      <c r="B98" s="710"/>
      <c r="C98" s="710"/>
      <c r="D98" s="710"/>
      <c r="E98" s="710"/>
      <c r="F98" s="710"/>
      <c r="G98" s="709"/>
      <c r="H98" s="709"/>
      <c r="I98" s="709"/>
      <c r="J98" s="709"/>
      <c r="K98" s="709"/>
      <c r="L98" s="709"/>
      <c r="M98" s="709"/>
      <c r="N98" s="709"/>
      <c r="O98" s="709"/>
      <c r="P98" s="710"/>
      <c r="Q98" s="710"/>
      <c r="R98" s="710"/>
      <c r="S98" s="710"/>
      <c r="T98" s="710"/>
      <c r="U98" s="710"/>
      <c r="V98" s="710"/>
      <c r="W98" s="710"/>
      <c r="X98" s="710"/>
      <c r="Y98" s="710"/>
      <c r="Z98" s="710"/>
    </row>
    <row r="99" ht="12.75" customHeight="1">
      <c r="A99" s="710"/>
      <c r="B99" s="710"/>
      <c r="C99" s="710"/>
      <c r="D99" s="710"/>
      <c r="E99" s="710"/>
      <c r="F99" s="710"/>
      <c r="G99" s="709"/>
      <c r="H99" s="709"/>
      <c r="I99" s="709"/>
      <c r="J99" s="709"/>
      <c r="K99" s="709"/>
      <c r="L99" s="709"/>
      <c r="M99" s="709"/>
      <c r="N99" s="709"/>
      <c r="O99" s="709"/>
      <c r="P99" s="710"/>
      <c r="Q99" s="710"/>
      <c r="R99" s="710"/>
      <c r="S99" s="710"/>
      <c r="T99" s="710"/>
      <c r="U99" s="710"/>
      <c r="V99" s="710"/>
      <c r="W99" s="710"/>
      <c r="X99" s="710"/>
      <c r="Y99" s="710"/>
      <c r="Z99" s="710"/>
    </row>
    <row r="100" ht="12.75" customHeight="1">
      <c r="A100" s="710"/>
      <c r="B100" s="710"/>
      <c r="C100" s="710"/>
      <c r="D100" s="710"/>
      <c r="E100" s="710"/>
      <c r="F100" s="710"/>
      <c r="G100" s="709"/>
      <c r="H100" s="709"/>
      <c r="I100" s="709"/>
      <c r="J100" s="709"/>
      <c r="K100" s="709"/>
      <c r="L100" s="709"/>
      <c r="M100" s="709"/>
      <c r="N100" s="709"/>
      <c r="O100" s="709"/>
      <c r="P100" s="710"/>
      <c r="Q100" s="710"/>
      <c r="R100" s="710"/>
      <c r="S100" s="710"/>
      <c r="T100" s="710"/>
      <c r="U100" s="710"/>
      <c r="V100" s="710"/>
      <c r="W100" s="710"/>
      <c r="X100" s="710"/>
      <c r="Y100" s="710"/>
      <c r="Z100" s="710"/>
    </row>
    <row r="101" ht="12.75" customHeight="1">
      <c r="A101" s="710"/>
      <c r="B101" s="710"/>
      <c r="C101" s="710"/>
      <c r="D101" s="710"/>
      <c r="E101" s="710"/>
      <c r="F101" s="710"/>
      <c r="G101" s="709"/>
      <c r="H101" s="709"/>
      <c r="I101" s="709"/>
      <c r="J101" s="709"/>
      <c r="K101" s="709"/>
      <c r="L101" s="709"/>
      <c r="M101" s="709"/>
      <c r="N101" s="709"/>
      <c r="O101" s="709"/>
      <c r="P101" s="710"/>
      <c r="Q101" s="710"/>
      <c r="R101" s="710"/>
      <c r="S101" s="710"/>
      <c r="T101" s="710"/>
      <c r="U101" s="710"/>
      <c r="V101" s="710"/>
      <c r="W101" s="710"/>
      <c r="X101" s="710"/>
      <c r="Y101" s="710"/>
      <c r="Z101" s="710"/>
    </row>
    <row r="102" ht="12.75" customHeight="1">
      <c r="A102" s="710"/>
      <c r="B102" s="710"/>
      <c r="C102" s="710"/>
      <c r="D102" s="710"/>
      <c r="E102" s="710"/>
      <c r="F102" s="710"/>
      <c r="G102" s="709"/>
      <c r="H102" s="709"/>
      <c r="I102" s="709"/>
      <c r="J102" s="709"/>
      <c r="K102" s="709"/>
      <c r="L102" s="709"/>
      <c r="M102" s="709"/>
      <c r="N102" s="709"/>
      <c r="O102" s="709"/>
      <c r="P102" s="710"/>
      <c r="Q102" s="710"/>
      <c r="R102" s="710"/>
      <c r="S102" s="710"/>
      <c r="T102" s="710"/>
      <c r="U102" s="710"/>
      <c r="V102" s="710"/>
      <c r="W102" s="710"/>
      <c r="X102" s="710"/>
      <c r="Y102" s="710"/>
      <c r="Z102" s="710"/>
    </row>
    <row r="103" ht="12.75" customHeight="1">
      <c r="A103" s="710"/>
      <c r="B103" s="710"/>
      <c r="C103" s="710"/>
      <c r="D103" s="710"/>
      <c r="E103" s="710"/>
      <c r="F103" s="710"/>
      <c r="G103" s="709"/>
      <c r="H103" s="709"/>
      <c r="I103" s="709"/>
      <c r="J103" s="709"/>
      <c r="K103" s="709"/>
      <c r="L103" s="709"/>
      <c r="M103" s="709"/>
      <c r="N103" s="709"/>
      <c r="O103" s="709"/>
      <c r="P103" s="710"/>
      <c r="Q103" s="710"/>
      <c r="R103" s="710"/>
      <c r="S103" s="710"/>
      <c r="T103" s="710"/>
      <c r="U103" s="710"/>
      <c r="V103" s="710"/>
      <c r="W103" s="710"/>
      <c r="X103" s="710"/>
      <c r="Y103" s="710"/>
      <c r="Z103" s="710"/>
    </row>
    <row r="104" ht="12.75" customHeight="1">
      <c r="A104" s="710"/>
      <c r="B104" s="710"/>
      <c r="C104" s="710"/>
      <c r="D104" s="710"/>
      <c r="E104" s="710"/>
      <c r="F104" s="710"/>
      <c r="G104" s="709"/>
      <c r="H104" s="709"/>
      <c r="I104" s="709"/>
      <c r="J104" s="709"/>
      <c r="K104" s="709"/>
      <c r="L104" s="709"/>
      <c r="M104" s="709"/>
      <c r="N104" s="709"/>
      <c r="O104" s="709"/>
      <c r="P104" s="710"/>
      <c r="Q104" s="710"/>
      <c r="R104" s="710"/>
      <c r="S104" s="710"/>
      <c r="T104" s="710"/>
      <c r="U104" s="710"/>
      <c r="V104" s="710"/>
      <c r="W104" s="710"/>
      <c r="X104" s="710"/>
      <c r="Y104" s="710"/>
      <c r="Z104" s="710"/>
    </row>
    <row r="105" ht="12.75" customHeight="1">
      <c r="A105" s="710"/>
      <c r="B105" s="710"/>
      <c r="C105" s="710"/>
      <c r="D105" s="710"/>
      <c r="E105" s="710"/>
      <c r="F105" s="710"/>
      <c r="G105" s="709"/>
      <c r="H105" s="709"/>
      <c r="I105" s="709"/>
      <c r="J105" s="709"/>
      <c r="K105" s="709"/>
      <c r="L105" s="709"/>
      <c r="M105" s="709"/>
      <c r="N105" s="709"/>
      <c r="O105" s="709"/>
      <c r="P105" s="710"/>
      <c r="Q105" s="710"/>
      <c r="R105" s="710"/>
      <c r="S105" s="710"/>
      <c r="T105" s="710"/>
      <c r="U105" s="710"/>
      <c r="V105" s="710"/>
      <c r="W105" s="710"/>
      <c r="X105" s="710"/>
      <c r="Y105" s="710"/>
      <c r="Z105" s="710"/>
    </row>
    <row r="106" ht="12.75" customHeight="1">
      <c r="A106" s="710"/>
      <c r="B106" s="710"/>
      <c r="C106" s="710"/>
      <c r="D106" s="710"/>
      <c r="E106" s="710"/>
      <c r="F106" s="710"/>
      <c r="G106" s="709"/>
      <c r="H106" s="709"/>
      <c r="I106" s="709"/>
      <c r="J106" s="709"/>
      <c r="K106" s="709"/>
      <c r="L106" s="709"/>
      <c r="M106" s="709"/>
      <c r="N106" s="709"/>
      <c r="O106" s="709"/>
      <c r="P106" s="710"/>
      <c r="Q106" s="710"/>
      <c r="R106" s="710"/>
      <c r="S106" s="710"/>
      <c r="T106" s="710"/>
      <c r="U106" s="710"/>
      <c r="V106" s="710"/>
      <c r="W106" s="710"/>
      <c r="X106" s="710"/>
      <c r="Y106" s="710"/>
      <c r="Z106" s="710"/>
    </row>
    <row r="107" ht="12.75" customHeight="1">
      <c r="A107" s="710"/>
      <c r="B107" s="710"/>
      <c r="C107" s="710"/>
      <c r="D107" s="710"/>
      <c r="E107" s="710"/>
      <c r="F107" s="710"/>
      <c r="G107" s="709"/>
      <c r="H107" s="709"/>
      <c r="I107" s="709"/>
      <c r="J107" s="709"/>
      <c r="K107" s="709"/>
      <c r="L107" s="709"/>
      <c r="M107" s="709"/>
      <c r="N107" s="709"/>
      <c r="O107" s="709"/>
      <c r="P107" s="710"/>
      <c r="Q107" s="710"/>
      <c r="R107" s="710"/>
      <c r="S107" s="710"/>
      <c r="T107" s="710"/>
      <c r="U107" s="710"/>
      <c r="V107" s="710"/>
      <c r="W107" s="710"/>
      <c r="X107" s="710"/>
      <c r="Y107" s="710"/>
      <c r="Z107" s="710"/>
    </row>
    <row r="108" ht="12.75" customHeight="1">
      <c r="A108" s="710"/>
      <c r="B108" s="710"/>
      <c r="C108" s="710"/>
      <c r="D108" s="710"/>
      <c r="E108" s="710"/>
      <c r="F108" s="710"/>
      <c r="G108" s="709"/>
      <c r="H108" s="709"/>
      <c r="I108" s="709"/>
      <c r="J108" s="709"/>
      <c r="K108" s="709"/>
      <c r="L108" s="709"/>
      <c r="M108" s="709"/>
      <c r="N108" s="709"/>
      <c r="O108" s="709"/>
      <c r="P108" s="710"/>
      <c r="Q108" s="710"/>
      <c r="R108" s="710"/>
      <c r="S108" s="710"/>
      <c r="T108" s="710"/>
      <c r="U108" s="710"/>
      <c r="V108" s="710"/>
      <c r="W108" s="710"/>
      <c r="X108" s="710"/>
      <c r="Y108" s="710"/>
      <c r="Z108" s="710"/>
    </row>
    <row r="109" ht="12.75" customHeight="1">
      <c r="A109" s="710"/>
      <c r="B109" s="710"/>
      <c r="C109" s="710"/>
      <c r="D109" s="710"/>
      <c r="E109" s="710"/>
      <c r="F109" s="710"/>
      <c r="G109" s="709"/>
      <c r="H109" s="709"/>
      <c r="I109" s="709"/>
      <c r="J109" s="709"/>
      <c r="K109" s="709"/>
      <c r="L109" s="709"/>
      <c r="M109" s="709"/>
      <c r="N109" s="709"/>
      <c r="O109" s="709"/>
      <c r="P109" s="710"/>
      <c r="Q109" s="710"/>
      <c r="R109" s="710"/>
      <c r="S109" s="710"/>
      <c r="T109" s="710"/>
      <c r="U109" s="710"/>
      <c r="V109" s="710"/>
      <c r="W109" s="710"/>
      <c r="X109" s="710"/>
      <c r="Y109" s="710"/>
      <c r="Z109" s="710"/>
    </row>
    <row r="110" ht="12.75" customHeight="1">
      <c r="A110" s="710"/>
      <c r="B110" s="710"/>
      <c r="C110" s="710"/>
      <c r="D110" s="710"/>
      <c r="E110" s="710"/>
      <c r="F110" s="710"/>
      <c r="G110" s="709"/>
      <c r="H110" s="709"/>
      <c r="I110" s="709"/>
      <c r="J110" s="709"/>
      <c r="K110" s="709"/>
      <c r="L110" s="709"/>
      <c r="M110" s="709"/>
      <c r="N110" s="709"/>
      <c r="O110" s="709"/>
      <c r="P110" s="710"/>
      <c r="Q110" s="710"/>
      <c r="R110" s="710"/>
      <c r="S110" s="710"/>
      <c r="T110" s="710"/>
      <c r="U110" s="710"/>
      <c r="V110" s="710"/>
      <c r="W110" s="710"/>
      <c r="X110" s="710"/>
      <c r="Y110" s="710"/>
      <c r="Z110" s="710"/>
    </row>
    <row r="111" ht="12.75" customHeight="1">
      <c r="A111" s="710"/>
      <c r="B111" s="710"/>
      <c r="C111" s="710"/>
      <c r="D111" s="710"/>
      <c r="E111" s="710"/>
      <c r="F111" s="710"/>
      <c r="G111" s="709"/>
      <c r="H111" s="709"/>
      <c r="I111" s="709"/>
      <c r="J111" s="709"/>
      <c r="K111" s="709"/>
      <c r="L111" s="709"/>
      <c r="M111" s="709"/>
      <c r="N111" s="709"/>
      <c r="O111" s="709"/>
      <c r="P111" s="710"/>
      <c r="Q111" s="710"/>
      <c r="R111" s="710"/>
      <c r="S111" s="710"/>
      <c r="T111" s="710"/>
      <c r="U111" s="710"/>
      <c r="V111" s="710"/>
      <c r="W111" s="710"/>
      <c r="X111" s="710"/>
      <c r="Y111" s="710"/>
      <c r="Z111" s="710"/>
    </row>
    <row r="112" ht="12.75" customHeight="1">
      <c r="A112" s="710"/>
      <c r="B112" s="710"/>
      <c r="C112" s="710"/>
      <c r="D112" s="710"/>
      <c r="E112" s="710"/>
      <c r="F112" s="710"/>
      <c r="G112" s="709"/>
      <c r="H112" s="709"/>
      <c r="I112" s="709"/>
      <c r="J112" s="709"/>
      <c r="K112" s="709"/>
      <c r="L112" s="709"/>
      <c r="M112" s="709"/>
      <c r="N112" s="709"/>
      <c r="O112" s="709"/>
      <c r="P112" s="710"/>
      <c r="Q112" s="710"/>
      <c r="R112" s="710"/>
      <c r="S112" s="710"/>
      <c r="T112" s="710"/>
      <c r="U112" s="710"/>
      <c r="V112" s="710"/>
      <c r="W112" s="710"/>
      <c r="X112" s="710"/>
      <c r="Y112" s="710"/>
      <c r="Z112" s="710"/>
    </row>
    <row r="113" ht="12.75" customHeight="1">
      <c r="A113" s="710"/>
      <c r="B113" s="710"/>
      <c r="C113" s="710"/>
      <c r="D113" s="710"/>
      <c r="E113" s="710"/>
      <c r="F113" s="710"/>
      <c r="G113" s="709"/>
      <c r="H113" s="709"/>
      <c r="I113" s="709"/>
      <c r="J113" s="709"/>
      <c r="K113" s="709"/>
      <c r="L113" s="709"/>
      <c r="M113" s="709"/>
      <c r="N113" s="709"/>
      <c r="O113" s="709"/>
      <c r="P113" s="710"/>
      <c r="Q113" s="710"/>
      <c r="R113" s="710"/>
      <c r="S113" s="710"/>
      <c r="T113" s="710"/>
      <c r="U113" s="710"/>
      <c r="V113" s="710"/>
      <c r="W113" s="710"/>
      <c r="X113" s="710"/>
      <c r="Y113" s="710"/>
      <c r="Z113" s="710"/>
    </row>
    <row r="114" ht="12.75" customHeight="1">
      <c r="A114" s="710"/>
      <c r="B114" s="710"/>
      <c r="C114" s="710"/>
      <c r="D114" s="710"/>
      <c r="E114" s="710"/>
      <c r="F114" s="710"/>
      <c r="G114" s="709"/>
      <c r="H114" s="709"/>
      <c r="I114" s="709"/>
      <c r="J114" s="709"/>
      <c r="K114" s="709"/>
      <c r="L114" s="709"/>
      <c r="M114" s="709"/>
      <c r="N114" s="709"/>
      <c r="O114" s="709"/>
      <c r="P114" s="710"/>
      <c r="Q114" s="710"/>
      <c r="R114" s="710"/>
      <c r="S114" s="710"/>
      <c r="T114" s="710"/>
      <c r="U114" s="710"/>
      <c r="V114" s="710"/>
      <c r="W114" s="710"/>
      <c r="X114" s="710"/>
      <c r="Y114" s="710"/>
      <c r="Z114" s="710"/>
    </row>
    <row r="115" ht="12.75" customHeight="1">
      <c r="A115" s="710"/>
      <c r="B115" s="710"/>
      <c r="C115" s="710"/>
      <c r="D115" s="710"/>
      <c r="E115" s="710"/>
      <c r="F115" s="710"/>
      <c r="G115" s="709"/>
      <c r="H115" s="709"/>
      <c r="I115" s="709"/>
      <c r="J115" s="709"/>
      <c r="K115" s="709"/>
      <c r="L115" s="709"/>
      <c r="M115" s="709"/>
      <c r="N115" s="709"/>
      <c r="O115" s="709"/>
      <c r="P115" s="710"/>
      <c r="Q115" s="710"/>
      <c r="R115" s="710"/>
      <c r="S115" s="710"/>
      <c r="T115" s="710"/>
      <c r="U115" s="710"/>
      <c r="V115" s="710"/>
      <c r="W115" s="710"/>
      <c r="X115" s="710"/>
      <c r="Y115" s="710"/>
      <c r="Z115" s="710"/>
    </row>
    <row r="116" ht="12.75" customHeight="1">
      <c r="A116" s="710"/>
      <c r="B116" s="710"/>
      <c r="C116" s="710"/>
      <c r="D116" s="710"/>
      <c r="E116" s="710"/>
      <c r="F116" s="710"/>
      <c r="G116" s="709"/>
      <c r="H116" s="709"/>
      <c r="I116" s="709"/>
      <c r="J116" s="709"/>
      <c r="K116" s="709"/>
      <c r="L116" s="709"/>
      <c r="M116" s="709"/>
      <c r="N116" s="709"/>
      <c r="O116" s="709"/>
      <c r="P116" s="710"/>
      <c r="Q116" s="710"/>
      <c r="R116" s="710"/>
      <c r="S116" s="710"/>
      <c r="T116" s="710"/>
      <c r="U116" s="710"/>
      <c r="V116" s="710"/>
      <c r="W116" s="710"/>
      <c r="X116" s="710"/>
      <c r="Y116" s="710"/>
      <c r="Z116" s="710"/>
    </row>
    <row r="117" ht="12.75" customHeight="1">
      <c r="A117" s="710"/>
      <c r="B117" s="710"/>
      <c r="C117" s="710"/>
      <c r="D117" s="710"/>
      <c r="E117" s="710"/>
      <c r="F117" s="710"/>
      <c r="G117" s="709"/>
      <c r="H117" s="709"/>
      <c r="I117" s="709"/>
      <c r="J117" s="709"/>
      <c r="K117" s="709"/>
      <c r="L117" s="709"/>
      <c r="M117" s="709"/>
      <c r="N117" s="709"/>
      <c r="O117" s="709"/>
      <c r="P117" s="710"/>
      <c r="Q117" s="710"/>
      <c r="R117" s="710"/>
      <c r="S117" s="710"/>
      <c r="T117" s="710"/>
      <c r="U117" s="710"/>
      <c r="V117" s="710"/>
      <c r="W117" s="710"/>
      <c r="X117" s="710"/>
      <c r="Y117" s="710"/>
      <c r="Z117" s="710"/>
    </row>
    <row r="118" ht="12.75" customHeight="1">
      <c r="A118" s="710"/>
      <c r="B118" s="710"/>
      <c r="C118" s="710"/>
      <c r="D118" s="710"/>
      <c r="E118" s="710"/>
      <c r="F118" s="710"/>
      <c r="G118" s="709"/>
      <c r="H118" s="709"/>
      <c r="I118" s="709"/>
      <c r="J118" s="709"/>
      <c r="K118" s="709"/>
      <c r="L118" s="709"/>
      <c r="M118" s="709"/>
      <c r="N118" s="709"/>
      <c r="O118" s="709"/>
      <c r="P118" s="710"/>
      <c r="Q118" s="710"/>
      <c r="R118" s="710"/>
      <c r="S118" s="710"/>
      <c r="T118" s="710"/>
      <c r="U118" s="710"/>
      <c r="V118" s="710"/>
      <c r="W118" s="710"/>
      <c r="X118" s="710"/>
      <c r="Y118" s="710"/>
      <c r="Z118" s="710"/>
    </row>
    <row r="119" ht="12.75" customHeight="1">
      <c r="A119" s="710"/>
      <c r="B119" s="710"/>
      <c r="C119" s="710"/>
      <c r="D119" s="710"/>
      <c r="E119" s="710"/>
      <c r="F119" s="710"/>
      <c r="G119" s="709"/>
      <c r="H119" s="709"/>
      <c r="I119" s="709"/>
      <c r="J119" s="709"/>
      <c r="K119" s="709"/>
      <c r="L119" s="709"/>
      <c r="M119" s="709"/>
      <c r="N119" s="709"/>
      <c r="O119" s="709"/>
      <c r="P119" s="710"/>
      <c r="Q119" s="710"/>
      <c r="R119" s="710"/>
      <c r="S119" s="710"/>
      <c r="T119" s="710"/>
      <c r="U119" s="710"/>
      <c r="V119" s="710"/>
      <c r="W119" s="710"/>
      <c r="X119" s="710"/>
      <c r="Y119" s="710"/>
      <c r="Z119" s="710"/>
    </row>
    <row r="120" ht="12.75" customHeight="1">
      <c r="A120" s="710"/>
      <c r="B120" s="710"/>
      <c r="C120" s="710"/>
      <c r="D120" s="710"/>
      <c r="E120" s="710"/>
      <c r="F120" s="710"/>
      <c r="G120" s="709"/>
      <c r="H120" s="709"/>
      <c r="I120" s="709"/>
      <c r="J120" s="709"/>
      <c r="K120" s="709"/>
      <c r="L120" s="709"/>
      <c r="M120" s="709"/>
      <c r="N120" s="709"/>
      <c r="O120" s="709"/>
      <c r="P120" s="710"/>
      <c r="Q120" s="710"/>
      <c r="R120" s="710"/>
      <c r="S120" s="710"/>
      <c r="T120" s="710"/>
      <c r="U120" s="710"/>
      <c r="V120" s="710"/>
      <c r="W120" s="710"/>
      <c r="X120" s="710"/>
      <c r="Y120" s="710"/>
      <c r="Z120" s="710"/>
    </row>
    <row r="121" ht="12.75" customHeight="1">
      <c r="A121" s="710"/>
      <c r="B121" s="710"/>
      <c r="C121" s="710"/>
      <c r="D121" s="710"/>
      <c r="E121" s="710"/>
      <c r="F121" s="710"/>
      <c r="G121" s="709"/>
      <c r="H121" s="709"/>
      <c r="I121" s="709"/>
      <c r="J121" s="709"/>
      <c r="K121" s="709"/>
      <c r="L121" s="709"/>
      <c r="M121" s="709"/>
      <c r="N121" s="709"/>
      <c r="O121" s="709"/>
      <c r="P121" s="710"/>
      <c r="Q121" s="710"/>
      <c r="R121" s="710"/>
      <c r="S121" s="710"/>
      <c r="T121" s="710"/>
      <c r="U121" s="710"/>
      <c r="V121" s="710"/>
      <c r="W121" s="710"/>
      <c r="X121" s="710"/>
      <c r="Y121" s="710"/>
      <c r="Z121" s="710"/>
    </row>
    <row r="122" ht="12.75" customHeight="1">
      <c r="A122" s="710"/>
      <c r="B122" s="710"/>
      <c r="C122" s="710"/>
      <c r="D122" s="710"/>
      <c r="E122" s="710"/>
      <c r="F122" s="710"/>
      <c r="G122" s="709"/>
      <c r="H122" s="709"/>
      <c r="I122" s="709"/>
      <c r="J122" s="709"/>
      <c r="K122" s="709"/>
      <c r="L122" s="709"/>
      <c r="M122" s="709"/>
      <c r="N122" s="709"/>
      <c r="O122" s="709"/>
      <c r="P122" s="710"/>
      <c r="Q122" s="710"/>
      <c r="R122" s="710"/>
      <c r="S122" s="710"/>
      <c r="T122" s="710"/>
      <c r="U122" s="710"/>
      <c r="V122" s="710"/>
      <c r="W122" s="710"/>
      <c r="X122" s="710"/>
      <c r="Y122" s="710"/>
      <c r="Z122" s="710"/>
    </row>
    <row r="123" ht="12.75" customHeight="1">
      <c r="A123" s="710"/>
      <c r="B123" s="710"/>
      <c r="C123" s="710"/>
      <c r="D123" s="710"/>
      <c r="E123" s="710"/>
      <c r="F123" s="710"/>
      <c r="G123" s="709"/>
      <c r="H123" s="709"/>
      <c r="I123" s="709"/>
      <c r="J123" s="709"/>
      <c r="K123" s="709"/>
      <c r="L123" s="709"/>
      <c r="M123" s="709"/>
      <c r="N123" s="709"/>
      <c r="O123" s="709"/>
      <c r="P123" s="710"/>
      <c r="Q123" s="710"/>
      <c r="R123" s="710"/>
      <c r="S123" s="710"/>
      <c r="T123" s="710"/>
      <c r="U123" s="710"/>
      <c r="V123" s="710"/>
      <c r="W123" s="710"/>
      <c r="X123" s="710"/>
      <c r="Y123" s="710"/>
      <c r="Z123" s="710"/>
    </row>
    <row r="124" ht="12.75" customHeight="1">
      <c r="A124" s="710"/>
      <c r="B124" s="710"/>
      <c r="C124" s="710"/>
      <c r="D124" s="710"/>
      <c r="E124" s="710"/>
      <c r="F124" s="710"/>
      <c r="G124" s="709"/>
      <c r="H124" s="709"/>
      <c r="I124" s="709"/>
      <c r="J124" s="709"/>
      <c r="K124" s="709"/>
      <c r="L124" s="709"/>
      <c r="M124" s="709"/>
      <c r="N124" s="709"/>
      <c r="O124" s="709"/>
      <c r="P124" s="710"/>
      <c r="Q124" s="710"/>
      <c r="R124" s="710"/>
      <c r="S124" s="710"/>
      <c r="T124" s="710"/>
      <c r="U124" s="710"/>
      <c r="V124" s="710"/>
      <c r="W124" s="710"/>
      <c r="X124" s="710"/>
      <c r="Y124" s="710"/>
      <c r="Z124" s="710"/>
    </row>
    <row r="125" ht="12.75" customHeight="1">
      <c r="A125" s="710"/>
      <c r="B125" s="710"/>
      <c r="C125" s="710"/>
      <c r="D125" s="710"/>
      <c r="E125" s="710"/>
      <c r="F125" s="710"/>
      <c r="G125" s="709"/>
      <c r="H125" s="709"/>
      <c r="I125" s="709"/>
      <c r="J125" s="709"/>
      <c r="K125" s="709"/>
      <c r="L125" s="709"/>
      <c r="M125" s="709"/>
      <c r="N125" s="709"/>
      <c r="O125" s="709"/>
      <c r="P125" s="710"/>
      <c r="Q125" s="710"/>
      <c r="R125" s="710"/>
      <c r="S125" s="710"/>
      <c r="T125" s="710"/>
      <c r="U125" s="710"/>
      <c r="V125" s="710"/>
      <c r="W125" s="710"/>
      <c r="X125" s="710"/>
      <c r="Y125" s="710"/>
      <c r="Z125" s="710"/>
    </row>
    <row r="126" ht="12.75" customHeight="1">
      <c r="A126" s="710"/>
      <c r="B126" s="710"/>
      <c r="C126" s="710"/>
      <c r="D126" s="710"/>
      <c r="E126" s="710"/>
      <c r="F126" s="710"/>
      <c r="G126" s="709"/>
      <c r="H126" s="709"/>
      <c r="I126" s="709"/>
      <c r="J126" s="709"/>
      <c r="K126" s="709"/>
      <c r="L126" s="709"/>
      <c r="M126" s="709"/>
      <c r="N126" s="709"/>
      <c r="O126" s="709"/>
      <c r="P126" s="710"/>
      <c r="Q126" s="710"/>
      <c r="R126" s="710"/>
      <c r="S126" s="710"/>
      <c r="T126" s="710"/>
      <c r="U126" s="710"/>
      <c r="V126" s="710"/>
      <c r="W126" s="710"/>
      <c r="X126" s="710"/>
      <c r="Y126" s="710"/>
      <c r="Z126" s="710"/>
    </row>
    <row r="127" ht="12.75" customHeight="1">
      <c r="A127" s="710"/>
      <c r="B127" s="710"/>
      <c r="C127" s="710"/>
      <c r="D127" s="710"/>
      <c r="E127" s="710"/>
      <c r="F127" s="710"/>
      <c r="G127" s="709"/>
      <c r="H127" s="709"/>
      <c r="I127" s="709"/>
      <c r="J127" s="709"/>
      <c r="K127" s="709"/>
      <c r="L127" s="709"/>
      <c r="M127" s="709"/>
      <c r="N127" s="709"/>
      <c r="O127" s="709"/>
      <c r="P127" s="710"/>
      <c r="Q127" s="710"/>
      <c r="R127" s="710"/>
      <c r="S127" s="710"/>
      <c r="T127" s="710"/>
      <c r="U127" s="710"/>
      <c r="V127" s="710"/>
      <c r="W127" s="710"/>
      <c r="X127" s="710"/>
      <c r="Y127" s="710"/>
      <c r="Z127" s="710"/>
    </row>
    <row r="128" ht="12.75" customHeight="1">
      <c r="A128" s="710"/>
      <c r="B128" s="710"/>
      <c r="C128" s="710"/>
      <c r="D128" s="710"/>
      <c r="E128" s="710"/>
      <c r="F128" s="710"/>
      <c r="G128" s="709"/>
      <c r="H128" s="709"/>
      <c r="I128" s="709"/>
      <c r="J128" s="709"/>
      <c r="K128" s="709"/>
      <c r="L128" s="709"/>
      <c r="M128" s="709"/>
      <c r="N128" s="709"/>
      <c r="O128" s="709"/>
      <c r="P128" s="710"/>
      <c r="Q128" s="710"/>
      <c r="R128" s="710"/>
      <c r="S128" s="710"/>
      <c r="T128" s="710"/>
      <c r="U128" s="710"/>
      <c r="V128" s="710"/>
      <c r="W128" s="710"/>
      <c r="X128" s="710"/>
      <c r="Y128" s="710"/>
      <c r="Z128" s="710"/>
    </row>
    <row r="129" ht="12.75" customHeight="1">
      <c r="A129" s="710"/>
      <c r="B129" s="710"/>
      <c r="C129" s="710"/>
      <c r="D129" s="710"/>
      <c r="E129" s="710"/>
      <c r="F129" s="710"/>
      <c r="G129" s="709"/>
      <c r="H129" s="709"/>
      <c r="I129" s="709"/>
      <c r="J129" s="709"/>
      <c r="K129" s="709"/>
      <c r="L129" s="709"/>
      <c r="M129" s="709"/>
      <c r="N129" s="709"/>
      <c r="O129" s="709"/>
      <c r="P129" s="710"/>
      <c r="Q129" s="710"/>
      <c r="R129" s="710"/>
      <c r="S129" s="710"/>
      <c r="T129" s="710"/>
      <c r="U129" s="710"/>
      <c r="V129" s="710"/>
      <c r="W129" s="710"/>
      <c r="X129" s="710"/>
      <c r="Y129" s="710"/>
      <c r="Z129" s="710"/>
    </row>
    <row r="130" ht="12.75" customHeight="1">
      <c r="A130" s="710"/>
      <c r="B130" s="710"/>
      <c r="C130" s="710"/>
      <c r="D130" s="710"/>
      <c r="E130" s="710"/>
      <c r="F130" s="710"/>
      <c r="G130" s="709"/>
      <c r="H130" s="709"/>
      <c r="I130" s="709"/>
      <c r="J130" s="709"/>
      <c r="K130" s="709"/>
      <c r="L130" s="709"/>
      <c r="M130" s="709"/>
      <c r="N130" s="709"/>
      <c r="O130" s="709"/>
      <c r="P130" s="710"/>
      <c r="Q130" s="710"/>
      <c r="R130" s="710"/>
      <c r="S130" s="710"/>
      <c r="T130" s="710"/>
      <c r="U130" s="710"/>
      <c r="V130" s="710"/>
      <c r="W130" s="710"/>
      <c r="X130" s="710"/>
      <c r="Y130" s="710"/>
      <c r="Z130" s="710"/>
    </row>
    <row r="131" ht="12.75" customHeight="1">
      <c r="A131" s="710"/>
      <c r="B131" s="710"/>
      <c r="C131" s="710"/>
      <c r="D131" s="710"/>
      <c r="E131" s="710"/>
      <c r="F131" s="710"/>
      <c r="G131" s="709"/>
      <c r="H131" s="709"/>
      <c r="I131" s="709"/>
      <c r="J131" s="709"/>
      <c r="K131" s="709"/>
      <c r="L131" s="709"/>
      <c r="M131" s="709"/>
      <c r="N131" s="709"/>
      <c r="O131" s="709"/>
      <c r="P131" s="710"/>
      <c r="Q131" s="710"/>
      <c r="R131" s="710"/>
      <c r="S131" s="710"/>
      <c r="T131" s="710"/>
      <c r="U131" s="710"/>
      <c r="V131" s="710"/>
      <c r="W131" s="710"/>
      <c r="X131" s="710"/>
      <c r="Y131" s="710"/>
      <c r="Z131" s="710"/>
    </row>
    <row r="132" ht="12.75" customHeight="1">
      <c r="A132" s="710"/>
      <c r="B132" s="710"/>
      <c r="C132" s="710"/>
      <c r="D132" s="710"/>
      <c r="E132" s="710"/>
      <c r="F132" s="710"/>
      <c r="G132" s="709"/>
      <c r="H132" s="709"/>
      <c r="I132" s="709"/>
      <c r="J132" s="709"/>
      <c r="K132" s="709"/>
      <c r="L132" s="709"/>
      <c r="M132" s="709"/>
      <c r="N132" s="709"/>
      <c r="O132" s="709"/>
      <c r="P132" s="710"/>
      <c r="Q132" s="710"/>
      <c r="R132" s="710"/>
      <c r="S132" s="710"/>
      <c r="T132" s="710"/>
      <c r="U132" s="710"/>
      <c r="V132" s="710"/>
      <c r="W132" s="710"/>
      <c r="X132" s="710"/>
      <c r="Y132" s="710"/>
      <c r="Z132" s="710"/>
    </row>
    <row r="133" ht="12.75" customHeight="1">
      <c r="A133" s="710"/>
      <c r="B133" s="710"/>
      <c r="C133" s="710"/>
      <c r="D133" s="710"/>
      <c r="E133" s="710"/>
      <c r="F133" s="710"/>
      <c r="G133" s="709"/>
      <c r="H133" s="709"/>
      <c r="I133" s="709"/>
      <c r="J133" s="709"/>
      <c r="K133" s="709"/>
      <c r="L133" s="709"/>
      <c r="M133" s="709"/>
      <c r="N133" s="709"/>
      <c r="O133" s="709"/>
      <c r="P133" s="710"/>
      <c r="Q133" s="710"/>
      <c r="R133" s="710"/>
      <c r="S133" s="710"/>
      <c r="T133" s="710"/>
      <c r="U133" s="710"/>
      <c r="V133" s="710"/>
      <c r="W133" s="710"/>
      <c r="X133" s="710"/>
      <c r="Y133" s="710"/>
      <c r="Z133" s="710"/>
    </row>
    <row r="134" ht="12.75" customHeight="1">
      <c r="A134" s="710"/>
      <c r="B134" s="710"/>
      <c r="C134" s="710"/>
      <c r="D134" s="710"/>
      <c r="E134" s="710"/>
      <c r="F134" s="710"/>
      <c r="G134" s="709"/>
      <c r="H134" s="709"/>
      <c r="I134" s="709"/>
      <c r="J134" s="709"/>
      <c r="K134" s="709"/>
      <c r="L134" s="709"/>
      <c r="M134" s="709"/>
      <c r="N134" s="709"/>
      <c r="O134" s="709"/>
      <c r="P134" s="710"/>
      <c r="Q134" s="710"/>
      <c r="R134" s="710"/>
      <c r="S134" s="710"/>
      <c r="T134" s="710"/>
      <c r="U134" s="710"/>
      <c r="V134" s="710"/>
      <c r="W134" s="710"/>
      <c r="X134" s="710"/>
      <c r="Y134" s="710"/>
      <c r="Z134" s="710"/>
    </row>
    <row r="135" ht="12.75" customHeight="1">
      <c r="A135" s="710"/>
      <c r="B135" s="710"/>
      <c r="C135" s="710"/>
      <c r="D135" s="710"/>
      <c r="E135" s="710"/>
      <c r="F135" s="710"/>
      <c r="G135" s="709"/>
      <c r="H135" s="709"/>
      <c r="I135" s="709"/>
      <c r="J135" s="709"/>
      <c r="K135" s="709"/>
      <c r="L135" s="709"/>
      <c r="M135" s="709"/>
      <c r="N135" s="709"/>
      <c r="O135" s="709"/>
      <c r="P135" s="710"/>
      <c r="Q135" s="710"/>
      <c r="R135" s="710"/>
      <c r="S135" s="710"/>
      <c r="T135" s="710"/>
      <c r="U135" s="710"/>
      <c r="V135" s="710"/>
      <c r="W135" s="710"/>
      <c r="X135" s="710"/>
      <c r="Y135" s="710"/>
      <c r="Z135" s="710"/>
    </row>
    <row r="136" ht="12.75" customHeight="1">
      <c r="A136" s="710"/>
      <c r="B136" s="710"/>
      <c r="C136" s="710"/>
      <c r="D136" s="710"/>
      <c r="E136" s="710"/>
      <c r="F136" s="710"/>
      <c r="G136" s="709"/>
      <c r="H136" s="709"/>
      <c r="I136" s="709"/>
      <c r="J136" s="709"/>
      <c r="K136" s="709"/>
      <c r="L136" s="709"/>
      <c r="M136" s="709"/>
      <c r="N136" s="709"/>
      <c r="O136" s="709"/>
      <c r="P136" s="710"/>
      <c r="Q136" s="710"/>
      <c r="R136" s="710"/>
      <c r="S136" s="710"/>
      <c r="T136" s="710"/>
      <c r="U136" s="710"/>
      <c r="V136" s="710"/>
      <c r="W136" s="710"/>
      <c r="X136" s="710"/>
      <c r="Y136" s="710"/>
      <c r="Z136" s="710"/>
    </row>
    <row r="137" ht="12.75" customHeight="1">
      <c r="A137" s="710"/>
      <c r="B137" s="710"/>
      <c r="C137" s="710"/>
      <c r="D137" s="710"/>
      <c r="E137" s="710"/>
      <c r="F137" s="710"/>
      <c r="G137" s="709"/>
      <c r="H137" s="709"/>
      <c r="I137" s="709"/>
      <c r="J137" s="709"/>
      <c r="K137" s="709"/>
      <c r="L137" s="709"/>
      <c r="M137" s="709"/>
      <c r="N137" s="709"/>
      <c r="O137" s="709"/>
      <c r="P137" s="710"/>
      <c r="Q137" s="710"/>
      <c r="R137" s="710"/>
      <c r="S137" s="710"/>
      <c r="T137" s="710"/>
      <c r="U137" s="710"/>
      <c r="V137" s="710"/>
      <c r="W137" s="710"/>
      <c r="X137" s="710"/>
      <c r="Y137" s="710"/>
      <c r="Z137" s="710"/>
    </row>
    <row r="138" ht="12.75" customHeight="1">
      <c r="A138" s="710"/>
      <c r="B138" s="710"/>
      <c r="C138" s="710"/>
      <c r="D138" s="710"/>
      <c r="E138" s="710"/>
      <c r="F138" s="710"/>
      <c r="G138" s="709"/>
      <c r="H138" s="709"/>
      <c r="I138" s="709"/>
      <c r="J138" s="709"/>
      <c r="K138" s="709"/>
      <c r="L138" s="709"/>
      <c r="M138" s="709"/>
      <c r="N138" s="709"/>
      <c r="O138" s="709"/>
      <c r="P138" s="710"/>
      <c r="Q138" s="710"/>
      <c r="R138" s="710"/>
      <c r="S138" s="710"/>
      <c r="T138" s="710"/>
      <c r="U138" s="710"/>
      <c r="V138" s="710"/>
      <c r="W138" s="710"/>
      <c r="X138" s="710"/>
      <c r="Y138" s="710"/>
      <c r="Z138" s="710"/>
    </row>
    <row r="139" ht="12.75" customHeight="1">
      <c r="A139" s="710"/>
      <c r="B139" s="710"/>
      <c r="C139" s="710"/>
      <c r="D139" s="710"/>
      <c r="E139" s="710"/>
      <c r="F139" s="710"/>
      <c r="G139" s="709"/>
      <c r="H139" s="709"/>
      <c r="I139" s="709"/>
      <c r="J139" s="709"/>
      <c r="K139" s="709"/>
      <c r="L139" s="709"/>
      <c r="M139" s="709"/>
      <c r="N139" s="709"/>
      <c r="O139" s="709"/>
      <c r="P139" s="710"/>
      <c r="Q139" s="710"/>
      <c r="R139" s="710"/>
      <c r="S139" s="710"/>
      <c r="T139" s="710"/>
      <c r="U139" s="710"/>
      <c r="V139" s="710"/>
      <c r="W139" s="710"/>
      <c r="X139" s="710"/>
      <c r="Y139" s="710"/>
      <c r="Z139" s="710"/>
    </row>
    <row r="140" ht="12.75" customHeight="1">
      <c r="A140" s="710"/>
      <c r="B140" s="710"/>
      <c r="C140" s="710"/>
      <c r="D140" s="710"/>
      <c r="E140" s="710"/>
      <c r="F140" s="710"/>
      <c r="G140" s="709"/>
      <c r="H140" s="709"/>
      <c r="I140" s="709"/>
      <c r="J140" s="709"/>
      <c r="K140" s="709"/>
      <c r="L140" s="709"/>
      <c r="M140" s="709"/>
      <c r="N140" s="709"/>
      <c r="O140" s="709"/>
      <c r="P140" s="710"/>
      <c r="Q140" s="710"/>
      <c r="R140" s="710"/>
      <c r="S140" s="710"/>
      <c r="T140" s="710"/>
      <c r="U140" s="710"/>
      <c r="V140" s="710"/>
      <c r="W140" s="710"/>
      <c r="X140" s="710"/>
      <c r="Y140" s="710"/>
      <c r="Z140" s="710"/>
    </row>
    <row r="141" ht="12.75" customHeight="1">
      <c r="A141" s="710"/>
      <c r="B141" s="710"/>
      <c r="C141" s="710"/>
      <c r="D141" s="710"/>
      <c r="E141" s="710"/>
      <c r="F141" s="710"/>
      <c r="G141" s="709"/>
      <c r="H141" s="709"/>
      <c r="I141" s="709"/>
      <c r="J141" s="709"/>
      <c r="K141" s="709"/>
      <c r="L141" s="709"/>
      <c r="M141" s="709"/>
      <c r="N141" s="709"/>
      <c r="O141" s="709"/>
      <c r="P141" s="710"/>
      <c r="Q141" s="710"/>
      <c r="R141" s="710"/>
      <c r="S141" s="710"/>
      <c r="T141" s="710"/>
      <c r="U141" s="710"/>
      <c r="V141" s="710"/>
      <c r="W141" s="710"/>
      <c r="X141" s="710"/>
      <c r="Y141" s="710"/>
      <c r="Z141" s="710"/>
    </row>
    <row r="142" ht="12.75" customHeight="1">
      <c r="A142" s="710"/>
      <c r="B142" s="710"/>
      <c r="C142" s="710"/>
      <c r="D142" s="710"/>
      <c r="E142" s="710"/>
      <c r="F142" s="710"/>
      <c r="G142" s="709"/>
      <c r="H142" s="709"/>
      <c r="I142" s="709"/>
      <c r="J142" s="709"/>
      <c r="K142" s="709"/>
      <c r="L142" s="709"/>
      <c r="M142" s="709"/>
      <c r="N142" s="709"/>
      <c r="O142" s="709"/>
      <c r="P142" s="710"/>
      <c r="Q142" s="710"/>
      <c r="R142" s="710"/>
      <c r="S142" s="710"/>
      <c r="T142" s="710"/>
      <c r="U142" s="710"/>
      <c r="V142" s="710"/>
      <c r="W142" s="710"/>
      <c r="X142" s="710"/>
      <c r="Y142" s="710"/>
      <c r="Z142" s="710"/>
    </row>
    <row r="143" ht="12.75" customHeight="1">
      <c r="A143" s="710"/>
      <c r="B143" s="710"/>
      <c r="C143" s="710"/>
      <c r="D143" s="710"/>
      <c r="E143" s="710"/>
      <c r="F143" s="710"/>
      <c r="G143" s="709"/>
      <c r="H143" s="709"/>
      <c r="I143" s="709"/>
      <c r="J143" s="709"/>
      <c r="K143" s="709"/>
      <c r="L143" s="709"/>
      <c r="M143" s="709"/>
      <c r="N143" s="709"/>
      <c r="O143" s="709"/>
      <c r="P143" s="710"/>
      <c r="Q143" s="710"/>
      <c r="R143" s="710"/>
      <c r="S143" s="710"/>
      <c r="T143" s="710"/>
      <c r="U143" s="710"/>
      <c r="V143" s="710"/>
      <c r="W143" s="710"/>
      <c r="X143" s="710"/>
      <c r="Y143" s="710"/>
      <c r="Z143" s="710"/>
    </row>
    <row r="144" ht="12.75" customHeight="1">
      <c r="A144" s="710"/>
      <c r="B144" s="710"/>
      <c r="C144" s="710"/>
      <c r="D144" s="710"/>
      <c r="E144" s="710"/>
      <c r="F144" s="710"/>
      <c r="G144" s="709"/>
      <c r="H144" s="709"/>
      <c r="I144" s="709"/>
      <c r="J144" s="709"/>
      <c r="K144" s="709"/>
      <c r="L144" s="709"/>
      <c r="M144" s="709"/>
      <c r="N144" s="709"/>
      <c r="O144" s="709"/>
      <c r="P144" s="710"/>
      <c r="Q144" s="710"/>
      <c r="R144" s="710"/>
      <c r="S144" s="710"/>
      <c r="T144" s="710"/>
      <c r="U144" s="710"/>
      <c r="V144" s="710"/>
      <c r="W144" s="710"/>
      <c r="X144" s="710"/>
      <c r="Y144" s="710"/>
      <c r="Z144" s="710"/>
    </row>
    <row r="145" ht="12.75" customHeight="1">
      <c r="A145" s="710"/>
      <c r="B145" s="710"/>
      <c r="C145" s="710"/>
      <c r="D145" s="710"/>
      <c r="E145" s="710"/>
      <c r="F145" s="710"/>
      <c r="G145" s="709"/>
      <c r="H145" s="709"/>
      <c r="I145" s="709"/>
      <c r="J145" s="709"/>
      <c r="K145" s="709"/>
      <c r="L145" s="709"/>
      <c r="M145" s="709"/>
      <c r="N145" s="709"/>
      <c r="O145" s="709"/>
      <c r="P145" s="710"/>
      <c r="Q145" s="710"/>
      <c r="R145" s="710"/>
      <c r="S145" s="710"/>
      <c r="T145" s="710"/>
      <c r="U145" s="710"/>
      <c r="V145" s="710"/>
      <c r="W145" s="710"/>
      <c r="X145" s="710"/>
      <c r="Y145" s="710"/>
      <c r="Z145" s="710"/>
    </row>
    <row r="146" ht="12.75" customHeight="1">
      <c r="A146" s="710"/>
      <c r="B146" s="710"/>
      <c r="C146" s="710"/>
      <c r="D146" s="710"/>
      <c r="E146" s="710"/>
      <c r="F146" s="710"/>
      <c r="G146" s="709"/>
      <c r="H146" s="709"/>
      <c r="I146" s="709"/>
      <c r="J146" s="709"/>
      <c r="K146" s="709"/>
      <c r="L146" s="709"/>
      <c r="M146" s="709"/>
      <c r="N146" s="709"/>
      <c r="O146" s="709"/>
      <c r="P146" s="710"/>
      <c r="Q146" s="710"/>
      <c r="R146" s="710"/>
      <c r="S146" s="710"/>
      <c r="T146" s="710"/>
      <c r="U146" s="710"/>
      <c r="V146" s="710"/>
      <c r="W146" s="710"/>
      <c r="X146" s="710"/>
      <c r="Y146" s="710"/>
      <c r="Z146" s="710"/>
    </row>
    <row r="147" ht="12.75" customHeight="1">
      <c r="A147" s="710"/>
      <c r="B147" s="710"/>
      <c r="C147" s="710"/>
      <c r="D147" s="710"/>
      <c r="E147" s="710"/>
      <c r="F147" s="710"/>
      <c r="G147" s="709"/>
      <c r="H147" s="709"/>
      <c r="I147" s="709"/>
      <c r="J147" s="709"/>
      <c r="K147" s="709"/>
      <c r="L147" s="709"/>
      <c r="M147" s="709"/>
      <c r="N147" s="709"/>
      <c r="O147" s="709"/>
      <c r="P147" s="710"/>
      <c r="Q147" s="710"/>
      <c r="R147" s="710"/>
      <c r="S147" s="710"/>
      <c r="T147" s="710"/>
      <c r="U147" s="710"/>
      <c r="V147" s="710"/>
      <c r="W147" s="710"/>
      <c r="X147" s="710"/>
      <c r="Y147" s="710"/>
      <c r="Z147" s="710"/>
    </row>
    <row r="148" ht="12.75" customHeight="1">
      <c r="A148" s="710"/>
      <c r="B148" s="710"/>
      <c r="C148" s="710"/>
      <c r="D148" s="710"/>
      <c r="E148" s="710"/>
      <c r="F148" s="710"/>
      <c r="G148" s="709"/>
      <c r="H148" s="709"/>
      <c r="I148" s="709"/>
      <c r="J148" s="709"/>
      <c r="K148" s="709"/>
      <c r="L148" s="709"/>
      <c r="M148" s="709"/>
      <c r="N148" s="709"/>
      <c r="O148" s="709"/>
      <c r="P148" s="710"/>
      <c r="Q148" s="710"/>
      <c r="R148" s="710"/>
      <c r="S148" s="710"/>
      <c r="T148" s="710"/>
      <c r="U148" s="710"/>
      <c r="V148" s="710"/>
      <c r="W148" s="710"/>
      <c r="X148" s="710"/>
      <c r="Y148" s="710"/>
      <c r="Z148" s="710"/>
    </row>
    <row r="149" ht="12.75" customHeight="1">
      <c r="A149" s="710"/>
      <c r="B149" s="710"/>
      <c r="C149" s="710"/>
      <c r="D149" s="710"/>
      <c r="E149" s="710"/>
      <c r="F149" s="710"/>
      <c r="G149" s="709"/>
      <c r="H149" s="709"/>
      <c r="I149" s="709"/>
      <c r="J149" s="709"/>
      <c r="K149" s="709"/>
      <c r="L149" s="709"/>
      <c r="M149" s="709"/>
      <c r="N149" s="709"/>
      <c r="O149" s="709"/>
      <c r="P149" s="710"/>
      <c r="Q149" s="710"/>
      <c r="R149" s="710"/>
      <c r="S149" s="710"/>
      <c r="T149" s="710"/>
      <c r="U149" s="710"/>
      <c r="V149" s="710"/>
      <c r="W149" s="710"/>
      <c r="X149" s="710"/>
      <c r="Y149" s="710"/>
      <c r="Z149" s="710"/>
    </row>
    <row r="150" ht="12.75" customHeight="1">
      <c r="A150" s="710"/>
      <c r="B150" s="710"/>
      <c r="C150" s="710"/>
      <c r="D150" s="710"/>
      <c r="E150" s="710"/>
      <c r="F150" s="710"/>
      <c r="G150" s="709"/>
      <c r="H150" s="709"/>
      <c r="I150" s="709"/>
      <c r="J150" s="709"/>
      <c r="K150" s="709"/>
      <c r="L150" s="709"/>
      <c r="M150" s="709"/>
      <c r="N150" s="709"/>
      <c r="O150" s="709"/>
      <c r="P150" s="710"/>
      <c r="Q150" s="710"/>
      <c r="R150" s="710"/>
      <c r="S150" s="710"/>
      <c r="T150" s="710"/>
      <c r="U150" s="710"/>
      <c r="V150" s="710"/>
      <c r="W150" s="710"/>
      <c r="X150" s="710"/>
      <c r="Y150" s="710"/>
      <c r="Z150" s="710"/>
    </row>
    <row r="151" ht="12.75" customHeight="1">
      <c r="A151" s="710"/>
      <c r="B151" s="710"/>
      <c r="C151" s="710"/>
      <c r="D151" s="710"/>
      <c r="E151" s="710"/>
      <c r="F151" s="710"/>
      <c r="G151" s="709"/>
      <c r="H151" s="709"/>
      <c r="I151" s="709"/>
      <c r="J151" s="709"/>
      <c r="K151" s="709"/>
      <c r="L151" s="709"/>
      <c r="M151" s="709"/>
      <c r="N151" s="709"/>
      <c r="O151" s="709"/>
      <c r="P151" s="710"/>
      <c r="Q151" s="710"/>
      <c r="R151" s="710"/>
      <c r="S151" s="710"/>
      <c r="T151" s="710"/>
      <c r="U151" s="710"/>
      <c r="V151" s="710"/>
      <c r="W151" s="710"/>
      <c r="X151" s="710"/>
      <c r="Y151" s="710"/>
      <c r="Z151" s="710"/>
    </row>
    <row r="152" ht="12.75" customHeight="1">
      <c r="A152" s="710"/>
      <c r="B152" s="710"/>
      <c r="C152" s="710"/>
      <c r="D152" s="710"/>
      <c r="E152" s="710"/>
      <c r="F152" s="710"/>
      <c r="G152" s="709"/>
      <c r="H152" s="709"/>
      <c r="I152" s="709"/>
      <c r="J152" s="709"/>
      <c r="K152" s="709"/>
      <c r="L152" s="709"/>
      <c r="M152" s="709"/>
      <c r="N152" s="709"/>
      <c r="O152" s="709"/>
      <c r="P152" s="710"/>
      <c r="Q152" s="710"/>
      <c r="R152" s="710"/>
      <c r="S152" s="710"/>
      <c r="T152" s="710"/>
      <c r="U152" s="710"/>
      <c r="V152" s="710"/>
      <c r="W152" s="710"/>
      <c r="X152" s="710"/>
      <c r="Y152" s="710"/>
      <c r="Z152" s="710"/>
    </row>
    <row r="153" ht="12.75" customHeight="1">
      <c r="A153" s="710"/>
      <c r="B153" s="710"/>
      <c r="C153" s="710"/>
      <c r="D153" s="710"/>
      <c r="E153" s="710"/>
      <c r="F153" s="710"/>
      <c r="G153" s="709"/>
      <c r="H153" s="709"/>
      <c r="I153" s="709"/>
      <c r="J153" s="709"/>
      <c r="K153" s="709"/>
      <c r="L153" s="709"/>
      <c r="M153" s="709"/>
      <c r="N153" s="709"/>
      <c r="O153" s="709"/>
      <c r="P153" s="710"/>
      <c r="Q153" s="710"/>
      <c r="R153" s="710"/>
      <c r="S153" s="710"/>
      <c r="T153" s="710"/>
      <c r="U153" s="710"/>
      <c r="V153" s="710"/>
      <c r="W153" s="710"/>
      <c r="X153" s="710"/>
      <c r="Y153" s="710"/>
      <c r="Z153" s="710"/>
    </row>
    <row r="154" ht="12.75" customHeight="1">
      <c r="A154" s="710"/>
      <c r="B154" s="710"/>
      <c r="C154" s="710"/>
      <c r="D154" s="710"/>
      <c r="E154" s="710"/>
      <c r="F154" s="710"/>
      <c r="G154" s="709"/>
      <c r="H154" s="709"/>
      <c r="I154" s="709"/>
      <c r="J154" s="709"/>
      <c r="K154" s="709"/>
      <c r="L154" s="709"/>
      <c r="M154" s="709"/>
      <c r="N154" s="709"/>
      <c r="O154" s="709"/>
      <c r="P154" s="710"/>
      <c r="Q154" s="710"/>
      <c r="R154" s="710"/>
      <c r="S154" s="710"/>
      <c r="T154" s="710"/>
      <c r="U154" s="710"/>
      <c r="V154" s="710"/>
      <c r="W154" s="710"/>
      <c r="X154" s="710"/>
      <c r="Y154" s="710"/>
      <c r="Z154" s="710"/>
    </row>
    <row r="155" ht="12.75" customHeight="1">
      <c r="A155" s="710"/>
      <c r="B155" s="710"/>
      <c r="C155" s="710"/>
      <c r="D155" s="710"/>
      <c r="E155" s="710"/>
      <c r="F155" s="710"/>
      <c r="G155" s="709"/>
      <c r="H155" s="709"/>
      <c r="I155" s="709"/>
      <c r="J155" s="709"/>
      <c r="K155" s="709"/>
      <c r="L155" s="709"/>
      <c r="M155" s="709"/>
      <c r="N155" s="709"/>
      <c r="O155" s="709"/>
      <c r="P155" s="710"/>
      <c r="Q155" s="710"/>
      <c r="R155" s="710"/>
      <c r="S155" s="710"/>
      <c r="T155" s="710"/>
      <c r="U155" s="710"/>
      <c r="V155" s="710"/>
      <c r="W155" s="710"/>
      <c r="X155" s="710"/>
      <c r="Y155" s="710"/>
      <c r="Z155" s="710"/>
    </row>
    <row r="156" ht="12.75" customHeight="1">
      <c r="A156" s="710"/>
      <c r="B156" s="710"/>
      <c r="C156" s="710"/>
      <c r="D156" s="710"/>
      <c r="E156" s="710"/>
      <c r="F156" s="710"/>
      <c r="G156" s="709"/>
      <c r="H156" s="709"/>
      <c r="I156" s="709"/>
      <c r="J156" s="709"/>
      <c r="K156" s="709"/>
      <c r="L156" s="709"/>
      <c r="M156" s="709"/>
      <c r="N156" s="709"/>
      <c r="O156" s="709"/>
      <c r="P156" s="710"/>
      <c r="Q156" s="710"/>
      <c r="R156" s="710"/>
      <c r="S156" s="710"/>
      <c r="T156" s="710"/>
      <c r="U156" s="710"/>
      <c r="V156" s="710"/>
      <c r="W156" s="710"/>
      <c r="X156" s="710"/>
      <c r="Y156" s="710"/>
      <c r="Z156" s="710"/>
    </row>
    <row r="157" ht="12.75" customHeight="1">
      <c r="A157" s="710"/>
      <c r="B157" s="710"/>
      <c r="C157" s="710"/>
      <c r="D157" s="710"/>
      <c r="E157" s="710"/>
      <c r="F157" s="710"/>
      <c r="G157" s="709"/>
      <c r="H157" s="709"/>
      <c r="I157" s="709"/>
      <c r="J157" s="709"/>
      <c r="K157" s="709"/>
      <c r="L157" s="709"/>
      <c r="M157" s="709"/>
      <c r="N157" s="709"/>
      <c r="O157" s="709"/>
      <c r="P157" s="710"/>
      <c r="Q157" s="710"/>
      <c r="R157" s="710"/>
      <c r="S157" s="710"/>
      <c r="T157" s="710"/>
      <c r="U157" s="710"/>
      <c r="V157" s="710"/>
      <c r="W157" s="710"/>
      <c r="X157" s="710"/>
      <c r="Y157" s="710"/>
      <c r="Z157" s="710"/>
    </row>
    <row r="158" ht="12.75" customHeight="1">
      <c r="A158" s="710"/>
      <c r="B158" s="710"/>
      <c r="C158" s="710"/>
      <c r="D158" s="710"/>
      <c r="E158" s="710"/>
      <c r="F158" s="710"/>
      <c r="G158" s="709"/>
      <c r="H158" s="709"/>
      <c r="I158" s="709"/>
      <c r="J158" s="709"/>
      <c r="K158" s="709"/>
      <c r="L158" s="709"/>
      <c r="M158" s="709"/>
      <c r="N158" s="709"/>
      <c r="O158" s="709"/>
      <c r="P158" s="710"/>
      <c r="Q158" s="710"/>
      <c r="R158" s="710"/>
      <c r="S158" s="710"/>
      <c r="T158" s="710"/>
      <c r="U158" s="710"/>
      <c r="V158" s="710"/>
      <c r="W158" s="710"/>
      <c r="X158" s="710"/>
      <c r="Y158" s="710"/>
      <c r="Z158" s="710"/>
    </row>
    <row r="159" ht="12.75" customHeight="1">
      <c r="A159" s="710"/>
      <c r="B159" s="710"/>
      <c r="C159" s="710"/>
      <c r="D159" s="710"/>
      <c r="E159" s="710"/>
      <c r="F159" s="710"/>
      <c r="G159" s="709"/>
      <c r="H159" s="709"/>
      <c r="I159" s="709"/>
      <c r="J159" s="709"/>
      <c r="K159" s="709"/>
      <c r="L159" s="709"/>
      <c r="M159" s="709"/>
      <c r="N159" s="709"/>
      <c r="O159" s="709"/>
      <c r="P159" s="710"/>
      <c r="Q159" s="710"/>
      <c r="R159" s="710"/>
      <c r="S159" s="710"/>
      <c r="T159" s="710"/>
      <c r="U159" s="710"/>
      <c r="V159" s="710"/>
      <c r="W159" s="710"/>
      <c r="X159" s="710"/>
      <c r="Y159" s="710"/>
      <c r="Z159" s="710"/>
    </row>
    <row r="160" ht="12.75" customHeight="1">
      <c r="A160" s="710"/>
      <c r="B160" s="710"/>
      <c r="C160" s="710"/>
      <c r="D160" s="710"/>
      <c r="E160" s="710"/>
      <c r="F160" s="710"/>
      <c r="G160" s="709"/>
      <c r="H160" s="709"/>
      <c r="I160" s="709"/>
      <c r="J160" s="709"/>
      <c r="K160" s="709"/>
      <c r="L160" s="709"/>
      <c r="M160" s="709"/>
      <c r="N160" s="709"/>
      <c r="O160" s="709"/>
      <c r="P160" s="710"/>
      <c r="Q160" s="710"/>
      <c r="R160" s="710"/>
      <c r="S160" s="710"/>
      <c r="T160" s="710"/>
      <c r="U160" s="710"/>
      <c r="V160" s="710"/>
      <c r="W160" s="710"/>
      <c r="X160" s="710"/>
      <c r="Y160" s="710"/>
      <c r="Z160" s="710"/>
    </row>
    <row r="161" ht="12.75" customHeight="1">
      <c r="A161" s="710"/>
      <c r="B161" s="710"/>
      <c r="C161" s="710"/>
      <c r="D161" s="710"/>
      <c r="E161" s="710"/>
      <c r="F161" s="710"/>
      <c r="G161" s="709"/>
      <c r="H161" s="709"/>
      <c r="I161" s="709"/>
      <c r="J161" s="709"/>
      <c r="K161" s="709"/>
      <c r="L161" s="709"/>
      <c r="M161" s="709"/>
      <c r="N161" s="709"/>
      <c r="O161" s="709"/>
      <c r="P161" s="710"/>
      <c r="Q161" s="710"/>
      <c r="R161" s="710"/>
      <c r="S161" s="710"/>
      <c r="T161" s="710"/>
      <c r="U161" s="710"/>
      <c r="V161" s="710"/>
      <c r="W161" s="710"/>
      <c r="X161" s="710"/>
      <c r="Y161" s="710"/>
      <c r="Z161" s="710"/>
    </row>
    <row r="162" ht="12.75" customHeight="1">
      <c r="A162" s="710"/>
      <c r="B162" s="710"/>
      <c r="C162" s="710"/>
      <c r="D162" s="710"/>
      <c r="E162" s="710"/>
      <c r="F162" s="710"/>
      <c r="G162" s="709"/>
      <c r="H162" s="709"/>
      <c r="I162" s="709"/>
      <c r="J162" s="709"/>
      <c r="K162" s="709"/>
      <c r="L162" s="709"/>
      <c r="M162" s="709"/>
      <c r="N162" s="709"/>
      <c r="O162" s="709"/>
      <c r="P162" s="710"/>
      <c r="Q162" s="710"/>
      <c r="R162" s="710"/>
      <c r="S162" s="710"/>
      <c r="T162" s="710"/>
      <c r="U162" s="710"/>
      <c r="V162" s="710"/>
      <c r="W162" s="710"/>
      <c r="X162" s="710"/>
      <c r="Y162" s="710"/>
      <c r="Z162" s="710"/>
    </row>
    <row r="163" ht="12.75" customHeight="1">
      <c r="A163" s="710"/>
      <c r="B163" s="710"/>
      <c r="C163" s="710"/>
      <c r="D163" s="710"/>
      <c r="E163" s="710"/>
      <c r="F163" s="710"/>
      <c r="G163" s="709"/>
      <c r="H163" s="709"/>
      <c r="I163" s="709"/>
      <c r="J163" s="709"/>
      <c r="K163" s="709"/>
      <c r="L163" s="709"/>
      <c r="M163" s="709"/>
      <c r="N163" s="709"/>
      <c r="O163" s="709"/>
      <c r="P163" s="710"/>
      <c r="Q163" s="710"/>
      <c r="R163" s="710"/>
      <c r="S163" s="710"/>
      <c r="T163" s="710"/>
      <c r="U163" s="710"/>
      <c r="V163" s="710"/>
      <c r="W163" s="710"/>
      <c r="X163" s="710"/>
      <c r="Y163" s="710"/>
      <c r="Z163" s="710"/>
    </row>
    <row r="164" ht="12.75" customHeight="1">
      <c r="A164" s="710"/>
      <c r="B164" s="710"/>
      <c r="C164" s="710"/>
      <c r="D164" s="710"/>
      <c r="E164" s="710"/>
      <c r="F164" s="710"/>
      <c r="G164" s="709"/>
      <c r="H164" s="709"/>
      <c r="I164" s="709"/>
      <c r="J164" s="709"/>
      <c r="K164" s="709"/>
      <c r="L164" s="709"/>
      <c r="M164" s="709"/>
      <c r="N164" s="709"/>
      <c r="O164" s="709"/>
      <c r="P164" s="710"/>
      <c r="Q164" s="710"/>
      <c r="R164" s="710"/>
      <c r="S164" s="710"/>
      <c r="T164" s="710"/>
      <c r="U164" s="710"/>
      <c r="V164" s="710"/>
      <c r="W164" s="710"/>
      <c r="X164" s="710"/>
      <c r="Y164" s="710"/>
      <c r="Z164" s="710"/>
    </row>
    <row r="165" ht="12.75" customHeight="1">
      <c r="A165" s="710"/>
      <c r="B165" s="710"/>
      <c r="C165" s="710"/>
      <c r="D165" s="710"/>
      <c r="E165" s="710"/>
      <c r="F165" s="710"/>
      <c r="G165" s="709"/>
      <c r="H165" s="709"/>
      <c r="I165" s="709"/>
      <c r="J165" s="709"/>
      <c r="K165" s="709"/>
      <c r="L165" s="709"/>
      <c r="M165" s="709"/>
      <c r="N165" s="709"/>
      <c r="O165" s="709"/>
      <c r="P165" s="710"/>
      <c r="Q165" s="710"/>
      <c r="R165" s="710"/>
      <c r="S165" s="710"/>
      <c r="T165" s="710"/>
      <c r="U165" s="710"/>
      <c r="V165" s="710"/>
      <c r="W165" s="710"/>
      <c r="X165" s="710"/>
      <c r="Y165" s="710"/>
      <c r="Z165" s="710"/>
    </row>
    <row r="166" ht="12.75" customHeight="1">
      <c r="A166" s="710"/>
      <c r="B166" s="710"/>
      <c r="C166" s="710"/>
      <c r="D166" s="710"/>
      <c r="E166" s="710"/>
      <c r="F166" s="710"/>
      <c r="G166" s="709"/>
      <c r="H166" s="709"/>
      <c r="I166" s="709"/>
      <c r="J166" s="709"/>
      <c r="K166" s="709"/>
      <c r="L166" s="709"/>
      <c r="M166" s="709"/>
      <c r="N166" s="709"/>
      <c r="O166" s="709"/>
      <c r="P166" s="710"/>
      <c r="Q166" s="710"/>
      <c r="R166" s="710"/>
      <c r="S166" s="710"/>
      <c r="T166" s="710"/>
      <c r="U166" s="710"/>
      <c r="V166" s="710"/>
      <c r="W166" s="710"/>
      <c r="X166" s="710"/>
      <c r="Y166" s="710"/>
      <c r="Z166" s="710"/>
    </row>
    <row r="167" ht="12.75" customHeight="1">
      <c r="A167" s="710"/>
      <c r="B167" s="710"/>
      <c r="C167" s="710"/>
      <c r="D167" s="710"/>
      <c r="E167" s="710"/>
      <c r="F167" s="710"/>
      <c r="G167" s="709"/>
      <c r="H167" s="709"/>
      <c r="I167" s="709"/>
      <c r="J167" s="709"/>
      <c r="K167" s="709"/>
      <c r="L167" s="709"/>
      <c r="M167" s="709"/>
      <c r="N167" s="709"/>
      <c r="O167" s="709"/>
      <c r="P167" s="710"/>
      <c r="Q167" s="710"/>
      <c r="R167" s="710"/>
      <c r="S167" s="710"/>
      <c r="T167" s="710"/>
      <c r="U167" s="710"/>
      <c r="V167" s="710"/>
      <c r="W167" s="710"/>
      <c r="X167" s="710"/>
      <c r="Y167" s="710"/>
      <c r="Z167" s="710"/>
    </row>
    <row r="168" ht="12.75" customHeight="1">
      <c r="A168" s="710"/>
      <c r="B168" s="710"/>
      <c r="C168" s="710"/>
      <c r="D168" s="710"/>
      <c r="E168" s="710"/>
      <c r="F168" s="710"/>
      <c r="G168" s="709"/>
      <c r="H168" s="709"/>
      <c r="I168" s="709"/>
      <c r="J168" s="709"/>
      <c r="K168" s="709"/>
      <c r="L168" s="709"/>
      <c r="M168" s="709"/>
      <c r="N168" s="709"/>
      <c r="O168" s="709"/>
      <c r="P168" s="710"/>
      <c r="Q168" s="710"/>
      <c r="R168" s="710"/>
      <c r="S168" s="710"/>
      <c r="T168" s="710"/>
      <c r="U168" s="710"/>
      <c r="V168" s="710"/>
      <c r="W168" s="710"/>
      <c r="X168" s="710"/>
      <c r="Y168" s="710"/>
      <c r="Z168" s="710"/>
    </row>
    <row r="169" ht="12.75" customHeight="1">
      <c r="A169" s="710"/>
      <c r="B169" s="710"/>
      <c r="C169" s="710"/>
      <c r="D169" s="710"/>
      <c r="E169" s="710"/>
      <c r="F169" s="710"/>
      <c r="G169" s="709"/>
      <c r="H169" s="709"/>
      <c r="I169" s="709"/>
      <c r="J169" s="709"/>
      <c r="K169" s="709"/>
      <c r="L169" s="709"/>
      <c r="M169" s="709"/>
      <c r="N169" s="709"/>
      <c r="O169" s="709"/>
      <c r="P169" s="710"/>
      <c r="Q169" s="710"/>
      <c r="R169" s="710"/>
      <c r="S169" s="710"/>
      <c r="T169" s="710"/>
      <c r="U169" s="710"/>
      <c r="V169" s="710"/>
      <c r="W169" s="710"/>
      <c r="X169" s="710"/>
      <c r="Y169" s="710"/>
      <c r="Z169" s="710"/>
    </row>
    <row r="170" ht="12.75" customHeight="1">
      <c r="A170" s="710"/>
      <c r="B170" s="710"/>
      <c r="C170" s="710"/>
      <c r="D170" s="710"/>
      <c r="E170" s="710"/>
      <c r="F170" s="710"/>
      <c r="G170" s="709"/>
      <c r="H170" s="709"/>
      <c r="I170" s="709"/>
      <c r="J170" s="709"/>
      <c r="K170" s="709"/>
      <c r="L170" s="709"/>
      <c r="M170" s="709"/>
      <c r="N170" s="709"/>
      <c r="O170" s="709"/>
      <c r="P170" s="710"/>
      <c r="Q170" s="710"/>
      <c r="R170" s="710"/>
      <c r="S170" s="710"/>
      <c r="T170" s="710"/>
      <c r="U170" s="710"/>
      <c r="V170" s="710"/>
      <c r="W170" s="710"/>
      <c r="X170" s="710"/>
      <c r="Y170" s="710"/>
      <c r="Z170" s="710"/>
    </row>
    <row r="171" ht="12.75" customHeight="1">
      <c r="A171" s="710"/>
      <c r="B171" s="710"/>
      <c r="C171" s="710"/>
      <c r="D171" s="710"/>
      <c r="E171" s="710"/>
      <c r="F171" s="710"/>
      <c r="G171" s="709"/>
      <c r="H171" s="709"/>
      <c r="I171" s="709"/>
      <c r="J171" s="709"/>
      <c r="K171" s="709"/>
      <c r="L171" s="709"/>
      <c r="M171" s="709"/>
      <c r="N171" s="709"/>
      <c r="O171" s="709"/>
      <c r="P171" s="710"/>
      <c r="Q171" s="710"/>
      <c r="R171" s="710"/>
      <c r="S171" s="710"/>
      <c r="T171" s="710"/>
      <c r="U171" s="710"/>
      <c r="V171" s="710"/>
      <c r="W171" s="710"/>
      <c r="X171" s="710"/>
      <c r="Y171" s="710"/>
      <c r="Z171" s="710"/>
    </row>
    <row r="172" ht="12.75" customHeight="1">
      <c r="A172" s="710"/>
      <c r="B172" s="710"/>
      <c r="C172" s="710"/>
      <c r="D172" s="710"/>
      <c r="E172" s="710"/>
      <c r="F172" s="710"/>
      <c r="G172" s="709"/>
      <c r="H172" s="709"/>
      <c r="I172" s="709"/>
      <c r="J172" s="709"/>
      <c r="K172" s="709"/>
      <c r="L172" s="709"/>
      <c r="M172" s="709"/>
      <c r="N172" s="709"/>
      <c r="O172" s="709"/>
      <c r="P172" s="710"/>
      <c r="Q172" s="710"/>
      <c r="R172" s="710"/>
      <c r="S172" s="710"/>
      <c r="T172" s="710"/>
      <c r="U172" s="710"/>
      <c r="V172" s="710"/>
      <c r="W172" s="710"/>
      <c r="X172" s="710"/>
      <c r="Y172" s="710"/>
      <c r="Z172" s="710"/>
    </row>
    <row r="173" ht="12.75" customHeight="1">
      <c r="A173" s="710"/>
      <c r="B173" s="710"/>
      <c r="C173" s="710"/>
      <c r="D173" s="710"/>
      <c r="E173" s="710"/>
      <c r="F173" s="710"/>
      <c r="G173" s="709"/>
      <c r="H173" s="709"/>
      <c r="I173" s="709"/>
      <c r="J173" s="709"/>
      <c r="K173" s="709"/>
      <c r="L173" s="709"/>
      <c r="M173" s="709"/>
      <c r="N173" s="709"/>
      <c r="O173" s="709"/>
      <c r="P173" s="710"/>
      <c r="Q173" s="710"/>
      <c r="R173" s="710"/>
      <c r="S173" s="710"/>
      <c r="T173" s="710"/>
      <c r="U173" s="710"/>
      <c r="V173" s="710"/>
      <c r="W173" s="710"/>
      <c r="X173" s="710"/>
      <c r="Y173" s="710"/>
      <c r="Z173" s="710"/>
    </row>
    <row r="174" ht="12.75" customHeight="1">
      <c r="A174" s="710"/>
      <c r="B174" s="710"/>
      <c r="C174" s="710"/>
      <c r="D174" s="710"/>
      <c r="E174" s="710"/>
      <c r="F174" s="710"/>
      <c r="G174" s="709"/>
      <c r="H174" s="709"/>
      <c r="I174" s="709"/>
      <c r="J174" s="709"/>
      <c r="K174" s="709"/>
      <c r="L174" s="709"/>
      <c r="M174" s="709"/>
      <c r="N174" s="709"/>
      <c r="O174" s="709"/>
      <c r="P174" s="710"/>
      <c r="Q174" s="710"/>
      <c r="R174" s="710"/>
      <c r="S174" s="710"/>
      <c r="T174" s="710"/>
      <c r="U174" s="710"/>
      <c r="V174" s="710"/>
      <c r="W174" s="710"/>
      <c r="X174" s="710"/>
      <c r="Y174" s="710"/>
      <c r="Z174" s="710"/>
    </row>
    <row r="175" ht="12.75" customHeight="1">
      <c r="A175" s="710"/>
      <c r="B175" s="710"/>
      <c r="C175" s="710"/>
      <c r="D175" s="710"/>
      <c r="E175" s="710"/>
      <c r="F175" s="710"/>
      <c r="G175" s="709"/>
      <c r="H175" s="709"/>
      <c r="I175" s="709"/>
      <c r="J175" s="709"/>
      <c r="K175" s="709"/>
      <c r="L175" s="709"/>
      <c r="M175" s="709"/>
      <c r="N175" s="709"/>
      <c r="O175" s="709"/>
      <c r="P175" s="710"/>
      <c r="Q175" s="710"/>
      <c r="R175" s="710"/>
      <c r="S175" s="710"/>
      <c r="T175" s="710"/>
      <c r="U175" s="710"/>
      <c r="V175" s="710"/>
      <c r="W175" s="710"/>
      <c r="X175" s="710"/>
      <c r="Y175" s="710"/>
      <c r="Z175" s="710"/>
    </row>
    <row r="176" ht="12.75" customHeight="1">
      <c r="A176" s="710"/>
      <c r="B176" s="710"/>
      <c r="C176" s="710"/>
      <c r="D176" s="710"/>
      <c r="E176" s="710"/>
      <c r="F176" s="710"/>
      <c r="G176" s="709"/>
      <c r="H176" s="709"/>
      <c r="I176" s="709"/>
      <c r="J176" s="709"/>
      <c r="K176" s="709"/>
      <c r="L176" s="709"/>
      <c r="M176" s="709"/>
      <c r="N176" s="709"/>
      <c r="O176" s="709"/>
      <c r="P176" s="710"/>
      <c r="Q176" s="710"/>
      <c r="R176" s="710"/>
      <c r="S176" s="710"/>
      <c r="T176" s="710"/>
      <c r="U176" s="710"/>
      <c r="V176" s="710"/>
      <c r="W176" s="710"/>
      <c r="X176" s="710"/>
      <c r="Y176" s="710"/>
      <c r="Z176" s="710"/>
    </row>
    <row r="177" ht="12.75" customHeight="1">
      <c r="A177" s="710"/>
      <c r="B177" s="710"/>
      <c r="C177" s="710"/>
      <c r="D177" s="710"/>
      <c r="E177" s="710"/>
      <c r="F177" s="710"/>
      <c r="G177" s="709"/>
      <c r="H177" s="709"/>
      <c r="I177" s="709"/>
      <c r="J177" s="709"/>
      <c r="K177" s="709"/>
      <c r="L177" s="709"/>
      <c r="M177" s="709"/>
      <c r="N177" s="709"/>
      <c r="O177" s="709"/>
      <c r="P177" s="710"/>
      <c r="Q177" s="710"/>
      <c r="R177" s="710"/>
      <c r="S177" s="710"/>
      <c r="T177" s="710"/>
      <c r="U177" s="710"/>
      <c r="V177" s="710"/>
      <c r="W177" s="710"/>
      <c r="X177" s="710"/>
      <c r="Y177" s="710"/>
      <c r="Z177" s="710"/>
    </row>
    <row r="178" ht="12.75" customHeight="1">
      <c r="A178" s="710"/>
      <c r="B178" s="710"/>
      <c r="C178" s="710"/>
      <c r="D178" s="710"/>
      <c r="E178" s="710"/>
      <c r="F178" s="710"/>
      <c r="G178" s="709"/>
      <c r="H178" s="709"/>
      <c r="I178" s="709"/>
      <c r="J178" s="709"/>
      <c r="K178" s="709"/>
      <c r="L178" s="709"/>
      <c r="M178" s="709"/>
      <c r="N178" s="709"/>
      <c r="O178" s="709"/>
      <c r="P178" s="710"/>
      <c r="Q178" s="710"/>
      <c r="R178" s="710"/>
      <c r="S178" s="710"/>
      <c r="T178" s="710"/>
      <c r="U178" s="710"/>
      <c r="V178" s="710"/>
      <c r="W178" s="710"/>
      <c r="X178" s="710"/>
      <c r="Y178" s="710"/>
      <c r="Z178" s="710"/>
    </row>
    <row r="179" ht="12.75" customHeight="1">
      <c r="A179" s="710"/>
      <c r="B179" s="710"/>
      <c r="C179" s="710"/>
      <c r="D179" s="710"/>
      <c r="E179" s="710"/>
      <c r="F179" s="710"/>
      <c r="G179" s="709"/>
      <c r="H179" s="709"/>
      <c r="I179" s="709"/>
      <c r="J179" s="709"/>
      <c r="K179" s="709"/>
      <c r="L179" s="709"/>
      <c r="M179" s="709"/>
      <c r="N179" s="709"/>
      <c r="O179" s="709"/>
      <c r="P179" s="710"/>
      <c r="Q179" s="710"/>
      <c r="R179" s="710"/>
      <c r="S179" s="710"/>
      <c r="T179" s="710"/>
      <c r="U179" s="710"/>
      <c r="V179" s="710"/>
      <c r="W179" s="710"/>
      <c r="X179" s="710"/>
      <c r="Y179" s="710"/>
      <c r="Z179" s="710"/>
    </row>
    <row r="180" ht="12.75" customHeight="1">
      <c r="A180" s="710"/>
      <c r="B180" s="710"/>
      <c r="C180" s="710"/>
      <c r="D180" s="710"/>
      <c r="E180" s="710"/>
      <c r="F180" s="710"/>
      <c r="G180" s="709"/>
      <c r="H180" s="709"/>
      <c r="I180" s="709"/>
      <c r="J180" s="709"/>
      <c r="K180" s="709"/>
      <c r="L180" s="709"/>
      <c r="M180" s="709"/>
      <c r="N180" s="709"/>
      <c r="O180" s="709"/>
      <c r="P180" s="710"/>
      <c r="Q180" s="710"/>
      <c r="R180" s="710"/>
      <c r="S180" s="710"/>
      <c r="T180" s="710"/>
      <c r="U180" s="710"/>
      <c r="V180" s="710"/>
      <c r="W180" s="710"/>
      <c r="X180" s="710"/>
      <c r="Y180" s="710"/>
      <c r="Z180" s="710"/>
    </row>
    <row r="181" ht="12.75" customHeight="1">
      <c r="A181" s="710"/>
      <c r="B181" s="710"/>
      <c r="C181" s="710"/>
      <c r="D181" s="710"/>
      <c r="E181" s="710"/>
      <c r="F181" s="710"/>
      <c r="G181" s="709"/>
      <c r="H181" s="709"/>
      <c r="I181" s="709"/>
      <c r="J181" s="709"/>
      <c r="K181" s="709"/>
      <c r="L181" s="709"/>
      <c r="M181" s="709"/>
      <c r="N181" s="709"/>
      <c r="O181" s="709"/>
      <c r="P181" s="710"/>
      <c r="Q181" s="710"/>
      <c r="R181" s="710"/>
      <c r="S181" s="710"/>
      <c r="T181" s="710"/>
      <c r="U181" s="710"/>
      <c r="V181" s="710"/>
      <c r="W181" s="710"/>
      <c r="X181" s="710"/>
      <c r="Y181" s="710"/>
      <c r="Z181" s="710"/>
    </row>
    <row r="182" ht="12.75" customHeight="1">
      <c r="A182" s="710"/>
      <c r="B182" s="710"/>
      <c r="C182" s="710"/>
      <c r="D182" s="710"/>
      <c r="E182" s="710"/>
      <c r="F182" s="710"/>
      <c r="G182" s="709"/>
      <c r="H182" s="709"/>
      <c r="I182" s="709"/>
      <c r="J182" s="709"/>
      <c r="K182" s="709"/>
      <c r="L182" s="709"/>
      <c r="M182" s="709"/>
      <c r="N182" s="709"/>
      <c r="O182" s="709"/>
      <c r="P182" s="710"/>
      <c r="Q182" s="710"/>
      <c r="R182" s="710"/>
      <c r="S182" s="710"/>
      <c r="T182" s="710"/>
      <c r="U182" s="710"/>
      <c r="V182" s="710"/>
      <c r="W182" s="710"/>
      <c r="X182" s="710"/>
      <c r="Y182" s="710"/>
      <c r="Z182" s="710"/>
    </row>
    <row r="183" ht="12.75" customHeight="1">
      <c r="A183" s="710"/>
      <c r="B183" s="710"/>
      <c r="C183" s="710"/>
      <c r="D183" s="710"/>
      <c r="E183" s="710"/>
      <c r="F183" s="710"/>
      <c r="G183" s="709"/>
      <c r="H183" s="709"/>
      <c r="I183" s="709"/>
      <c r="J183" s="709"/>
      <c r="K183" s="709"/>
      <c r="L183" s="709"/>
      <c r="M183" s="709"/>
      <c r="N183" s="709"/>
      <c r="O183" s="709"/>
      <c r="P183" s="710"/>
      <c r="Q183" s="710"/>
      <c r="R183" s="710"/>
      <c r="S183" s="710"/>
      <c r="T183" s="710"/>
      <c r="U183" s="710"/>
      <c r="V183" s="710"/>
      <c r="W183" s="710"/>
      <c r="X183" s="710"/>
      <c r="Y183" s="710"/>
      <c r="Z183" s="710"/>
    </row>
    <row r="184" ht="12.75" customHeight="1">
      <c r="A184" s="710"/>
      <c r="B184" s="710"/>
      <c r="C184" s="710"/>
      <c r="D184" s="710"/>
      <c r="E184" s="710"/>
      <c r="F184" s="710"/>
      <c r="G184" s="709"/>
      <c r="H184" s="709"/>
      <c r="I184" s="709"/>
      <c r="J184" s="709"/>
      <c r="K184" s="709"/>
      <c r="L184" s="709"/>
      <c r="M184" s="709"/>
      <c r="N184" s="709"/>
      <c r="O184" s="709"/>
      <c r="P184" s="710"/>
      <c r="Q184" s="710"/>
      <c r="R184" s="710"/>
      <c r="S184" s="710"/>
      <c r="T184" s="710"/>
      <c r="U184" s="710"/>
      <c r="V184" s="710"/>
      <c r="W184" s="710"/>
      <c r="X184" s="710"/>
      <c r="Y184" s="710"/>
      <c r="Z184" s="710"/>
    </row>
    <row r="185" ht="12.75" customHeight="1">
      <c r="A185" s="710"/>
      <c r="B185" s="710"/>
      <c r="C185" s="710"/>
      <c r="D185" s="710"/>
      <c r="E185" s="710"/>
      <c r="F185" s="710"/>
      <c r="G185" s="709"/>
      <c r="H185" s="709"/>
      <c r="I185" s="709"/>
      <c r="J185" s="709"/>
      <c r="K185" s="709"/>
      <c r="L185" s="709"/>
      <c r="M185" s="709"/>
      <c r="N185" s="709"/>
      <c r="O185" s="709"/>
      <c r="P185" s="710"/>
      <c r="Q185" s="710"/>
      <c r="R185" s="710"/>
      <c r="S185" s="710"/>
      <c r="T185" s="710"/>
      <c r="U185" s="710"/>
      <c r="V185" s="710"/>
      <c r="W185" s="710"/>
      <c r="X185" s="710"/>
      <c r="Y185" s="710"/>
      <c r="Z185" s="710"/>
    </row>
    <row r="186" ht="12.75" customHeight="1">
      <c r="A186" s="710"/>
      <c r="B186" s="710"/>
      <c r="C186" s="710"/>
      <c r="D186" s="710"/>
      <c r="E186" s="710"/>
      <c r="F186" s="710"/>
      <c r="G186" s="709"/>
      <c r="H186" s="709"/>
      <c r="I186" s="709"/>
      <c r="J186" s="709"/>
      <c r="K186" s="709"/>
      <c r="L186" s="709"/>
      <c r="M186" s="709"/>
      <c r="N186" s="709"/>
      <c r="O186" s="709"/>
      <c r="P186" s="710"/>
      <c r="Q186" s="710"/>
      <c r="R186" s="710"/>
      <c r="S186" s="710"/>
      <c r="T186" s="710"/>
      <c r="U186" s="710"/>
      <c r="V186" s="710"/>
      <c r="W186" s="710"/>
      <c r="X186" s="710"/>
      <c r="Y186" s="710"/>
      <c r="Z186" s="710"/>
    </row>
    <row r="187" ht="12.75" customHeight="1">
      <c r="A187" s="710"/>
      <c r="B187" s="710"/>
      <c r="C187" s="710"/>
      <c r="D187" s="710"/>
      <c r="E187" s="710"/>
      <c r="F187" s="710"/>
      <c r="G187" s="709"/>
      <c r="H187" s="709"/>
      <c r="I187" s="709"/>
      <c r="J187" s="709"/>
      <c r="K187" s="709"/>
      <c r="L187" s="709"/>
      <c r="M187" s="709"/>
      <c r="N187" s="709"/>
      <c r="O187" s="709"/>
      <c r="P187" s="710"/>
      <c r="Q187" s="710"/>
      <c r="R187" s="710"/>
      <c r="S187" s="710"/>
      <c r="T187" s="710"/>
      <c r="U187" s="710"/>
      <c r="V187" s="710"/>
      <c r="W187" s="710"/>
      <c r="X187" s="710"/>
      <c r="Y187" s="710"/>
      <c r="Z187" s="710"/>
    </row>
    <row r="188" ht="12.75" customHeight="1">
      <c r="A188" s="710"/>
      <c r="B188" s="710"/>
      <c r="C188" s="710"/>
      <c r="D188" s="710"/>
      <c r="E188" s="710"/>
      <c r="F188" s="710"/>
      <c r="G188" s="709"/>
      <c r="H188" s="709"/>
      <c r="I188" s="709"/>
      <c r="J188" s="709"/>
      <c r="K188" s="709"/>
      <c r="L188" s="709"/>
      <c r="M188" s="709"/>
      <c r="N188" s="709"/>
      <c r="O188" s="709"/>
      <c r="P188" s="710"/>
      <c r="Q188" s="710"/>
      <c r="R188" s="710"/>
      <c r="S188" s="710"/>
      <c r="T188" s="710"/>
      <c r="U188" s="710"/>
      <c r="V188" s="710"/>
      <c r="W188" s="710"/>
      <c r="X188" s="710"/>
      <c r="Y188" s="710"/>
      <c r="Z188" s="710"/>
    </row>
    <row r="189" ht="12.75" customHeight="1">
      <c r="A189" s="710"/>
      <c r="B189" s="710"/>
      <c r="C189" s="710"/>
      <c r="D189" s="710"/>
      <c r="E189" s="710"/>
      <c r="F189" s="710"/>
      <c r="G189" s="709"/>
      <c r="H189" s="709"/>
      <c r="I189" s="709"/>
      <c r="J189" s="709"/>
      <c r="K189" s="709"/>
      <c r="L189" s="709"/>
      <c r="M189" s="709"/>
      <c r="N189" s="709"/>
      <c r="O189" s="709"/>
      <c r="P189" s="710"/>
      <c r="Q189" s="710"/>
      <c r="R189" s="710"/>
      <c r="S189" s="710"/>
      <c r="T189" s="710"/>
      <c r="U189" s="710"/>
      <c r="V189" s="710"/>
      <c r="W189" s="710"/>
      <c r="X189" s="710"/>
      <c r="Y189" s="710"/>
      <c r="Z189" s="710"/>
    </row>
    <row r="190" ht="12.75" customHeight="1">
      <c r="A190" s="710"/>
      <c r="B190" s="710"/>
      <c r="C190" s="710"/>
      <c r="D190" s="710"/>
      <c r="E190" s="710"/>
      <c r="F190" s="710"/>
      <c r="G190" s="709"/>
      <c r="H190" s="709"/>
      <c r="I190" s="709"/>
      <c r="J190" s="709"/>
      <c r="K190" s="709"/>
      <c r="L190" s="709"/>
      <c r="M190" s="709"/>
      <c r="N190" s="709"/>
      <c r="O190" s="709"/>
      <c r="P190" s="710"/>
      <c r="Q190" s="710"/>
      <c r="R190" s="710"/>
      <c r="S190" s="710"/>
      <c r="T190" s="710"/>
      <c r="U190" s="710"/>
      <c r="V190" s="710"/>
      <c r="W190" s="710"/>
      <c r="X190" s="710"/>
      <c r="Y190" s="710"/>
      <c r="Z190" s="710"/>
    </row>
    <row r="191" ht="12.75" customHeight="1">
      <c r="A191" s="710"/>
      <c r="B191" s="710"/>
      <c r="C191" s="710"/>
      <c r="D191" s="710"/>
      <c r="E191" s="710"/>
      <c r="F191" s="710"/>
      <c r="G191" s="709"/>
      <c r="H191" s="709"/>
      <c r="I191" s="709"/>
      <c r="J191" s="709"/>
      <c r="K191" s="709"/>
      <c r="L191" s="709"/>
      <c r="M191" s="709"/>
      <c r="N191" s="709"/>
      <c r="O191" s="709"/>
      <c r="P191" s="710"/>
      <c r="Q191" s="710"/>
      <c r="R191" s="710"/>
      <c r="S191" s="710"/>
      <c r="T191" s="710"/>
      <c r="U191" s="710"/>
      <c r="V191" s="710"/>
      <c r="W191" s="710"/>
      <c r="X191" s="710"/>
      <c r="Y191" s="710"/>
      <c r="Z191" s="710"/>
    </row>
    <row r="192" ht="12.75" customHeight="1">
      <c r="A192" s="710"/>
      <c r="B192" s="710"/>
      <c r="C192" s="710"/>
      <c r="D192" s="710"/>
      <c r="E192" s="710"/>
      <c r="F192" s="710"/>
      <c r="G192" s="709"/>
      <c r="H192" s="709"/>
      <c r="I192" s="709"/>
      <c r="J192" s="709"/>
      <c r="K192" s="709"/>
      <c r="L192" s="709"/>
      <c r="M192" s="709"/>
      <c r="N192" s="709"/>
      <c r="O192" s="709"/>
      <c r="P192" s="710"/>
      <c r="Q192" s="710"/>
      <c r="R192" s="710"/>
      <c r="S192" s="710"/>
      <c r="T192" s="710"/>
      <c r="U192" s="710"/>
      <c r="V192" s="710"/>
      <c r="W192" s="710"/>
      <c r="X192" s="710"/>
      <c r="Y192" s="710"/>
      <c r="Z192" s="710"/>
    </row>
    <row r="193" ht="12.75" customHeight="1">
      <c r="A193" s="710"/>
      <c r="B193" s="710"/>
      <c r="C193" s="710"/>
      <c r="D193" s="710"/>
      <c r="E193" s="710"/>
      <c r="F193" s="710"/>
      <c r="G193" s="709"/>
      <c r="H193" s="709"/>
      <c r="I193" s="709"/>
      <c r="J193" s="709"/>
      <c r="K193" s="709"/>
      <c r="L193" s="709"/>
      <c r="M193" s="709"/>
      <c r="N193" s="709"/>
      <c r="O193" s="709"/>
      <c r="P193" s="710"/>
      <c r="Q193" s="710"/>
      <c r="R193" s="710"/>
      <c r="S193" s="710"/>
      <c r="T193" s="710"/>
      <c r="U193" s="710"/>
      <c r="V193" s="710"/>
      <c r="W193" s="710"/>
      <c r="X193" s="710"/>
      <c r="Y193" s="710"/>
      <c r="Z193" s="710"/>
    </row>
    <row r="194" ht="12.75" customHeight="1">
      <c r="A194" s="710"/>
      <c r="B194" s="710"/>
      <c r="C194" s="710"/>
      <c r="D194" s="710"/>
      <c r="E194" s="710"/>
      <c r="F194" s="710"/>
      <c r="G194" s="709"/>
      <c r="H194" s="709"/>
      <c r="I194" s="709"/>
      <c r="J194" s="709"/>
      <c r="K194" s="709"/>
      <c r="L194" s="709"/>
      <c r="M194" s="709"/>
      <c r="N194" s="709"/>
      <c r="O194" s="709"/>
      <c r="P194" s="710"/>
      <c r="Q194" s="710"/>
      <c r="R194" s="710"/>
      <c r="S194" s="710"/>
      <c r="T194" s="710"/>
      <c r="U194" s="710"/>
      <c r="V194" s="710"/>
      <c r="W194" s="710"/>
      <c r="X194" s="710"/>
      <c r="Y194" s="710"/>
      <c r="Z194" s="710"/>
    </row>
    <row r="195" ht="12.75" customHeight="1">
      <c r="A195" s="710"/>
      <c r="B195" s="710"/>
      <c r="C195" s="710"/>
      <c r="D195" s="710"/>
      <c r="E195" s="710"/>
      <c r="F195" s="710"/>
      <c r="G195" s="709"/>
      <c r="H195" s="709"/>
      <c r="I195" s="709"/>
      <c r="J195" s="709"/>
      <c r="K195" s="709"/>
      <c r="L195" s="709"/>
      <c r="M195" s="709"/>
      <c r="N195" s="709"/>
      <c r="O195" s="709"/>
      <c r="P195" s="710"/>
      <c r="Q195" s="710"/>
      <c r="R195" s="710"/>
      <c r="S195" s="710"/>
      <c r="T195" s="710"/>
      <c r="U195" s="710"/>
      <c r="V195" s="710"/>
      <c r="W195" s="710"/>
      <c r="X195" s="710"/>
      <c r="Y195" s="710"/>
      <c r="Z195" s="710"/>
    </row>
    <row r="196" ht="12.75" customHeight="1">
      <c r="A196" s="710"/>
      <c r="B196" s="710"/>
      <c r="C196" s="710"/>
      <c r="D196" s="710"/>
      <c r="E196" s="710"/>
      <c r="F196" s="710"/>
      <c r="G196" s="709"/>
      <c r="H196" s="709"/>
      <c r="I196" s="709"/>
      <c r="J196" s="709"/>
      <c r="K196" s="709"/>
      <c r="L196" s="709"/>
      <c r="M196" s="709"/>
      <c r="N196" s="709"/>
      <c r="O196" s="709"/>
      <c r="P196" s="710"/>
      <c r="Q196" s="710"/>
      <c r="R196" s="710"/>
      <c r="S196" s="710"/>
      <c r="T196" s="710"/>
      <c r="U196" s="710"/>
      <c r="V196" s="710"/>
      <c r="W196" s="710"/>
      <c r="X196" s="710"/>
      <c r="Y196" s="710"/>
      <c r="Z196" s="710"/>
    </row>
    <row r="197" ht="12.75" customHeight="1">
      <c r="A197" s="710"/>
      <c r="B197" s="710"/>
      <c r="C197" s="710"/>
      <c r="D197" s="710"/>
      <c r="E197" s="710"/>
      <c r="F197" s="710"/>
      <c r="G197" s="709"/>
      <c r="H197" s="709"/>
      <c r="I197" s="709"/>
      <c r="J197" s="709"/>
      <c r="K197" s="709"/>
      <c r="L197" s="709"/>
      <c r="M197" s="709"/>
      <c r="N197" s="709"/>
      <c r="O197" s="709"/>
      <c r="P197" s="710"/>
      <c r="Q197" s="710"/>
      <c r="R197" s="710"/>
      <c r="S197" s="710"/>
      <c r="T197" s="710"/>
      <c r="U197" s="710"/>
      <c r="V197" s="710"/>
      <c r="W197" s="710"/>
      <c r="X197" s="710"/>
      <c r="Y197" s="710"/>
      <c r="Z197" s="710"/>
    </row>
    <row r="198" ht="12.75" customHeight="1">
      <c r="A198" s="710"/>
      <c r="B198" s="710"/>
      <c r="C198" s="710"/>
      <c r="D198" s="710"/>
      <c r="E198" s="710"/>
      <c r="F198" s="710"/>
      <c r="G198" s="709"/>
      <c r="H198" s="709"/>
      <c r="I198" s="709"/>
      <c r="J198" s="709"/>
      <c r="K198" s="709"/>
      <c r="L198" s="709"/>
      <c r="M198" s="709"/>
      <c r="N198" s="709"/>
      <c r="O198" s="709"/>
      <c r="P198" s="710"/>
      <c r="Q198" s="710"/>
      <c r="R198" s="710"/>
      <c r="S198" s="710"/>
      <c r="T198" s="710"/>
      <c r="U198" s="710"/>
      <c r="V198" s="710"/>
      <c r="W198" s="710"/>
      <c r="X198" s="710"/>
      <c r="Y198" s="710"/>
      <c r="Z198" s="710"/>
    </row>
    <row r="199" ht="12.75" customHeight="1">
      <c r="A199" s="710"/>
      <c r="B199" s="710"/>
      <c r="C199" s="710"/>
      <c r="D199" s="710"/>
      <c r="E199" s="710"/>
      <c r="F199" s="710"/>
      <c r="G199" s="709"/>
      <c r="H199" s="709"/>
      <c r="I199" s="709"/>
      <c r="J199" s="709"/>
      <c r="K199" s="709"/>
      <c r="L199" s="709"/>
      <c r="M199" s="709"/>
      <c r="N199" s="709"/>
      <c r="O199" s="709"/>
      <c r="P199" s="710"/>
      <c r="Q199" s="710"/>
      <c r="R199" s="710"/>
      <c r="S199" s="710"/>
      <c r="T199" s="710"/>
      <c r="U199" s="710"/>
      <c r="V199" s="710"/>
      <c r="W199" s="710"/>
      <c r="X199" s="710"/>
      <c r="Y199" s="710"/>
      <c r="Z199" s="710"/>
    </row>
    <row r="200" ht="12.75" customHeight="1">
      <c r="A200" s="710"/>
      <c r="B200" s="710"/>
      <c r="C200" s="710"/>
      <c r="D200" s="710"/>
      <c r="E200" s="710"/>
      <c r="F200" s="710"/>
      <c r="G200" s="709"/>
      <c r="H200" s="709"/>
      <c r="I200" s="709"/>
      <c r="J200" s="709"/>
      <c r="K200" s="709"/>
      <c r="L200" s="709"/>
      <c r="M200" s="709"/>
      <c r="N200" s="709"/>
      <c r="O200" s="709"/>
      <c r="P200" s="710"/>
      <c r="Q200" s="710"/>
      <c r="R200" s="710"/>
      <c r="S200" s="710"/>
      <c r="T200" s="710"/>
      <c r="U200" s="710"/>
      <c r="V200" s="710"/>
      <c r="W200" s="710"/>
      <c r="X200" s="710"/>
      <c r="Y200" s="710"/>
      <c r="Z200" s="710"/>
    </row>
    <row r="201" ht="12.75" customHeight="1">
      <c r="A201" s="710"/>
      <c r="B201" s="710"/>
      <c r="C201" s="710"/>
      <c r="D201" s="710"/>
      <c r="E201" s="710"/>
      <c r="F201" s="710"/>
      <c r="G201" s="709"/>
      <c r="H201" s="709"/>
      <c r="I201" s="709"/>
      <c r="J201" s="709"/>
      <c r="K201" s="709"/>
      <c r="L201" s="709"/>
      <c r="M201" s="709"/>
      <c r="N201" s="709"/>
      <c r="O201" s="709"/>
      <c r="P201" s="710"/>
      <c r="Q201" s="710"/>
      <c r="R201" s="710"/>
      <c r="S201" s="710"/>
      <c r="T201" s="710"/>
      <c r="U201" s="710"/>
      <c r="V201" s="710"/>
      <c r="W201" s="710"/>
      <c r="X201" s="710"/>
      <c r="Y201" s="710"/>
      <c r="Z201" s="710"/>
    </row>
    <row r="202" ht="12.75" customHeight="1">
      <c r="A202" s="710"/>
      <c r="B202" s="710"/>
      <c r="C202" s="710"/>
      <c r="D202" s="710"/>
      <c r="E202" s="710"/>
      <c r="F202" s="710"/>
      <c r="G202" s="709"/>
      <c r="H202" s="709"/>
      <c r="I202" s="709"/>
      <c r="J202" s="709"/>
      <c r="K202" s="709"/>
      <c r="L202" s="709"/>
      <c r="M202" s="709"/>
      <c r="N202" s="709"/>
      <c r="O202" s="709"/>
      <c r="P202" s="710"/>
      <c r="Q202" s="710"/>
      <c r="R202" s="710"/>
      <c r="S202" s="710"/>
      <c r="T202" s="710"/>
      <c r="U202" s="710"/>
      <c r="V202" s="710"/>
      <c r="W202" s="710"/>
      <c r="X202" s="710"/>
      <c r="Y202" s="710"/>
      <c r="Z202" s="710"/>
    </row>
    <row r="203" ht="12.75" customHeight="1">
      <c r="A203" s="710"/>
      <c r="B203" s="710"/>
      <c r="C203" s="710"/>
      <c r="D203" s="710"/>
      <c r="E203" s="710"/>
      <c r="F203" s="710"/>
      <c r="G203" s="709"/>
      <c r="H203" s="709"/>
      <c r="I203" s="709"/>
      <c r="J203" s="709"/>
      <c r="K203" s="709"/>
      <c r="L203" s="709"/>
      <c r="M203" s="709"/>
      <c r="N203" s="709"/>
      <c r="O203" s="709"/>
      <c r="P203" s="710"/>
      <c r="Q203" s="710"/>
      <c r="R203" s="710"/>
      <c r="S203" s="710"/>
      <c r="T203" s="710"/>
      <c r="U203" s="710"/>
      <c r="V203" s="710"/>
      <c r="W203" s="710"/>
      <c r="X203" s="710"/>
      <c r="Y203" s="710"/>
      <c r="Z203" s="710"/>
    </row>
    <row r="204" ht="12.75" customHeight="1">
      <c r="A204" s="710"/>
      <c r="B204" s="710"/>
      <c r="C204" s="710"/>
      <c r="D204" s="710"/>
      <c r="E204" s="710"/>
      <c r="F204" s="710"/>
      <c r="G204" s="709"/>
      <c r="H204" s="709"/>
      <c r="I204" s="709"/>
      <c r="J204" s="709"/>
      <c r="K204" s="709"/>
      <c r="L204" s="709"/>
      <c r="M204" s="709"/>
      <c r="N204" s="709"/>
      <c r="O204" s="709"/>
      <c r="P204" s="710"/>
      <c r="Q204" s="710"/>
      <c r="R204" s="710"/>
      <c r="S204" s="710"/>
      <c r="T204" s="710"/>
      <c r="U204" s="710"/>
      <c r="V204" s="710"/>
      <c r="W204" s="710"/>
      <c r="X204" s="710"/>
      <c r="Y204" s="710"/>
      <c r="Z204" s="710"/>
    </row>
    <row r="205" ht="12.75" customHeight="1">
      <c r="A205" s="710"/>
      <c r="B205" s="710"/>
      <c r="C205" s="710"/>
      <c r="D205" s="710"/>
      <c r="E205" s="710"/>
      <c r="F205" s="710"/>
      <c r="G205" s="709"/>
      <c r="H205" s="709"/>
      <c r="I205" s="709"/>
      <c r="J205" s="709"/>
      <c r="K205" s="709"/>
      <c r="L205" s="709"/>
      <c r="M205" s="709"/>
      <c r="N205" s="709"/>
      <c r="O205" s="709"/>
      <c r="P205" s="710"/>
      <c r="Q205" s="710"/>
      <c r="R205" s="710"/>
      <c r="S205" s="710"/>
      <c r="T205" s="710"/>
      <c r="U205" s="710"/>
      <c r="V205" s="710"/>
      <c r="W205" s="710"/>
      <c r="X205" s="710"/>
      <c r="Y205" s="710"/>
      <c r="Z205" s="710"/>
    </row>
    <row r="206" ht="12.75" customHeight="1">
      <c r="A206" s="710"/>
      <c r="B206" s="710"/>
      <c r="C206" s="710"/>
      <c r="D206" s="710"/>
      <c r="E206" s="710"/>
      <c r="F206" s="710"/>
      <c r="G206" s="709"/>
      <c r="H206" s="709"/>
      <c r="I206" s="709"/>
      <c r="J206" s="709"/>
      <c r="K206" s="709"/>
      <c r="L206" s="709"/>
      <c r="M206" s="709"/>
      <c r="N206" s="709"/>
      <c r="O206" s="709"/>
      <c r="P206" s="710"/>
      <c r="Q206" s="710"/>
      <c r="R206" s="710"/>
      <c r="S206" s="710"/>
      <c r="T206" s="710"/>
      <c r="U206" s="710"/>
      <c r="V206" s="710"/>
      <c r="W206" s="710"/>
      <c r="X206" s="710"/>
      <c r="Y206" s="710"/>
      <c r="Z206" s="710"/>
    </row>
    <row r="207" ht="12.75" customHeight="1">
      <c r="A207" s="710"/>
      <c r="B207" s="710"/>
      <c r="C207" s="710"/>
      <c r="D207" s="710"/>
      <c r="E207" s="710"/>
      <c r="F207" s="710"/>
      <c r="G207" s="709"/>
      <c r="H207" s="709"/>
      <c r="I207" s="709"/>
      <c r="J207" s="709"/>
      <c r="K207" s="709"/>
      <c r="L207" s="709"/>
      <c r="M207" s="709"/>
      <c r="N207" s="709"/>
      <c r="O207" s="709"/>
      <c r="P207" s="710"/>
      <c r="Q207" s="710"/>
      <c r="R207" s="710"/>
      <c r="S207" s="710"/>
      <c r="T207" s="710"/>
      <c r="U207" s="710"/>
      <c r="V207" s="710"/>
      <c r="W207" s="710"/>
      <c r="X207" s="710"/>
      <c r="Y207" s="710"/>
      <c r="Z207" s="710"/>
    </row>
    <row r="208" ht="12.75" customHeight="1">
      <c r="A208" s="710"/>
      <c r="B208" s="710"/>
      <c r="C208" s="710"/>
      <c r="D208" s="710"/>
      <c r="E208" s="710"/>
      <c r="F208" s="710"/>
      <c r="G208" s="709"/>
      <c r="H208" s="709"/>
      <c r="I208" s="709"/>
      <c r="J208" s="709"/>
      <c r="K208" s="709"/>
      <c r="L208" s="709"/>
      <c r="M208" s="709"/>
      <c r="N208" s="709"/>
      <c r="O208" s="709"/>
      <c r="P208" s="710"/>
      <c r="Q208" s="710"/>
      <c r="R208" s="710"/>
      <c r="S208" s="710"/>
      <c r="T208" s="710"/>
      <c r="U208" s="710"/>
      <c r="V208" s="710"/>
      <c r="W208" s="710"/>
      <c r="X208" s="710"/>
      <c r="Y208" s="710"/>
      <c r="Z208" s="710"/>
    </row>
    <row r="209" ht="12.75" customHeight="1">
      <c r="A209" s="710"/>
      <c r="B209" s="710"/>
      <c r="C209" s="710"/>
      <c r="D209" s="710"/>
      <c r="E209" s="710"/>
      <c r="F209" s="710"/>
      <c r="G209" s="709"/>
      <c r="H209" s="709"/>
      <c r="I209" s="709"/>
      <c r="J209" s="709"/>
      <c r="K209" s="709"/>
      <c r="L209" s="709"/>
      <c r="M209" s="709"/>
      <c r="N209" s="709"/>
      <c r="O209" s="709"/>
      <c r="P209" s="710"/>
      <c r="Q209" s="710"/>
      <c r="R209" s="710"/>
      <c r="S209" s="710"/>
      <c r="T209" s="710"/>
      <c r="U209" s="710"/>
      <c r="V209" s="710"/>
      <c r="W209" s="710"/>
      <c r="X209" s="710"/>
      <c r="Y209" s="710"/>
      <c r="Z209" s="710"/>
    </row>
    <row r="210" ht="12.75" customHeight="1">
      <c r="A210" s="710"/>
      <c r="B210" s="710"/>
      <c r="C210" s="710"/>
      <c r="D210" s="710"/>
      <c r="E210" s="710"/>
      <c r="F210" s="710"/>
      <c r="G210" s="709"/>
      <c r="H210" s="709"/>
      <c r="I210" s="709"/>
      <c r="J210" s="709"/>
      <c r="K210" s="709"/>
      <c r="L210" s="709"/>
      <c r="M210" s="709"/>
      <c r="N210" s="709"/>
      <c r="O210" s="709"/>
      <c r="P210" s="710"/>
      <c r="Q210" s="710"/>
      <c r="R210" s="710"/>
      <c r="S210" s="710"/>
      <c r="T210" s="710"/>
      <c r="U210" s="710"/>
      <c r="V210" s="710"/>
      <c r="W210" s="710"/>
      <c r="X210" s="710"/>
      <c r="Y210" s="710"/>
      <c r="Z210" s="710"/>
    </row>
    <row r="211" ht="12.75" customHeight="1">
      <c r="A211" s="710"/>
      <c r="B211" s="710"/>
      <c r="C211" s="710"/>
      <c r="D211" s="710"/>
      <c r="E211" s="710"/>
      <c r="F211" s="710"/>
      <c r="G211" s="709"/>
      <c r="H211" s="709"/>
      <c r="I211" s="709"/>
      <c r="J211" s="709"/>
      <c r="K211" s="709"/>
      <c r="L211" s="709"/>
      <c r="M211" s="709"/>
      <c r="N211" s="709"/>
      <c r="O211" s="709"/>
      <c r="P211" s="710"/>
      <c r="Q211" s="710"/>
      <c r="R211" s="710"/>
      <c r="S211" s="710"/>
      <c r="T211" s="710"/>
      <c r="U211" s="710"/>
      <c r="V211" s="710"/>
      <c r="W211" s="710"/>
      <c r="X211" s="710"/>
      <c r="Y211" s="710"/>
      <c r="Z211" s="710"/>
    </row>
    <row r="212" ht="12.75" customHeight="1">
      <c r="A212" s="710"/>
      <c r="B212" s="710"/>
      <c r="C212" s="710"/>
      <c r="D212" s="710"/>
      <c r="E212" s="710"/>
      <c r="F212" s="710"/>
      <c r="G212" s="709"/>
      <c r="H212" s="709"/>
      <c r="I212" s="709"/>
      <c r="J212" s="709"/>
      <c r="K212" s="709"/>
      <c r="L212" s="709"/>
      <c r="M212" s="709"/>
      <c r="N212" s="709"/>
      <c r="O212" s="709"/>
      <c r="P212" s="710"/>
      <c r="Q212" s="710"/>
      <c r="R212" s="710"/>
      <c r="S212" s="710"/>
      <c r="T212" s="710"/>
      <c r="U212" s="710"/>
      <c r="V212" s="710"/>
      <c r="W212" s="710"/>
      <c r="X212" s="710"/>
      <c r="Y212" s="710"/>
      <c r="Z212" s="710"/>
    </row>
    <row r="213" ht="12.75" customHeight="1">
      <c r="A213" s="710"/>
      <c r="B213" s="710"/>
      <c r="C213" s="710"/>
      <c r="D213" s="710"/>
      <c r="E213" s="710"/>
      <c r="F213" s="710"/>
      <c r="G213" s="709"/>
      <c r="H213" s="709"/>
      <c r="I213" s="709"/>
      <c r="J213" s="709"/>
      <c r="K213" s="709"/>
      <c r="L213" s="709"/>
      <c r="M213" s="709"/>
      <c r="N213" s="709"/>
      <c r="O213" s="709"/>
      <c r="P213" s="710"/>
      <c r="Q213" s="710"/>
      <c r="R213" s="710"/>
      <c r="S213" s="710"/>
      <c r="T213" s="710"/>
      <c r="U213" s="710"/>
      <c r="V213" s="710"/>
      <c r="W213" s="710"/>
      <c r="X213" s="710"/>
      <c r="Y213" s="710"/>
      <c r="Z213" s="710"/>
    </row>
    <row r="214" ht="12.75" customHeight="1">
      <c r="A214" s="710"/>
      <c r="B214" s="710"/>
      <c r="C214" s="710"/>
      <c r="D214" s="710"/>
      <c r="E214" s="710"/>
      <c r="F214" s="710"/>
      <c r="G214" s="709"/>
      <c r="H214" s="709"/>
      <c r="I214" s="709"/>
      <c r="J214" s="709"/>
      <c r="K214" s="709"/>
      <c r="L214" s="709"/>
      <c r="M214" s="709"/>
      <c r="N214" s="709"/>
      <c r="O214" s="709"/>
      <c r="P214" s="710"/>
      <c r="Q214" s="710"/>
      <c r="R214" s="710"/>
      <c r="S214" s="710"/>
      <c r="T214" s="710"/>
      <c r="U214" s="710"/>
      <c r="V214" s="710"/>
      <c r="W214" s="710"/>
      <c r="X214" s="710"/>
      <c r="Y214" s="710"/>
      <c r="Z214" s="710"/>
    </row>
    <row r="215" ht="12.75" customHeight="1">
      <c r="A215" s="710"/>
      <c r="B215" s="710"/>
      <c r="C215" s="710"/>
      <c r="D215" s="710"/>
      <c r="E215" s="710"/>
      <c r="F215" s="710"/>
      <c r="G215" s="709"/>
      <c r="H215" s="709"/>
      <c r="I215" s="709"/>
      <c r="J215" s="709"/>
      <c r="K215" s="709"/>
      <c r="L215" s="709"/>
      <c r="M215" s="709"/>
      <c r="N215" s="709"/>
      <c r="O215" s="709"/>
      <c r="P215" s="710"/>
      <c r="Q215" s="710"/>
      <c r="R215" s="710"/>
      <c r="S215" s="710"/>
      <c r="T215" s="710"/>
      <c r="U215" s="710"/>
      <c r="V215" s="710"/>
      <c r="W215" s="710"/>
      <c r="X215" s="710"/>
      <c r="Y215" s="710"/>
      <c r="Z215" s="710"/>
    </row>
    <row r="216" ht="12.75" customHeight="1">
      <c r="A216" s="710"/>
      <c r="B216" s="710"/>
      <c r="C216" s="710"/>
      <c r="D216" s="710"/>
      <c r="E216" s="710"/>
      <c r="F216" s="710"/>
      <c r="G216" s="709"/>
      <c r="H216" s="709"/>
      <c r="I216" s="709"/>
      <c r="J216" s="709"/>
      <c r="K216" s="709"/>
      <c r="L216" s="709"/>
      <c r="M216" s="709"/>
      <c r="N216" s="709"/>
      <c r="O216" s="709"/>
      <c r="P216" s="710"/>
      <c r="Q216" s="710"/>
      <c r="R216" s="710"/>
      <c r="S216" s="710"/>
      <c r="T216" s="710"/>
      <c r="U216" s="710"/>
      <c r="V216" s="710"/>
      <c r="W216" s="710"/>
      <c r="X216" s="710"/>
      <c r="Y216" s="710"/>
      <c r="Z216" s="710"/>
    </row>
    <row r="217" ht="12.75" customHeight="1">
      <c r="A217" s="710"/>
      <c r="B217" s="710"/>
      <c r="C217" s="710"/>
      <c r="D217" s="710"/>
      <c r="E217" s="710"/>
      <c r="F217" s="710"/>
      <c r="G217" s="709"/>
      <c r="H217" s="709"/>
      <c r="I217" s="709"/>
      <c r="J217" s="709"/>
      <c r="K217" s="709"/>
      <c r="L217" s="709"/>
      <c r="M217" s="709"/>
      <c r="N217" s="709"/>
      <c r="O217" s="709"/>
      <c r="P217" s="710"/>
      <c r="Q217" s="710"/>
      <c r="R217" s="710"/>
      <c r="S217" s="710"/>
      <c r="T217" s="710"/>
      <c r="U217" s="710"/>
      <c r="V217" s="710"/>
      <c r="W217" s="710"/>
      <c r="X217" s="710"/>
      <c r="Y217" s="710"/>
      <c r="Z217" s="710"/>
    </row>
    <row r="218" ht="12.75" customHeight="1">
      <c r="A218" s="710"/>
      <c r="B218" s="710"/>
      <c r="C218" s="710"/>
      <c r="D218" s="710"/>
      <c r="E218" s="710"/>
      <c r="F218" s="710"/>
      <c r="G218" s="709"/>
      <c r="H218" s="709"/>
      <c r="I218" s="709"/>
      <c r="J218" s="709"/>
      <c r="K218" s="709"/>
      <c r="L218" s="709"/>
      <c r="M218" s="709"/>
      <c r="N218" s="709"/>
      <c r="O218" s="709"/>
      <c r="P218" s="710"/>
      <c r="Q218" s="710"/>
      <c r="R218" s="710"/>
      <c r="S218" s="710"/>
      <c r="T218" s="710"/>
      <c r="U218" s="710"/>
      <c r="V218" s="710"/>
      <c r="W218" s="710"/>
      <c r="X218" s="710"/>
      <c r="Y218" s="710"/>
      <c r="Z218" s="710"/>
    </row>
    <row r="219" ht="12.75" customHeight="1">
      <c r="A219" s="710"/>
      <c r="B219" s="710"/>
      <c r="C219" s="710"/>
      <c r="D219" s="710"/>
      <c r="E219" s="710"/>
      <c r="F219" s="710"/>
      <c r="G219" s="709"/>
      <c r="H219" s="709"/>
      <c r="I219" s="709"/>
      <c r="J219" s="709"/>
      <c r="K219" s="709"/>
      <c r="L219" s="709"/>
      <c r="M219" s="709"/>
      <c r="N219" s="709"/>
      <c r="O219" s="709"/>
      <c r="P219" s="710"/>
      <c r="Q219" s="710"/>
      <c r="R219" s="710"/>
      <c r="S219" s="710"/>
      <c r="T219" s="710"/>
      <c r="U219" s="710"/>
      <c r="V219" s="710"/>
      <c r="W219" s="710"/>
      <c r="X219" s="710"/>
      <c r="Y219" s="710"/>
      <c r="Z219" s="710"/>
    </row>
    <row r="220" ht="12.75" customHeight="1">
      <c r="A220" s="710"/>
      <c r="B220" s="710"/>
      <c r="C220" s="710"/>
      <c r="D220" s="710"/>
      <c r="E220" s="710"/>
      <c r="F220" s="710"/>
      <c r="G220" s="709"/>
      <c r="H220" s="709"/>
      <c r="I220" s="709"/>
      <c r="J220" s="709"/>
      <c r="K220" s="709"/>
      <c r="L220" s="709"/>
      <c r="M220" s="709"/>
      <c r="N220" s="709"/>
      <c r="O220" s="709"/>
      <c r="P220" s="710"/>
      <c r="Q220" s="710"/>
      <c r="R220" s="710"/>
      <c r="S220" s="710"/>
      <c r="T220" s="710"/>
      <c r="U220" s="710"/>
      <c r="V220" s="710"/>
      <c r="W220" s="710"/>
      <c r="X220" s="710"/>
      <c r="Y220" s="710"/>
      <c r="Z220" s="710"/>
    </row>
    <row r="221" ht="12.75" customHeight="1">
      <c r="A221" s="710"/>
      <c r="B221" s="710"/>
      <c r="C221" s="710"/>
      <c r="D221" s="710"/>
      <c r="E221" s="710"/>
      <c r="F221" s="710"/>
      <c r="G221" s="709"/>
      <c r="H221" s="709"/>
      <c r="I221" s="709"/>
      <c r="J221" s="709"/>
      <c r="K221" s="709"/>
      <c r="L221" s="709"/>
      <c r="M221" s="709"/>
      <c r="N221" s="709"/>
      <c r="O221" s="709"/>
      <c r="P221" s="710"/>
      <c r="Q221" s="710"/>
      <c r="R221" s="710"/>
      <c r="S221" s="710"/>
      <c r="T221" s="710"/>
      <c r="U221" s="710"/>
      <c r="V221" s="710"/>
      <c r="W221" s="710"/>
      <c r="X221" s="710"/>
      <c r="Y221" s="710"/>
      <c r="Z221" s="710"/>
    </row>
    <row r="222" ht="12.75" customHeight="1">
      <c r="A222" s="710"/>
      <c r="B222" s="710"/>
      <c r="C222" s="710"/>
      <c r="D222" s="710"/>
      <c r="E222" s="710"/>
      <c r="F222" s="710"/>
      <c r="G222" s="709"/>
      <c r="H222" s="709"/>
      <c r="I222" s="709"/>
      <c r="J222" s="709"/>
      <c r="K222" s="709"/>
      <c r="L222" s="709"/>
      <c r="M222" s="709"/>
      <c r="N222" s="709"/>
      <c r="O222" s="709"/>
      <c r="P222" s="710"/>
      <c r="Q222" s="710"/>
      <c r="R222" s="710"/>
      <c r="S222" s="710"/>
      <c r="T222" s="710"/>
      <c r="U222" s="710"/>
      <c r="V222" s="710"/>
      <c r="W222" s="710"/>
      <c r="X222" s="710"/>
      <c r="Y222" s="710"/>
      <c r="Z222" s="710"/>
    </row>
    <row r="223" ht="12.75" customHeight="1">
      <c r="A223" s="710"/>
      <c r="B223" s="710"/>
      <c r="C223" s="710"/>
      <c r="D223" s="710"/>
      <c r="E223" s="710"/>
      <c r="F223" s="710"/>
      <c r="G223" s="709"/>
      <c r="H223" s="709"/>
      <c r="I223" s="709"/>
      <c r="J223" s="709"/>
      <c r="K223" s="709"/>
      <c r="L223" s="709"/>
      <c r="M223" s="709"/>
      <c r="N223" s="709"/>
      <c r="O223" s="709"/>
      <c r="P223" s="710"/>
      <c r="Q223" s="710"/>
      <c r="R223" s="710"/>
      <c r="S223" s="710"/>
      <c r="T223" s="710"/>
      <c r="U223" s="710"/>
      <c r="V223" s="710"/>
      <c r="W223" s="710"/>
      <c r="X223" s="710"/>
      <c r="Y223" s="710"/>
      <c r="Z223" s="710"/>
    </row>
    <row r="224" ht="12.75" customHeight="1">
      <c r="A224" s="710"/>
      <c r="B224" s="710"/>
      <c r="C224" s="710"/>
      <c r="D224" s="710"/>
      <c r="E224" s="710"/>
      <c r="F224" s="710"/>
      <c r="G224" s="709"/>
      <c r="H224" s="709"/>
      <c r="I224" s="709"/>
      <c r="J224" s="709"/>
      <c r="K224" s="709"/>
      <c r="L224" s="709"/>
      <c r="M224" s="709"/>
      <c r="N224" s="709"/>
      <c r="O224" s="709"/>
      <c r="P224" s="710"/>
      <c r="Q224" s="710"/>
      <c r="R224" s="710"/>
      <c r="S224" s="710"/>
      <c r="T224" s="710"/>
      <c r="U224" s="710"/>
      <c r="V224" s="710"/>
      <c r="W224" s="710"/>
      <c r="X224" s="710"/>
      <c r="Y224" s="710"/>
      <c r="Z224" s="710"/>
    </row>
    <row r="225" ht="12.75" customHeight="1">
      <c r="A225" s="710"/>
      <c r="B225" s="710"/>
      <c r="C225" s="710"/>
      <c r="D225" s="710"/>
      <c r="E225" s="710"/>
      <c r="F225" s="710"/>
      <c r="G225" s="709"/>
      <c r="H225" s="709"/>
      <c r="I225" s="709"/>
      <c r="J225" s="709"/>
      <c r="K225" s="709"/>
      <c r="L225" s="709"/>
      <c r="M225" s="709"/>
      <c r="N225" s="709"/>
      <c r="O225" s="709"/>
      <c r="P225" s="710"/>
      <c r="Q225" s="710"/>
      <c r="R225" s="710"/>
      <c r="S225" s="710"/>
      <c r="T225" s="710"/>
      <c r="U225" s="710"/>
      <c r="V225" s="710"/>
      <c r="W225" s="710"/>
      <c r="X225" s="710"/>
      <c r="Y225" s="710"/>
      <c r="Z225" s="710"/>
    </row>
    <row r="226" ht="12.75" customHeight="1">
      <c r="A226" s="710"/>
      <c r="B226" s="710"/>
      <c r="C226" s="710"/>
      <c r="D226" s="710"/>
      <c r="E226" s="710"/>
      <c r="F226" s="710"/>
      <c r="G226" s="709"/>
      <c r="H226" s="709"/>
      <c r="I226" s="709"/>
      <c r="J226" s="709"/>
      <c r="K226" s="709"/>
      <c r="L226" s="709"/>
      <c r="M226" s="709"/>
      <c r="N226" s="709"/>
      <c r="O226" s="709"/>
      <c r="P226" s="710"/>
      <c r="Q226" s="710"/>
      <c r="R226" s="710"/>
      <c r="S226" s="710"/>
      <c r="T226" s="710"/>
      <c r="U226" s="710"/>
      <c r="V226" s="710"/>
      <c r="W226" s="710"/>
      <c r="X226" s="710"/>
      <c r="Y226" s="710"/>
      <c r="Z226" s="710"/>
    </row>
    <row r="227" ht="12.75" customHeight="1">
      <c r="A227" s="710"/>
      <c r="B227" s="710"/>
      <c r="C227" s="710"/>
      <c r="D227" s="710"/>
      <c r="E227" s="710"/>
      <c r="F227" s="710"/>
      <c r="G227" s="709"/>
      <c r="H227" s="709"/>
      <c r="I227" s="709"/>
      <c r="J227" s="709"/>
      <c r="K227" s="709"/>
      <c r="L227" s="709"/>
      <c r="M227" s="709"/>
      <c r="N227" s="709"/>
      <c r="O227" s="709"/>
      <c r="P227" s="710"/>
      <c r="Q227" s="710"/>
      <c r="R227" s="710"/>
      <c r="S227" s="710"/>
      <c r="T227" s="710"/>
      <c r="U227" s="710"/>
      <c r="V227" s="710"/>
      <c r="W227" s="710"/>
      <c r="X227" s="710"/>
      <c r="Y227" s="710"/>
      <c r="Z227" s="710"/>
    </row>
    <row r="228" ht="12.75" customHeight="1">
      <c r="A228" s="710"/>
      <c r="B228" s="710"/>
      <c r="C228" s="710"/>
      <c r="D228" s="710"/>
      <c r="E228" s="710"/>
      <c r="F228" s="710"/>
      <c r="G228" s="709"/>
      <c r="H228" s="709"/>
      <c r="I228" s="709"/>
      <c r="J228" s="709"/>
      <c r="K228" s="709"/>
      <c r="L228" s="709"/>
      <c r="M228" s="709"/>
      <c r="N228" s="709"/>
      <c r="O228" s="709"/>
      <c r="P228" s="710"/>
      <c r="Q228" s="710"/>
      <c r="R228" s="710"/>
      <c r="S228" s="710"/>
      <c r="T228" s="710"/>
      <c r="U228" s="710"/>
      <c r="V228" s="710"/>
      <c r="W228" s="710"/>
      <c r="X228" s="710"/>
      <c r="Y228" s="710"/>
      <c r="Z228" s="710"/>
    </row>
    <row r="229" ht="12.75" customHeight="1">
      <c r="A229" s="710"/>
      <c r="B229" s="710"/>
      <c r="C229" s="710"/>
      <c r="D229" s="710"/>
      <c r="E229" s="710"/>
      <c r="F229" s="710"/>
      <c r="G229" s="709"/>
      <c r="H229" s="709"/>
      <c r="I229" s="709"/>
      <c r="J229" s="709"/>
      <c r="K229" s="709"/>
      <c r="L229" s="709"/>
      <c r="M229" s="709"/>
      <c r="N229" s="709"/>
      <c r="O229" s="709"/>
      <c r="P229" s="710"/>
      <c r="Q229" s="710"/>
      <c r="R229" s="710"/>
      <c r="S229" s="710"/>
      <c r="T229" s="710"/>
      <c r="U229" s="710"/>
      <c r="V229" s="710"/>
      <c r="W229" s="710"/>
      <c r="X229" s="710"/>
      <c r="Y229" s="710"/>
      <c r="Z229" s="710"/>
    </row>
    <row r="230" ht="12.75" customHeight="1">
      <c r="A230" s="710"/>
      <c r="B230" s="710"/>
      <c r="C230" s="710"/>
      <c r="D230" s="710"/>
      <c r="E230" s="710"/>
      <c r="F230" s="710"/>
      <c r="G230" s="709"/>
      <c r="H230" s="709"/>
      <c r="I230" s="709"/>
      <c r="J230" s="709"/>
      <c r="K230" s="709"/>
      <c r="L230" s="709"/>
      <c r="M230" s="709"/>
      <c r="N230" s="709"/>
      <c r="O230" s="709"/>
      <c r="P230" s="710"/>
      <c r="Q230" s="710"/>
      <c r="R230" s="710"/>
      <c r="S230" s="710"/>
      <c r="T230" s="710"/>
      <c r="U230" s="710"/>
      <c r="V230" s="710"/>
      <c r="W230" s="710"/>
      <c r="X230" s="710"/>
      <c r="Y230" s="710"/>
      <c r="Z230" s="710"/>
    </row>
    <row r="231" ht="12.75" customHeight="1">
      <c r="A231" s="710"/>
      <c r="B231" s="710"/>
      <c r="C231" s="710"/>
      <c r="D231" s="710"/>
      <c r="E231" s="710"/>
      <c r="F231" s="710"/>
      <c r="G231" s="709"/>
      <c r="H231" s="709"/>
      <c r="I231" s="709"/>
      <c r="J231" s="709"/>
      <c r="K231" s="709"/>
      <c r="L231" s="709"/>
      <c r="M231" s="709"/>
      <c r="N231" s="709"/>
      <c r="O231" s="709"/>
      <c r="P231" s="710"/>
      <c r="Q231" s="710"/>
      <c r="R231" s="710"/>
      <c r="S231" s="710"/>
      <c r="T231" s="710"/>
      <c r="U231" s="710"/>
      <c r="V231" s="710"/>
      <c r="W231" s="710"/>
      <c r="X231" s="710"/>
      <c r="Y231" s="710"/>
      <c r="Z231" s="710"/>
    </row>
    <row r="232" ht="12.75" customHeight="1">
      <c r="A232" s="710"/>
      <c r="B232" s="710"/>
      <c r="C232" s="710"/>
      <c r="D232" s="710"/>
      <c r="E232" s="710"/>
      <c r="F232" s="710"/>
      <c r="G232" s="709"/>
      <c r="H232" s="709"/>
      <c r="I232" s="709"/>
      <c r="J232" s="709"/>
      <c r="K232" s="709"/>
      <c r="L232" s="709"/>
      <c r="M232" s="709"/>
      <c r="N232" s="709"/>
      <c r="O232" s="709"/>
      <c r="P232" s="710"/>
      <c r="Q232" s="710"/>
      <c r="R232" s="710"/>
      <c r="S232" s="710"/>
      <c r="T232" s="710"/>
      <c r="U232" s="710"/>
      <c r="V232" s="710"/>
      <c r="W232" s="710"/>
      <c r="X232" s="710"/>
      <c r="Y232" s="710"/>
      <c r="Z232" s="710"/>
    </row>
    <row r="233" ht="12.75" customHeight="1">
      <c r="A233" s="710"/>
      <c r="B233" s="710"/>
      <c r="C233" s="710"/>
      <c r="D233" s="710"/>
      <c r="E233" s="710"/>
      <c r="F233" s="710"/>
      <c r="G233" s="709"/>
      <c r="H233" s="709"/>
      <c r="I233" s="709"/>
      <c r="J233" s="709"/>
      <c r="K233" s="709"/>
      <c r="L233" s="709"/>
      <c r="M233" s="709"/>
      <c r="N233" s="709"/>
      <c r="O233" s="709"/>
      <c r="P233" s="710"/>
      <c r="Q233" s="710"/>
      <c r="R233" s="710"/>
      <c r="S233" s="710"/>
      <c r="T233" s="710"/>
      <c r="U233" s="710"/>
      <c r="V233" s="710"/>
      <c r="W233" s="710"/>
      <c r="X233" s="710"/>
      <c r="Y233" s="710"/>
      <c r="Z233" s="710"/>
    </row>
    <row r="234" ht="12.75" customHeight="1">
      <c r="A234" s="710"/>
      <c r="B234" s="710"/>
      <c r="C234" s="710"/>
      <c r="D234" s="710"/>
      <c r="E234" s="710"/>
      <c r="F234" s="710"/>
      <c r="G234" s="709"/>
      <c r="H234" s="709"/>
      <c r="I234" s="709"/>
      <c r="J234" s="709"/>
      <c r="K234" s="709"/>
      <c r="L234" s="709"/>
      <c r="M234" s="709"/>
      <c r="N234" s="709"/>
      <c r="O234" s="709"/>
      <c r="P234" s="710"/>
      <c r="Q234" s="710"/>
      <c r="R234" s="710"/>
      <c r="S234" s="710"/>
      <c r="T234" s="710"/>
      <c r="U234" s="710"/>
      <c r="V234" s="710"/>
      <c r="W234" s="710"/>
      <c r="X234" s="710"/>
      <c r="Y234" s="710"/>
      <c r="Z234" s="710"/>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4:C4"/>
    <mergeCell ref="A5:C5"/>
    <mergeCell ref="A6:C6"/>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33.71"/>
    <col customWidth="1" min="3" max="3" width="10.57"/>
    <col customWidth="1" min="4" max="4" width="16.29"/>
    <col customWidth="1" min="5" max="5" width="14.71"/>
    <col customWidth="1" min="6" max="6" width="14.29"/>
    <col customWidth="1" min="7" max="11" width="11.43"/>
    <col customWidth="1" min="12" max="26" width="10.0"/>
  </cols>
  <sheetData>
    <row r="1" ht="11.25" customHeight="1">
      <c r="A1" s="296"/>
      <c r="B1" s="296"/>
      <c r="C1" s="342"/>
      <c r="D1" s="342"/>
      <c r="E1" s="296"/>
      <c r="F1" s="296"/>
      <c r="G1" s="296"/>
      <c r="H1" s="296"/>
      <c r="I1" s="296"/>
      <c r="J1" s="296"/>
      <c r="K1" s="296"/>
      <c r="L1" s="296"/>
      <c r="M1" s="296"/>
      <c r="N1" s="296"/>
      <c r="O1" s="296"/>
      <c r="P1" s="296"/>
      <c r="Q1" s="296"/>
      <c r="R1" s="296"/>
      <c r="S1" s="296"/>
      <c r="T1" s="296"/>
      <c r="U1" s="296"/>
      <c r="V1" s="296"/>
      <c r="W1" s="296"/>
      <c r="X1" s="296"/>
      <c r="Y1" s="296"/>
      <c r="Z1" s="296"/>
    </row>
    <row r="2" ht="11.25" customHeight="1">
      <c r="A2" s="296"/>
      <c r="B2" s="598" t="s">
        <v>438</v>
      </c>
      <c r="C2" s="741"/>
      <c r="D2" s="342"/>
      <c r="E2" s="296"/>
      <c r="F2" s="296"/>
      <c r="G2" s="296"/>
      <c r="H2" s="296"/>
      <c r="I2" s="296"/>
      <c r="J2" s="296"/>
      <c r="K2" s="296"/>
      <c r="L2" s="296"/>
      <c r="M2" s="296"/>
      <c r="N2" s="296"/>
      <c r="O2" s="296"/>
      <c r="P2" s="296"/>
      <c r="Q2" s="296"/>
      <c r="R2" s="296"/>
      <c r="S2" s="296"/>
      <c r="T2" s="296"/>
      <c r="U2" s="296"/>
      <c r="V2" s="296"/>
      <c r="W2" s="296"/>
      <c r="X2" s="296"/>
      <c r="Y2" s="296"/>
      <c r="Z2" s="296"/>
    </row>
    <row r="3" ht="11.25" customHeight="1">
      <c r="A3" s="296"/>
      <c r="B3" s="698"/>
      <c r="C3" s="741"/>
      <c r="D3" s="342"/>
      <c r="E3" s="296"/>
      <c r="F3" s="305"/>
      <c r="G3" s="296"/>
      <c r="H3" s="296"/>
      <c r="I3" s="296"/>
      <c r="J3" s="296"/>
      <c r="K3" s="296"/>
      <c r="L3" s="296"/>
      <c r="M3" s="296"/>
      <c r="N3" s="296"/>
      <c r="O3" s="296"/>
      <c r="P3" s="296"/>
      <c r="Q3" s="296"/>
      <c r="R3" s="296"/>
      <c r="S3" s="296"/>
      <c r="T3" s="296"/>
      <c r="U3" s="296"/>
      <c r="V3" s="296"/>
      <c r="W3" s="296"/>
      <c r="X3" s="296"/>
      <c r="Y3" s="296"/>
      <c r="Z3" s="296"/>
    </row>
    <row r="4" ht="17.25" customHeight="1">
      <c r="A4" s="296"/>
      <c r="B4" s="743" t="s">
        <v>163</v>
      </c>
      <c r="C4" s="674"/>
      <c r="D4" s="743" t="s">
        <v>440</v>
      </c>
      <c r="E4" s="745" t="s">
        <v>441</v>
      </c>
      <c r="F4" s="746" t="s">
        <v>361</v>
      </c>
      <c r="G4" s="296"/>
      <c r="H4" s="296"/>
      <c r="I4" s="296"/>
      <c r="J4" s="296"/>
      <c r="K4" s="296"/>
      <c r="L4" s="296"/>
      <c r="M4" s="296"/>
      <c r="N4" s="296"/>
      <c r="O4" s="296"/>
      <c r="P4" s="296"/>
      <c r="Q4" s="296"/>
      <c r="R4" s="296"/>
      <c r="S4" s="296"/>
      <c r="T4" s="296"/>
      <c r="U4" s="296"/>
      <c r="V4" s="296"/>
      <c r="W4" s="296"/>
      <c r="X4" s="296"/>
      <c r="Y4" s="296"/>
      <c r="Z4" s="296"/>
    </row>
    <row r="5" ht="11.25" customHeight="1">
      <c r="A5" s="296"/>
      <c r="B5" s="748" t="s">
        <v>442</v>
      </c>
      <c r="C5" s="750"/>
      <c r="D5" s="752">
        <v>0.0</v>
      </c>
      <c r="E5" s="757">
        <v>98.0</v>
      </c>
      <c r="F5" s="760">
        <f t="shared" ref="F5:F11" si="1">E5*D5</f>
        <v>0</v>
      </c>
      <c r="G5" s="623" t="s">
        <v>366</v>
      </c>
      <c r="H5" s="296"/>
      <c r="I5" s="296"/>
      <c r="J5" s="296"/>
      <c r="K5" s="296"/>
      <c r="L5" s="296"/>
      <c r="M5" s="296"/>
      <c r="N5" s="296"/>
      <c r="O5" s="296"/>
      <c r="P5" s="296"/>
      <c r="Q5" s="296"/>
      <c r="R5" s="296"/>
      <c r="S5" s="296"/>
      <c r="T5" s="296"/>
      <c r="U5" s="296"/>
      <c r="V5" s="296"/>
      <c r="W5" s="296"/>
      <c r="X5" s="296"/>
      <c r="Y5" s="296"/>
      <c r="Z5" s="296"/>
    </row>
    <row r="6" ht="11.25" customHeight="1">
      <c r="A6" s="296"/>
      <c r="B6" s="748" t="s">
        <v>447</v>
      </c>
      <c r="C6" s="750"/>
      <c r="D6" s="752">
        <v>2.0</v>
      </c>
      <c r="E6" s="757">
        <v>51.9</v>
      </c>
      <c r="F6" s="760">
        <f t="shared" si="1"/>
        <v>103.8</v>
      </c>
      <c r="G6" s="296"/>
      <c r="H6" s="296"/>
      <c r="I6" s="296"/>
      <c r="J6" s="296"/>
      <c r="K6" s="296"/>
      <c r="L6" s="296"/>
      <c r="M6" s="296"/>
      <c r="N6" s="296"/>
      <c r="O6" s="296"/>
      <c r="P6" s="296"/>
      <c r="Q6" s="296"/>
      <c r="R6" s="296"/>
      <c r="S6" s="296"/>
      <c r="T6" s="296"/>
      <c r="U6" s="296"/>
      <c r="V6" s="296"/>
      <c r="W6" s="296"/>
      <c r="X6" s="296"/>
      <c r="Y6" s="296"/>
      <c r="Z6" s="296"/>
    </row>
    <row r="7" ht="11.25" customHeight="1">
      <c r="A7" s="296"/>
      <c r="B7" s="748" t="s">
        <v>448</v>
      </c>
      <c r="C7" s="750"/>
      <c r="D7" s="752">
        <v>0.0</v>
      </c>
      <c r="E7" s="757">
        <v>36.4</v>
      </c>
      <c r="F7" s="760">
        <f t="shared" si="1"/>
        <v>0</v>
      </c>
      <c r="G7" s="296"/>
      <c r="H7" s="296"/>
      <c r="I7" s="296"/>
      <c r="J7" s="296"/>
      <c r="K7" s="296"/>
      <c r="L7" s="296"/>
      <c r="M7" s="296"/>
      <c r="N7" s="296"/>
      <c r="O7" s="296"/>
      <c r="P7" s="296"/>
      <c r="Q7" s="296"/>
      <c r="R7" s="296"/>
      <c r="S7" s="296"/>
      <c r="T7" s="296"/>
      <c r="U7" s="296"/>
      <c r="V7" s="296"/>
      <c r="W7" s="296"/>
      <c r="X7" s="296"/>
      <c r="Y7" s="296"/>
      <c r="Z7" s="296"/>
    </row>
    <row r="8" ht="11.25" customHeight="1">
      <c r="A8" s="296"/>
      <c r="B8" s="748" t="s">
        <v>449</v>
      </c>
      <c r="C8" s="750"/>
      <c r="D8" s="752">
        <v>0.0</v>
      </c>
      <c r="E8" s="757">
        <v>32.0</v>
      </c>
      <c r="F8" s="760">
        <f t="shared" si="1"/>
        <v>0</v>
      </c>
      <c r="G8" s="296"/>
      <c r="H8" s="296"/>
      <c r="I8" s="296"/>
      <c r="J8" s="296"/>
      <c r="K8" s="296"/>
      <c r="L8" s="296"/>
      <c r="M8" s="296"/>
      <c r="N8" s="296"/>
      <c r="O8" s="296"/>
      <c r="P8" s="296"/>
      <c r="Q8" s="296"/>
      <c r="R8" s="296"/>
      <c r="S8" s="296"/>
      <c r="T8" s="296"/>
      <c r="U8" s="296"/>
      <c r="V8" s="296"/>
      <c r="W8" s="296"/>
      <c r="X8" s="296"/>
      <c r="Y8" s="296"/>
      <c r="Z8" s="296"/>
    </row>
    <row r="9" ht="11.25" customHeight="1">
      <c r="A9" s="296"/>
      <c r="B9" s="748" t="s">
        <v>451</v>
      </c>
      <c r="C9" s="750"/>
      <c r="D9" s="752">
        <v>0.0</v>
      </c>
      <c r="E9" s="757">
        <v>20.0</v>
      </c>
      <c r="F9" s="760">
        <f t="shared" si="1"/>
        <v>0</v>
      </c>
      <c r="G9" s="296"/>
      <c r="H9" s="296"/>
      <c r="I9" s="296"/>
      <c r="J9" s="296"/>
      <c r="K9" s="296"/>
      <c r="L9" s="296"/>
      <c r="M9" s="296"/>
      <c r="N9" s="296"/>
      <c r="O9" s="296"/>
      <c r="P9" s="296"/>
      <c r="Q9" s="296"/>
      <c r="R9" s="296"/>
      <c r="S9" s="296"/>
      <c r="T9" s="296"/>
      <c r="U9" s="296"/>
      <c r="V9" s="296"/>
      <c r="W9" s="296"/>
      <c r="X9" s="296"/>
      <c r="Y9" s="296"/>
      <c r="Z9" s="296"/>
    </row>
    <row r="10" ht="11.25" customHeight="1">
      <c r="A10" s="296"/>
      <c r="B10" s="765" t="s">
        <v>452</v>
      </c>
      <c r="C10" s="767"/>
      <c r="D10" s="768">
        <v>0.0</v>
      </c>
      <c r="E10" s="769">
        <v>15.0</v>
      </c>
      <c r="F10" s="760">
        <f t="shared" si="1"/>
        <v>0</v>
      </c>
      <c r="G10" s="296"/>
      <c r="H10" s="296"/>
      <c r="I10" s="296"/>
      <c r="J10" s="296"/>
      <c r="K10" s="296"/>
      <c r="L10" s="296"/>
      <c r="M10" s="296"/>
      <c r="N10" s="296"/>
      <c r="O10" s="296"/>
      <c r="P10" s="296"/>
      <c r="Q10" s="296"/>
      <c r="R10" s="296"/>
      <c r="S10" s="296"/>
      <c r="T10" s="296"/>
      <c r="U10" s="296"/>
      <c r="V10" s="296"/>
      <c r="W10" s="296"/>
      <c r="X10" s="296"/>
      <c r="Y10" s="296"/>
      <c r="Z10" s="296"/>
    </row>
    <row r="11" ht="12.0" customHeight="1">
      <c r="A11" s="296"/>
      <c r="B11" s="765" t="s">
        <v>453</v>
      </c>
      <c r="C11" s="767"/>
      <c r="D11" s="768">
        <v>0.0</v>
      </c>
      <c r="E11" s="769">
        <v>10.0</v>
      </c>
      <c r="F11" s="760">
        <f t="shared" si="1"/>
        <v>0</v>
      </c>
      <c r="G11" s="296"/>
      <c r="H11" s="296"/>
      <c r="I11" s="296"/>
      <c r="J11" s="296"/>
      <c r="K11" s="296"/>
      <c r="L11" s="296"/>
      <c r="M11" s="296"/>
      <c r="N11" s="296"/>
      <c r="O11" s="296"/>
      <c r="P11" s="296"/>
      <c r="Q11" s="296"/>
      <c r="R11" s="296"/>
      <c r="S11" s="296"/>
      <c r="T11" s="296"/>
      <c r="U11" s="296"/>
      <c r="V11" s="296"/>
      <c r="W11" s="296"/>
      <c r="X11" s="296"/>
      <c r="Y11" s="296"/>
      <c r="Z11" s="296"/>
    </row>
    <row r="12" ht="18.75" customHeight="1">
      <c r="A12" s="296"/>
      <c r="B12" s="772" t="s">
        <v>454</v>
      </c>
      <c r="C12" s="773"/>
      <c r="D12" s="774"/>
      <c r="E12" s="775"/>
      <c r="F12" s="777">
        <f>SUM(F5:F11)</f>
        <v>103.8</v>
      </c>
      <c r="G12" s="296"/>
      <c r="H12" s="296"/>
      <c r="I12" s="296"/>
      <c r="J12" s="296"/>
      <c r="K12" s="296"/>
      <c r="L12" s="296"/>
      <c r="M12" s="296"/>
      <c r="N12" s="296"/>
      <c r="O12" s="296"/>
      <c r="P12" s="296"/>
      <c r="Q12" s="296"/>
      <c r="R12" s="296"/>
      <c r="S12" s="296"/>
      <c r="T12" s="296"/>
      <c r="U12" s="296"/>
      <c r="V12" s="296"/>
      <c r="W12" s="296"/>
      <c r="X12" s="296"/>
      <c r="Y12" s="296"/>
      <c r="Z12" s="296"/>
    </row>
    <row r="13" ht="11.25" customHeight="1">
      <c r="A13" s="296"/>
      <c r="B13" s="742"/>
      <c r="C13" s="741"/>
      <c r="D13" s="342"/>
      <c r="E13" s="296"/>
      <c r="F13" s="305"/>
      <c r="G13" s="296"/>
      <c r="H13" s="296"/>
      <c r="I13" s="296"/>
      <c r="J13" s="296"/>
      <c r="K13" s="296"/>
      <c r="L13" s="296"/>
      <c r="M13" s="296"/>
      <c r="N13" s="296"/>
      <c r="O13" s="296"/>
      <c r="P13" s="296"/>
      <c r="Q13" s="296"/>
      <c r="R13" s="296"/>
      <c r="S13" s="296"/>
      <c r="T13" s="296"/>
      <c r="U13" s="296"/>
      <c r="V13" s="296"/>
      <c r="W13" s="296"/>
      <c r="X13" s="296"/>
      <c r="Y13" s="296"/>
      <c r="Z13" s="296"/>
    </row>
    <row r="14" ht="11.25" customHeight="1">
      <c r="A14" s="779"/>
      <c r="B14" s="779"/>
      <c r="C14" s="779"/>
      <c r="D14" s="779"/>
      <c r="E14" s="781"/>
      <c r="F14" s="782"/>
      <c r="G14" s="781"/>
      <c r="H14" s="781"/>
      <c r="I14" s="781"/>
      <c r="J14" s="781"/>
      <c r="K14" s="781"/>
      <c r="L14" s="783"/>
      <c r="M14" s="783"/>
      <c r="N14" s="783"/>
      <c r="O14" s="783"/>
      <c r="P14" s="783"/>
      <c r="Q14" s="783"/>
      <c r="R14" s="783"/>
      <c r="S14" s="783"/>
      <c r="T14" s="783"/>
      <c r="U14" s="783"/>
      <c r="V14" s="783"/>
      <c r="W14" s="783"/>
      <c r="X14" s="783"/>
      <c r="Y14" s="783"/>
      <c r="Z14" s="783"/>
    </row>
    <row r="15" ht="11.25" customHeight="1">
      <c r="A15" s="296"/>
      <c r="B15" s="301"/>
      <c r="C15" s="627"/>
      <c r="D15" s="342"/>
      <c r="E15" s="296"/>
      <c r="F15" s="296"/>
      <c r="G15" s="296"/>
      <c r="H15" s="296"/>
      <c r="I15" s="296"/>
      <c r="J15" s="296"/>
      <c r="K15" s="296"/>
      <c r="L15" s="296"/>
      <c r="M15" s="296"/>
      <c r="N15" s="296"/>
      <c r="O15" s="296"/>
      <c r="P15" s="296"/>
      <c r="Q15" s="296"/>
      <c r="R15" s="296"/>
      <c r="S15" s="296"/>
      <c r="T15" s="296"/>
      <c r="U15" s="296"/>
      <c r="V15" s="296"/>
      <c r="W15" s="296"/>
      <c r="X15" s="296"/>
      <c r="Y15" s="296"/>
      <c r="Z15" s="296"/>
    </row>
    <row r="16" ht="11.25" customHeight="1">
      <c r="A16" s="221"/>
      <c r="B16" s="296"/>
      <c r="C16" s="784"/>
      <c r="D16" s="342"/>
      <c r="E16" s="296"/>
      <c r="F16" s="296"/>
      <c r="G16" s="221"/>
      <c r="H16" s="221"/>
      <c r="I16" s="221"/>
      <c r="J16" s="221"/>
      <c r="K16" s="221"/>
      <c r="L16" s="221"/>
      <c r="M16" s="221"/>
      <c r="N16" s="221"/>
      <c r="O16" s="221"/>
      <c r="P16" s="221"/>
      <c r="Q16" s="221"/>
      <c r="R16" s="221"/>
      <c r="S16" s="221"/>
      <c r="T16" s="221"/>
      <c r="U16" s="221"/>
      <c r="V16" s="221"/>
      <c r="W16" s="221"/>
      <c r="X16" s="221"/>
      <c r="Y16" s="221"/>
      <c r="Z16" s="221"/>
    </row>
    <row r="17" ht="11.25" customHeight="1">
      <c r="A17" s="296"/>
      <c r="B17" s="296"/>
      <c r="C17" s="784"/>
      <c r="D17" s="342"/>
      <c r="E17" s="296"/>
      <c r="F17" s="296"/>
      <c r="G17" s="296"/>
      <c r="H17" s="296"/>
      <c r="I17" s="296"/>
      <c r="J17" s="296"/>
      <c r="K17" s="296"/>
      <c r="L17" s="296"/>
      <c r="M17" s="296"/>
      <c r="N17" s="296"/>
      <c r="O17" s="296"/>
      <c r="P17" s="296"/>
      <c r="Q17" s="296"/>
      <c r="R17" s="296"/>
      <c r="S17" s="296"/>
      <c r="T17" s="296"/>
      <c r="U17" s="296"/>
      <c r="V17" s="296"/>
      <c r="W17" s="296"/>
      <c r="X17" s="296"/>
      <c r="Y17" s="296"/>
      <c r="Z17" s="296"/>
    </row>
    <row r="18" ht="11.25" customHeight="1">
      <c r="A18" s="296"/>
      <c r="B18" s="296"/>
      <c r="C18" s="784"/>
      <c r="D18" s="342"/>
      <c r="E18" s="296"/>
      <c r="F18" s="296"/>
      <c r="G18" s="296"/>
      <c r="H18" s="296"/>
      <c r="I18" s="296"/>
      <c r="J18" s="296"/>
      <c r="K18" s="296"/>
      <c r="L18" s="296"/>
      <c r="M18" s="296"/>
      <c r="N18" s="296"/>
      <c r="O18" s="296"/>
      <c r="P18" s="296"/>
      <c r="Q18" s="296"/>
      <c r="R18" s="296"/>
      <c r="S18" s="296"/>
      <c r="T18" s="296"/>
      <c r="U18" s="296"/>
      <c r="V18" s="296"/>
      <c r="W18" s="296"/>
      <c r="X18" s="296"/>
      <c r="Y18" s="296"/>
      <c r="Z18" s="296"/>
    </row>
    <row r="19" ht="11.25" customHeight="1">
      <c r="A19" s="296"/>
      <c r="B19" s="296"/>
      <c r="C19" s="342"/>
      <c r="D19" s="342"/>
      <c r="E19" s="296"/>
      <c r="F19" s="296"/>
      <c r="G19" s="296"/>
      <c r="H19" s="296"/>
      <c r="I19" s="296"/>
      <c r="J19" s="296"/>
      <c r="K19" s="296"/>
      <c r="L19" s="296"/>
      <c r="M19" s="296"/>
      <c r="N19" s="296"/>
      <c r="O19" s="296"/>
      <c r="P19" s="296"/>
      <c r="Q19" s="296"/>
      <c r="R19" s="296"/>
      <c r="S19" s="296"/>
      <c r="T19" s="296"/>
      <c r="U19" s="296"/>
      <c r="V19" s="296"/>
      <c r="W19" s="296"/>
      <c r="X19" s="296"/>
      <c r="Y19" s="296"/>
      <c r="Z19" s="296"/>
    </row>
    <row r="20" ht="11.25" customHeight="1">
      <c r="A20" s="296"/>
      <c r="B20" s="296"/>
      <c r="C20" s="342"/>
      <c r="D20" s="342"/>
      <c r="E20" s="296"/>
      <c r="F20" s="296"/>
      <c r="G20" s="296"/>
      <c r="H20" s="296"/>
      <c r="I20" s="296"/>
      <c r="J20" s="296"/>
      <c r="K20" s="296"/>
      <c r="L20" s="296"/>
      <c r="M20" s="296"/>
      <c r="N20" s="296"/>
      <c r="O20" s="296"/>
      <c r="P20" s="296"/>
      <c r="Q20" s="296"/>
      <c r="R20" s="296"/>
      <c r="S20" s="296"/>
      <c r="T20" s="296"/>
      <c r="U20" s="296"/>
      <c r="V20" s="296"/>
      <c r="W20" s="296"/>
      <c r="X20" s="296"/>
      <c r="Y20" s="296"/>
      <c r="Z20" s="296"/>
    </row>
    <row r="21" ht="11.25" customHeight="1">
      <c r="A21" s="296"/>
      <c r="B21" s="296"/>
      <c r="C21" s="342"/>
      <c r="D21" s="342"/>
      <c r="E21" s="296"/>
      <c r="F21" s="296"/>
      <c r="G21" s="296"/>
      <c r="H21" s="296"/>
      <c r="I21" s="296"/>
      <c r="J21" s="296"/>
      <c r="K21" s="296"/>
      <c r="L21" s="296"/>
      <c r="M21" s="296"/>
      <c r="N21" s="296"/>
      <c r="O21" s="296"/>
      <c r="P21" s="296"/>
      <c r="Q21" s="296"/>
      <c r="R21" s="296"/>
      <c r="S21" s="296"/>
      <c r="T21" s="296"/>
      <c r="U21" s="296"/>
      <c r="V21" s="296"/>
      <c r="W21" s="296"/>
      <c r="X21" s="296"/>
      <c r="Y21" s="296"/>
      <c r="Z21" s="296"/>
    </row>
    <row r="22" ht="11.25" customHeight="1">
      <c r="A22" s="296"/>
      <c r="B22" s="296"/>
      <c r="C22" s="342"/>
      <c r="D22" s="342"/>
      <c r="E22" s="296"/>
      <c r="F22" s="296"/>
      <c r="G22" s="296"/>
      <c r="H22" s="296"/>
      <c r="I22" s="296"/>
      <c r="J22" s="296"/>
      <c r="K22" s="296"/>
      <c r="L22" s="296"/>
      <c r="M22" s="296"/>
      <c r="N22" s="296"/>
      <c r="O22" s="296"/>
      <c r="P22" s="296"/>
      <c r="Q22" s="296"/>
      <c r="R22" s="296"/>
      <c r="S22" s="296"/>
      <c r="T22" s="296"/>
      <c r="U22" s="296"/>
      <c r="V22" s="296"/>
      <c r="W22" s="296"/>
      <c r="X22" s="296"/>
      <c r="Y22" s="296"/>
      <c r="Z22" s="296"/>
    </row>
    <row r="23" ht="11.25" customHeight="1">
      <c r="A23" s="296"/>
      <c r="B23" s="296"/>
      <c r="C23" s="342"/>
      <c r="D23" s="342"/>
      <c r="E23" s="296"/>
      <c r="F23" s="296"/>
      <c r="G23" s="296"/>
      <c r="H23" s="296"/>
      <c r="I23" s="296"/>
      <c r="J23" s="296"/>
      <c r="K23" s="296"/>
      <c r="L23" s="296"/>
      <c r="M23" s="296"/>
      <c r="N23" s="296"/>
      <c r="O23" s="296"/>
      <c r="P23" s="296"/>
      <c r="Q23" s="296"/>
      <c r="R23" s="296"/>
      <c r="S23" s="296"/>
      <c r="T23" s="296"/>
      <c r="U23" s="296"/>
      <c r="V23" s="296"/>
      <c r="W23" s="296"/>
      <c r="X23" s="296"/>
      <c r="Y23" s="296"/>
      <c r="Z23" s="296"/>
    </row>
    <row r="24" ht="11.25" customHeight="1">
      <c r="A24" s="296"/>
      <c r="B24" s="296"/>
      <c r="C24" s="342"/>
      <c r="D24" s="342"/>
      <c r="E24" s="296"/>
      <c r="F24" s="296"/>
      <c r="G24" s="296"/>
      <c r="H24" s="296"/>
      <c r="I24" s="296"/>
      <c r="J24" s="296"/>
      <c r="K24" s="296"/>
      <c r="L24" s="296"/>
      <c r="M24" s="296"/>
      <c r="N24" s="296"/>
      <c r="O24" s="296"/>
      <c r="P24" s="296"/>
      <c r="Q24" s="296"/>
      <c r="R24" s="296"/>
      <c r="S24" s="296"/>
      <c r="T24" s="296"/>
      <c r="U24" s="296"/>
      <c r="V24" s="296"/>
      <c r="W24" s="296"/>
      <c r="X24" s="296"/>
      <c r="Y24" s="296"/>
      <c r="Z24" s="296"/>
    </row>
    <row r="25" ht="11.25" customHeight="1">
      <c r="A25" s="296"/>
      <c r="B25" s="296"/>
      <c r="C25" s="342"/>
      <c r="D25" s="342"/>
      <c r="E25" s="296"/>
      <c r="F25" s="296"/>
      <c r="G25" s="296"/>
      <c r="H25" s="296"/>
      <c r="I25" s="296"/>
      <c r="J25" s="296"/>
      <c r="K25" s="296"/>
      <c r="L25" s="296"/>
      <c r="M25" s="296"/>
      <c r="N25" s="296"/>
      <c r="O25" s="296"/>
      <c r="P25" s="296"/>
      <c r="Q25" s="296"/>
      <c r="R25" s="296"/>
      <c r="S25" s="296"/>
      <c r="T25" s="296"/>
      <c r="U25" s="296"/>
      <c r="V25" s="296"/>
      <c r="W25" s="296"/>
      <c r="X25" s="296"/>
      <c r="Y25" s="296"/>
      <c r="Z25" s="296"/>
    </row>
    <row r="26" ht="11.25" customHeight="1">
      <c r="A26" s="296"/>
      <c r="B26" s="296"/>
      <c r="C26" s="342"/>
      <c r="D26" s="342"/>
      <c r="E26" s="296"/>
      <c r="F26" s="296"/>
      <c r="G26" s="296"/>
      <c r="H26" s="296"/>
      <c r="I26" s="296"/>
      <c r="J26" s="296"/>
      <c r="K26" s="296"/>
      <c r="L26" s="296"/>
      <c r="M26" s="296"/>
      <c r="N26" s="296"/>
      <c r="O26" s="296"/>
      <c r="P26" s="296"/>
      <c r="Q26" s="296"/>
      <c r="R26" s="296"/>
      <c r="S26" s="296"/>
      <c r="T26" s="296"/>
      <c r="U26" s="296"/>
      <c r="V26" s="296"/>
      <c r="W26" s="296"/>
      <c r="X26" s="296"/>
      <c r="Y26" s="296"/>
      <c r="Z26" s="296"/>
    </row>
    <row r="27" ht="11.25" customHeight="1">
      <c r="A27" s="296"/>
      <c r="B27" s="296"/>
      <c r="C27" s="342"/>
      <c r="D27" s="342"/>
      <c r="E27" s="296"/>
      <c r="F27" s="296"/>
      <c r="G27" s="296"/>
      <c r="H27" s="296"/>
      <c r="I27" s="296"/>
      <c r="J27" s="296"/>
      <c r="K27" s="296"/>
      <c r="L27" s="296"/>
      <c r="M27" s="296"/>
      <c r="N27" s="296"/>
      <c r="O27" s="296"/>
      <c r="P27" s="296"/>
      <c r="Q27" s="296"/>
      <c r="R27" s="296"/>
      <c r="S27" s="296"/>
      <c r="T27" s="296"/>
      <c r="U27" s="296"/>
      <c r="V27" s="296"/>
      <c r="W27" s="296"/>
      <c r="X27" s="296"/>
      <c r="Y27" s="296"/>
      <c r="Z27" s="296"/>
    </row>
    <row r="28" ht="11.25" customHeight="1">
      <c r="A28" s="296"/>
      <c r="B28" s="296"/>
      <c r="C28" s="342"/>
      <c r="D28" s="342"/>
      <c r="E28" s="296"/>
      <c r="F28" s="296"/>
      <c r="G28" s="296"/>
      <c r="H28" s="296"/>
      <c r="I28" s="296"/>
      <c r="J28" s="296"/>
      <c r="K28" s="296"/>
      <c r="L28" s="296"/>
      <c r="M28" s="296"/>
      <c r="N28" s="296"/>
      <c r="O28" s="296"/>
      <c r="P28" s="296"/>
      <c r="Q28" s="296"/>
      <c r="R28" s="296"/>
      <c r="S28" s="296"/>
      <c r="T28" s="296"/>
      <c r="U28" s="296"/>
      <c r="V28" s="296"/>
      <c r="W28" s="296"/>
      <c r="X28" s="296"/>
      <c r="Y28" s="296"/>
      <c r="Z28" s="296"/>
    </row>
    <row r="29" ht="11.25" customHeight="1">
      <c r="A29" s="296"/>
      <c r="B29" s="296"/>
      <c r="C29" s="342"/>
      <c r="D29" s="342"/>
      <c r="E29" s="296"/>
      <c r="F29" s="296"/>
      <c r="G29" s="296"/>
      <c r="H29" s="296"/>
      <c r="I29" s="296"/>
      <c r="J29" s="296"/>
      <c r="K29" s="296"/>
      <c r="L29" s="296"/>
      <c r="M29" s="296"/>
      <c r="N29" s="296"/>
      <c r="O29" s="296"/>
      <c r="P29" s="296"/>
      <c r="Q29" s="296"/>
      <c r="R29" s="296"/>
      <c r="S29" s="296"/>
      <c r="T29" s="296"/>
      <c r="U29" s="296"/>
      <c r="V29" s="296"/>
      <c r="W29" s="296"/>
      <c r="X29" s="296"/>
      <c r="Y29" s="296"/>
      <c r="Z29" s="296"/>
    </row>
    <row r="30" ht="11.25" customHeight="1">
      <c r="A30" s="296"/>
      <c r="B30" s="296"/>
      <c r="C30" s="342"/>
      <c r="D30" s="342"/>
      <c r="E30" s="296"/>
      <c r="F30" s="296"/>
      <c r="G30" s="296"/>
      <c r="H30" s="296"/>
      <c r="I30" s="296"/>
      <c r="J30" s="296"/>
      <c r="K30" s="296"/>
      <c r="L30" s="296"/>
      <c r="M30" s="296"/>
      <c r="N30" s="296"/>
      <c r="O30" s="296"/>
      <c r="P30" s="296"/>
      <c r="Q30" s="296"/>
      <c r="R30" s="296"/>
      <c r="S30" s="296"/>
      <c r="T30" s="296"/>
      <c r="U30" s="296"/>
      <c r="V30" s="296"/>
      <c r="W30" s="296"/>
      <c r="X30" s="296"/>
      <c r="Y30" s="296"/>
      <c r="Z30" s="296"/>
    </row>
    <row r="31" ht="11.25" customHeight="1">
      <c r="A31" s="296"/>
      <c r="B31" s="296"/>
      <c r="C31" s="342"/>
      <c r="D31" s="342"/>
      <c r="E31" s="296"/>
      <c r="F31" s="296"/>
      <c r="G31" s="296"/>
      <c r="H31" s="296"/>
      <c r="I31" s="296"/>
      <c r="J31" s="296"/>
      <c r="K31" s="296"/>
      <c r="L31" s="296"/>
      <c r="M31" s="296"/>
      <c r="N31" s="296"/>
      <c r="O31" s="296"/>
      <c r="P31" s="296"/>
      <c r="Q31" s="296"/>
      <c r="R31" s="296"/>
      <c r="S31" s="296"/>
      <c r="T31" s="296"/>
      <c r="U31" s="296"/>
      <c r="V31" s="296"/>
      <c r="W31" s="296"/>
      <c r="X31" s="296"/>
      <c r="Y31" s="296"/>
      <c r="Z31" s="296"/>
    </row>
    <row r="32" ht="11.25" customHeight="1">
      <c r="A32" s="296"/>
      <c r="B32" s="296"/>
      <c r="C32" s="342"/>
      <c r="D32" s="342"/>
      <c r="E32" s="296"/>
      <c r="F32" s="296"/>
      <c r="G32" s="296"/>
      <c r="H32" s="296"/>
      <c r="I32" s="296"/>
      <c r="J32" s="296"/>
      <c r="K32" s="296"/>
      <c r="L32" s="296"/>
      <c r="M32" s="296"/>
      <c r="N32" s="296"/>
      <c r="O32" s="296"/>
      <c r="P32" s="296"/>
      <c r="Q32" s="296"/>
      <c r="R32" s="296"/>
      <c r="S32" s="296"/>
      <c r="T32" s="296"/>
      <c r="U32" s="296"/>
      <c r="V32" s="296"/>
      <c r="W32" s="296"/>
      <c r="X32" s="296"/>
      <c r="Y32" s="296"/>
      <c r="Z32" s="296"/>
    </row>
    <row r="33" ht="11.25" customHeight="1">
      <c r="A33" s="296"/>
      <c r="B33" s="296"/>
      <c r="C33" s="342"/>
      <c r="D33" s="342"/>
      <c r="E33" s="296"/>
      <c r="F33" s="296"/>
      <c r="G33" s="296"/>
      <c r="H33" s="296"/>
      <c r="I33" s="296"/>
      <c r="J33" s="296"/>
      <c r="K33" s="296"/>
      <c r="L33" s="296"/>
      <c r="M33" s="296"/>
      <c r="N33" s="296"/>
      <c r="O33" s="296"/>
      <c r="P33" s="296"/>
      <c r="Q33" s="296"/>
      <c r="R33" s="296"/>
      <c r="S33" s="296"/>
      <c r="T33" s="296"/>
      <c r="U33" s="296"/>
      <c r="V33" s="296"/>
      <c r="W33" s="296"/>
      <c r="X33" s="296"/>
      <c r="Y33" s="296"/>
      <c r="Z33" s="296"/>
    </row>
    <row r="34" ht="11.25" customHeight="1">
      <c r="A34" s="296"/>
      <c r="B34" s="296"/>
      <c r="C34" s="342"/>
      <c r="D34" s="342"/>
      <c r="E34" s="296"/>
      <c r="F34" s="296"/>
      <c r="G34" s="296"/>
      <c r="H34" s="296"/>
      <c r="I34" s="296"/>
      <c r="J34" s="296"/>
      <c r="K34" s="296"/>
      <c r="L34" s="296"/>
      <c r="M34" s="296"/>
      <c r="N34" s="296"/>
      <c r="O34" s="296"/>
      <c r="P34" s="296"/>
      <c r="Q34" s="296"/>
      <c r="R34" s="296"/>
      <c r="S34" s="296"/>
      <c r="T34" s="296"/>
      <c r="U34" s="296"/>
      <c r="V34" s="296"/>
      <c r="W34" s="296"/>
      <c r="X34" s="296"/>
      <c r="Y34" s="296"/>
      <c r="Z34" s="296"/>
    </row>
    <row r="35" ht="11.25" customHeight="1">
      <c r="A35" s="296"/>
      <c r="B35" s="296"/>
      <c r="C35" s="342"/>
      <c r="D35" s="342"/>
      <c r="E35" s="296"/>
      <c r="F35" s="296"/>
      <c r="G35" s="296"/>
      <c r="H35" s="296"/>
      <c r="I35" s="296"/>
      <c r="J35" s="296"/>
      <c r="K35" s="296"/>
      <c r="L35" s="296"/>
      <c r="M35" s="296"/>
      <c r="N35" s="296"/>
      <c r="O35" s="296"/>
      <c r="P35" s="296"/>
      <c r="Q35" s="296"/>
      <c r="R35" s="296"/>
      <c r="S35" s="296"/>
      <c r="T35" s="296"/>
      <c r="U35" s="296"/>
      <c r="V35" s="296"/>
      <c r="W35" s="296"/>
      <c r="X35" s="296"/>
      <c r="Y35" s="296"/>
      <c r="Z35" s="296"/>
    </row>
    <row r="36" ht="11.25" customHeight="1">
      <c r="A36" s="296"/>
      <c r="B36" s="296"/>
      <c r="C36" s="342"/>
      <c r="D36" s="342"/>
      <c r="E36" s="296"/>
      <c r="F36" s="296"/>
      <c r="G36" s="296"/>
      <c r="H36" s="296"/>
      <c r="I36" s="296"/>
      <c r="J36" s="296"/>
      <c r="K36" s="296"/>
      <c r="L36" s="296"/>
      <c r="M36" s="296"/>
      <c r="N36" s="296"/>
      <c r="O36" s="296"/>
      <c r="P36" s="296"/>
      <c r="Q36" s="296"/>
      <c r="R36" s="296"/>
      <c r="S36" s="296"/>
      <c r="T36" s="296"/>
      <c r="U36" s="296"/>
      <c r="V36" s="296"/>
      <c r="W36" s="296"/>
      <c r="X36" s="296"/>
      <c r="Y36" s="296"/>
      <c r="Z36" s="296"/>
    </row>
    <row r="37" ht="11.25" customHeight="1">
      <c r="A37" s="296"/>
      <c r="B37" s="296"/>
      <c r="C37" s="342"/>
      <c r="D37" s="342"/>
      <c r="E37" s="296"/>
      <c r="F37" s="296"/>
      <c r="G37" s="296"/>
      <c r="H37" s="296"/>
      <c r="I37" s="296"/>
      <c r="J37" s="296"/>
      <c r="K37" s="296"/>
      <c r="L37" s="296"/>
      <c r="M37" s="296"/>
      <c r="N37" s="296"/>
      <c r="O37" s="296"/>
      <c r="P37" s="296"/>
      <c r="Q37" s="296"/>
      <c r="R37" s="296"/>
      <c r="S37" s="296"/>
      <c r="T37" s="296"/>
      <c r="U37" s="296"/>
      <c r="V37" s="296"/>
      <c r="W37" s="296"/>
      <c r="X37" s="296"/>
      <c r="Y37" s="296"/>
      <c r="Z37" s="296"/>
    </row>
    <row r="38" ht="11.25" customHeight="1">
      <c r="A38" s="296"/>
      <c r="B38" s="296"/>
      <c r="C38" s="342"/>
      <c r="D38" s="342"/>
      <c r="E38" s="296"/>
      <c r="F38" s="296"/>
      <c r="G38" s="296"/>
      <c r="H38" s="296"/>
      <c r="I38" s="296"/>
      <c r="J38" s="296"/>
      <c r="K38" s="296"/>
      <c r="L38" s="296"/>
      <c r="M38" s="296"/>
      <c r="N38" s="296"/>
      <c r="O38" s="296"/>
      <c r="P38" s="296"/>
      <c r="Q38" s="296"/>
      <c r="R38" s="296"/>
      <c r="S38" s="296"/>
      <c r="T38" s="296"/>
      <c r="U38" s="296"/>
      <c r="V38" s="296"/>
      <c r="W38" s="296"/>
      <c r="X38" s="296"/>
      <c r="Y38" s="296"/>
      <c r="Z38" s="296"/>
    </row>
    <row r="39" ht="11.25" customHeight="1">
      <c r="A39" s="296"/>
      <c r="B39" s="296"/>
      <c r="C39" s="342"/>
      <c r="D39" s="342"/>
      <c r="E39" s="296"/>
      <c r="F39" s="296"/>
      <c r="G39" s="296"/>
      <c r="H39" s="296"/>
      <c r="I39" s="296"/>
      <c r="J39" s="296"/>
      <c r="K39" s="296"/>
      <c r="L39" s="296"/>
      <c r="M39" s="296"/>
      <c r="N39" s="296"/>
      <c r="O39" s="296"/>
      <c r="P39" s="296"/>
      <c r="Q39" s="296"/>
      <c r="R39" s="296"/>
      <c r="S39" s="296"/>
      <c r="T39" s="296"/>
      <c r="U39" s="296"/>
      <c r="V39" s="296"/>
      <c r="W39" s="296"/>
      <c r="X39" s="296"/>
      <c r="Y39" s="296"/>
      <c r="Z39" s="296"/>
    </row>
    <row r="40" ht="11.25" customHeight="1">
      <c r="A40" s="296"/>
      <c r="B40" s="296"/>
      <c r="C40" s="342"/>
      <c r="D40" s="342"/>
      <c r="E40" s="296"/>
      <c r="F40" s="296"/>
      <c r="G40" s="296"/>
      <c r="H40" s="296"/>
      <c r="I40" s="296"/>
      <c r="J40" s="296"/>
      <c r="K40" s="296"/>
      <c r="L40" s="296"/>
      <c r="M40" s="296"/>
      <c r="N40" s="296"/>
      <c r="O40" s="296"/>
      <c r="P40" s="296"/>
      <c r="Q40" s="296"/>
      <c r="R40" s="296"/>
      <c r="S40" s="296"/>
      <c r="T40" s="296"/>
      <c r="U40" s="296"/>
      <c r="V40" s="296"/>
      <c r="W40" s="296"/>
      <c r="X40" s="296"/>
      <c r="Y40" s="296"/>
      <c r="Z40" s="296"/>
    </row>
    <row r="41" ht="11.25" customHeight="1">
      <c r="A41" s="296"/>
      <c r="B41" s="296"/>
      <c r="C41" s="342"/>
      <c r="D41" s="342"/>
      <c r="E41" s="296"/>
      <c r="F41" s="296"/>
      <c r="G41" s="296"/>
      <c r="H41" s="296"/>
      <c r="I41" s="296"/>
      <c r="J41" s="296"/>
      <c r="K41" s="296"/>
      <c r="L41" s="296"/>
      <c r="M41" s="296"/>
      <c r="N41" s="296"/>
      <c r="O41" s="296"/>
      <c r="P41" s="296"/>
      <c r="Q41" s="296"/>
      <c r="R41" s="296"/>
      <c r="S41" s="296"/>
      <c r="T41" s="296"/>
      <c r="U41" s="296"/>
      <c r="V41" s="296"/>
      <c r="W41" s="296"/>
      <c r="X41" s="296"/>
      <c r="Y41" s="296"/>
      <c r="Z41" s="296"/>
    </row>
    <row r="42" ht="11.25" customHeight="1">
      <c r="A42" s="296"/>
      <c r="B42" s="296"/>
      <c r="C42" s="342"/>
      <c r="D42" s="342"/>
      <c r="E42" s="296"/>
      <c r="F42" s="296"/>
      <c r="G42" s="296"/>
      <c r="H42" s="296"/>
      <c r="I42" s="296"/>
      <c r="J42" s="296"/>
      <c r="K42" s="296"/>
      <c r="L42" s="296"/>
      <c r="M42" s="296"/>
      <c r="N42" s="296"/>
      <c r="O42" s="296"/>
      <c r="P42" s="296"/>
      <c r="Q42" s="296"/>
      <c r="R42" s="296"/>
      <c r="S42" s="296"/>
      <c r="T42" s="296"/>
      <c r="U42" s="296"/>
      <c r="V42" s="296"/>
      <c r="W42" s="296"/>
      <c r="X42" s="296"/>
      <c r="Y42" s="296"/>
      <c r="Z42" s="296"/>
    </row>
    <row r="43" ht="11.25" customHeight="1">
      <c r="A43" s="296"/>
      <c r="B43" s="296"/>
      <c r="C43" s="342"/>
      <c r="D43" s="342"/>
      <c r="E43" s="296"/>
      <c r="F43" s="296"/>
      <c r="G43" s="296"/>
      <c r="H43" s="296"/>
      <c r="I43" s="296"/>
      <c r="J43" s="296"/>
      <c r="K43" s="296"/>
      <c r="L43" s="296"/>
      <c r="M43" s="296"/>
      <c r="N43" s="296"/>
      <c r="O43" s="296"/>
      <c r="P43" s="296"/>
      <c r="Q43" s="296"/>
      <c r="R43" s="296"/>
      <c r="S43" s="296"/>
      <c r="T43" s="296"/>
      <c r="U43" s="296"/>
      <c r="V43" s="296"/>
      <c r="W43" s="296"/>
      <c r="X43" s="296"/>
      <c r="Y43" s="296"/>
      <c r="Z43" s="296"/>
    </row>
    <row r="44" ht="11.25" customHeight="1">
      <c r="A44" s="296"/>
      <c r="B44" s="296"/>
      <c r="C44" s="342"/>
      <c r="D44" s="342"/>
      <c r="E44" s="296"/>
      <c r="F44" s="296"/>
      <c r="G44" s="296"/>
      <c r="H44" s="296"/>
      <c r="I44" s="296"/>
      <c r="J44" s="296"/>
      <c r="K44" s="296"/>
      <c r="L44" s="296"/>
      <c r="M44" s="296"/>
      <c r="N44" s="296"/>
      <c r="O44" s="296"/>
      <c r="P44" s="296"/>
      <c r="Q44" s="296"/>
      <c r="R44" s="296"/>
      <c r="S44" s="296"/>
      <c r="T44" s="296"/>
      <c r="U44" s="296"/>
      <c r="V44" s="296"/>
      <c r="W44" s="296"/>
      <c r="X44" s="296"/>
      <c r="Y44" s="296"/>
      <c r="Z44" s="296"/>
    </row>
    <row r="45" ht="11.25" customHeight="1">
      <c r="A45" s="296"/>
      <c r="B45" s="296"/>
      <c r="C45" s="342"/>
      <c r="D45" s="342"/>
      <c r="E45" s="296"/>
      <c r="F45" s="296"/>
      <c r="G45" s="296"/>
      <c r="H45" s="296"/>
      <c r="I45" s="296"/>
      <c r="J45" s="296"/>
      <c r="K45" s="296"/>
      <c r="L45" s="296"/>
      <c r="M45" s="296"/>
      <c r="N45" s="296"/>
      <c r="O45" s="296"/>
      <c r="P45" s="296"/>
      <c r="Q45" s="296"/>
      <c r="R45" s="296"/>
      <c r="S45" s="296"/>
      <c r="T45" s="296"/>
      <c r="U45" s="296"/>
      <c r="V45" s="296"/>
      <c r="W45" s="296"/>
      <c r="X45" s="296"/>
      <c r="Y45" s="296"/>
      <c r="Z45" s="296"/>
    </row>
    <row r="46" ht="11.25" customHeight="1">
      <c r="A46" s="296"/>
      <c r="B46" s="296"/>
      <c r="C46" s="342"/>
      <c r="D46" s="342"/>
      <c r="E46" s="296"/>
      <c r="F46" s="296"/>
      <c r="G46" s="296"/>
      <c r="H46" s="296"/>
      <c r="I46" s="296"/>
      <c r="J46" s="296"/>
      <c r="K46" s="296"/>
      <c r="L46" s="296"/>
      <c r="M46" s="296"/>
      <c r="N46" s="296"/>
      <c r="O46" s="296"/>
      <c r="P46" s="296"/>
      <c r="Q46" s="296"/>
      <c r="R46" s="296"/>
      <c r="S46" s="296"/>
      <c r="T46" s="296"/>
      <c r="U46" s="296"/>
      <c r="V46" s="296"/>
      <c r="W46" s="296"/>
      <c r="X46" s="296"/>
      <c r="Y46" s="296"/>
      <c r="Z46" s="296"/>
    </row>
    <row r="47" ht="11.25" customHeight="1">
      <c r="A47" s="296"/>
      <c r="B47" s="296"/>
      <c r="C47" s="342"/>
      <c r="D47" s="342"/>
      <c r="E47" s="296"/>
      <c r="F47" s="296"/>
      <c r="G47" s="296"/>
      <c r="H47" s="296"/>
      <c r="I47" s="296"/>
      <c r="J47" s="296"/>
      <c r="K47" s="296"/>
      <c r="L47" s="296"/>
      <c r="M47" s="296"/>
      <c r="N47" s="296"/>
      <c r="O47" s="296"/>
      <c r="P47" s="296"/>
      <c r="Q47" s="296"/>
      <c r="R47" s="296"/>
      <c r="S47" s="296"/>
      <c r="T47" s="296"/>
      <c r="U47" s="296"/>
      <c r="V47" s="296"/>
      <c r="W47" s="296"/>
      <c r="X47" s="296"/>
      <c r="Y47" s="296"/>
      <c r="Z47" s="296"/>
    </row>
    <row r="48" ht="11.25" customHeight="1">
      <c r="A48" s="296"/>
      <c r="B48" s="296"/>
      <c r="C48" s="342"/>
      <c r="D48" s="342"/>
      <c r="E48" s="296"/>
      <c r="F48" s="296"/>
      <c r="G48" s="296"/>
      <c r="H48" s="296"/>
      <c r="I48" s="296"/>
      <c r="J48" s="296"/>
      <c r="K48" s="296"/>
      <c r="L48" s="296"/>
      <c r="M48" s="296"/>
      <c r="N48" s="296"/>
      <c r="O48" s="296"/>
      <c r="P48" s="296"/>
      <c r="Q48" s="296"/>
      <c r="R48" s="296"/>
      <c r="S48" s="296"/>
      <c r="T48" s="296"/>
      <c r="U48" s="296"/>
      <c r="V48" s="296"/>
      <c r="W48" s="296"/>
      <c r="X48" s="296"/>
      <c r="Y48" s="296"/>
      <c r="Z48" s="296"/>
    </row>
    <row r="49" ht="11.25" customHeight="1">
      <c r="A49" s="296"/>
      <c r="B49" s="296"/>
      <c r="C49" s="342"/>
      <c r="D49" s="342"/>
      <c r="E49" s="296"/>
      <c r="F49" s="296"/>
      <c r="G49" s="296"/>
      <c r="H49" s="296"/>
      <c r="I49" s="296"/>
      <c r="J49" s="296"/>
      <c r="K49" s="296"/>
      <c r="L49" s="296"/>
      <c r="M49" s="296"/>
      <c r="N49" s="296"/>
      <c r="O49" s="296"/>
      <c r="P49" s="296"/>
      <c r="Q49" s="296"/>
      <c r="R49" s="296"/>
      <c r="S49" s="296"/>
      <c r="T49" s="296"/>
      <c r="U49" s="296"/>
      <c r="V49" s="296"/>
      <c r="W49" s="296"/>
      <c r="X49" s="296"/>
      <c r="Y49" s="296"/>
      <c r="Z49" s="296"/>
    </row>
    <row r="50" ht="11.25" customHeight="1">
      <c r="A50" s="296"/>
      <c r="B50" s="296"/>
      <c r="C50" s="342"/>
      <c r="D50" s="342"/>
      <c r="E50" s="296"/>
      <c r="F50" s="296"/>
      <c r="G50" s="296"/>
      <c r="H50" s="296"/>
      <c r="I50" s="296"/>
      <c r="J50" s="296"/>
      <c r="K50" s="296"/>
      <c r="L50" s="296"/>
      <c r="M50" s="296"/>
      <c r="N50" s="296"/>
      <c r="O50" s="296"/>
      <c r="P50" s="296"/>
      <c r="Q50" s="296"/>
      <c r="R50" s="296"/>
      <c r="S50" s="296"/>
      <c r="T50" s="296"/>
      <c r="U50" s="296"/>
      <c r="V50" s="296"/>
      <c r="W50" s="296"/>
      <c r="X50" s="296"/>
      <c r="Y50" s="296"/>
      <c r="Z50" s="296"/>
    </row>
    <row r="51" ht="11.25" customHeight="1">
      <c r="A51" s="296"/>
      <c r="B51" s="296"/>
      <c r="C51" s="342"/>
      <c r="D51" s="342"/>
      <c r="E51" s="296"/>
      <c r="F51" s="296"/>
      <c r="G51" s="296"/>
      <c r="H51" s="296"/>
      <c r="I51" s="296"/>
      <c r="J51" s="296"/>
      <c r="K51" s="296"/>
      <c r="L51" s="296"/>
      <c r="M51" s="296"/>
      <c r="N51" s="296"/>
      <c r="O51" s="296"/>
      <c r="P51" s="296"/>
      <c r="Q51" s="296"/>
      <c r="R51" s="296"/>
      <c r="S51" s="296"/>
      <c r="T51" s="296"/>
      <c r="U51" s="296"/>
      <c r="V51" s="296"/>
      <c r="W51" s="296"/>
      <c r="X51" s="296"/>
      <c r="Y51" s="296"/>
      <c r="Z51" s="296"/>
    </row>
    <row r="52" ht="11.25" customHeight="1">
      <c r="A52" s="296"/>
      <c r="B52" s="296"/>
      <c r="C52" s="342"/>
      <c r="D52" s="342"/>
      <c r="E52" s="296"/>
      <c r="F52" s="296"/>
      <c r="G52" s="296"/>
      <c r="H52" s="296"/>
      <c r="I52" s="296"/>
      <c r="J52" s="296"/>
      <c r="K52" s="296"/>
      <c r="L52" s="296"/>
      <c r="M52" s="296"/>
      <c r="N52" s="296"/>
      <c r="O52" s="296"/>
      <c r="P52" s="296"/>
      <c r="Q52" s="296"/>
      <c r="R52" s="296"/>
      <c r="S52" s="296"/>
      <c r="T52" s="296"/>
      <c r="U52" s="296"/>
      <c r="V52" s="296"/>
      <c r="W52" s="296"/>
      <c r="X52" s="296"/>
      <c r="Y52" s="296"/>
      <c r="Z52" s="296"/>
    </row>
    <row r="53" ht="11.25" customHeight="1">
      <c r="A53" s="296"/>
      <c r="B53" s="296"/>
      <c r="C53" s="342"/>
      <c r="D53" s="342"/>
      <c r="E53" s="296"/>
      <c r="F53" s="296"/>
      <c r="G53" s="296"/>
      <c r="H53" s="296"/>
      <c r="I53" s="296"/>
      <c r="J53" s="296"/>
      <c r="K53" s="296"/>
      <c r="L53" s="296"/>
      <c r="M53" s="296"/>
      <c r="N53" s="296"/>
      <c r="O53" s="296"/>
      <c r="P53" s="296"/>
      <c r="Q53" s="296"/>
      <c r="R53" s="296"/>
      <c r="S53" s="296"/>
      <c r="T53" s="296"/>
      <c r="U53" s="296"/>
      <c r="V53" s="296"/>
      <c r="W53" s="296"/>
      <c r="X53" s="296"/>
      <c r="Y53" s="296"/>
      <c r="Z53" s="296"/>
    </row>
    <row r="54" ht="11.25" customHeight="1">
      <c r="A54" s="296"/>
      <c r="B54" s="296"/>
      <c r="C54" s="342"/>
      <c r="D54" s="342"/>
      <c r="E54" s="296"/>
      <c r="F54" s="296"/>
      <c r="G54" s="296"/>
      <c r="H54" s="296"/>
      <c r="I54" s="296"/>
      <c r="J54" s="296"/>
      <c r="K54" s="296"/>
      <c r="L54" s="296"/>
      <c r="M54" s="296"/>
      <c r="N54" s="296"/>
      <c r="O54" s="296"/>
      <c r="P54" s="296"/>
      <c r="Q54" s="296"/>
      <c r="R54" s="296"/>
      <c r="S54" s="296"/>
      <c r="T54" s="296"/>
      <c r="U54" s="296"/>
      <c r="V54" s="296"/>
      <c r="W54" s="296"/>
      <c r="X54" s="296"/>
      <c r="Y54" s="296"/>
      <c r="Z54" s="296"/>
    </row>
    <row r="55" ht="11.25" customHeight="1">
      <c r="A55" s="296"/>
      <c r="B55" s="296"/>
      <c r="C55" s="342"/>
      <c r="D55" s="342"/>
      <c r="E55" s="296"/>
      <c r="F55" s="296"/>
      <c r="G55" s="296"/>
      <c r="H55" s="296"/>
      <c r="I55" s="296"/>
      <c r="J55" s="296"/>
      <c r="K55" s="296"/>
      <c r="L55" s="296"/>
      <c r="M55" s="296"/>
      <c r="N55" s="296"/>
      <c r="O55" s="296"/>
      <c r="P55" s="296"/>
      <c r="Q55" s="296"/>
      <c r="R55" s="296"/>
      <c r="S55" s="296"/>
      <c r="T55" s="296"/>
      <c r="U55" s="296"/>
      <c r="V55" s="296"/>
      <c r="W55" s="296"/>
      <c r="X55" s="296"/>
      <c r="Y55" s="296"/>
      <c r="Z55" s="296"/>
    </row>
    <row r="56" ht="11.25" customHeight="1">
      <c r="A56" s="296"/>
      <c r="B56" s="296"/>
      <c r="C56" s="342"/>
      <c r="D56" s="342"/>
      <c r="E56" s="296"/>
      <c r="F56" s="296"/>
      <c r="G56" s="296"/>
      <c r="H56" s="296"/>
      <c r="I56" s="296"/>
      <c r="J56" s="296"/>
      <c r="K56" s="296"/>
      <c r="L56" s="296"/>
      <c r="M56" s="296"/>
      <c r="N56" s="296"/>
      <c r="O56" s="296"/>
      <c r="P56" s="296"/>
      <c r="Q56" s="296"/>
      <c r="R56" s="296"/>
      <c r="S56" s="296"/>
      <c r="T56" s="296"/>
      <c r="U56" s="296"/>
      <c r="V56" s="296"/>
      <c r="W56" s="296"/>
      <c r="X56" s="296"/>
      <c r="Y56" s="296"/>
      <c r="Z56" s="296"/>
    </row>
    <row r="57" ht="11.25" customHeight="1">
      <c r="A57" s="296"/>
      <c r="B57" s="296"/>
      <c r="C57" s="342"/>
      <c r="D57" s="342"/>
      <c r="E57" s="296"/>
      <c r="F57" s="296"/>
      <c r="G57" s="296"/>
      <c r="H57" s="296"/>
      <c r="I57" s="296"/>
      <c r="J57" s="296"/>
      <c r="K57" s="296"/>
      <c r="L57" s="296"/>
      <c r="M57" s="296"/>
      <c r="N57" s="296"/>
      <c r="O57" s="296"/>
      <c r="P57" s="296"/>
      <c r="Q57" s="296"/>
      <c r="R57" s="296"/>
      <c r="S57" s="296"/>
      <c r="T57" s="296"/>
      <c r="U57" s="296"/>
      <c r="V57" s="296"/>
      <c r="W57" s="296"/>
      <c r="X57" s="296"/>
      <c r="Y57" s="296"/>
      <c r="Z57" s="296"/>
    </row>
    <row r="58" ht="11.25" customHeight="1">
      <c r="A58" s="296"/>
      <c r="B58" s="296"/>
      <c r="C58" s="342"/>
      <c r="D58" s="342"/>
      <c r="E58" s="296"/>
      <c r="F58" s="296"/>
      <c r="G58" s="296"/>
      <c r="H58" s="296"/>
      <c r="I58" s="296"/>
      <c r="J58" s="296"/>
      <c r="K58" s="296"/>
      <c r="L58" s="296"/>
      <c r="M58" s="296"/>
      <c r="N58" s="296"/>
      <c r="O58" s="296"/>
      <c r="P58" s="296"/>
      <c r="Q58" s="296"/>
      <c r="R58" s="296"/>
      <c r="S58" s="296"/>
      <c r="T58" s="296"/>
      <c r="U58" s="296"/>
      <c r="V58" s="296"/>
      <c r="W58" s="296"/>
      <c r="X58" s="296"/>
      <c r="Y58" s="296"/>
      <c r="Z58" s="296"/>
    </row>
    <row r="59" ht="11.25" customHeight="1">
      <c r="A59" s="296"/>
      <c r="B59" s="296"/>
      <c r="C59" s="342"/>
      <c r="D59" s="342"/>
      <c r="E59" s="296"/>
      <c r="F59" s="296"/>
      <c r="G59" s="296"/>
      <c r="H59" s="296"/>
      <c r="I59" s="296"/>
      <c r="J59" s="296"/>
      <c r="K59" s="296"/>
      <c r="L59" s="296"/>
      <c r="M59" s="296"/>
      <c r="N59" s="296"/>
      <c r="O59" s="296"/>
      <c r="P59" s="296"/>
      <c r="Q59" s="296"/>
      <c r="R59" s="296"/>
      <c r="S59" s="296"/>
      <c r="T59" s="296"/>
      <c r="U59" s="296"/>
      <c r="V59" s="296"/>
      <c r="W59" s="296"/>
      <c r="X59" s="296"/>
      <c r="Y59" s="296"/>
      <c r="Z59" s="296"/>
    </row>
    <row r="60" ht="11.25" customHeight="1">
      <c r="A60" s="296"/>
      <c r="B60" s="296"/>
      <c r="C60" s="342"/>
      <c r="D60" s="342"/>
      <c r="E60" s="296"/>
      <c r="F60" s="296"/>
      <c r="G60" s="296"/>
      <c r="H60" s="296"/>
      <c r="I60" s="296"/>
      <c r="J60" s="296"/>
      <c r="K60" s="296"/>
      <c r="L60" s="296"/>
      <c r="M60" s="296"/>
      <c r="N60" s="296"/>
      <c r="O60" s="296"/>
      <c r="P60" s="296"/>
      <c r="Q60" s="296"/>
      <c r="R60" s="296"/>
      <c r="S60" s="296"/>
      <c r="T60" s="296"/>
      <c r="U60" s="296"/>
      <c r="V60" s="296"/>
      <c r="W60" s="296"/>
      <c r="X60" s="296"/>
      <c r="Y60" s="296"/>
      <c r="Z60" s="296"/>
    </row>
    <row r="61" ht="11.25" customHeight="1">
      <c r="A61" s="296"/>
      <c r="B61" s="296"/>
      <c r="C61" s="342"/>
      <c r="D61" s="342"/>
      <c r="E61" s="296"/>
      <c r="F61" s="296"/>
      <c r="G61" s="296"/>
      <c r="H61" s="296"/>
      <c r="I61" s="296"/>
      <c r="J61" s="296"/>
      <c r="K61" s="296"/>
      <c r="L61" s="296"/>
      <c r="M61" s="296"/>
      <c r="N61" s="296"/>
      <c r="O61" s="296"/>
      <c r="P61" s="296"/>
      <c r="Q61" s="296"/>
      <c r="R61" s="296"/>
      <c r="S61" s="296"/>
      <c r="T61" s="296"/>
      <c r="U61" s="296"/>
      <c r="V61" s="296"/>
      <c r="W61" s="296"/>
      <c r="X61" s="296"/>
      <c r="Y61" s="296"/>
      <c r="Z61" s="296"/>
    </row>
    <row r="62" ht="11.25" customHeight="1">
      <c r="A62" s="296"/>
      <c r="B62" s="296"/>
      <c r="C62" s="342"/>
      <c r="D62" s="342"/>
      <c r="E62" s="296"/>
      <c r="F62" s="296"/>
      <c r="G62" s="296"/>
      <c r="H62" s="296"/>
      <c r="I62" s="296"/>
      <c r="J62" s="296"/>
      <c r="K62" s="296"/>
      <c r="L62" s="296"/>
      <c r="M62" s="296"/>
      <c r="N62" s="296"/>
      <c r="O62" s="296"/>
      <c r="P62" s="296"/>
      <c r="Q62" s="296"/>
      <c r="R62" s="296"/>
      <c r="S62" s="296"/>
      <c r="T62" s="296"/>
      <c r="U62" s="296"/>
      <c r="V62" s="296"/>
      <c r="W62" s="296"/>
      <c r="X62" s="296"/>
      <c r="Y62" s="296"/>
      <c r="Z62" s="296"/>
    </row>
    <row r="63" ht="11.25" customHeight="1">
      <c r="A63" s="296"/>
      <c r="B63" s="296"/>
      <c r="C63" s="342"/>
      <c r="D63" s="342"/>
      <c r="E63" s="296"/>
      <c r="F63" s="296"/>
      <c r="G63" s="296"/>
      <c r="H63" s="296"/>
      <c r="I63" s="296"/>
      <c r="J63" s="296"/>
      <c r="K63" s="296"/>
      <c r="L63" s="296"/>
      <c r="M63" s="296"/>
      <c r="N63" s="296"/>
      <c r="O63" s="296"/>
      <c r="P63" s="296"/>
      <c r="Q63" s="296"/>
      <c r="R63" s="296"/>
      <c r="S63" s="296"/>
      <c r="T63" s="296"/>
      <c r="U63" s="296"/>
      <c r="V63" s="296"/>
      <c r="W63" s="296"/>
      <c r="X63" s="296"/>
      <c r="Y63" s="296"/>
      <c r="Z63" s="296"/>
    </row>
    <row r="64" ht="11.25" customHeight="1">
      <c r="A64" s="296"/>
      <c r="B64" s="296"/>
      <c r="C64" s="342"/>
      <c r="D64" s="342"/>
      <c r="E64" s="296"/>
      <c r="F64" s="296"/>
      <c r="G64" s="296"/>
      <c r="H64" s="296"/>
      <c r="I64" s="296"/>
      <c r="J64" s="296"/>
      <c r="K64" s="296"/>
      <c r="L64" s="296"/>
      <c r="M64" s="296"/>
      <c r="N64" s="296"/>
      <c r="O64" s="296"/>
      <c r="P64" s="296"/>
      <c r="Q64" s="296"/>
      <c r="R64" s="296"/>
      <c r="S64" s="296"/>
      <c r="T64" s="296"/>
      <c r="U64" s="296"/>
      <c r="V64" s="296"/>
      <c r="W64" s="296"/>
      <c r="X64" s="296"/>
      <c r="Y64" s="296"/>
      <c r="Z64" s="296"/>
    </row>
    <row r="65" ht="11.25" customHeight="1">
      <c r="A65" s="296"/>
      <c r="B65" s="296"/>
      <c r="C65" s="342"/>
      <c r="D65" s="342"/>
      <c r="E65" s="296"/>
      <c r="F65" s="296"/>
      <c r="G65" s="296"/>
      <c r="H65" s="296"/>
      <c r="I65" s="296"/>
      <c r="J65" s="296"/>
      <c r="K65" s="296"/>
      <c r="L65" s="296"/>
      <c r="M65" s="296"/>
      <c r="N65" s="296"/>
      <c r="O65" s="296"/>
      <c r="P65" s="296"/>
      <c r="Q65" s="296"/>
      <c r="R65" s="296"/>
      <c r="S65" s="296"/>
      <c r="T65" s="296"/>
      <c r="U65" s="296"/>
      <c r="V65" s="296"/>
      <c r="W65" s="296"/>
      <c r="X65" s="296"/>
      <c r="Y65" s="296"/>
      <c r="Z65" s="296"/>
    </row>
    <row r="66" ht="11.25" customHeight="1">
      <c r="A66" s="296"/>
      <c r="B66" s="296"/>
      <c r="C66" s="342"/>
      <c r="D66" s="342"/>
      <c r="E66" s="296"/>
      <c r="F66" s="296"/>
      <c r="G66" s="296"/>
      <c r="H66" s="296"/>
      <c r="I66" s="296"/>
      <c r="J66" s="296"/>
      <c r="K66" s="296"/>
      <c r="L66" s="296"/>
      <c r="M66" s="296"/>
      <c r="N66" s="296"/>
      <c r="O66" s="296"/>
      <c r="P66" s="296"/>
      <c r="Q66" s="296"/>
      <c r="R66" s="296"/>
      <c r="S66" s="296"/>
      <c r="T66" s="296"/>
      <c r="U66" s="296"/>
      <c r="V66" s="296"/>
      <c r="W66" s="296"/>
      <c r="X66" s="296"/>
      <c r="Y66" s="296"/>
      <c r="Z66" s="296"/>
    </row>
    <row r="67" ht="11.25" customHeight="1">
      <c r="A67" s="296"/>
      <c r="B67" s="296"/>
      <c r="C67" s="342"/>
      <c r="D67" s="342"/>
      <c r="E67" s="296"/>
      <c r="F67" s="296"/>
      <c r="G67" s="296"/>
      <c r="H67" s="296"/>
      <c r="I67" s="296"/>
      <c r="J67" s="296"/>
      <c r="K67" s="296"/>
      <c r="L67" s="296"/>
      <c r="M67" s="296"/>
      <c r="N67" s="296"/>
      <c r="O67" s="296"/>
      <c r="P67" s="296"/>
      <c r="Q67" s="296"/>
      <c r="R67" s="296"/>
      <c r="S67" s="296"/>
      <c r="T67" s="296"/>
      <c r="U67" s="296"/>
      <c r="V67" s="296"/>
      <c r="W67" s="296"/>
      <c r="X67" s="296"/>
      <c r="Y67" s="296"/>
      <c r="Z67" s="296"/>
    </row>
    <row r="68" ht="11.25" customHeight="1">
      <c r="A68" s="296"/>
      <c r="B68" s="296"/>
      <c r="C68" s="342"/>
      <c r="D68" s="342"/>
      <c r="E68" s="296"/>
      <c r="F68" s="296"/>
      <c r="G68" s="296"/>
      <c r="H68" s="296"/>
      <c r="I68" s="296"/>
      <c r="J68" s="296"/>
      <c r="K68" s="296"/>
      <c r="L68" s="296"/>
      <c r="M68" s="296"/>
      <c r="N68" s="296"/>
      <c r="O68" s="296"/>
      <c r="P68" s="296"/>
      <c r="Q68" s="296"/>
      <c r="R68" s="296"/>
      <c r="S68" s="296"/>
      <c r="T68" s="296"/>
      <c r="U68" s="296"/>
      <c r="V68" s="296"/>
      <c r="W68" s="296"/>
      <c r="X68" s="296"/>
      <c r="Y68" s="296"/>
      <c r="Z68" s="296"/>
    </row>
    <row r="69" ht="11.25" customHeight="1">
      <c r="A69" s="296"/>
      <c r="B69" s="296"/>
      <c r="C69" s="342"/>
      <c r="D69" s="342"/>
      <c r="E69" s="296"/>
      <c r="F69" s="296"/>
      <c r="G69" s="296"/>
      <c r="H69" s="296"/>
      <c r="I69" s="296"/>
      <c r="J69" s="296"/>
      <c r="K69" s="296"/>
      <c r="L69" s="296"/>
      <c r="M69" s="296"/>
      <c r="N69" s="296"/>
      <c r="O69" s="296"/>
      <c r="P69" s="296"/>
      <c r="Q69" s="296"/>
      <c r="R69" s="296"/>
      <c r="S69" s="296"/>
      <c r="T69" s="296"/>
      <c r="U69" s="296"/>
      <c r="V69" s="296"/>
      <c r="W69" s="296"/>
      <c r="X69" s="296"/>
      <c r="Y69" s="296"/>
      <c r="Z69" s="296"/>
    </row>
    <row r="70" ht="11.25" customHeight="1">
      <c r="A70" s="296"/>
      <c r="B70" s="296"/>
      <c r="C70" s="342"/>
      <c r="D70" s="342"/>
      <c r="E70" s="296"/>
      <c r="F70" s="296"/>
      <c r="G70" s="296"/>
      <c r="H70" s="296"/>
      <c r="I70" s="296"/>
      <c r="J70" s="296"/>
      <c r="K70" s="296"/>
      <c r="L70" s="296"/>
      <c r="M70" s="296"/>
      <c r="N70" s="296"/>
      <c r="O70" s="296"/>
      <c r="P70" s="296"/>
      <c r="Q70" s="296"/>
      <c r="R70" s="296"/>
      <c r="S70" s="296"/>
      <c r="T70" s="296"/>
      <c r="U70" s="296"/>
      <c r="V70" s="296"/>
      <c r="W70" s="296"/>
      <c r="X70" s="296"/>
      <c r="Y70" s="296"/>
      <c r="Z70" s="296"/>
    </row>
    <row r="71" ht="11.25" customHeight="1">
      <c r="A71" s="296"/>
      <c r="B71" s="296"/>
      <c r="C71" s="342"/>
      <c r="D71" s="342"/>
      <c r="E71" s="296"/>
      <c r="F71" s="296"/>
      <c r="G71" s="296"/>
      <c r="H71" s="296"/>
      <c r="I71" s="296"/>
      <c r="J71" s="296"/>
      <c r="K71" s="296"/>
      <c r="L71" s="296"/>
      <c r="M71" s="296"/>
      <c r="N71" s="296"/>
      <c r="O71" s="296"/>
      <c r="P71" s="296"/>
      <c r="Q71" s="296"/>
      <c r="R71" s="296"/>
      <c r="S71" s="296"/>
      <c r="T71" s="296"/>
      <c r="U71" s="296"/>
      <c r="V71" s="296"/>
      <c r="W71" s="296"/>
      <c r="X71" s="296"/>
      <c r="Y71" s="296"/>
      <c r="Z71" s="296"/>
    </row>
    <row r="72" ht="11.25" customHeight="1">
      <c r="A72" s="296"/>
      <c r="B72" s="296"/>
      <c r="C72" s="342"/>
      <c r="D72" s="342"/>
      <c r="E72" s="296"/>
      <c r="F72" s="296"/>
      <c r="G72" s="296"/>
      <c r="H72" s="296"/>
      <c r="I72" s="296"/>
      <c r="J72" s="296"/>
      <c r="K72" s="296"/>
      <c r="L72" s="296"/>
      <c r="M72" s="296"/>
      <c r="N72" s="296"/>
      <c r="O72" s="296"/>
      <c r="P72" s="296"/>
      <c r="Q72" s="296"/>
      <c r="R72" s="296"/>
      <c r="S72" s="296"/>
      <c r="T72" s="296"/>
      <c r="U72" s="296"/>
      <c r="V72" s="296"/>
      <c r="W72" s="296"/>
      <c r="X72" s="296"/>
      <c r="Y72" s="296"/>
      <c r="Z72" s="296"/>
    </row>
    <row r="73" ht="11.25" customHeight="1">
      <c r="A73" s="296"/>
      <c r="B73" s="296"/>
      <c r="C73" s="342"/>
      <c r="D73" s="342"/>
      <c r="E73" s="296"/>
      <c r="F73" s="296"/>
      <c r="G73" s="296"/>
      <c r="H73" s="296"/>
      <c r="I73" s="296"/>
      <c r="J73" s="296"/>
      <c r="K73" s="296"/>
      <c r="L73" s="296"/>
      <c r="M73" s="296"/>
      <c r="N73" s="296"/>
      <c r="O73" s="296"/>
      <c r="P73" s="296"/>
      <c r="Q73" s="296"/>
      <c r="R73" s="296"/>
      <c r="S73" s="296"/>
      <c r="T73" s="296"/>
      <c r="U73" s="296"/>
      <c r="V73" s="296"/>
      <c r="W73" s="296"/>
      <c r="X73" s="296"/>
      <c r="Y73" s="296"/>
      <c r="Z73" s="296"/>
    </row>
    <row r="74" ht="11.25" customHeight="1">
      <c r="A74" s="296"/>
      <c r="B74" s="296"/>
      <c r="C74" s="342"/>
      <c r="D74" s="342"/>
      <c r="E74" s="296"/>
      <c r="F74" s="296"/>
      <c r="G74" s="296"/>
      <c r="H74" s="296"/>
      <c r="I74" s="296"/>
      <c r="J74" s="296"/>
      <c r="K74" s="296"/>
      <c r="L74" s="296"/>
      <c r="M74" s="296"/>
      <c r="N74" s="296"/>
      <c r="O74" s="296"/>
      <c r="P74" s="296"/>
      <c r="Q74" s="296"/>
      <c r="R74" s="296"/>
      <c r="S74" s="296"/>
      <c r="T74" s="296"/>
      <c r="U74" s="296"/>
      <c r="V74" s="296"/>
      <c r="W74" s="296"/>
      <c r="X74" s="296"/>
      <c r="Y74" s="296"/>
      <c r="Z74" s="296"/>
    </row>
    <row r="75" ht="11.25" customHeight="1">
      <c r="A75" s="296"/>
      <c r="B75" s="296"/>
      <c r="C75" s="342"/>
      <c r="D75" s="342"/>
      <c r="E75" s="296"/>
      <c r="F75" s="296"/>
      <c r="G75" s="296"/>
      <c r="H75" s="296"/>
      <c r="I75" s="296"/>
      <c r="J75" s="296"/>
      <c r="K75" s="296"/>
      <c r="L75" s="296"/>
      <c r="M75" s="296"/>
      <c r="N75" s="296"/>
      <c r="O75" s="296"/>
      <c r="P75" s="296"/>
      <c r="Q75" s="296"/>
      <c r="R75" s="296"/>
      <c r="S75" s="296"/>
      <c r="T75" s="296"/>
      <c r="U75" s="296"/>
      <c r="V75" s="296"/>
      <c r="W75" s="296"/>
      <c r="X75" s="296"/>
      <c r="Y75" s="296"/>
      <c r="Z75" s="296"/>
    </row>
    <row r="76" ht="11.25" customHeight="1">
      <c r="A76" s="296"/>
      <c r="B76" s="296"/>
      <c r="C76" s="342"/>
      <c r="D76" s="342"/>
      <c r="E76" s="296"/>
      <c r="F76" s="296"/>
      <c r="G76" s="296"/>
      <c r="H76" s="296"/>
      <c r="I76" s="296"/>
      <c r="J76" s="296"/>
      <c r="K76" s="296"/>
      <c r="L76" s="296"/>
      <c r="M76" s="296"/>
      <c r="N76" s="296"/>
      <c r="O76" s="296"/>
      <c r="P76" s="296"/>
      <c r="Q76" s="296"/>
      <c r="R76" s="296"/>
      <c r="S76" s="296"/>
      <c r="T76" s="296"/>
      <c r="U76" s="296"/>
      <c r="V76" s="296"/>
      <c r="W76" s="296"/>
      <c r="X76" s="296"/>
      <c r="Y76" s="296"/>
      <c r="Z76" s="296"/>
    </row>
    <row r="77" ht="11.25" customHeight="1">
      <c r="A77" s="296"/>
      <c r="B77" s="296"/>
      <c r="C77" s="342"/>
      <c r="D77" s="342"/>
      <c r="E77" s="296"/>
      <c r="F77" s="296"/>
      <c r="G77" s="296"/>
      <c r="H77" s="296"/>
      <c r="I77" s="296"/>
      <c r="J77" s="296"/>
      <c r="K77" s="296"/>
      <c r="L77" s="296"/>
      <c r="M77" s="296"/>
      <c r="N77" s="296"/>
      <c r="O77" s="296"/>
      <c r="P77" s="296"/>
      <c r="Q77" s="296"/>
      <c r="R77" s="296"/>
      <c r="S77" s="296"/>
      <c r="T77" s="296"/>
      <c r="U77" s="296"/>
      <c r="V77" s="296"/>
      <c r="W77" s="296"/>
      <c r="X77" s="296"/>
      <c r="Y77" s="296"/>
      <c r="Z77" s="296"/>
    </row>
    <row r="78" ht="11.25" customHeight="1">
      <c r="A78" s="296"/>
      <c r="B78" s="296"/>
      <c r="C78" s="342"/>
      <c r="D78" s="342"/>
      <c r="E78" s="296"/>
      <c r="F78" s="296"/>
      <c r="G78" s="296"/>
      <c r="H78" s="296"/>
      <c r="I78" s="296"/>
      <c r="J78" s="296"/>
      <c r="K78" s="296"/>
      <c r="L78" s="296"/>
      <c r="M78" s="296"/>
      <c r="N78" s="296"/>
      <c r="O78" s="296"/>
      <c r="P78" s="296"/>
      <c r="Q78" s="296"/>
      <c r="R78" s="296"/>
      <c r="S78" s="296"/>
      <c r="T78" s="296"/>
      <c r="U78" s="296"/>
      <c r="V78" s="296"/>
      <c r="W78" s="296"/>
      <c r="X78" s="296"/>
      <c r="Y78" s="296"/>
      <c r="Z78" s="296"/>
    </row>
    <row r="79" ht="11.25" customHeight="1">
      <c r="A79" s="296"/>
      <c r="B79" s="296"/>
      <c r="C79" s="342"/>
      <c r="D79" s="342"/>
      <c r="E79" s="296"/>
      <c r="F79" s="296"/>
      <c r="G79" s="296"/>
      <c r="H79" s="296"/>
      <c r="I79" s="296"/>
      <c r="J79" s="296"/>
      <c r="K79" s="296"/>
      <c r="L79" s="296"/>
      <c r="M79" s="296"/>
      <c r="N79" s="296"/>
      <c r="O79" s="296"/>
      <c r="P79" s="296"/>
      <c r="Q79" s="296"/>
      <c r="R79" s="296"/>
      <c r="S79" s="296"/>
      <c r="T79" s="296"/>
      <c r="U79" s="296"/>
      <c r="V79" s="296"/>
      <c r="W79" s="296"/>
      <c r="X79" s="296"/>
      <c r="Y79" s="296"/>
      <c r="Z79" s="296"/>
    </row>
    <row r="80" ht="11.25" customHeight="1">
      <c r="A80" s="296"/>
      <c r="B80" s="296"/>
      <c r="C80" s="342"/>
      <c r="D80" s="342"/>
      <c r="E80" s="296"/>
      <c r="F80" s="296"/>
      <c r="G80" s="296"/>
      <c r="H80" s="296"/>
      <c r="I80" s="296"/>
      <c r="J80" s="296"/>
      <c r="K80" s="296"/>
      <c r="L80" s="296"/>
      <c r="M80" s="296"/>
      <c r="N80" s="296"/>
      <c r="O80" s="296"/>
      <c r="P80" s="296"/>
      <c r="Q80" s="296"/>
      <c r="R80" s="296"/>
      <c r="S80" s="296"/>
      <c r="T80" s="296"/>
      <c r="U80" s="296"/>
      <c r="V80" s="296"/>
      <c r="W80" s="296"/>
      <c r="X80" s="296"/>
      <c r="Y80" s="296"/>
      <c r="Z80" s="296"/>
    </row>
    <row r="81" ht="11.25" customHeight="1">
      <c r="A81" s="296"/>
      <c r="B81" s="296"/>
      <c r="C81" s="342"/>
      <c r="D81" s="342"/>
      <c r="E81" s="296"/>
      <c r="F81" s="296"/>
      <c r="G81" s="296"/>
      <c r="H81" s="296"/>
      <c r="I81" s="296"/>
      <c r="J81" s="296"/>
      <c r="K81" s="296"/>
      <c r="L81" s="296"/>
      <c r="M81" s="296"/>
      <c r="N81" s="296"/>
      <c r="O81" s="296"/>
      <c r="P81" s="296"/>
      <c r="Q81" s="296"/>
      <c r="R81" s="296"/>
      <c r="S81" s="296"/>
      <c r="T81" s="296"/>
      <c r="U81" s="296"/>
      <c r="V81" s="296"/>
      <c r="W81" s="296"/>
      <c r="X81" s="296"/>
      <c r="Y81" s="296"/>
      <c r="Z81" s="296"/>
    </row>
    <row r="82" ht="11.25" customHeight="1">
      <c r="A82" s="296"/>
      <c r="B82" s="296"/>
      <c r="C82" s="342"/>
      <c r="D82" s="342"/>
      <c r="E82" s="296"/>
      <c r="F82" s="296"/>
      <c r="G82" s="296"/>
      <c r="H82" s="296"/>
      <c r="I82" s="296"/>
      <c r="J82" s="296"/>
      <c r="K82" s="296"/>
      <c r="L82" s="296"/>
      <c r="M82" s="296"/>
      <c r="N82" s="296"/>
      <c r="O82" s="296"/>
      <c r="P82" s="296"/>
      <c r="Q82" s="296"/>
      <c r="R82" s="296"/>
      <c r="S82" s="296"/>
      <c r="T82" s="296"/>
      <c r="U82" s="296"/>
      <c r="V82" s="296"/>
      <c r="W82" s="296"/>
      <c r="X82" s="296"/>
      <c r="Y82" s="296"/>
      <c r="Z82" s="296"/>
    </row>
    <row r="83" ht="11.25" customHeight="1">
      <c r="A83" s="296"/>
      <c r="B83" s="296"/>
      <c r="C83" s="342"/>
      <c r="D83" s="342"/>
      <c r="E83" s="296"/>
      <c r="F83" s="296"/>
      <c r="G83" s="296"/>
      <c r="H83" s="296"/>
      <c r="I83" s="296"/>
      <c r="J83" s="296"/>
      <c r="K83" s="296"/>
      <c r="L83" s="296"/>
      <c r="M83" s="296"/>
      <c r="N83" s="296"/>
      <c r="O83" s="296"/>
      <c r="P83" s="296"/>
      <c r="Q83" s="296"/>
      <c r="R83" s="296"/>
      <c r="S83" s="296"/>
      <c r="T83" s="296"/>
      <c r="U83" s="296"/>
      <c r="V83" s="296"/>
      <c r="W83" s="296"/>
      <c r="X83" s="296"/>
      <c r="Y83" s="296"/>
      <c r="Z83" s="296"/>
    </row>
    <row r="84" ht="11.25" customHeight="1">
      <c r="A84" s="296"/>
      <c r="B84" s="296"/>
      <c r="C84" s="342"/>
      <c r="D84" s="342"/>
      <c r="E84" s="296"/>
      <c r="F84" s="296"/>
      <c r="G84" s="296"/>
      <c r="H84" s="296"/>
      <c r="I84" s="296"/>
      <c r="J84" s="296"/>
      <c r="K84" s="296"/>
      <c r="L84" s="296"/>
      <c r="M84" s="296"/>
      <c r="N84" s="296"/>
      <c r="O84" s="296"/>
      <c r="P84" s="296"/>
      <c r="Q84" s="296"/>
      <c r="R84" s="296"/>
      <c r="S84" s="296"/>
      <c r="T84" s="296"/>
      <c r="U84" s="296"/>
      <c r="V84" s="296"/>
      <c r="W84" s="296"/>
      <c r="X84" s="296"/>
      <c r="Y84" s="296"/>
      <c r="Z84" s="296"/>
    </row>
    <row r="85" ht="11.25" customHeight="1">
      <c r="A85" s="296"/>
      <c r="B85" s="296"/>
      <c r="C85" s="342"/>
      <c r="D85" s="342"/>
      <c r="E85" s="296"/>
      <c r="F85" s="296"/>
      <c r="G85" s="296"/>
      <c r="H85" s="296"/>
      <c r="I85" s="296"/>
      <c r="J85" s="296"/>
      <c r="K85" s="296"/>
      <c r="L85" s="296"/>
      <c r="M85" s="296"/>
      <c r="N85" s="296"/>
      <c r="O85" s="296"/>
      <c r="P85" s="296"/>
      <c r="Q85" s="296"/>
      <c r="R85" s="296"/>
      <c r="S85" s="296"/>
      <c r="T85" s="296"/>
      <c r="U85" s="296"/>
      <c r="V85" s="296"/>
      <c r="W85" s="296"/>
      <c r="X85" s="296"/>
      <c r="Y85" s="296"/>
      <c r="Z85" s="296"/>
    </row>
    <row r="86" ht="11.25" customHeight="1">
      <c r="A86" s="296"/>
      <c r="B86" s="296"/>
      <c r="C86" s="342"/>
      <c r="D86" s="342"/>
      <c r="E86" s="296"/>
      <c r="F86" s="296"/>
      <c r="G86" s="296"/>
      <c r="H86" s="296"/>
      <c r="I86" s="296"/>
      <c r="J86" s="296"/>
      <c r="K86" s="296"/>
      <c r="L86" s="296"/>
      <c r="M86" s="296"/>
      <c r="N86" s="296"/>
      <c r="O86" s="296"/>
      <c r="P86" s="296"/>
      <c r="Q86" s="296"/>
      <c r="R86" s="296"/>
      <c r="S86" s="296"/>
      <c r="T86" s="296"/>
      <c r="U86" s="296"/>
      <c r="V86" s="296"/>
      <c r="W86" s="296"/>
      <c r="X86" s="296"/>
      <c r="Y86" s="296"/>
      <c r="Z86" s="296"/>
    </row>
    <row r="87" ht="11.25" customHeight="1">
      <c r="A87" s="296"/>
      <c r="B87" s="296"/>
      <c r="C87" s="342"/>
      <c r="D87" s="342"/>
      <c r="E87" s="296"/>
      <c r="F87" s="296"/>
      <c r="G87" s="296"/>
      <c r="H87" s="296"/>
      <c r="I87" s="296"/>
      <c r="J87" s="296"/>
      <c r="K87" s="296"/>
      <c r="L87" s="296"/>
      <c r="M87" s="296"/>
      <c r="N87" s="296"/>
      <c r="O87" s="296"/>
      <c r="P87" s="296"/>
      <c r="Q87" s="296"/>
      <c r="R87" s="296"/>
      <c r="S87" s="296"/>
      <c r="T87" s="296"/>
      <c r="U87" s="296"/>
      <c r="V87" s="296"/>
      <c r="W87" s="296"/>
      <c r="X87" s="296"/>
      <c r="Y87" s="296"/>
      <c r="Z87" s="296"/>
    </row>
    <row r="88" ht="11.25" customHeight="1">
      <c r="A88" s="296"/>
      <c r="B88" s="296"/>
      <c r="C88" s="342"/>
      <c r="D88" s="342"/>
      <c r="E88" s="296"/>
      <c r="F88" s="296"/>
      <c r="G88" s="296"/>
      <c r="H88" s="296"/>
      <c r="I88" s="296"/>
      <c r="J88" s="296"/>
      <c r="K88" s="296"/>
      <c r="L88" s="296"/>
      <c r="M88" s="296"/>
      <c r="N88" s="296"/>
      <c r="O88" s="296"/>
      <c r="P88" s="296"/>
      <c r="Q88" s="296"/>
      <c r="R88" s="296"/>
      <c r="S88" s="296"/>
      <c r="T88" s="296"/>
      <c r="U88" s="296"/>
      <c r="V88" s="296"/>
      <c r="W88" s="296"/>
      <c r="X88" s="296"/>
      <c r="Y88" s="296"/>
      <c r="Z88" s="296"/>
    </row>
    <row r="89" ht="11.25" customHeight="1">
      <c r="A89" s="296"/>
      <c r="B89" s="296"/>
      <c r="C89" s="342"/>
      <c r="D89" s="342"/>
      <c r="E89" s="296"/>
      <c r="F89" s="296"/>
      <c r="G89" s="296"/>
      <c r="H89" s="296"/>
      <c r="I89" s="296"/>
      <c r="J89" s="296"/>
      <c r="K89" s="296"/>
      <c r="L89" s="296"/>
      <c r="M89" s="296"/>
      <c r="N89" s="296"/>
      <c r="O89" s="296"/>
      <c r="P89" s="296"/>
      <c r="Q89" s="296"/>
      <c r="R89" s="296"/>
      <c r="S89" s="296"/>
      <c r="T89" s="296"/>
      <c r="U89" s="296"/>
      <c r="V89" s="296"/>
      <c r="W89" s="296"/>
      <c r="X89" s="296"/>
      <c r="Y89" s="296"/>
      <c r="Z89" s="296"/>
    </row>
    <row r="90" ht="11.25" customHeight="1">
      <c r="A90" s="296"/>
      <c r="B90" s="296"/>
      <c r="C90" s="342"/>
      <c r="D90" s="342"/>
      <c r="E90" s="296"/>
      <c r="F90" s="296"/>
      <c r="G90" s="296"/>
      <c r="H90" s="296"/>
      <c r="I90" s="296"/>
      <c r="J90" s="296"/>
      <c r="K90" s="296"/>
      <c r="L90" s="296"/>
      <c r="M90" s="296"/>
      <c r="N90" s="296"/>
      <c r="O90" s="296"/>
      <c r="P90" s="296"/>
      <c r="Q90" s="296"/>
      <c r="R90" s="296"/>
      <c r="S90" s="296"/>
      <c r="T90" s="296"/>
      <c r="U90" s="296"/>
      <c r="V90" s="296"/>
      <c r="W90" s="296"/>
      <c r="X90" s="296"/>
      <c r="Y90" s="296"/>
      <c r="Z90" s="296"/>
    </row>
    <row r="91" ht="11.25" customHeight="1">
      <c r="A91" s="296"/>
      <c r="B91" s="296"/>
      <c r="C91" s="342"/>
      <c r="D91" s="342"/>
      <c r="E91" s="296"/>
      <c r="F91" s="296"/>
      <c r="G91" s="296"/>
      <c r="H91" s="296"/>
      <c r="I91" s="296"/>
      <c r="J91" s="296"/>
      <c r="K91" s="296"/>
      <c r="L91" s="296"/>
      <c r="M91" s="296"/>
      <c r="N91" s="296"/>
      <c r="O91" s="296"/>
      <c r="P91" s="296"/>
      <c r="Q91" s="296"/>
      <c r="R91" s="296"/>
      <c r="S91" s="296"/>
      <c r="T91" s="296"/>
      <c r="U91" s="296"/>
      <c r="V91" s="296"/>
      <c r="W91" s="296"/>
      <c r="X91" s="296"/>
      <c r="Y91" s="296"/>
      <c r="Z91" s="296"/>
    </row>
    <row r="92" ht="11.25" customHeight="1">
      <c r="A92" s="296"/>
      <c r="B92" s="296"/>
      <c r="C92" s="342"/>
      <c r="D92" s="342"/>
      <c r="E92" s="296"/>
      <c r="F92" s="296"/>
      <c r="G92" s="296"/>
      <c r="H92" s="296"/>
      <c r="I92" s="296"/>
      <c r="J92" s="296"/>
      <c r="K92" s="296"/>
      <c r="L92" s="296"/>
      <c r="M92" s="296"/>
      <c r="N92" s="296"/>
      <c r="O92" s="296"/>
      <c r="P92" s="296"/>
      <c r="Q92" s="296"/>
      <c r="R92" s="296"/>
      <c r="S92" s="296"/>
      <c r="T92" s="296"/>
      <c r="U92" s="296"/>
      <c r="V92" s="296"/>
      <c r="W92" s="296"/>
      <c r="X92" s="296"/>
      <c r="Y92" s="296"/>
      <c r="Z92" s="296"/>
    </row>
    <row r="93" ht="11.25" customHeight="1">
      <c r="A93" s="296"/>
      <c r="B93" s="296"/>
      <c r="C93" s="342"/>
      <c r="D93" s="342"/>
      <c r="E93" s="296"/>
      <c r="F93" s="296"/>
      <c r="G93" s="296"/>
      <c r="H93" s="296"/>
      <c r="I93" s="296"/>
      <c r="J93" s="296"/>
      <c r="K93" s="296"/>
      <c r="L93" s="296"/>
      <c r="M93" s="296"/>
      <c r="N93" s="296"/>
      <c r="O93" s="296"/>
      <c r="P93" s="296"/>
      <c r="Q93" s="296"/>
      <c r="R93" s="296"/>
      <c r="S93" s="296"/>
      <c r="T93" s="296"/>
      <c r="U93" s="296"/>
      <c r="V93" s="296"/>
      <c r="W93" s="296"/>
      <c r="X93" s="296"/>
      <c r="Y93" s="296"/>
      <c r="Z93" s="296"/>
    </row>
    <row r="94" ht="11.25" customHeight="1">
      <c r="A94" s="296"/>
      <c r="B94" s="296"/>
      <c r="C94" s="342"/>
      <c r="D94" s="342"/>
      <c r="E94" s="296"/>
      <c r="F94" s="296"/>
      <c r="G94" s="296"/>
      <c r="H94" s="296"/>
      <c r="I94" s="296"/>
      <c r="J94" s="296"/>
      <c r="K94" s="296"/>
      <c r="L94" s="296"/>
      <c r="M94" s="296"/>
      <c r="N94" s="296"/>
      <c r="O94" s="296"/>
      <c r="P94" s="296"/>
      <c r="Q94" s="296"/>
      <c r="R94" s="296"/>
      <c r="S94" s="296"/>
      <c r="T94" s="296"/>
      <c r="U94" s="296"/>
      <c r="V94" s="296"/>
      <c r="W94" s="296"/>
      <c r="X94" s="296"/>
      <c r="Y94" s="296"/>
      <c r="Z94" s="296"/>
    </row>
    <row r="95" ht="11.25" customHeight="1">
      <c r="A95" s="296"/>
      <c r="B95" s="296"/>
      <c r="C95" s="342"/>
      <c r="D95" s="342"/>
      <c r="E95" s="296"/>
      <c r="F95" s="296"/>
      <c r="G95" s="296"/>
      <c r="H95" s="296"/>
      <c r="I95" s="296"/>
      <c r="J95" s="296"/>
      <c r="K95" s="296"/>
      <c r="L95" s="296"/>
      <c r="M95" s="296"/>
      <c r="N95" s="296"/>
      <c r="O95" s="296"/>
      <c r="P95" s="296"/>
      <c r="Q95" s="296"/>
      <c r="R95" s="296"/>
      <c r="S95" s="296"/>
      <c r="T95" s="296"/>
      <c r="U95" s="296"/>
      <c r="V95" s="296"/>
      <c r="W95" s="296"/>
      <c r="X95" s="296"/>
      <c r="Y95" s="296"/>
      <c r="Z95" s="296"/>
    </row>
    <row r="96" ht="11.25" customHeight="1">
      <c r="A96" s="296"/>
      <c r="B96" s="296"/>
      <c r="C96" s="342"/>
      <c r="D96" s="342"/>
      <c r="E96" s="296"/>
      <c r="F96" s="296"/>
      <c r="G96" s="296"/>
      <c r="H96" s="296"/>
      <c r="I96" s="296"/>
      <c r="J96" s="296"/>
      <c r="K96" s="296"/>
      <c r="L96" s="296"/>
      <c r="M96" s="296"/>
      <c r="N96" s="296"/>
      <c r="O96" s="296"/>
      <c r="P96" s="296"/>
      <c r="Q96" s="296"/>
      <c r="R96" s="296"/>
      <c r="S96" s="296"/>
      <c r="T96" s="296"/>
      <c r="U96" s="296"/>
      <c r="V96" s="296"/>
      <c r="W96" s="296"/>
      <c r="X96" s="296"/>
      <c r="Y96" s="296"/>
      <c r="Z96" s="296"/>
    </row>
    <row r="97" ht="11.25" customHeight="1">
      <c r="A97" s="296"/>
      <c r="B97" s="296"/>
      <c r="C97" s="342"/>
      <c r="D97" s="342"/>
      <c r="E97" s="296"/>
      <c r="F97" s="296"/>
      <c r="G97" s="296"/>
      <c r="H97" s="296"/>
      <c r="I97" s="296"/>
      <c r="J97" s="296"/>
      <c r="K97" s="296"/>
      <c r="L97" s="296"/>
      <c r="M97" s="296"/>
      <c r="N97" s="296"/>
      <c r="O97" s="296"/>
      <c r="P97" s="296"/>
      <c r="Q97" s="296"/>
      <c r="R97" s="296"/>
      <c r="S97" s="296"/>
      <c r="T97" s="296"/>
      <c r="U97" s="296"/>
      <c r="V97" s="296"/>
      <c r="W97" s="296"/>
      <c r="X97" s="296"/>
      <c r="Y97" s="296"/>
      <c r="Z97" s="296"/>
    </row>
    <row r="98" ht="11.25" customHeight="1">
      <c r="A98" s="296"/>
      <c r="B98" s="296"/>
      <c r="C98" s="342"/>
      <c r="D98" s="342"/>
      <c r="E98" s="296"/>
      <c r="F98" s="296"/>
      <c r="G98" s="296"/>
      <c r="H98" s="296"/>
      <c r="I98" s="296"/>
      <c r="J98" s="296"/>
      <c r="K98" s="296"/>
      <c r="L98" s="296"/>
      <c r="M98" s="296"/>
      <c r="N98" s="296"/>
      <c r="O98" s="296"/>
      <c r="P98" s="296"/>
      <c r="Q98" s="296"/>
      <c r="R98" s="296"/>
      <c r="S98" s="296"/>
      <c r="T98" s="296"/>
      <c r="U98" s="296"/>
      <c r="V98" s="296"/>
      <c r="W98" s="296"/>
      <c r="X98" s="296"/>
      <c r="Y98" s="296"/>
      <c r="Z98" s="296"/>
    </row>
    <row r="99" ht="11.25" customHeight="1">
      <c r="A99" s="296"/>
      <c r="B99" s="296"/>
      <c r="C99" s="342"/>
      <c r="D99" s="342"/>
      <c r="E99" s="296"/>
      <c r="F99" s="296"/>
      <c r="G99" s="296"/>
      <c r="H99" s="296"/>
      <c r="I99" s="296"/>
      <c r="J99" s="296"/>
      <c r="K99" s="296"/>
      <c r="L99" s="296"/>
      <c r="M99" s="296"/>
      <c r="N99" s="296"/>
      <c r="O99" s="296"/>
      <c r="P99" s="296"/>
      <c r="Q99" s="296"/>
      <c r="R99" s="296"/>
      <c r="S99" s="296"/>
      <c r="T99" s="296"/>
      <c r="U99" s="296"/>
      <c r="V99" s="296"/>
      <c r="W99" s="296"/>
      <c r="X99" s="296"/>
      <c r="Y99" s="296"/>
      <c r="Z99" s="296"/>
    </row>
    <row r="100" ht="11.25" customHeight="1">
      <c r="A100" s="296"/>
      <c r="B100" s="296"/>
      <c r="C100" s="342"/>
      <c r="D100" s="342"/>
      <c r="E100" s="296"/>
      <c r="F100" s="296"/>
      <c r="G100" s="296"/>
      <c r="H100" s="296"/>
      <c r="I100" s="296"/>
      <c r="J100" s="296"/>
      <c r="K100" s="296"/>
      <c r="L100" s="296"/>
      <c r="M100" s="296"/>
      <c r="N100" s="296"/>
      <c r="O100" s="296"/>
      <c r="P100" s="296"/>
      <c r="Q100" s="296"/>
      <c r="R100" s="296"/>
      <c r="S100" s="296"/>
      <c r="T100" s="296"/>
      <c r="U100" s="296"/>
      <c r="V100" s="296"/>
      <c r="W100" s="296"/>
      <c r="X100" s="296"/>
      <c r="Y100" s="296"/>
      <c r="Z100" s="296"/>
    </row>
    <row r="101" ht="11.25" customHeight="1">
      <c r="A101" s="296"/>
      <c r="B101" s="296"/>
      <c r="C101" s="342"/>
      <c r="D101" s="342"/>
      <c r="E101" s="296"/>
      <c r="F101" s="296"/>
      <c r="G101" s="296"/>
      <c r="H101" s="296"/>
      <c r="I101" s="296"/>
      <c r="J101" s="296"/>
      <c r="K101" s="296"/>
      <c r="L101" s="296"/>
      <c r="M101" s="296"/>
      <c r="N101" s="296"/>
      <c r="O101" s="296"/>
      <c r="P101" s="296"/>
      <c r="Q101" s="296"/>
      <c r="R101" s="296"/>
      <c r="S101" s="296"/>
      <c r="T101" s="296"/>
      <c r="U101" s="296"/>
      <c r="V101" s="296"/>
      <c r="W101" s="296"/>
      <c r="X101" s="296"/>
      <c r="Y101" s="296"/>
      <c r="Z101" s="296"/>
    </row>
    <row r="102" ht="11.25" customHeight="1">
      <c r="A102" s="296"/>
      <c r="B102" s="296"/>
      <c r="C102" s="342"/>
      <c r="D102" s="342"/>
      <c r="E102" s="296"/>
      <c r="F102" s="296"/>
      <c r="G102" s="296"/>
      <c r="H102" s="296"/>
      <c r="I102" s="296"/>
      <c r="J102" s="296"/>
      <c r="K102" s="296"/>
      <c r="L102" s="296"/>
      <c r="M102" s="296"/>
      <c r="N102" s="296"/>
      <c r="O102" s="296"/>
      <c r="P102" s="296"/>
      <c r="Q102" s="296"/>
      <c r="R102" s="296"/>
      <c r="S102" s="296"/>
      <c r="T102" s="296"/>
      <c r="U102" s="296"/>
      <c r="V102" s="296"/>
      <c r="W102" s="296"/>
      <c r="X102" s="296"/>
      <c r="Y102" s="296"/>
      <c r="Z102" s="296"/>
    </row>
    <row r="103" ht="11.25" customHeight="1">
      <c r="A103" s="296"/>
      <c r="B103" s="296"/>
      <c r="C103" s="342"/>
      <c r="D103" s="342"/>
      <c r="E103" s="296"/>
      <c r="F103" s="296"/>
      <c r="G103" s="296"/>
      <c r="H103" s="296"/>
      <c r="I103" s="296"/>
      <c r="J103" s="296"/>
      <c r="K103" s="296"/>
      <c r="L103" s="296"/>
      <c r="M103" s="296"/>
      <c r="N103" s="296"/>
      <c r="O103" s="296"/>
      <c r="P103" s="296"/>
      <c r="Q103" s="296"/>
      <c r="R103" s="296"/>
      <c r="S103" s="296"/>
      <c r="T103" s="296"/>
      <c r="U103" s="296"/>
      <c r="V103" s="296"/>
      <c r="W103" s="296"/>
      <c r="X103" s="296"/>
      <c r="Y103" s="296"/>
      <c r="Z103" s="296"/>
    </row>
    <row r="104" ht="11.25" customHeight="1">
      <c r="A104" s="296"/>
      <c r="B104" s="296"/>
      <c r="C104" s="342"/>
      <c r="D104" s="342"/>
      <c r="E104" s="296"/>
      <c r="F104" s="296"/>
      <c r="G104" s="296"/>
      <c r="H104" s="296"/>
      <c r="I104" s="296"/>
      <c r="J104" s="296"/>
      <c r="K104" s="296"/>
      <c r="L104" s="296"/>
      <c r="M104" s="296"/>
      <c r="N104" s="296"/>
      <c r="O104" s="296"/>
      <c r="P104" s="296"/>
      <c r="Q104" s="296"/>
      <c r="R104" s="296"/>
      <c r="S104" s="296"/>
      <c r="T104" s="296"/>
      <c r="U104" s="296"/>
      <c r="V104" s="296"/>
      <c r="W104" s="296"/>
      <c r="X104" s="296"/>
      <c r="Y104" s="296"/>
      <c r="Z104" s="296"/>
    </row>
    <row r="105" ht="11.25" customHeight="1">
      <c r="A105" s="296"/>
      <c r="B105" s="296"/>
      <c r="C105" s="342"/>
      <c r="D105" s="342"/>
      <c r="E105" s="296"/>
      <c r="F105" s="296"/>
      <c r="G105" s="296"/>
      <c r="H105" s="296"/>
      <c r="I105" s="296"/>
      <c r="J105" s="296"/>
      <c r="K105" s="296"/>
      <c r="L105" s="296"/>
      <c r="M105" s="296"/>
      <c r="N105" s="296"/>
      <c r="O105" s="296"/>
      <c r="P105" s="296"/>
      <c r="Q105" s="296"/>
      <c r="R105" s="296"/>
      <c r="S105" s="296"/>
      <c r="T105" s="296"/>
      <c r="U105" s="296"/>
      <c r="V105" s="296"/>
      <c r="W105" s="296"/>
      <c r="X105" s="296"/>
      <c r="Y105" s="296"/>
      <c r="Z105" s="296"/>
    </row>
    <row r="106" ht="11.25" customHeight="1">
      <c r="A106" s="296"/>
      <c r="B106" s="296"/>
      <c r="C106" s="342"/>
      <c r="D106" s="342"/>
      <c r="E106" s="296"/>
      <c r="F106" s="296"/>
      <c r="G106" s="296"/>
      <c r="H106" s="296"/>
      <c r="I106" s="296"/>
      <c r="J106" s="296"/>
      <c r="K106" s="296"/>
      <c r="L106" s="296"/>
      <c r="M106" s="296"/>
      <c r="N106" s="296"/>
      <c r="O106" s="296"/>
      <c r="P106" s="296"/>
      <c r="Q106" s="296"/>
      <c r="R106" s="296"/>
      <c r="S106" s="296"/>
      <c r="T106" s="296"/>
      <c r="U106" s="296"/>
      <c r="V106" s="296"/>
      <c r="W106" s="296"/>
      <c r="X106" s="296"/>
      <c r="Y106" s="296"/>
      <c r="Z106" s="296"/>
    </row>
    <row r="107" ht="11.25" customHeight="1">
      <c r="A107" s="296"/>
      <c r="B107" s="296"/>
      <c r="C107" s="342"/>
      <c r="D107" s="342"/>
      <c r="E107" s="296"/>
      <c r="F107" s="296"/>
      <c r="G107" s="296"/>
      <c r="H107" s="296"/>
      <c r="I107" s="296"/>
      <c r="J107" s="296"/>
      <c r="K107" s="296"/>
      <c r="L107" s="296"/>
      <c r="M107" s="296"/>
      <c r="N107" s="296"/>
      <c r="O107" s="296"/>
      <c r="P107" s="296"/>
      <c r="Q107" s="296"/>
      <c r="R107" s="296"/>
      <c r="S107" s="296"/>
      <c r="T107" s="296"/>
      <c r="U107" s="296"/>
      <c r="V107" s="296"/>
      <c r="W107" s="296"/>
      <c r="X107" s="296"/>
      <c r="Y107" s="296"/>
      <c r="Z107" s="296"/>
    </row>
    <row r="108" ht="11.25" customHeight="1">
      <c r="A108" s="296"/>
      <c r="B108" s="296"/>
      <c r="C108" s="342"/>
      <c r="D108" s="342"/>
      <c r="E108" s="296"/>
      <c r="F108" s="296"/>
      <c r="G108" s="296"/>
      <c r="H108" s="296"/>
      <c r="I108" s="296"/>
      <c r="J108" s="296"/>
      <c r="K108" s="296"/>
      <c r="L108" s="296"/>
      <c r="M108" s="296"/>
      <c r="N108" s="296"/>
      <c r="O108" s="296"/>
      <c r="P108" s="296"/>
      <c r="Q108" s="296"/>
      <c r="R108" s="296"/>
      <c r="S108" s="296"/>
      <c r="T108" s="296"/>
      <c r="U108" s="296"/>
      <c r="V108" s="296"/>
      <c r="W108" s="296"/>
      <c r="X108" s="296"/>
      <c r="Y108" s="296"/>
      <c r="Z108" s="296"/>
    </row>
    <row r="109" ht="11.25" customHeight="1">
      <c r="A109" s="296"/>
      <c r="B109" s="296"/>
      <c r="C109" s="342"/>
      <c r="D109" s="342"/>
      <c r="E109" s="296"/>
      <c r="F109" s="296"/>
      <c r="G109" s="296"/>
      <c r="H109" s="296"/>
      <c r="I109" s="296"/>
      <c r="J109" s="296"/>
      <c r="K109" s="296"/>
      <c r="L109" s="296"/>
      <c r="M109" s="296"/>
      <c r="N109" s="296"/>
      <c r="O109" s="296"/>
      <c r="P109" s="296"/>
      <c r="Q109" s="296"/>
      <c r="R109" s="296"/>
      <c r="S109" s="296"/>
      <c r="T109" s="296"/>
      <c r="U109" s="296"/>
      <c r="V109" s="296"/>
      <c r="W109" s="296"/>
      <c r="X109" s="296"/>
      <c r="Y109" s="296"/>
      <c r="Z109" s="296"/>
    </row>
    <row r="110" ht="11.25" customHeight="1">
      <c r="A110" s="296"/>
      <c r="B110" s="296"/>
      <c r="C110" s="342"/>
      <c r="D110" s="342"/>
      <c r="E110" s="296"/>
      <c r="F110" s="296"/>
      <c r="G110" s="296"/>
      <c r="H110" s="296"/>
      <c r="I110" s="296"/>
      <c r="J110" s="296"/>
      <c r="K110" s="296"/>
      <c r="L110" s="296"/>
      <c r="M110" s="296"/>
      <c r="N110" s="296"/>
      <c r="O110" s="296"/>
      <c r="P110" s="296"/>
      <c r="Q110" s="296"/>
      <c r="R110" s="296"/>
      <c r="S110" s="296"/>
      <c r="T110" s="296"/>
      <c r="U110" s="296"/>
      <c r="V110" s="296"/>
      <c r="W110" s="296"/>
      <c r="X110" s="296"/>
      <c r="Y110" s="296"/>
      <c r="Z110" s="296"/>
    </row>
    <row r="111" ht="11.25" customHeight="1">
      <c r="A111" s="296"/>
      <c r="B111" s="296"/>
      <c r="C111" s="342"/>
      <c r="D111" s="342"/>
      <c r="E111" s="296"/>
      <c r="F111" s="296"/>
      <c r="G111" s="296"/>
      <c r="H111" s="296"/>
      <c r="I111" s="296"/>
      <c r="J111" s="296"/>
      <c r="K111" s="296"/>
      <c r="L111" s="296"/>
      <c r="M111" s="296"/>
      <c r="N111" s="296"/>
      <c r="O111" s="296"/>
      <c r="P111" s="296"/>
      <c r="Q111" s="296"/>
      <c r="R111" s="296"/>
      <c r="S111" s="296"/>
      <c r="T111" s="296"/>
      <c r="U111" s="296"/>
      <c r="V111" s="296"/>
      <c r="W111" s="296"/>
      <c r="X111" s="296"/>
      <c r="Y111" s="296"/>
      <c r="Z111" s="296"/>
    </row>
    <row r="112" ht="11.25" customHeight="1">
      <c r="A112" s="296"/>
      <c r="B112" s="296"/>
      <c r="C112" s="342"/>
      <c r="D112" s="342"/>
      <c r="E112" s="296"/>
      <c r="F112" s="296"/>
      <c r="G112" s="296"/>
      <c r="H112" s="296"/>
      <c r="I112" s="296"/>
      <c r="J112" s="296"/>
      <c r="K112" s="296"/>
      <c r="L112" s="296"/>
      <c r="M112" s="296"/>
      <c r="N112" s="296"/>
      <c r="O112" s="296"/>
      <c r="P112" s="296"/>
      <c r="Q112" s="296"/>
      <c r="R112" s="296"/>
      <c r="S112" s="296"/>
      <c r="T112" s="296"/>
      <c r="U112" s="296"/>
      <c r="V112" s="296"/>
      <c r="W112" s="296"/>
      <c r="X112" s="296"/>
      <c r="Y112" s="296"/>
      <c r="Z112" s="296"/>
    </row>
    <row r="113" ht="11.25" customHeight="1">
      <c r="A113" s="296"/>
      <c r="B113" s="296"/>
      <c r="C113" s="342"/>
      <c r="D113" s="342"/>
      <c r="E113" s="296"/>
      <c r="F113" s="296"/>
      <c r="G113" s="296"/>
      <c r="H113" s="296"/>
      <c r="I113" s="296"/>
      <c r="J113" s="296"/>
      <c r="K113" s="296"/>
      <c r="L113" s="296"/>
      <c r="M113" s="296"/>
      <c r="N113" s="296"/>
      <c r="O113" s="296"/>
      <c r="P113" s="296"/>
      <c r="Q113" s="296"/>
      <c r="R113" s="296"/>
      <c r="S113" s="296"/>
      <c r="T113" s="296"/>
      <c r="U113" s="296"/>
      <c r="V113" s="296"/>
      <c r="W113" s="296"/>
      <c r="X113" s="296"/>
      <c r="Y113" s="296"/>
      <c r="Z113" s="296"/>
    </row>
    <row r="114" ht="11.25" customHeight="1">
      <c r="A114" s="296"/>
      <c r="B114" s="296"/>
      <c r="C114" s="342"/>
      <c r="D114" s="342"/>
      <c r="E114" s="296"/>
      <c r="F114" s="296"/>
      <c r="G114" s="296"/>
      <c r="H114" s="296"/>
      <c r="I114" s="296"/>
      <c r="J114" s="296"/>
      <c r="K114" s="296"/>
      <c r="L114" s="296"/>
      <c r="M114" s="296"/>
      <c r="N114" s="296"/>
      <c r="O114" s="296"/>
      <c r="P114" s="296"/>
      <c r="Q114" s="296"/>
      <c r="R114" s="296"/>
      <c r="S114" s="296"/>
      <c r="T114" s="296"/>
      <c r="U114" s="296"/>
      <c r="V114" s="296"/>
      <c r="W114" s="296"/>
      <c r="X114" s="296"/>
      <c r="Y114" s="296"/>
      <c r="Z114" s="296"/>
    </row>
    <row r="115" ht="11.25" customHeight="1">
      <c r="A115" s="296"/>
      <c r="B115" s="296"/>
      <c r="C115" s="342"/>
      <c r="D115" s="342"/>
      <c r="E115" s="296"/>
      <c r="F115" s="296"/>
      <c r="G115" s="296"/>
      <c r="H115" s="296"/>
      <c r="I115" s="296"/>
      <c r="J115" s="296"/>
      <c r="K115" s="296"/>
      <c r="L115" s="296"/>
      <c r="M115" s="296"/>
      <c r="N115" s="296"/>
      <c r="O115" s="296"/>
      <c r="P115" s="296"/>
      <c r="Q115" s="296"/>
      <c r="R115" s="296"/>
      <c r="S115" s="296"/>
      <c r="T115" s="296"/>
      <c r="U115" s="296"/>
      <c r="V115" s="296"/>
      <c r="W115" s="296"/>
      <c r="X115" s="296"/>
      <c r="Y115" s="296"/>
      <c r="Z115" s="296"/>
    </row>
    <row r="116" ht="11.25" customHeight="1">
      <c r="A116" s="296"/>
      <c r="B116" s="296"/>
      <c r="C116" s="342"/>
      <c r="D116" s="342"/>
      <c r="E116" s="296"/>
      <c r="F116" s="296"/>
      <c r="G116" s="296"/>
      <c r="H116" s="296"/>
      <c r="I116" s="296"/>
      <c r="J116" s="296"/>
      <c r="K116" s="296"/>
      <c r="L116" s="296"/>
      <c r="M116" s="296"/>
      <c r="N116" s="296"/>
      <c r="O116" s="296"/>
      <c r="P116" s="296"/>
      <c r="Q116" s="296"/>
      <c r="R116" s="296"/>
      <c r="S116" s="296"/>
      <c r="T116" s="296"/>
      <c r="U116" s="296"/>
      <c r="V116" s="296"/>
      <c r="W116" s="296"/>
      <c r="X116" s="296"/>
      <c r="Y116" s="296"/>
      <c r="Z116" s="296"/>
    </row>
    <row r="117" ht="11.25" customHeight="1">
      <c r="A117" s="296"/>
      <c r="B117" s="296"/>
      <c r="C117" s="342"/>
      <c r="D117" s="342"/>
      <c r="E117" s="296"/>
      <c r="F117" s="296"/>
      <c r="G117" s="296"/>
      <c r="H117" s="296"/>
      <c r="I117" s="296"/>
      <c r="J117" s="296"/>
      <c r="K117" s="296"/>
      <c r="L117" s="296"/>
      <c r="M117" s="296"/>
      <c r="N117" s="296"/>
      <c r="O117" s="296"/>
      <c r="P117" s="296"/>
      <c r="Q117" s="296"/>
      <c r="R117" s="296"/>
      <c r="S117" s="296"/>
      <c r="T117" s="296"/>
      <c r="U117" s="296"/>
      <c r="V117" s="296"/>
      <c r="W117" s="296"/>
      <c r="X117" s="296"/>
      <c r="Y117" s="296"/>
      <c r="Z117" s="296"/>
    </row>
    <row r="118" ht="11.25" customHeight="1">
      <c r="A118" s="296"/>
      <c r="B118" s="296"/>
      <c r="C118" s="342"/>
      <c r="D118" s="342"/>
      <c r="E118" s="296"/>
      <c r="F118" s="296"/>
      <c r="G118" s="296"/>
      <c r="H118" s="296"/>
      <c r="I118" s="296"/>
      <c r="J118" s="296"/>
      <c r="K118" s="296"/>
      <c r="L118" s="296"/>
      <c r="M118" s="296"/>
      <c r="N118" s="296"/>
      <c r="O118" s="296"/>
      <c r="P118" s="296"/>
      <c r="Q118" s="296"/>
      <c r="R118" s="296"/>
      <c r="S118" s="296"/>
      <c r="T118" s="296"/>
      <c r="U118" s="296"/>
      <c r="V118" s="296"/>
      <c r="W118" s="296"/>
      <c r="X118" s="296"/>
      <c r="Y118" s="296"/>
      <c r="Z118" s="296"/>
    </row>
    <row r="119" ht="11.25" customHeight="1">
      <c r="A119" s="296"/>
      <c r="B119" s="296"/>
      <c r="C119" s="342"/>
      <c r="D119" s="342"/>
      <c r="E119" s="296"/>
      <c r="F119" s="296"/>
      <c r="G119" s="296"/>
      <c r="H119" s="296"/>
      <c r="I119" s="296"/>
      <c r="J119" s="296"/>
      <c r="K119" s="296"/>
      <c r="L119" s="296"/>
      <c r="M119" s="296"/>
      <c r="N119" s="296"/>
      <c r="O119" s="296"/>
      <c r="P119" s="296"/>
      <c r="Q119" s="296"/>
      <c r="R119" s="296"/>
      <c r="S119" s="296"/>
      <c r="T119" s="296"/>
      <c r="U119" s="296"/>
      <c r="V119" s="296"/>
      <c r="W119" s="296"/>
      <c r="X119" s="296"/>
      <c r="Y119" s="296"/>
      <c r="Z119" s="296"/>
    </row>
    <row r="120" ht="11.25" customHeight="1">
      <c r="A120" s="296"/>
      <c r="B120" s="296"/>
      <c r="C120" s="342"/>
      <c r="D120" s="342"/>
      <c r="E120" s="296"/>
      <c r="F120" s="296"/>
      <c r="G120" s="296"/>
      <c r="H120" s="296"/>
      <c r="I120" s="296"/>
      <c r="J120" s="296"/>
      <c r="K120" s="296"/>
      <c r="L120" s="296"/>
      <c r="M120" s="296"/>
      <c r="N120" s="296"/>
      <c r="O120" s="296"/>
      <c r="P120" s="296"/>
      <c r="Q120" s="296"/>
      <c r="R120" s="296"/>
      <c r="S120" s="296"/>
      <c r="T120" s="296"/>
      <c r="U120" s="296"/>
      <c r="V120" s="296"/>
      <c r="W120" s="296"/>
      <c r="X120" s="296"/>
      <c r="Y120" s="296"/>
      <c r="Z120" s="296"/>
    </row>
    <row r="121" ht="11.25" customHeight="1">
      <c r="A121" s="296"/>
      <c r="B121" s="296"/>
      <c r="C121" s="342"/>
      <c r="D121" s="342"/>
      <c r="E121" s="296"/>
      <c r="F121" s="296"/>
      <c r="G121" s="296"/>
      <c r="H121" s="296"/>
      <c r="I121" s="296"/>
      <c r="J121" s="296"/>
      <c r="K121" s="296"/>
      <c r="L121" s="296"/>
      <c r="M121" s="296"/>
      <c r="N121" s="296"/>
      <c r="O121" s="296"/>
      <c r="P121" s="296"/>
      <c r="Q121" s="296"/>
      <c r="R121" s="296"/>
      <c r="S121" s="296"/>
      <c r="T121" s="296"/>
      <c r="U121" s="296"/>
      <c r="V121" s="296"/>
      <c r="W121" s="296"/>
      <c r="X121" s="296"/>
      <c r="Y121" s="296"/>
      <c r="Z121" s="296"/>
    </row>
    <row r="122" ht="11.25" customHeight="1">
      <c r="A122" s="296"/>
      <c r="B122" s="296"/>
      <c r="C122" s="342"/>
      <c r="D122" s="342"/>
      <c r="E122" s="296"/>
      <c r="F122" s="296"/>
      <c r="G122" s="296"/>
      <c r="H122" s="296"/>
      <c r="I122" s="296"/>
      <c r="J122" s="296"/>
      <c r="K122" s="296"/>
      <c r="L122" s="296"/>
      <c r="M122" s="296"/>
      <c r="N122" s="296"/>
      <c r="O122" s="296"/>
      <c r="P122" s="296"/>
      <c r="Q122" s="296"/>
      <c r="R122" s="296"/>
      <c r="S122" s="296"/>
      <c r="T122" s="296"/>
      <c r="U122" s="296"/>
      <c r="V122" s="296"/>
      <c r="W122" s="296"/>
      <c r="X122" s="296"/>
      <c r="Y122" s="296"/>
      <c r="Z122" s="296"/>
    </row>
    <row r="123" ht="11.25" customHeight="1">
      <c r="A123" s="296"/>
      <c r="B123" s="296"/>
      <c r="C123" s="342"/>
      <c r="D123" s="342"/>
      <c r="E123" s="296"/>
      <c r="F123" s="296"/>
      <c r="G123" s="296"/>
      <c r="H123" s="296"/>
      <c r="I123" s="296"/>
      <c r="J123" s="296"/>
      <c r="K123" s="296"/>
      <c r="L123" s="296"/>
      <c r="M123" s="296"/>
      <c r="N123" s="296"/>
      <c r="O123" s="296"/>
      <c r="P123" s="296"/>
      <c r="Q123" s="296"/>
      <c r="R123" s="296"/>
      <c r="S123" s="296"/>
      <c r="T123" s="296"/>
      <c r="U123" s="296"/>
      <c r="V123" s="296"/>
      <c r="W123" s="296"/>
      <c r="X123" s="296"/>
      <c r="Y123" s="296"/>
      <c r="Z123" s="296"/>
    </row>
    <row r="124" ht="11.25" customHeight="1">
      <c r="A124" s="296"/>
      <c r="B124" s="296"/>
      <c r="C124" s="342"/>
      <c r="D124" s="342"/>
      <c r="E124" s="296"/>
      <c r="F124" s="296"/>
      <c r="G124" s="296"/>
      <c r="H124" s="296"/>
      <c r="I124" s="296"/>
      <c r="J124" s="296"/>
      <c r="K124" s="296"/>
      <c r="L124" s="296"/>
      <c r="M124" s="296"/>
      <c r="N124" s="296"/>
      <c r="O124" s="296"/>
      <c r="P124" s="296"/>
      <c r="Q124" s="296"/>
      <c r="R124" s="296"/>
      <c r="S124" s="296"/>
      <c r="T124" s="296"/>
      <c r="U124" s="296"/>
      <c r="V124" s="296"/>
      <c r="W124" s="296"/>
      <c r="X124" s="296"/>
      <c r="Y124" s="296"/>
      <c r="Z124" s="296"/>
    </row>
    <row r="125" ht="11.25" customHeight="1">
      <c r="A125" s="296"/>
      <c r="B125" s="296"/>
      <c r="C125" s="342"/>
      <c r="D125" s="342"/>
      <c r="E125" s="296"/>
      <c r="F125" s="296"/>
      <c r="G125" s="296"/>
      <c r="H125" s="296"/>
      <c r="I125" s="296"/>
      <c r="J125" s="296"/>
      <c r="K125" s="296"/>
      <c r="L125" s="296"/>
      <c r="M125" s="296"/>
      <c r="N125" s="296"/>
      <c r="O125" s="296"/>
      <c r="P125" s="296"/>
      <c r="Q125" s="296"/>
      <c r="R125" s="296"/>
      <c r="S125" s="296"/>
      <c r="T125" s="296"/>
      <c r="U125" s="296"/>
      <c r="V125" s="296"/>
      <c r="W125" s="296"/>
      <c r="X125" s="296"/>
      <c r="Y125" s="296"/>
      <c r="Z125" s="296"/>
    </row>
    <row r="126" ht="11.25" customHeight="1">
      <c r="A126" s="296"/>
      <c r="B126" s="296"/>
      <c r="C126" s="342"/>
      <c r="D126" s="342"/>
      <c r="E126" s="296"/>
      <c r="F126" s="296"/>
      <c r="G126" s="296"/>
      <c r="H126" s="296"/>
      <c r="I126" s="296"/>
      <c r="J126" s="296"/>
      <c r="K126" s="296"/>
      <c r="L126" s="296"/>
      <c r="M126" s="296"/>
      <c r="N126" s="296"/>
      <c r="O126" s="296"/>
      <c r="P126" s="296"/>
      <c r="Q126" s="296"/>
      <c r="R126" s="296"/>
      <c r="S126" s="296"/>
      <c r="T126" s="296"/>
      <c r="U126" s="296"/>
      <c r="V126" s="296"/>
      <c r="W126" s="296"/>
      <c r="X126" s="296"/>
      <c r="Y126" s="296"/>
      <c r="Z126" s="296"/>
    </row>
    <row r="127" ht="11.25" customHeight="1">
      <c r="A127" s="296"/>
      <c r="B127" s="296"/>
      <c r="C127" s="342"/>
      <c r="D127" s="342"/>
      <c r="E127" s="296"/>
      <c r="F127" s="296"/>
      <c r="G127" s="296"/>
      <c r="H127" s="296"/>
      <c r="I127" s="296"/>
      <c r="J127" s="296"/>
      <c r="K127" s="296"/>
      <c r="L127" s="296"/>
      <c r="M127" s="296"/>
      <c r="N127" s="296"/>
      <c r="O127" s="296"/>
      <c r="P127" s="296"/>
      <c r="Q127" s="296"/>
      <c r="R127" s="296"/>
      <c r="S127" s="296"/>
      <c r="T127" s="296"/>
      <c r="U127" s="296"/>
      <c r="V127" s="296"/>
      <c r="W127" s="296"/>
      <c r="X127" s="296"/>
      <c r="Y127" s="296"/>
      <c r="Z127" s="296"/>
    </row>
    <row r="128" ht="11.25" customHeight="1">
      <c r="A128" s="296"/>
      <c r="B128" s="296"/>
      <c r="C128" s="342"/>
      <c r="D128" s="342"/>
      <c r="E128" s="296"/>
      <c r="F128" s="296"/>
      <c r="G128" s="296"/>
      <c r="H128" s="296"/>
      <c r="I128" s="296"/>
      <c r="J128" s="296"/>
      <c r="K128" s="296"/>
      <c r="L128" s="296"/>
      <c r="M128" s="296"/>
      <c r="N128" s="296"/>
      <c r="O128" s="296"/>
      <c r="P128" s="296"/>
      <c r="Q128" s="296"/>
      <c r="R128" s="296"/>
      <c r="S128" s="296"/>
      <c r="T128" s="296"/>
      <c r="U128" s="296"/>
      <c r="V128" s="296"/>
      <c r="W128" s="296"/>
      <c r="X128" s="296"/>
      <c r="Y128" s="296"/>
      <c r="Z128" s="296"/>
    </row>
    <row r="129" ht="11.25" customHeight="1">
      <c r="A129" s="296"/>
      <c r="B129" s="296"/>
      <c r="C129" s="342"/>
      <c r="D129" s="342"/>
      <c r="E129" s="296"/>
      <c r="F129" s="296"/>
      <c r="G129" s="296"/>
      <c r="H129" s="296"/>
      <c r="I129" s="296"/>
      <c r="J129" s="296"/>
      <c r="K129" s="296"/>
      <c r="L129" s="296"/>
      <c r="M129" s="296"/>
      <c r="N129" s="296"/>
      <c r="O129" s="296"/>
      <c r="P129" s="296"/>
      <c r="Q129" s="296"/>
      <c r="R129" s="296"/>
      <c r="S129" s="296"/>
      <c r="T129" s="296"/>
      <c r="U129" s="296"/>
      <c r="V129" s="296"/>
      <c r="W129" s="296"/>
      <c r="X129" s="296"/>
      <c r="Y129" s="296"/>
      <c r="Z129" s="296"/>
    </row>
    <row r="130" ht="11.25" customHeight="1">
      <c r="A130" s="296"/>
      <c r="B130" s="296"/>
      <c r="C130" s="342"/>
      <c r="D130" s="342"/>
      <c r="E130" s="296"/>
      <c r="F130" s="296"/>
      <c r="G130" s="296"/>
      <c r="H130" s="296"/>
      <c r="I130" s="296"/>
      <c r="J130" s="296"/>
      <c r="K130" s="296"/>
      <c r="L130" s="296"/>
      <c r="M130" s="296"/>
      <c r="N130" s="296"/>
      <c r="O130" s="296"/>
      <c r="P130" s="296"/>
      <c r="Q130" s="296"/>
      <c r="R130" s="296"/>
      <c r="S130" s="296"/>
      <c r="T130" s="296"/>
      <c r="U130" s="296"/>
      <c r="V130" s="296"/>
      <c r="W130" s="296"/>
      <c r="X130" s="296"/>
      <c r="Y130" s="296"/>
      <c r="Z130" s="296"/>
    </row>
    <row r="131" ht="11.25" customHeight="1">
      <c r="A131" s="296"/>
      <c r="B131" s="296"/>
      <c r="C131" s="342"/>
      <c r="D131" s="342"/>
      <c r="E131" s="296"/>
      <c r="F131" s="296"/>
      <c r="G131" s="296"/>
      <c r="H131" s="296"/>
      <c r="I131" s="296"/>
      <c r="J131" s="296"/>
      <c r="K131" s="296"/>
      <c r="L131" s="296"/>
      <c r="M131" s="296"/>
      <c r="N131" s="296"/>
      <c r="O131" s="296"/>
      <c r="P131" s="296"/>
      <c r="Q131" s="296"/>
      <c r="R131" s="296"/>
      <c r="S131" s="296"/>
      <c r="T131" s="296"/>
      <c r="U131" s="296"/>
      <c r="V131" s="296"/>
      <c r="W131" s="296"/>
      <c r="X131" s="296"/>
      <c r="Y131" s="296"/>
      <c r="Z131" s="296"/>
    </row>
    <row r="132" ht="11.25" customHeight="1">
      <c r="A132" s="296"/>
      <c r="B132" s="296"/>
      <c r="C132" s="342"/>
      <c r="D132" s="342"/>
      <c r="E132" s="296"/>
      <c r="F132" s="296"/>
      <c r="G132" s="296"/>
      <c r="H132" s="296"/>
      <c r="I132" s="296"/>
      <c r="J132" s="296"/>
      <c r="K132" s="296"/>
      <c r="L132" s="296"/>
      <c r="M132" s="296"/>
      <c r="N132" s="296"/>
      <c r="O132" s="296"/>
      <c r="P132" s="296"/>
      <c r="Q132" s="296"/>
      <c r="R132" s="296"/>
      <c r="S132" s="296"/>
      <c r="T132" s="296"/>
      <c r="U132" s="296"/>
      <c r="V132" s="296"/>
      <c r="W132" s="296"/>
      <c r="X132" s="296"/>
      <c r="Y132" s="296"/>
      <c r="Z132" s="296"/>
    </row>
    <row r="133" ht="11.25" customHeight="1">
      <c r="A133" s="296"/>
      <c r="B133" s="296"/>
      <c r="C133" s="342"/>
      <c r="D133" s="342"/>
      <c r="E133" s="296"/>
      <c r="F133" s="296"/>
      <c r="G133" s="296"/>
      <c r="H133" s="296"/>
      <c r="I133" s="296"/>
      <c r="J133" s="296"/>
      <c r="K133" s="296"/>
      <c r="L133" s="296"/>
      <c r="M133" s="296"/>
      <c r="N133" s="296"/>
      <c r="O133" s="296"/>
      <c r="P133" s="296"/>
      <c r="Q133" s="296"/>
      <c r="R133" s="296"/>
      <c r="S133" s="296"/>
      <c r="T133" s="296"/>
      <c r="U133" s="296"/>
      <c r="V133" s="296"/>
      <c r="W133" s="296"/>
      <c r="X133" s="296"/>
      <c r="Y133" s="296"/>
      <c r="Z133" s="296"/>
    </row>
    <row r="134" ht="11.25" customHeight="1">
      <c r="A134" s="296"/>
      <c r="B134" s="296"/>
      <c r="C134" s="342"/>
      <c r="D134" s="342"/>
      <c r="E134" s="296"/>
      <c r="F134" s="296"/>
      <c r="G134" s="296"/>
      <c r="H134" s="296"/>
      <c r="I134" s="296"/>
      <c r="J134" s="296"/>
      <c r="K134" s="296"/>
      <c r="L134" s="296"/>
      <c r="M134" s="296"/>
      <c r="N134" s="296"/>
      <c r="O134" s="296"/>
      <c r="P134" s="296"/>
      <c r="Q134" s="296"/>
      <c r="R134" s="296"/>
      <c r="S134" s="296"/>
      <c r="T134" s="296"/>
      <c r="U134" s="296"/>
      <c r="V134" s="296"/>
      <c r="W134" s="296"/>
      <c r="X134" s="296"/>
      <c r="Y134" s="296"/>
      <c r="Z134" s="296"/>
    </row>
    <row r="135" ht="11.25" customHeight="1">
      <c r="A135" s="296"/>
      <c r="B135" s="296"/>
      <c r="C135" s="342"/>
      <c r="D135" s="342"/>
      <c r="E135" s="296"/>
      <c r="F135" s="296"/>
      <c r="G135" s="296"/>
      <c r="H135" s="296"/>
      <c r="I135" s="296"/>
      <c r="J135" s="296"/>
      <c r="K135" s="296"/>
      <c r="L135" s="296"/>
      <c r="M135" s="296"/>
      <c r="N135" s="296"/>
      <c r="O135" s="296"/>
      <c r="P135" s="296"/>
      <c r="Q135" s="296"/>
      <c r="R135" s="296"/>
      <c r="S135" s="296"/>
      <c r="T135" s="296"/>
      <c r="U135" s="296"/>
      <c r="V135" s="296"/>
      <c r="W135" s="296"/>
      <c r="X135" s="296"/>
      <c r="Y135" s="296"/>
      <c r="Z135" s="296"/>
    </row>
    <row r="136" ht="11.25" customHeight="1">
      <c r="A136" s="296"/>
      <c r="B136" s="296"/>
      <c r="C136" s="342"/>
      <c r="D136" s="342"/>
      <c r="E136" s="296"/>
      <c r="F136" s="296"/>
      <c r="G136" s="296"/>
      <c r="H136" s="296"/>
      <c r="I136" s="296"/>
      <c r="J136" s="296"/>
      <c r="K136" s="296"/>
      <c r="L136" s="296"/>
      <c r="M136" s="296"/>
      <c r="N136" s="296"/>
      <c r="O136" s="296"/>
      <c r="P136" s="296"/>
      <c r="Q136" s="296"/>
      <c r="R136" s="296"/>
      <c r="S136" s="296"/>
      <c r="T136" s="296"/>
      <c r="U136" s="296"/>
      <c r="V136" s="296"/>
      <c r="W136" s="296"/>
      <c r="X136" s="296"/>
      <c r="Y136" s="296"/>
      <c r="Z136" s="296"/>
    </row>
    <row r="137" ht="11.25" customHeight="1">
      <c r="A137" s="296"/>
      <c r="B137" s="296"/>
      <c r="C137" s="342"/>
      <c r="D137" s="342"/>
      <c r="E137" s="296"/>
      <c r="F137" s="296"/>
      <c r="G137" s="296"/>
      <c r="H137" s="296"/>
      <c r="I137" s="296"/>
      <c r="J137" s="296"/>
      <c r="K137" s="296"/>
      <c r="L137" s="296"/>
      <c r="M137" s="296"/>
      <c r="N137" s="296"/>
      <c r="O137" s="296"/>
      <c r="P137" s="296"/>
      <c r="Q137" s="296"/>
      <c r="R137" s="296"/>
      <c r="S137" s="296"/>
      <c r="T137" s="296"/>
      <c r="U137" s="296"/>
      <c r="V137" s="296"/>
      <c r="W137" s="296"/>
      <c r="X137" s="296"/>
      <c r="Y137" s="296"/>
      <c r="Z137" s="296"/>
    </row>
    <row r="138" ht="11.25" customHeight="1">
      <c r="A138" s="296"/>
      <c r="B138" s="296"/>
      <c r="C138" s="342"/>
      <c r="D138" s="342"/>
      <c r="E138" s="296"/>
      <c r="F138" s="296"/>
      <c r="G138" s="296"/>
      <c r="H138" s="296"/>
      <c r="I138" s="296"/>
      <c r="J138" s="296"/>
      <c r="K138" s="296"/>
      <c r="L138" s="296"/>
      <c r="M138" s="296"/>
      <c r="N138" s="296"/>
      <c r="O138" s="296"/>
      <c r="P138" s="296"/>
      <c r="Q138" s="296"/>
      <c r="R138" s="296"/>
      <c r="S138" s="296"/>
      <c r="T138" s="296"/>
      <c r="U138" s="296"/>
      <c r="V138" s="296"/>
      <c r="W138" s="296"/>
      <c r="X138" s="296"/>
      <c r="Y138" s="296"/>
      <c r="Z138" s="296"/>
    </row>
    <row r="139" ht="11.25" customHeight="1">
      <c r="A139" s="296"/>
      <c r="B139" s="296"/>
      <c r="C139" s="342"/>
      <c r="D139" s="342"/>
      <c r="E139" s="296"/>
      <c r="F139" s="296"/>
      <c r="G139" s="296"/>
      <c r="H139" s="296"/>
      <c r="I139" s="296"/>
      <c r="J139" s="296"/>
      <c r="K139" s="296"/>
      <c r="L139" s="296"/>
      <c r="M139" s="296"/>
      <c r="N139" s="296"/>
      <c r="O139" s="296"/>
      <c r="P139" s="296"/>
      <c r="Q139" s="296"/>
      <c r="R139" s="296"/>
      <c r="S139" s="296"/>
      <c r="T139" s="296"/>
      <c r="U139" s="296"/>
      <c r="V139" s="296"/>
      <c r="W139" s="296"/>
      <c r="X139" s="296"/>
      <c r="Y139" s="296"/>
      <c r="Z139" s="296"/>
    </row>
    <row r="140" ht="11.25" customHeight="1">
      <c r="A140" s="296"/>
      <c r="B140" s="296"/>
      <c r="C140" s="342"/>
      <c r="D140" s="342"/>
      <c r="E140" s="296"/>
      <c r="F140" s="296"/>
      <c r="G140" s="296"/>
      <c r="H140" s="296"/>
      <c r="I140" s="296"/>
      <c r="J140" s="296"/>
      <c r="K140" s="296"/>
      <c r="L140" s="296"/>
      <c r="M140" s="296"/>
      <c r="N140" s="296"/>
      <c r="O140" s="296"/>
      <c r="P140" s="296"/>
      <c r="Q140" s="296"/>
      <c r="R140" s="296"/>
      <c r="S140" s="296"/>
      <c r="T140" s="296"/>
      <c r="U140" s="296"/>
      <c r="V140" s="296"/>
      <c r="W140" s="296"/>
      <c r="X140" s="296"/>
      <c r="Y140" s="296"/>
      <c r="Z140" s="296"/>
    </row>
    <row r="141" ht="11.25" customHeight="1">
      <c r="A141" s="296"/>
      <c r="B141" s="296"/>
      <c r="C141" s="342"/>
      <c r="D141" s="342"/>
      <c r="E141" s="296"/>
      <c r="F141" s="296"/>
      <c r="G141" s="296"/>
      <c r="H141" s="296"/>
      <c r="I141" s="296"/>
      <c r="J141" s="296"/>
      <c r="K141" s="296"/>
      <c r="L141" s="296"/>
      <c r="M141" s="296"/>
      <c r="N141" s="296"/>
      <c r="O141" s="296"/>
      <c r="P141" s="296"/>
      <c r="Q141" s="296"/>
      <c r="R141" s="296"/>
      <c r="S141" s="296"/>
      <c r="T141" s="296"/>
      <c r="U141" s="296"/>
      <c r="V141" s="296"/>
      <c r="W141" s="296"/>
      <c r="X141" s="296"/>
      <c r="Y141" s="296"/>
      <c r="Z141" s="296"/>
    </row>
    <row r="142" ht="11.25" customHeight="1">
      <c r="A142" s="296"/>
      <c r="B142" s="296"/>
      <c r="C142" s="342"/>
      <c r="D142" s="342"/>
      <c r="E142" s="296"/>
      <c r="F142" s="296"/>
      <c r="G142" s="296"/>
      <c r="H142" s="296"/>
      <c r="I142" s="296"/>
      <c r="J142" s="296"/>
      <c r="K142" s="296"/>
      <c r="L142" s="296"/>
      <c r="M142" s="296"/>
      <c r="N142" s="296"/>
      <c r="O142" s="296"/>
      <c r="P142" s="296"/>
      <c r="Q142" s="296"/>
      <c r="R142" s="296"/>
      <c r="S142" s="296"/>
      <c r="T142" s="296"/>
      <c r="U142" s="296"/>
      <c r="V142" s="296"/>
      <c r="W142" s="296"/>
      <c r="X142" s="296"/>
      <c r="Y142" s="296"/>
      <c r="Z142" s="296"/>
    </row>
    <row r="143" ht="11.25" customHeight="1">
      <c r="A143" s="296"/>
      <c r="B143" s="296"/>
      <c r="C143" s="342"/>
      <c r="D143" s="342"/>
      <c r="E143" s="296"/>
      <c r="F143" s="296"/>
      <c r="G143" s="296"/>
      <c r="H143" s="296"/>
      <c r="I143" s="296"/>
      <c r="J143" s="296"/>
      <c r="K143" s="296"/>
      <c r="L143" s="296"/>
      <c r="M143" s="296"/>
      <c r="N143" s="296"/>
      <c r="O143" s="296"/>
      <c r="P143" s="296"/>
      <c r="Q143" s="296"/>
      <c r="R143" s="296"/>
      <c r="S143" s="296"/>
      <c r="T143" s="296"/>
      <c r="U143" s="296"/>
      <c r="V143" s="296"/>
      <c r="W143" s="296"/>
      <c r="X143" s="296"/>
      <c r="Y143" s="296"/>
      <c r="Z143" s="296"/>
    </row>
    <row r="144" ht="11.25" customHeight="1">
      <c r="A144" s="296"/>
      <c r="B144" s="296"/>
      <c r="C144" s="342"/>
      <c r="D144" s="342"/>
      <c r="E144" s="296"/>
      <c r="F144" s="296"/>
      <c r="G144" s="296"/>
      <c r="H144" s="296"/>
      <c r="I144" s="296"/>
      <c r="J144" s="296"/>
      <c r="K144" s="296"/>
      <c r="L144" s="296"/>
      <c r="M144" s="296"/>
      <c r="N144" s="296"/>
      <c r="O144" s="296"/>
      <c r="P144" s="296"/>
      <c r="Q144" s="296"/>
      <c r="R144" s="296"/>
      <c r="S144" s="296"/>
      <c r="T144" s="296"/>
      <c r="U144" s="296"/>
      <c r="V144" s="296"/>
      <c r="W144" s="296"/>
      <c r="X144" s="296"/>
      <c r="Y144" s="296"/>
      <c r="Z144" s="296"/>
    </row>
    <row r="145" ht="11.25" customHeight="1">
      <c r="A145" s="296"/>
      <c r="B145" s="296"/>
      <c r="C145" s="342"/>
      <c r="D145" s="342"/>
      <c r="E145" s="296"/>
      <c r="F145" s="296"/>
      <c r="G145" s="296"/>
      <c r="H145" s="296"/>
      <c r="I145" s="296"/>
      <c r="J145" s="296"/>
      <c r="K145" s="296"/>
      <c r="L145" s="296"/>
      <c r="M145" s="296"/>
      <c r="N145" s="296"/>
      <c r="O145" s="296"/>
      <c r="P145" s="296"/>
      <c r="Q145" s="296"/>
      <c r="R145" s="296"/>
      <c r="S145" s="296"/>
      <c r="T145" s="296"/>
      <c r="U145" s="296"/>
      <c r="V145" s="296"/>
      <c r="W145" s="296"/>
      <c r="X145" s="296"/>
      <c r="Y145" s="296"/>
      <c r="Z145" s="296"/>
    </row>
    <row r="146" ht="11.25" customHeight="1">
      <c r="A146" s="296"/>
      <c r="B146" s="296"/>
      <c r="C146" s="342"/>
      <c r="D146" s="342"/>
      <c r="E146" s="296"/>
      <c r="F146" s="296"/>
      <c r="G146" s="296"/>
      <c r="H146" s="296"/>
      <c r="I146" s="296"/>
      <c r="J146" s="296"/>
      <c r="K146" s="296"/>
      <c r="L146" s="296"/>
      <c r="M146" s="296"/>
      <c r="N146" s="296"/>
      <c r="O146" s="296"/>
      <c r="P146" s="296"/>
      <c r="Q146" s="296"/>
      <c r="R146" s="296"/>
      <c r="S146" s="296"/>
      <c r="T146" s="296"/>
      <c r="U146" s="296"/>
      <c r="V146" s="296"/>
      <c r="W146" s="296"/>
      <c r="X146" s="296"/>
      <c r="Y146" s="296"/>
      <c r="Z146" s="296"/>
    </row>
    <row r="147" ht="11.25" customHeight="1">
      <c r="A147" s="296"/>
      <c r="B147" s="296"/>
      <c r="C147" s="342"/>
      <c r="D147" s="342"/>
      <c r="E147" s="296"/>
      <c r="F147" s="296"/>
      <c r="G147" s="296"/>
      <c r="H147" s="296"/>
      <c r="I147" s="296"/>
      <c r="J147" s="296"/>
      <c r="K147" s="296"/>
      <c r="L147" s="296"/>
      <c r="M147" s="296"/>
      <c r="N147" s="296"/>
      <c r="O147" s="296"/>
      <c r="P147" s="296"/>
      <c r="Q147" s="296"/>
      <c r="R147" s="296"/>
      <c r="S147" s="296"/>
      <c r="T147" s="296"/>
      <c r="U147" s="296"/>
      <c r="V147" s="296"/>
      <c r="W147" s="296"/>
      <c r="X147" s="296"/>
      <c r="Y147" s="296"/>
      <c r="Z147" s="296"/>
    </row>
    <row r="148" ht="11.25" customHeight="1">
      <c r="A148" s="296"/>
      <c r="B148" s="296"/>
      <c r="C148" s="342"/>
      <c r="D148" s="342"/>
      <c r="E148" s="296"/>
      <c r="F148" s="296"/>
      <c r="G148" s="296"/>
      <c r="H148" s="296"/>
      <c r="I148" s="296"/>
      <c r="J148" s="296"/>
      <c r="K148" s="296"/>
      <c r="L148" s="296"/>
      <c r="M148" s="296"/>
      <c r="N148" s="296"/>
      <c r="O148" s="296"/>
      <c r="P148" s="296"/>
      <c r="Q148" s="296"/>
      <c r="R148" s="296"/>
      <c r="S148" s="296"/>
      <c r="T148" s="296"/>
      <c r="U148" s="296"/>
      <c r="V148" s="296"/>
      <c r="W148" s="296"/>
      <c r="X148" s="296"/>
      <c r="Y148" s="296"/>
      <c r="Z148" s="296"/>
    </row>
    <row r="149" ht="11.25" customHeight="1">
      <c r="A149" s="296"/>
      <c r="B149" s="296"/>
      <c r="C149" s="342"/>
      <c r="D149" s="342"/>
      <c r="E149" s="296"/>
      <c r="F149" s="296"/>
      <c r="G149" s="296"/>
      <c r="H149" s="296"/>
      <c r="I149" s="296"/>
      <c r="J149" s="296"/>
      <c r="K149" s="296"/>
      <c r="L149" s="296"/>
      <c r="M149" s="296"/>
      <c r="N149" s="296"/>
      <c r="O149" s="296"/>
      <c r="P149" s="296"/>
      <c r="Q149" s="296"/>
      <c r="R149" s="296"/>
      <c r="S149" s="296"/>
      <c r="T149" s="296"/>
      <c r="U149" s="296"/>
      <c r="V149" s="296"/>
      <c r="W149" s="296"/>
      <c r="X149" s="296"/>
      <c r="Y149" s="296"/>
      <c r="Z149" s="296"/>
    </row>
    <row r="150" ht="11.25" customHeight="1">
      <c r="A150" s="296"/>
      <c r="B150" s="296"/>
      <c r="C150" s="342"/>
      <c r="D150" s="342"/>
      <c r="E150" s="296"/>
      <c r="F150" s="296"/>
      <c r="G150" s="296"/>
      <c r="H150" s="296"/>
      <c r="I150" s="296"/>
      <c r="J150" s="296"/>
      <c r="K150" s="296"/>
      <c r="L150" s="296"/>
      <c r="M150" s="296"/>
      <c r="N150" s="296"/>
      <c r="O150" s="296"/>
      <c r="P150" s="296"/>
      <c r="Q150" s="296"/>
      <c r="R150" s="296"/>
      <c r="S150" s="296"/>
      <c r="T150" s="296"/>
      <c r="U150" s="296"/>
      <c r="V150" s="296"/>
      <c r="W150" s="296"/>
      <c r="X150" s="296"/>
      <c r="Y150" s="296"/>
      <c r="Z150" s="296"/>
    </row>
    <row r="151" ht="11.25" customHeight="1">
      <c r="A151" s="296"/>
      <c r="B151" s="296"/>
      <c r="C151" s="342"/>
      <c r="D151" s="342"/>
      <c r="E151" s="296"/>
      <c r="F151" s="296"/>
      <c r="G151" s="296"/>
      <c r="H151" s="296"/>
      <c r="I151" s="296"/>
      <c r="J151" s="296"/>
      <c r="K151" s="296"/>
      <c r="L151" s="296"/>
      <c r="M151" s="296"/>
      <c r="N151" s="296"/>
      <c r="O151" s="296"/>
      <c r="P151" s="296"/>
      <c r="Q151" s="296"/>
      <c r="R151" s="296"/>
      <c r="S151" s="296"/>
      <c r="T151" s="296"/>
      <c r="U151" s="296"/>
      <c r="V151" s="296"/>
      <c r="W151" s="296"/>
      <c r="X151" s="296"/>
      <c r="Y151" s="296"/>
      <c r="Z151" s="296"/>
    </row>
    <row r="152" ht="11.25" customHeight="1">
      <c r="A152" s="296"/>
      <c r="B152" s="296"/>
      <c r="C152" s="342"/>
      <c r="D152" s="342"/>
      <c r="E152" s="296"/>
      <c r="F152" s="296"/>
      <c r="G152" s="296"/>
      <c r="H152" s="296"/>
      <c r="I152" s="296"/>
      <c r="J152" s="296"/>
      <c r="K152" s="296"/>
      <c r="L152" s="296"/>
      <c r="M152" s="296"/>
      <c r="N152" s="296"/>
      <c r="O152" s="296"/>
      <c r="P152" s="296"/>
      <c r="Q152" s="296"/>
      <c r="R152" s="296"/>
      <c r="S152" s="296"/>
      <c r="T152" s="296"/>
      <c r="U152" s="296"/>
      <c r="V152" s="296"/>
      <c r="W152" s="296"/>
      <c r="X152" s="296"/>
      <c r="Y152" s="296"/>
      <c r="Z152" s="296"/>
    </row>
    <row r="153" ht="11.25" customHeight="1">
      <c r="A153" s="296"/>
      <c r="B153" s="296"/>
      <c r="C153" s="342"/>
      <c r="D153" s="342"/>
      <c r="E153" s="296"/>
      <c r="F153" s="296"/>
      <c r="G153" s="296"/>
      <c r="H153" s="296"/>
      <c r="I153" s="296"/>
      <c r="J153" s="296"/>
      <c r="K153" s="296"/>
      <c r="L153" s="296"/>
      <c r="M153" s="296"/>
      <c r="N153" s="296"/>
      <c r="O153" s="296"/>
      <c r="P153" s="296"/>
      <c r="Q153" s="296"/>
      <c r="R153" s="296"/>
      <c r="S153" s="296"/>
      <c r="T153" s="296"/>
      <c r="U153" s="296"/>
      <c r="V153" s="296"/>
      <c r="W153" s="296"/>
      <c r="X153" s="296"/>
      <c r="Y153" s="296"/>
      <c r="Z153" s="296"/>
    </row>
    <row r="154" ht="11.25" customHeight="1">
      <c r="A154" s="296"/>
      <c r="B154" s="296"/>
      <c r="C154" s="342"/>
      <c r="D154" s="342"/>
      <c r="E154" s="296"/>
      <c r="F154" s="296"/>
      <c r="G154" s="296"/>
      <c r="H154" s="296"/>
      <c r="I154" s="296"/>
      <c r="J154" s="296"/>
      <c r="K154" s="296"/>
      <c r="L154" s="296"/>
      <c r="M154" s="296"/>
      <c r="N154" s="296"/>
      <c r="O154" s="296"/>
      <c r="P154" s="296"/>
      <c r="Q154" s="296"/>
      <c r="R154" s="296"/>
      <c r="S154" s="296"/>
      <c r="T154" s="296"/>
      <c r="U154" s="296"/>
      <c r="V154" s="296"/>
      <c r="W154" s="296"/>
      <c r="X154" s="296"/>
      <c r="Y154" s="296"/>
      <c r="Z154" s="296"/>
    </row>
    <row r="155" ht="11.25" customHeight="1">
      <c r="A155" s="296"/>
      <c r="B155" s="296"/>
      <c r="C155" s="342"/>
      <c r="D155" s="342"/>
      <c r="E155" s="296"/>
      <c r="F155" s="296"/>
      <c r="G155" s="296"/>
      <c r="H155" s="296"/>
      <c r="I155" s="296"/>
      <c r="J155" s="296"/>
      <c r="K155" s="296"/>
      <c r="L155" s="296"/>
      <c r="M155" s="296"/>
      <c r="N155" s="296"/>
      <c r="O155" s="296"/>
      <c r="P155" s="296"/>
      <c r="Q155" s="296"/>
      <c r="R155" s="296"/>
      <c r="S155" s="296"/>
      <c r="T155" s="296"/>
      <c r="U155" s="296"/>
      <c r="V155" s="296"/>
      <c r="W155" s="296"/>
      <c r="X155" s="296"/>
      <c r="Y155" s="296"/>
      <c r="Z155" s="296"/>
    </row>
    <row r="156" ht="11.25" customHeight="1">
      <c r="A156" s="296"/>
      <c r="B156" s="296"/>
      <c r="C156" s="342"/>
      <c r="D156" s="342"/>
      <c r="E156" s="296"/>
      <c r="F156" s="296"/>
      <c r="G156" s="296"/>
      <c r="H156" s="296"/>
      <c r="I156" s="296"/>
      <c r="J156" s="296"/>
      <c r="K156" s="296"/>
      <c r="L156" s="296"/>
      <c r="M156" s="296"/>
      <c r="N156" s="296"/>
      <c r="O156" s="296"/>
      <c r="P156" s="296"/>
      <c r="Q156" s="296"/>
      <c r="R156" s="296"/>
      <c r="S156" s="296"/>
      <c r="T156" s="296"/>
      <c r="U156" s="296"/>
      <c r="V156" s="296"/>
      <c r="W156" s="296"/>
      <c r="X156" s="296"/>
      <c r="Y156" s="296"/>
      <c r="Z156" s="296"/>
    </row>
    <row r="157" ht="11.25" customHeight="1">
      <c r="A157" s="296"/>
      <c r="B157" s="296"/>
      <c r="C157" s="342"/>
      <c r="D157" s="342"/>
      <c r="E157" s="296"/>
      <c r="F157" s="296"/>
      <c r="G157" s="296"/>
      <c r="H157" s="296"/>
      <c r="I157" s="296"/>
      <c r="J157" s="296"/>
      <c r="K157" s="296"/>
      <c r="L157" s="296"/>
      <c r="M157" s="296"/>
      <c r="N157" s="296"/>
      <c r="O157" s="296"/>
      <c r="P157" s="296"/>
      <c r="Q157" s="296"/>
      <c r="R157" s="296"/>
      <c r="S157" s="296"/>
      <c r="T157" s="296"/>
      <c r="U157" s="296"/>
      <c r="V157" s="296"/>
      <c r="W157" s="296"/>
      <c r="X157" s="296"/>
      <c r="Y157" s="296"/>
      <c r="Z157" s="296"/>
    </row>
    <row r="158" ht="11.25" customHeight="1">
      <c r="A158" s="296"/>
      <c r="B158" s="296"/>
      <c r="C158" s="342"/>
      <c r="D158" s="342"/>
      <c r="E158" s="296"/>
      <c r="F158" s="296"/>
      <c r="G158" s="296"/>
      <c r="H158" s="296"/>
      <c r="I158" s="296"/>
      <c r="J158" s="296"/>
      <c r="K158" s="296"/>
      <c r="L158" s="296"/>
      <c r="M158" s="296"/>
      <c r="N158" s="296"/>
      <c r="O158" s="296"/>
      <c r="P158" s="296"/>
      <c r="Q158" s="296"/>
      <c r="R158" s="296"/>
      <c r="S158" s="296"/>
      <c r="T158" s="296"/>
      <c r="U158" s="296"/>
      <c r="V158" s="296"/>
      <c r="W158" s="296"/>
      <c r="X158" s="296"/>
      <c r="Y158" s="296"/>
      <c r="Z158" s="296"/>
    </row>
    <row r="159" ht="11.25" customHeight="1">
      <c r="A159" s="296"/>
      <c r="B159" s="296"/>
      <c r="C159" s="342"/>
      <c r="D159" s="342"/>
      <c r="E159" s="296"/>
      <c r="F159" s="296"/>
      <c r="G159" s="296"/>
      <c r="H159" s="296"/>
      <c r="I159" s="296"/>
      <c r="J159" s="296"/>
      <c r="K159" s="296"/>
      <c r="L159" s="296"/>
      <c r="M159" s="296"/>
      <c r="N159" s="296"/>
      <c r="O159" s="296"/>
      <c r="P159" s="296"/>
      <c r="Q159" s="296"/>
      <c r="R159" s="296"/>
      <c r="S159" s="296"/>
      <c r="T159" s="296"/>
      <c r="U159" s="296"/>
      <c r="V159" s="296"/>
      <c r="W159" s="296"/>
      <c r="X159" s="296"/>
      <c r="Y159" s="296"/>
      <c r="Z159" s="296"/>
    </row>
    <row r="160" ht="11.25" customHeight="1">
      <c r="A160" s="296"/>
      <c r="B160" s="296"/>
      <c r="C160" s="342"/>
      <c r="D160" s="342"/>
      <c r="E160" s="296"/>
      <c r="F160" s="296"/>
      <c r="G160" s="296"/>
      <c r="H160" s="296"/>
      <c r="I160" s="296"/>
      <c r="J160" s="296"/>
      <c r="K160" s="296"/>
      <c r="L160" s="296"/>
      <c r="M160" s="296"/>
      <c r="N160" s="296"/>
      <c r="O160" s="296"/>
      <c r="P160" s="296"/>
      <c r="Q160" s="296"/>
      <c r="R160" s="296"/>
      <c r="S160" s="296"/>
      <c r="T160" s="296"/>
      <c r="U160" s="296"/>
      <c r="V160" s="296"/>
      <c r="W160" s="296"/>
      <c r="X160" s="296"/>
      <c r="Y160" s="296"/>
      <c r="Z160" s="296"/>
    </row>
    <row r="161" ht="11.25" customHeight="1">
      <c r="A161" s="296"/>
      <c r="B161" s="296"/>
      <c r="C161" s="342"/>
      <c r="D161" s="342"/>
      <c r="E161" s="296"/>
      <c r="F161" s="296"/>
      <c r="G161" s="296"/>
      <c r="H161" s="296"/>
      <c r="I161" s="296"/>
      <c r="J161" s="296"/>
      <c r="K161" s="296"/>
      <c r="L161" s="296"/>
      <c r="M161" s="296"/>
      <c r="N161" s="296"/>
      <c r="O161" s="296"/>
      <c r="P161" s="296"/>
      <c r="Q161" s="296"/>
      <c r="R161" s="296"/>
      <c r="S161" s="296"/>
      <c r="T161" s="296"/>
      <c r="U161" s="296"/>
      <c r="V161" s="296"/>
      <c r="W161" s="296"/>
      <c r="X161" s="296"/>
      <c r="Y161" s="296"/>
      <c r="Z161" s="296"/>
    </row>
    <row r="162" ht="11.25" customHeight="1">
      <c r="A162" s="296"/>
      <c r="B162" s="296"/>
      <c r="C162" s="342"/>
      <c r="D162" s="342"/>
      <c r="E162" s="296"/>
      <c r="F162" s="296"/>
      <c r="G162" s="296"/>
      <c r="H162" s="296"/>
      <c r="I162" s="296"/>
      <c r="J162" s="296"/>
      <c r="K162" s="296"/>
      <c r="L162" s="296"/>
      <c r="M162" s="296"/>
      <c r="N162" s="296"/>
      <c r="O162" s="296"/>
      <c r="P162" s="296"/>
      <c r="Q162" s="296"/>
      <c r="R162" s="296"/>
      <c r="S162" s="296"/>
      <c r="T162" s="296"/>
      <c r="U162" s="296"/>
      <c r="V162" s="296"/>
      <c r="W162" s="296"/>
      <c r="X162" s="296"/>
      <c r="Y162" s="296"/>
      <c r="Z162" s="296"/>
    </row>
    <row r="163" ht="11.25" customHeight="1">
      <c r="A163" s="296"/>
      <c r="B163" s="296"/>
      <c r="C163" s="342"/>
      <c r="D163" s="342"/>
      <c r="E163" s="296"/>
      <c r="F163" s="296"/>
      <c r="G163" s="296"/>
      <c r="H163" s="296"/>
      <c r="I163" s="296"/>
      <c r="J163" s="296"/>
      <c r="K163" s="296"/>
      <c r="L163" s="296"/>
      <c r="M163" s="296"/>
      <c r="N163" s="296"/>
      <c r="O163" s="296"/>
      <c r="P163" s="296"/>
      <c r="Q163" s="296"/>
      <c r="R163" s="296"/>
      <c r="S163" s="296"/>
      <c r="T163" s="296"/>
      <c r="U163" s="296"/>
      <c r="V163" s="296"/>
      <c r="W163" s="296"/>
      <c r="X163" s="296"/>
      <c r="Y163" s="296"/>
      <c r="Z163" s="296"/>
    </row>
    <row r="164" ht="11.25" customHeight="1">
      <c r="A164" s="296"/>
      <c r="B164" s="296"/>
      <c r="C164" s="342"/>
      <c r="D164" s="342"/>
      <c r="E164" s="296"/>
      <c r="F164" s="296"/>
      <c r="G164" s="296"/>
      <c r="H164" s="296"/>
      <c r="I164" s="296"/>
      <c r="J164" s="296"/>
      <c r="K164" s="296"/>
      <c r="L164" s="296"/>
      <c r="M164" s="296"/>
      <c r="N164" s="296"/>
      <c r="O164" s="296"/>
      <c r="P164" s="296"/>
      <c r="Q164" s="296"/>
      <c r="R164" s="296"/>
      <c r="S164" s="296"/>
      <c r="T164" s="296"/>
      <c r="U164" s="296"/>
      <c r="V164" s="296"/>
      <c r="W164" s="296"/>
      <c r="X164" s="296"/>
      <c r="Y164" s="296"/>
      <c r="Z164" s="296"/>
    </row>
    <row r="165" ht="11.25" customHeight="1">
      <c r="A165" s="296"/>
      <c r="B165" s="296"/>
      <c r="C165" s="342"/>
      <c r="D165" s="342"/>
      <c r="E165" s="296"/>
      <c r="F165" s="296"/>
      <c r="G165" s="296"/>
      <c r="H165" s="296"/>
      <c r="I165" s="296"/>
      <c r="J165" s="296"/>
      <c r="K165" s="296"/>
      <c r="L165" s="296"/>
      <c r="M165" s="296"/>
      <c r="N165" s="296"/>
      <c r="O165" s="296"/>
      <c r="P165" s="296"/>
      <c r="Q165" s="296"/>
      <c r="R165" s="296"/>
      <c r="S165" s="296"/>
      <c r="T165" s="296"/>
      <c r="U165" s="296"/>
      <c r="V165" s="296"/>
      <c r="W165" s="296"/>
      <c r="X165" s="296"/>
      <c r="Y165" s="296"/>
      <c r="Z165" s="296"/>
    </row>
    <row r="166" ht="11.25" customHeight="1">
      <c r="A166" s="296"/>
      <c r="B166" s="296"/>
      <c r="C166" s="342"/>
      <c r="D166" s="342"/>
      <c r="E166" s="296"/>
      <c r="F166" s="296"/>
      <c r="G166" s="296"/>
      <c r="H166" s="296"/>
      <c r="I166" s="296"/>
      <c r="J166" s="296"/>
      <c r="K166" s="296"/>
      <c r="L166" s="296"/>
      <c r="M166" s="296"/>
      <c r="N166" s="296"/>
      <c r="O166" s="296"/>
      <c r="P166" s="296"/>
      <c r="Q166" s="296"/>
      <c r="R166" s="296"/>
      <c r="S166" s="296"/>
      <c r="T166" s="296"/>
      <c r="U166" s="296"/>
      <c r="V166" s="296"/>
      <c r="W166" s="296"/>
      <c r="X166" s="296"/>
      <c r="Y166" s="296"/>
      <c r="Z166" s="296"/>
    </row>
    <row r="167" ht="11.25" customHeight="1">
      <c r="A167" s="296"/>
      <c r="B167" s="296"/>
      <c r="C167" s="342"/>
      <c r="D167" s="342"/>
      <c r="E167" s="296"/>
      <c r="F167" s="296"/>
      <c r="G167" s="296"/>
      <c r="H167" s="296"/>
      <c r="I167" s="296"/>
      <c r="J167" s="296"/>
      <c r="K167" s="296"/>
      <c r="L167" s="296"/>
      <c r="M167" s="296"/>
      <c r="N167" s="296"/>
      <c r="O167" s="296"/>
      <c r="P167" s="296"/>
      <c r="Q167" s="296"/>
      <c r="R167" s="296"/>
      <c r="S167" s="296"/>
      <c r="T167" s="296"/>
      <c r="U167" s="296"/>
      <c r="V167" s="296"/>
      <c r="W167" s="296"/>
      <c r="X167" s="296"/>
      <c r="Y167" s="296"/>
      <c r="Z167" s="296"/>
    </row>
    <row r="168" ht="11.25" customHeight="1">
      <c r="A168" s="296"/>
      <c r="B168" s="296"/>
      <c r="C168" s="342"/>
      <c r="D168" s="342"/>
      <c r="E168" s="296"/>
      <c r="F168" s="296"/>
      <c r="G168" s="296"/>
      <c r="H168" s="296"/>
      <c r="I168" s="296"/>
      <c r="J168" s="296"/>
      <c r="K168" s="296"/>
      <c r="L168" s="296"/>
      <c r="M168" s="296"/>
      <c r="N168" s="296"/>
      <c r="O168" s="296"/>
      <c r="P168" s="296"/>
      <c r="Q168" s="296"/>
      <c r="R168" s="296"/>
      <c r="S168" s="296"/>
      <c r="T168" s="296"/>
      <c r="U168" s="296"/>
      <c r="V168" s="296"/>
      <c r="W168" s="296"/>
      <c r="X168" s="296"/>
      <c r="Y168" s="296"/>
      <c r="Z168" s="296"/>
    </row>
    <row r="169" ht="11.25" customHeight="1">
      <c r="A169" s="296"/>
      <c r="B169" s="296"/>
      <c r="C169" s="342"/>
      <c r="D169" s="342"/>
      <c r="E169" s="296"/>
      <c r="F169" s="296"/>
      <c r="G169" s="296"/>
      <c r="H169" s="296"/>
      <c r="I169" s="296"/>
      <c r="J169" s="296"/>
      <c r="K169" s="296"/>
      <c r="L169" s="296"/>
      <c r="M169" s="296"/>
      <c r="N169" s="296"/>
      <c r="O169" s="296"/>
      <c r="P169" s="296"/>
      <c r="Q169" s="296"/>
      <c r="R169" s="296"/>
      <c r="S169" s="296"/>
      <c r="T169" s="296"/>
      <c r="U169" s="296"/>
      <c r="V169" s="296"/>
      <c r="W169" s="296"/>
      <c r="X169" s="296"/>
      <c r="Y169" s="296"/>
      <c r="Z169" s="296"/>
    </row>
    <row r="170" ht="11.25" customHeight="1">
      <c r="A170" s="296"/>
      <c r="B170" s="296"/>
      <c r="C170" s="342"/>
      <c r="D170" s="342"/>
      <c r="E170" s="296"/>
      <c r="F170" s="296"/>
      <c r="G170" s="296"/>
      <c r="H170" s="296"/>
      <c r="I170" s="296"/>
      <c r="J170" s="296"/>
      <c r="K170" s="296"/>
      <c r="L170" s="296"/>
      <c r="M170" s="296"/>
      <c r="N170" s="296"/>
      <c r="O170" s="296"/>
      <c r="P170" s="296"/>
      <c r="Q170" s="296"/>
      <c r="R170" s="296"/>
      <c r="S170" s="296"/>
      <c r="T170" s="296"/>
      <c r="U170" s="296"/>
      <c r="V170" s="296"/>
      <c r="W170" s="296"/>
      <c r="X170" s="296"/>
      <c r="Y170" s="296"/>
      <c r="Z170" s="296"/>
    </row>
    <row r="171" ht="11.25" customHeight="1">
      <c r="A171" s="296"/>
      <c r="B171" s="296"/>
      <c r="C171" s="342"/>
      <c r="D171" s="342"/>
      <c r="E171" s="296"/>
      <c r="F171" s="296"/>
      <c r="G171" s="296"/>
      <c r="H171" s="296"/>
      <c r="I171" s="296"/>
      <c r="J171" s="296"/>
      <c r="K171" s="296"/>
      <c r="L171" s="296"/>
      <c r="M171" s="296"/>
      <c r="N171" s="296"/>
      <c r="O171" s="296"/>
      <c r="P171" s="296"/>
      <c r="Q171" s="296"/>
      <c r="R171" s="296"/>
      <c r="S171" s="296"/>
      <c r="T171" s="296"/>
      <c r="U171" s="296"/>
      <c r="V171" s="296"/>
      <c r="W171" s="296"/>
      <c r="X171" s="296"/>
      <c r="Y171" s="296"/>
      <c r="Z171" s="296"/>
    </row>
    <row r="172" ht="11.25" customHeight="1">
      <c r="A172" s="296"/>
      <c r="B172" s="296"/>
      <c r="C172" s="342"/>
      <c r="D172" s="342"/>
      <c r="E172" s="296"/>
      <c r="F172" s="296"/>
      <c r="G172" s="296"/>
      <c r="H172" s="296"/>
      <c r="I172" s="296"/>
      <c r="J172" s="296"/>
      <c r="K172" s="296"/>
      <c r="L172" s="296"/>
      <c r="M172" s="296"/>
      <c r="N172" s="296"/>
      <c r="O172" s="296"/>
      <c r="P172" s="296"/>
      <c r="Q172" s="296"/>
      <c r="R172" s="296"/>
      <c r="S172" s="296"/>
      <c r="T172" s="296"/>
      <c r="U172" s="296"/>
      <c r="V172" s="296"/>
      <c r="W172" s="296"/>
      <c r="X172" s="296"/>
      <c r="Y172" s="296"/>
      <c r="Z172" s="296"/>
    </row>
    <row r="173" ht="11.25" customHeight="1">
      <c r="A173" s="296"/>
      <c r="B173" s="296"/>
      <c r="C173" s="342"/>
      <c r="D173" s="342"/>
      <c r="E173" s="296"/>
      <c r="F173" s="296"/>
      <c r="G173" s="296"/>
      <c r="H173" s="296"/>
      <c r="I173" s="296"/>
      <c r="J173" s="296"/>
      <c r="K173" s="296"/>
      <c r="L173" s="296"/>
      <c r="M173" s="296"/>
      <c r="N173" s="296"/>
      <c r="O173" s="296"/>
      <c r="P173" s="296"/>
      <c r="Q173" s="296"/>
      <c r="R173" s="296"/>
      <c r="S173" s="296"/>
      <c r="T173" s="296"/>
      <c r="U173" s="296"/>
      <c r="V173" s="296"/>
      <c r="W173" s="296"/>
      <c r="X173" s="296"/>
      <c r="Y173" s="296"/>
      <c r="Z173" s="296"/>
    </row>
    <row r="174" ht="11.25" customHeight="1">
      <c r="A174" s="296"/>
      <c r="B174" s="296"/>
      <c r="C174" s="342"/>
      <c r="D174" s="342"/>
      <c r="E174" s="296"/>
      <c r="F174" s="296"/>
      <c r="G174" s="296"/>
      <c r="H174" s="296"/>
      <c r="I174" s="296"/>
      <c r="J174" s="296"/>
      <c r="K174" s="296"/>
      <c r="L174" s="296"/>
      <c r="M174" s="296"/>
      <c r="N174" s="296"/>
      <c r="O174" s="296"/>
      <c r="P174" s="296"/>
      <c r="Q174" s="296"/>
      <c r="R174" s="296"/>
      <c r="S174" s="296"/>
      <c r="T174" s="296"/>
      <c r="U174" s="296"/>
      <c r="V174" s="296"/>
      <c r="W174" s="296"/>
      <c r="X174" s="296"/>
      <c r="Y174" s="296"/>
      <c r="Z174" s="296"/>
    </row>
    <row r="175" ht="11.25" customHeight="1">
      <c r="A175" s="296"/>
      <c r="B175" s="296"/>
      <c r="C175" s="342"/>
      <c r="D175" s="342"/>
      <c r="E175" s="296"/>
      <c r="F175" s="296"/>
      <c r="G175" s="296"/>
      <c r="H175" s="296"/>
      <c r="I175" s="296"/>
      <c r="J175" s="296"/>
      <c r="K175" s="296"/>
      <c r="L175" s="296"/>
      <c r="M175" s="296"/>
      <c r="N175" s="296"/>
      <c r="O175" s="296"/>
      <c r="P175" s="296"/>
      <c r="Q175" s="296"/>
      <c r="R175" s="296"/>
      <c r="S175" s="296"/>
      <c r="T175" s="296"/>
      <c r="U175" s="296"/>
      <c r="V175" s="296"/>
      <c r="W175" s="296"/>
      <c r="X175" s="296"/>
      <c r="Y175" s="296"/>
      <c r="Z175" s="296"/>
    </row>
    <row r="176" ht="11.25" customHeight="1">
      <c r="A176" s="296"/>
      <c r="B176" s="296"/>
      <c r="C176" s="342"/>
      <c r="D176" s="342"/>
      <c r="E176" s="296"/>
      <c r="F176" s="296"/>
      <c r="G176" s="296"/>
      <c r="H176" s="296"/>
      <c r="I176" s="296"/>
      <c r="J176" s="296"/>
      <c r="K176" s="296"/>
      <c r="L176" s="296"/>
      <c r="M176" s="296"/>
      <c r="N176" s="296"/>
      <c r="O176" s="296"/>
      <c r="P176" s="296"/>
      <c r="Q176" s="296"/>
      <c r="R176" s="296"/>
      <c r="S176" s="296"/>
      <c r="T176" s="296"/>
      <c r="U176" s="296"/>
      <c r="V176" s="296"/>
      <c r="W176" s="296"/>
      <c r="X176" s="296"/>
      <c r="Y176" s="296"/>
      <c r="Z176" s="296"/>
    </row>
    <row r="177" ht="11.25" customHeight="1">
      <c r="A177" s="296"/>
      <c r="B177" s="296"/>
      <c r="C177" s="342"/>
      <c r="D177" s="342"/>
      <c r="E177" s="296"/>
      <c r="F177" s="296"/>
      <c r="G177" s="296"/>
      <c r="H177" s="296"/>
      <c r="I177" s="296"/>
      <c r="J177" s="296"/>
      <c r="K177" s="296"/>
      <c r="L177" s="296"/>
      <c r="M177" s="296"/>
      <c r="N177" s="296"/>
      <c r="O177" s="296"/>
      <c r="P177" s="296"/>
      <c r="Q177" s="296"/>
      <c r="R177" s="296"/>
      <c r="S177" s="296"/>
      <c r="T177" s="296"/>
      <c r="U177" s="296"/>
      <c r="V177" s="296"/>
      <c r="W177" s="296"/>
      <c r="X177" s="296"/>
      <c r="Y177" s="296"/>
      <c r="Z177" s="296"/>
    </row>
    <row r="178" ht="11.25" customHeight="1">
      <c r="A178" s="296"/>
      <c r="B178" s="296"/>
      <c r="C178" s="342"/>
      <c r="D178" s="342"/>
      <c r="E178" s="296"/>
      <c r="F178" s="296"/>
      <c r="G178" s="296"/>
      <c r="H178" s="296"/>
      <c r="I178" s="296"/>
      <c r="J178" s="296"/>
      <c r="K178" s="296"/>
      <c r="L178" s="296"/>
      <c r="M178" s="296"/>
      <c r="N178" s="296"/>
      <c r="O178" s="296"/>
      <c r="P178" s="296"/>
      <c r="Q178" s="296"/>
      <c r="R178" s="296"/>
      <c r="S178" s="296"/>
      <c r="T178" s="296"/>
      <c r="U178" s="296"/>
      <c r="V178" s="296"/>
      <c r="W178" s="296"/>
      <c r="X178" s="296"/>
      <c r="Y178" s="296"/>
      <c r="Z178" s="296"/>
    </row>
    <row r="179" ht="11.25" customHeight="1">
      <c r="A179" s="296"/>
      <c r="B179" s="296"/>
      <c r="C179" s="342"/>
      <c r="D179" s="342"/>
      <c r="E179" s="296"/>
      <c r="F179" s="296"/>
      <c r="G179" s="296"/>
      <c r="H179" s="296"/>
      <c r="I179" s="296"/>
      <c r="J179" s="296"/>
      <c r="K179" s="296"/>
      <c r="L179" s="296"/>
      <c r="M179" s="296"/>
      <c r="N179" s="296"/>
      <c r="O179" s="296"/>
      <c r="P179" s="296"/>
      <c r="Q179" s="296"/>
      <c r="R179" s="296"/>
      <c r="S179" s="296"/>
      <c r="T179" s="296"/>
      <c r="U179" s="296"/>
      <c r="V179" s="296"/>
      <c r="W179" s="296"/>
      <c r="X179" s="296"/>
      <c r="Y179" s="296"/>
      <c r="Z179" s="296"/>
    </row>
    <row r="180" ht="11.25" customHeight="1">
      <c r="A180" s="296"/>
      <c r="B180" s="296"/>
      <c r="C180" s="342"/>
      <c r="D180" s="342"/>
      <c r="E180" s="296"/>
      <c r="F180" s="296"/>
      <c r="G180" s="296"/>
      <c r="H180" s="296"/>
      <c r="I180" s="296"/>
      <c r="J180" s="296"/>
      <c r="K180" s="296"/>
      <c r="L180" s="296"/>
      <c r="M180" s="296"/>
      <c r="N180" s="296"/>
      <c r="O180" s="296"/>
      <c r="P180" s="296"/>
      <c r="Q180" s="296"/>
      <c r="R180" s="296"/>
      <c r="S180" s="296"/>
      <c r="T180" s="296"/>
      <c r="U180" s="296"/>
      <c r="V180" s="296"/>
      <c r="W180" s="296"/>
      <c r="X180" s="296"/>
      <c r="Y180" s="296"/>
      <c r="Z180" s="296"/>
    </row>
    <row r="181" ht="11.25" customHeight="1">
      <c r="A181" s="296"/>
      <c r="B181" s="296"/>
      <c r="C181" s="342"/>
      <c r="D181" s="342"/>
      <c r="E181" s="296"/>
      <c r="F181" s="296"/>
      <c r="G181" s="296"/>
      <c r="H181" s="296"/>
      <c r="I181" s="296"/>
      <c r="J181" s="296"/>
      <c r="K181" s="296"/>
      <c r="L181" s="296"/>
      <c r="M181" s="296"/>
      <c r="N181" s="296"/>
      <c r="O181" s="296"/>
      <c r="P181" s="296"/>
      <c r="Q181" s="296"/>
      <c r="R181" s="296"/>
      <c r="S181" s="296"/>
      <c r="T181" s="296"/>
      <c r="U181" s="296"/>
      <c r="V181" s="296"/>
      <c r="W181" s="296"/>
      <c r="X181" s="296"/>
      <c r="Y181" s="296"/>
      <c r="Z181" s="296"/>
    </row>
    <row r="182" ht="11.25" customHeight="1">
      <c r="A182" s="296"/>
      <c r="B182" s="296"/>
      <c r="C182" s="342"/>
      <c r="D182" s="342"/>
      <c r="E182" s="296"/>
      <c r="F182" s="296"/>
      <c r="G182" s="296"/>
      <c r="H182" s="296"/>
      <c r="I182" s="296"/>
      <c r="J182" s="296"/>
      <c r="K182" s="296"/>
      <c r="L182" s="296"/>
      <c r="M182" s="296"/>
      <c r="N182" s="296"/>
      <c r="O182" s="296"/>
      <c r="P182" s="296"/>
      <c r="Q182" s="296"/>
      <c r="R182" s="296"/>
      <c r="S182" s="296"/>
      <c r="T182" s="296"/>
      <c r="U182" s="296"/>
      <c r="V182" s="296"/>
      <c r="W182" s="296"/>
      <c r="X182" s="296"/>
      <c r="Y182" s="296"/>
      <c r="Z182" s="296"/>
    </row>
    <row r="183" ht="11.25" customHeight="1">
      <c r="A183" s="296"/>
      <c r="B183" s="296"/>
      <c r="C183" s="342"/>
      <c r="D183" s="342"/>
      <c r="E183" s="296"/>
      <c r="F183" s="296"/>
      <c r="G183" s="296"/>
      <c r="H183" s="296"/>
      <c r="I183" s="296"/>
      <c r="J183" s="296"/>
      <c r="K183" s="296"/>
      <c r="L183" s="296"/>
      <c r="M183" s="296"/>
      <c r="N183" s="296"/>
      <c r="O183" s="296"/>
      <c r="P183" s="296"/>
      <c r="Q183" s="296"/>
      <c r="R183" s="296"/>
      <c r="S183" s="296"/>
      <c r="T183" s="296"/>
      <c r="U183" s="296"/>
      <c r="V183" s="296"/>
      <c r="W183" s="296"/>
      <c r="X183" s="296"/>
      <c r="Y183" s="296"/>
      <c r="Z183" s="296"/>
    </row>
    <row r="184" ht="11.25" customHeight="1">
      <c r="A184" s="296"/>
      <c r="B184" s="296"/>
      <c r="C184" s="342"/>
      <c r="D184" s="342"/>
      <c r="E184" s="296"/>
      <c r="F184" s="296"/>
      <c r="G184" s="296"/>
      <c r="H184" s="296"/>
      <c r="I184" s="296"/>
      <c r="J184" s="296"/>
      <c r="K184" s="296"/>
      <c r="L184" s="296"/>
      <c r="M184" s="296"/>
      <c r="N184" s="296"/>
      <c r="O184" s="296"/>
      <c r="P184" s="296"/>
      <c r="Q184" s="296"/>
      <c r="R184" s="296"/>
      <c r="S184" s="296"/>
      <c r="T184" s="296"/>
      <c r="U184" s="296"/>
      <c r="V184" s="296"/>
      <c r="W184" s="296"/>
      <c r="X184" s="296"/>
      <c r="Y184" s="296"/>
      <c r="Z184" s="296"/>
    </row>
    <row r="185" ht="11.25" customHeight="1">
      <c r="A185" s="296"/>
      <c r="B185" s="296"/>
      <c r="C185" s="342"/>
      <c r="D185" s="342"/>
      <c r="E185" s="296"/>
      <c r="F185" s="296"/>
      <c r="G185" s="296"/>
      <c r="H185" s="296"/>
      <c r="I185" s="296"/>
      <c r="J185" s="296"/>
      <c r="K185" s="296"/>
      <c r="L185" s="296"/>
      <c r="M185" s="296"/>
      <c r="N185" s="296"/>
      <c r="O185" s="296"/>
      <c r="P185" s="296"/>
      <c r="Q185" s="296"/>
      <c r="R185" s="296"/>
      <c r="S185" s="296"/>
      <c r="T185" s="296"/>
      <c r="U185" s="296"/>
      <c r="V185" s="296"/>
      <c r="W185" s="296"/>
      <c r="X185" s="296"/>
      <c r="Y185" s="296"/>
      <c r="Z185" s="296"/>
    </row>
    <row r="186" ht="11.25" customHeight="1">
      <c r="A186" s="296"/>
      <c r="B186" s="296"/>
      <c r="C186" s="342"/>
      <c r="D186" s="342"/>
      <c r="E186" s="296"/>
      <c r="F186" s="296"/>
      <c r="G186" s="296"/>
      <c r="H186" s="296"/>
      <c r="I186" s="296"/>
      <c r="J186" s="296"/>
      <c r="K186" s="296"/>
      <c r="L186" s="296"/>
      <c r="M186" s="296"/>
      <c r="N186" s="296"/>
      <c r="O186" s="296"/>
      <c r="P186" s="296"/>
      <c r="Q186" s="296"/>
      <c r="R186" s="296"/>
      <c r="S186" s="296"/>
      <c r="T186" s="296"/>
      <c r="U186" s="296"/>
      <c r="V186" s="296"/>
      <c r="W186" s="296"/>
      <c r="X186" s="296"/>
      <c r="Y186" s="296"/>
      <c r="Z186" s="296"/>
    </row>
    <row r="187" ht="11.25" customHeight="1">
      <c r="A187" s="296"/>
      <c r="B187" s="296"/>
      <c r="C187" s="342"/>
      <c r="D187" s="342"/>
      <c r="E187" s="296"/>
      <c r="F187" s="296"/>
      <c r="G187" s="296"/>
      <c r="H187" s="296"/>
      <c r="I187" s="296"/>
      <c r="J187" s="296"/>
      <c r="K187" s="296"/>
      <c r="L187" s="296"/>
      <c r="M187" s="296"/>
      <c r="N187" s="296"/>
      <c r="O187" s="296"/>
      <c r="P187" s="296"/>
      <c r="Q187" s="296"/>
      <c r="R187" s="296"/>
      <c r="S187" s="296"/>
      <c r="T187" s="296"/>
      <c r="U187" s="296"/>
      <c r="V187" s="296"/>
      <c r="W187" s="296"/>
      <c r="X187" s="296"/>
      <c r="Y187" s="296"/>
      <c r="Z187" s="296"/>
    </row>
    <row r="188" ht="11.25" customHeight="1">
      <c r="A188" s="296"/>
      <c r="B188" s="296"/>
      <c r="C188" s="342"/>
      <c r="D188" s="342"/>
      <c r="E188" s="296"/>
      <c r="F188" s="296"/>
      <c r="G188" s="296"/>
      <c r="H188" s="296"/>
      <c r="I188" s="296"/>
      <c r="J188" s="296"/>
      <c r="K188" s="296"/>
      <c r="L188" s="296"/>
      <c r="M188" s="296"/>
      <c r="N188" s="296"/>
      <c r="O188" s="296"/>
      <c r="P188" s="296"/>
      <c r="Q188" s="296"/>
      <c r="R188" s="296"/>
      <c r="S188" s="296"/>
      <c r="T188" s="296"/>
      <c r="U188" s="296"/>
      <c r="V188" s="296"/>
      <c r="W188" s="296"/>
      <c r="X188" s="296"/>
      <c r="Y188" s="296"/>
      <c r="Z188" s="296"/>
    </row>
    <row r="189" ht="11.25" customHeight="1">
      <c r="A189" s="296"/>
      <c r="B189" s="296"/>
      <c r="C189" s="342"/>
      <c r="D189" s="342"/>
      <c r="E189" s="296"/>
      <c r="F189" s="296"/>
      <c r="G189" s="296"/>
      <c r="H189" s="296"/>
      <c r="I189" s="296"/>
      <c r="J189" s="296"/>
      <c r="K189" s="296"/>
      <c r="L189" s="296"/>
      <c r="M189" s="296"/>
      <c r="N189" s="296"/>
      <c r="O189" s="296"/>
      <c r="P189" s="296"/>
      <c r="Q189" s="296"/>
      <c r="R189" s="296"/>
      <c r="S189" s="296"/>
      <c r="T189" s="296"/>
      <c r="U189" s="296"/>
      <c r="V189" s="296"/>
      <c r="W189" s="296"/>
      <c r="X189" s="296"/>
      <c r="Y189" s="296"/>
      <c r="Z189" s="296"/>
    </row>
    <row r="190" ht="11.25" customHeight="1">
      <c r="A190" s="296"/>
      <c r="B190" s="296"/>
      <c r="C190" s="342"/>
      <c r="D190" s="342"/>
      <c r="E190" s="296"/>
      <c r="F190" s="296"/>
      <c r="G190" s="296"/>
      <c r="H190" s="296"/>
      <c r="I190" s="296"/>
      <c r="J190" s="296"/>
      <c r="K190" s="296"/>
      <c r="L190" s="296"/>
      <c r="M190" s="296"/>
      <c r="N190" s="296"/>
      <c r="O190" s="296"/>
      <c r="P190" s="296"/>
      <c r="Q190" s="296"/>
      <c r="R190" s="296"/>
      <c r="S190" s="296"/>
      <c r="T190" s="296"/>
      <c r="U190" s="296"/>
      <c r="V190" s="296"/>
      <c r="W190" s="296"/>
      <c r="X190" s="296"/>
      <c r="Y190" s="296"/>
      <c r="Z190" s="296"/>
    </row>
    <row r="191" ht="11.25" customHeight="1">
      <c r="A191" s="296"/>
      <c r="B191" s="296"/>
      <c r="C191" s="342"/>
      <c r="D191" s="342"/>
      <c r="E191" s="296"/>
      <c r="F191" s="296"/>
      <c r="G191" s="296"/>
      <c r="H191" s="296"/>
      <c r="I191" s="296"/>
      <c r="J191" s="296"/>
      <c r="K191" s="296"/>
      <c r="L191" s="296"/>
      <c r="M191" s="296"/>
      <c r="N191" s="296"/>
      <c r="O191" s="296"/>
      <c r="P191" s="296"/>
      <c r="Q191" s="296"/>
      <c r="R191" s="296"/>
      <c r="S191" s="296"/>
      <c r="T191" s="296"/>
      <c r="U191" s="296"/>
      <c r="V191" s="296"/>
      <c r="W191" s="296"/>
      <c r="X191" s="296"/>
      <c r="Y191" s="296"/>
      <c r="Z191" s="296"/>
    </row>
    <row r="192" ht="11.25" customHeight="1">
      <c r="A192" s="296"/>
      <c r="B192" s="296"/>
      <c r="C192" s="342"/>
      <c r="D192" s="342"/>
      <c r="E192" s="296"/>
      <c r="F192" s="296"/>
      <c r="G192" s="296"/>
      <c r="H192" s="296"/>
      <c r="I192" s="296"/>
      <c r="J192" s="296"/>
      <c r="K192" s="296"/>
      <c r="L192" s="296"/>
      <c r="M192" s="296"/>
      <c r="N192" s="296"/>
      <c r="O192" s="296"/>
      <c r="P192" s="296"/>
      <c r="Q192" s="296"/>
      <c r="R192" s="296"/>
      <c r="S192" s="296"/>
      <c r="T192" s="296"/>
      <c r="U192" s="296"/>
      <c r="V192" s="296"/>
      <c r="W192" s="296"/>
      <c r="X192" s="296"/>
      <c r="Y192" s="296"/>
      <c r="Z192" s="296"/>
    </row>
    <row r="193" ht="11.25" customHeight="1">
      <c r="A193" s="296"/>
      <c r="B193" s="296"/>
      <c r="C193" s="342"/>
      <c r="D193" s="342"/>
      <c r="E193" s="296"/>
      <c r="F193" s="296"/>
      <c r="G193" s="296"/>
      <c r="H193" s="296"/>
      <c r="I193" s="296"/>
      <c r="J193" s="296"/>
      <c r="K193" s="296"/>
      <c r="L193" s="296"/>
      <c r="M193" s="296"/>
      <c r="N193" s="296"/>
      <c r="O193" s="296"/>
      <c r="P193" s="296"/>
      <c r="Q193" s="296"/>
      <c r="R193" s="296"/>
      <c r="S193" s="296"/>
      <c r="T193" s="296"/>
      <c r="U193" s="296"/>
      <c r="V193" s="296"/>
      <c r="W193" s="296"/>
      <c r="X193" s="296"/>
      <c r="Y193" s="296"/>
      <c r="Z193" s="296"/>
    </row>
    <row r="194" ht="11.25" customHeight="1">
      <c r="A194" s="296"/>
      <c r="B194" s="296"/>
      <c r="C194" s="342"/>
      <c r="D194" s="342"/>
      <c r="E194" s="296"/>
      <c r="F194" s="296"/>
      <c r="G194" s="296"/>
      <c r="H194" s="296"/>
      <c r="I194" s="296"/>
      <c r="J194" s="296"/>
      <c r="K194" s="296"/>
      <c r="L194" s="296"/>
      <c r="M194" s="296"/>
      <c r="N194" s="296"/>
      <c r="O194" s="296"/>
      <c r="P194" s="296"/>
      <c r="Q194" s="296"/>
      <c r="R194" s="296"/>
      <c r="S194" s="296"/>
      <c r="T194" s="296"/>
      <c r="U194" s="296"/>
      <c r="V194" s="296"/>
      <c r="W194" s="296"/>
      <c r="X194" s="296"/>
      <c r="Y194" s="296"/>
      <c r="Z194" s="296"/>
    </row>
    <row r="195" ht="11.25" customHeight="1">
      <c r="A195" s="296"/>
      <c r="B195" s="296"/>
      <c r="C195" s="342"/>
      <c r="D195" s="342"/>
      <c r="E195" s="296"/>
      <c r="F195" s="296"/>
      <c r="G195" s="296"/>
      <c r="H195" s="296"/>
      <c r="I195" s="296"/>
      <c r="J195" s="296"/>
      <c r="K195" s="296"/>
      <c r="L195" s="296"/>
      <c r="M195" s="296"/>
      <c r="N195" s="296"/>
      <c r="O195" s="296"/>
      <c r="P195" s="296"/>
      <c r="Q195" s="296"/>
      <c r="R195" s="296"/>
      <c r="S195" s="296"/>
      <c r="T195" s="296"/>
      <c r="U195" s="296"/>
      <c r="V195" s="296"/>
      <c r="W195" s="296"/>
      <c r="X195" s="296"/>
      <c r="Y195" s="296"/>
      <c r="Z195" s="296"/>
    </row>
    <row r="196" ht="11.25" customHeight="1">
      <c r="A196" s="296"/>
      <c r="B196" s="296"/>
      <c r="C196" s="342"/>
      <c r="D196" s="342"/>
      <c r="E196" s="296"/>
      <c r="F196" s="296"/>
      <c r="G196" s="296"/>
      <c r="H196" s="296"/>
      <c r="I196" s="296"/>
      <c r="J196" s="296"/>
      <c r="K196" s="296"/>
      <c r="L196" s="296"/>
      <c r="M196" s="296"/>
      <c r="N196" s="296"/>
      <c r="O196" s="296"/>
      <c r="P196" s="296"/>
      <c r="Q196" s="296"/>
      <c r="R196" s="296"/>
      <c r="S196" s="296"/>
      <c r="T196" s="296"/>
      <c r="U196" s="296"/>
      <c r="V196" s="296"/>
      <c r="W196" s="296"/>
      <c r="X196" s="296"/>
      <c r="Y196" s="296"/>
      <c r="Z196" s="296"/>
    </row>
    <row r="197" ht="11.25" customHeight="1">
      <c r="A197" s="296"/>
      <c r="B197" s="296"/>
      <c r="C197" s="342"/>
      <c r="D197" s="342"/>
      <c r="E197" s="296"/>
      <c r="F197" s="296"/>
      <c r="G197" s="296"/>
      <c r="H197" s="296"/>
      <c r="I197" s="296"/>
      <c r="J197" s="296"/>
      <c r="K197" s="296"/>
      <c r="L197" s="296"/>
      <c r="M197" s="296"/>
      <c r="N197" s="296"/>
      <c r="O197" s="296"/>
      <c r="P197" s="296"/>
      <c r="Q197" s="296"/>
      <c r="R197" s="296"/>
      <c r="S197" s="296"/>
      <c r="T197" s="296"/>
      <c r="U197" s="296"/>
      <c r="V197" s="296"/>
      <c r="W197" s="296"/>
      <c r="X197" s="296"/>
      <c r="Y197" s="296"/>
      <c r="Z197" s="296"/>
    </row>
    <row r="198" ht="11.25" customHeight="1">
      <c r="A198" s="296"/>
      <c r="B198" s="296"/>
      <c r="C198" s="342"/>
      <c r="D198" s="342"/>
      <c r="E198" s="296"/>
      <c r="F198" s="296"/>
      <c r="G198" s="296"/>
      <c r="H198" s="296"/>
      <c r="I198" s="296"/>
      <c r="J198" s="296"/>
      <c r="K198" s="296"/>
      <c r="L198" s="296"/>
      <c r="M198" s="296"/>
      <c r="N198" s="296"/>
      <c r="O198" s="296"/>
      <c r="P198" s="296"/>
      <c r="Q198" s="296"/>
      <c r="R198" s="296"/>
      <c r="S198" s="296"/>
      <c r="T198" s="296"/>
      <c r="U198" s="296"/>
      <c r="V198" s="296"/>
      <c r="W198" s="296"/>
      <c r="X198" s="296"/>
      <c r="Y198" s="296"/>
      <c r="Z198" s="296"/>
    </row>
    <row r="199" ht="11.25" customHeight="1">
      <c r="A199" s="296"/>
      <c r="B199" s="296"/>
      <c r="C199" s="342"/>
      <c r="D199" s="342"/>
      <c r="E199" s="296"/>
      <c r="F199" s="296"/>
      <c r="G199" s="296"/>
      <c r="H199" s="296"/>
      <c r="I199" s="296"/>
      <c r="J199" s="296"/>
      <c r="K199" s="296"/>
      <c r="L199" s="296"/>
      <c r="M199" s="296"/>
      <c r="N199" s="296"/>
      <c r="O199" s="296"/>
      <c r="P199" s="296"/>
      <c r="Q199" s="296"/>
      <c r="R199" s="296"/>
      <c r="S199" s="296"/>
      <c r="T199" s="296"/>
      <c r="U199" s="296"/>
      <c r="V199" s="296"/>
      <c r="W199" s="296"/>
      <c r="X199" s="296"/>
      <c r="Y199" s="296"/>
      <c r="Z199" s="296"/>
    </row>
    <row r="200" ht="11.25" customHeight="1">
      <c r="A200" s="296"/>
      <c r="B200" s="296"/>
      <c r="C200" s="342"/>
      <c r="D200" s="342"/>
      <c r="E200" s="296"/>
      <c r="F200" s="296"/>
      <c r="G200" s="296"/>
      <c r="H200" s="296"/>
      <c r="I200" s="296"/>
      <c r="J200" s="296"/>
      <c r="K200" s="296"/>
      <c r="L200" s="296"/>
      <c r="M200" s="296"/>
      <c r="N200" s="296"/>
      <c r="O200" s="296"/>
      <c r="P200" s="296"/>
      <c r="Q200" s="296"/>
      <c r="R200" s="296"/>
      <c r="S200" s="296"/>
      <c r="T200" s="296"/>
      <c r="U200" s="296"/>
      <c r="V200" s="296"/>
      <c r="W200" s="296"/>
      <c r="X200" s="296"/>
      <c r="Y200" s="296"/>
      <c r="Z200" s="296"/>
    </row>
    <row r="201" ht="11.25" customHeight="1">
      <c r="A201" s="296"/>
      <c r="B201" s="296"/>
      <c r="C201" s="342"/>
      <c r="D201" s="342"/>
      <c r="E201" s="296"/>
      <c r="F201" s="296"/>
      <c r="G201" s="296"/>
      <c r="H201" s="296"/>
      <c r="I201" s="296"/>
      <c r="J201" s="296"/>
      <c r="K201" s="296"/>
      <c r="L201" s="296"/>
      <c r="M201" s="296"/>
      <c r="N201" s="296"/>
      <c r="O201" s="296"/>
      <c r="P201" s="296"/>
      <c r="Q201" s="296"/>
      <c r="R201" s="296"/>
      <c r="S201" s="296"/>
      <c r="T201" s="296"/>
      <c r="U201" s="296"/>
      <c r="V201" s="296"/>
      <c r="W201" s="296"/>
      <c r="X201" s="296"/>
      <c r="Y201" s="296"/>
      <c r="Z201" s="296"/>
    </row>
    <row r="202" ht="11.25" customHeight="1">
      <c r="A202" s="296"/>
      <c r="B202" s="296"/>
      <c r="C202" s="342"/>
      <c r="D202" s="342"/>
      <c r="E202" s="296"/>
      <c r="F202" s="296"/>
      <c r="G202" s="296"/>
      <c r="H202" s="296"/>
      <c r="I202" s="296"/>
      <c r="J202" s="296"/>
      <c r="K202" s="296"/>
      <c r="L202" s="296"/>
      <c r="M202" s="296"/>
      <c r="N202" s="296"/>
      <c r="O202" s="296"/>
      <c r="P202" s="296"/>
      <c r="Q202" s="296"/>
      <c r="R202" s="296"/>
      <c r="S202" s="296"/>
      <c r="T202" s="296"/>
      <c r="U202" s="296"/>
      <c r="V202" s="296"/>
      <c r="W202" s="296"/>
      <c r="X202" s="296"/>
      <c r="Y202" s="296"/>
      <c r="Z202" s="296"/>
    </row>
    <row r="203" ht="11.25" customHeight="1">
      <c r="A203" s="296"/>
      <c r="B203" s="296"/>
      <c r="C203" s="342"/>
      <c r="D203" s="342"/>
      <c r="E203" s="296"/>
      <c r="F203" s="296"/>
      <c r="G203" s="296"/>
      <c r="H203" s="296"/>
      <c r="I203" s="296"/>
      <c r="J203" s="296"/>
      <c r="K203" s="296"/>
      <c r="L203" s="296"/>
      <c r="M203" s="296"/>
      <c r="N203" s="296"/>
      <c r="O203" s="296"/>
      <c r="P203" s="296"/>
      <c r="Q203" s="296"/>
      <c r="R203" s="296"/>
      <c r="S203" s="296"/>
      <c r="T203" s="296"/>
      <c r="U203" s="296"/>
      <c r="V203" s="296"/>
      <c r="W203" s="296"/>
      <c r="X203" s="296"/>
      <c r="Y203" s="296"/>
      <c r="Z203" s="296"/>
    </row>
    <row r="204" ht="11.25" customHeight="1">
      <c r="A204" s="296"/>
      <c r="B204" s="296"/>
      <c r="C204" s="342"/>
      <c r="D204" s="342"/>
      <c r="E204" s="296"/>
      <c r="F204" s="296"/>
      <c r="G204" s="296"/>
      <c r="H204" s="296"/>
      <c r="I204" s="296"/>
      <c r="J204" s="296"/>
      <c r="K204" s="296"/>
      <c r="L204" s="296"/>
      <c r="M204" s="296"/>
      <c r="N204" s="296"/>
      <c r="O204" s="296"/>
      <c r="P204" s="296"/>
      <c r="Q204" s="296"/>
      <c r="R204" s="296"/>
      <c r="S204" s="296"/>
      <c r="T204" s="296"/>
      <c r="U204" s="296"/>
      <c r="V204" s="296"/>
      <c r="W204" s="296"/>
      <c r="X204" s="296"/>
      <c r="Y204" s="296"/>
      <c r="Z204" s="296"/>
    </row>
    <row r="205" ht="11.25" customHeight="1">
      <c r="A205" s="296"/>
      <c r="B205" s="296"/>
      <c r="C205" s="342"/>
      <c r="D205" s="342"/>
      <c r="E205" s="296"/>
      <c r="F205" s="296"/>
      <c r="G205" s="296"/>
      <c r="H205" s="296"/>
      <c r="I205" s="296"/>
      <c r="J205" s="296"/>
      <c r="K205" s="296"/>
      <c r="L205" s="296"/>
      <c r="M205" s="296"/>
      <c r="N205" s="296"/>
      <c r="O205" s="296"/>
      <c r="P205" s="296"/>
      <c r="Q205" s="296"/>
      <c r="R205" s="296"/>
      <c r="S205" s="296"/>
      <c r="T205" s="296"/>
      <c r="U205" s="296"/>
      <c r="V205" s="296"/>
      <c r="W205" s="296"/>
      <c r="X205" s="296"/>
      <c r="Y205" s="296"/>
      <c r="Z205" s="296"/>
    </row>
    <row r="206" ht="11.25" customHeight="1">
      <c r="A206" s="296"/>
      <c r="B206" s="296"/>
      <c r="C206" s="342"/>
      <c r="D206" s="342"/>
      <c r="E206" s="296"/>
      <c r="F206" s="296"/>
      <c r="G206" s="296"/>
      <c r="H206" s="296"/>
      <c r="I206" s="296"/>
      <c r="J206" s="296"/>
      <c r="K206" s="296"/>
      <c r="L206" s="296"/>
      <c r="M206" s="296"/>
      <c r="N206" s="296"/>
      <c r="O206" s="296"/>
      <c r="P206" s="296"/>
      <c r="Q206" s="296"/>
      <c r="R206" s="296"/>
      <c r="S206" s="296"/>
      <c r="T206" s="296"/>
      <c r="U206" s="296"/>
      <c r="V206" s="296"/>
      <c r="W206" s="296"/>
      <c r="X206" s="296"/>
      <c r="Y206" s="296"/>
      <c r="Z206" s="296"/>
    </row>
    <row r="207" ht="11.25" customHeight="1">
      <c r="A207" s="296"/>
      <c r="B207" s="296"/>
      <c r="C207" s="342"/>
      <c r="D207" s="342"/>
      <c r="E207" s="296"/>
      <c r="F207" s="296"/>
      <c r="G207" s="296"/>
      <c r="H207" s="296"/>
      <c r="I207" s="296"/>
      <c r="J207" s="296"/>
      <c r="K207" s="296"/>
      <c r="L207" s="296"/>
      <c r="M207" s="296"/>
      <c r="N207" s="296"/>
      <c r="O207" s="296"/>
      <c r="P207" s="296"/>
      <c r="Q207" s="296"/>
      <c r="R207" s="296"/>
      <c r="S207" s="296"/>
      <c r="T207" s="296"/>
      <c r="U207" s="296"/>
      <c r="V207" s="296"/>
      <c r="W207" s="296"/>
      <c r="X207" s="296"/>
      <c r="Y207" s="296"/>
      <c r="Z207" s="296"/>
    </row>
    <row r="208" ht="11.25" customHeight="1">
      <c r="A208" s="296"/>
      <c r="B208" s="296"/>
      <c r="C208" s="342"/>
      <c r="D208" s="342"/>
      <c r="E208" s="296"/>
      <c r="F208" s="296"/>
      <c r="G208" s="296"/>
      <c r="H208" s="296"/>
      <c r="I208" s="296"/>
      <c r="J208" s="296"/>
      <c r="K208" s="296"/>
      <c r="L208" s="296"/>
      <c r="M208" s="296"/>
      <c r="N208" s="296"/>
      <c r="O208" s="296"/>
      <c r="P208" s="296"/>
      <c r="Q208" s="296"/>
      <c r="R208" s="296"/>
      <c r="S208" s="296"/>
      <c r="T208" s="296"/>
      <c r="U208" s="296"/>
      <c r="V208" s="296"/>
      <c r="W208" s="296"/>
      <c r="X208" s="296"/>
      <c r="Y208" s="296"/>
      <c r="Z208" s="296"/>
    </row>
    <row r="209" ht="11.25" customHeight="1">
      <c r="A209" s="296"/>
      <c r="B209" s="296"/>
      <c r="C209" s="342"/>
      <c r="D209" s="342"/>
      <c r="E209" s="296"/>
      <c r="F209" s="296"/>
      <c r="G209" s="296"/>
      <c r="H209" s="296"/>
      <c r="I209" s="296"/>
      <c r="J209" s="296"/>
      <c r="K209" s="296"/>
      <c r="L209" s="296"/>
      <c r="M209" s="296"/>
      <c r="N209" s="296"/>
      <c r="O209" s="296"/>
      <c r="P209" s="296"/>
      <c r="Q209" s="296"/>
      <c r="R209" s="296"/>
      <c r="S209" s="296"/>
      <c r="T209" s="296"/>
      <c r="U209" s="296"/>
      <c r="V209" s="296"/>
      <c r="W209" s="296"/>
      <c r="X209" s="296"/>
      <c r="Y209" s="296"/>
      <c r="Z209" s="296"/>
    </row>
    <row r="210" ht="11.25" customHeight="1">
      <c r="A210" s="296"/>
      <c r="B210" s="296"/>
      <c r="C210" s="342"/>
      <c r="D210" s="342"/>
      <c r="E210" s="296"/>
      <c r="F210" s="296"/>
      <c r="G210" s="296"/>
      <c r="H210" s="296"/>
      <c r="I210" s="296"/>
      <c r="J210" s="296"/>
      <c r="K210" s="296"/>
      <c r="L210" s="296"/>
      <c r="M210" s="296"/>
      <c r="N210" s="296"/>
      <c r="O210" s="296"/>
      <c r="P210" s="296"/>
      <c r="Q210" s="296"/>
      <c r="R210" s="296"/>
      <c r="S210" s="296"/>
      <c r="T210" s="296"/>
      <c r="U210" s="296"/>
      <c r="V210" s="296"/>
      <c r="W210" s="296"/>
      <c r="X210" s="296"/>
      <c r="Y210" s="296"/>
      <c r="Z210" s="296"/>
    </row>
    <row r="211" ht="11.25" customHeight="1">
      <c r="A211" s="296"/>
      <c r="B211" s="296"/>
      <c r="C211" s="342"/>
      <c r="D211" s="342"/>
      <c r="E211" s="296"/>
      <c r="F211" s="296"/>
      <c r="G211" s="296"/>
      <c r="H211" s="296"/>
      <c r="I211" s="296"/>
      <c r="J211" s="296"/>
      <c r="K211" s="296"/>
      <c r="L211" s="296"/>
      <c r="M211" s="296"/>
      <c r="N211" s="296"/>
      <c r="O211" s="296"/>
      <c r="P211" s="296"/>
      <c r="Q211" s="296"/>
      <c r="R211" s="296"/>
      <c r="S211" s="296"/>
      <c r="T211" s="296"/>
      <c r="U211" s="296"/>
      <c r="V211" s="296"/>
      <c r="W211" s="296"/>
      <c r="X211" s="296"/>
      <c r="Y211" s="296"/>
      <c r="Z211" s="296"/>
    </row>
    <row r="212" ht="11.25" customHeight="1">
      <c r="A212" s="296"/>
      <c r="B212" s="296"/>
      <c r="C212" s="342"/>
      <c r="D212" s="342"/>
      <c r="E212" s="296"/>
      <c r="F212" s="296"/>
      <c r="G212" s="296"/>
      <c r="H212" s="296"/>
      <c r="I212" s="296"/>
      <c r="J212" s="296"/>
      <c r="K212" s="296"/>
      <c r="L212" s="296"/>
      <c r="M212" s="296"/>
      <c r="N212" s="296"/>
      <c r="O212" s="296"/>
      <c r="P212" s="296"/>
      <c r="Q212" s="296"/>
      <c r="R212" s="296"/>
      <c r="S212" s="296"/>
      <c r="T212" s="296"/>
      <c r="U212" s="296"/>
      <c r="V212" s="296"/>
      <c r="W212" s="296"/>
      <c r="X212" s="296"/>
      <c r="Y212" s="296"/>
      <c r="Z212" s="296"/>
    </row>
    <row r="213" ht="11.25" customHeight="1">
      <c r="A213" s="296"/>
      <c r="B213" s="296"/>
      <c r="C213" s="342"/>
      <c r="D213" s="342"/>
      <c r="E213" s="296"/>
      <c r="F213" s="296"/>
      <c r="G213" s="296"/>
      <c r="H213" s="296"/>
      <c r="I213" s="296"/>
      <c r="J213" s="296"/>
      <c r="K213" s="296"/>
      <c r="L213" s="296"/>
      <c r="M213" s="296"/>
      <c r="N213" s="296"/>
      <c r="O213" s="296"/>
      <c r="P213" s="296"/>
      <c r="Q213" s="296"/>
      <c r="R213" s="296"/>
      <c r="S213" s="296"/>
      <c r="T213" s="296"/>
      <c r="U213" s="296"/>
      <c r="V213" s="296"/>
      <c r="W213" s="296"/>
      <c r="X213" s="296"/>
      <c r="Y213" s="296"/>
      <c r="Z213" s="296"/>
    </row>
    <row r="214" ht="11.25" customHeight="1">
      <c r="A214" s="296"/>
      <c r="B214" s="296"/>
      <c r="C214" s="342"/>
      <c r="D214" s="342"/>
      <c r="E214" s="296"/>
      <c r="F214" s="296"/>
      <c r="G214" s="296"/>
      <c r="H214" s="296"/>
      <c r="I214" s="296"/>
      <c r="J214" s="296"/>
      <c r="K214" s="296"/>
      <c r="L214" s="296"/>
      <c r="M214" s="296"/>
      <c r="N214" s="296"/>
      <c r="O214" s="296"/>
      <c r="P214" s="296"/>
      <c r="Q214" s="296"/>
      <c r="R214" s="296"/>
      <c r="S214" s="296"/>
      <c r="T214" s="296"/>
      <c r="U214" s="296"/>
      <c r="V214" s="296"/>
      <c r="W214" s="296"/>
      <c r="X214" s="296"/>
      <c r="Y214" s="296"/>
      <c r="Z214" s="296"/>
    </row>
    <row r="215" ht="11.25" customHeight="1">
      <c r="A215" s="296"/>
      <c r="B215" s="296"/>
      <c r="C215" s="342"/>
      <c r="D215" s="342"/>
      <c r="E215" s="296"/>
      <c r="F215" s="296"/>
      <c r="G215" s="296"/>
      <c r="H215" s="296"/>
      <c r="I215" s="296"/>
      <c r="J215" s="296"/>
      <c r="K215" s="296"/>
      <c r="L215" s="296"/>
      <c r="M215" s="296"/>
      <c r="N215" s="296"/>
      <c r="O215" s="296"/>
      <c r="P215" s="296"/>
      <c r="Q215" s="296"/>
      <c r="R215" s="296"/>
      <c r="S215" s="296"/>
      <c r="T215" s="296"/>
      <c r="U215" s="296"/>
      <c r="V215" s="296"/>
      <c r="W215" s="296"/>
      <c r="X215" s="296"/>
      <c r="Y215" s="296"/>
      <c r="Z215" s="296"/>
    </row>
    <row r="216" ht="11.25" customHeight="1">
      <c r="A216" s="296"/>
      <c r="B216" s="296"/>
      <c r="C216" s="342"/>
      <c r="D216" s="342"/>
      <c r="E216" s="296"/>
      <c r="F216" s="296"/>
      <c r="G216" s="296"/>
      <c r="H216" s="296"/>
      <c r="I216" s="296"/>
      <c r="J216" s="296"/>
      <c r="K216" s="296"/>
      <c r="L216" s="296"/>
      <c r="M216" s="296"/>
      <c r="N216" s="296"/>
      <c r="O216" s="296"/>
      <c r="P216" s="296"/>
      <c r="Q216" s="296"/>
      <c r="R216" s="296"/>
      <c r="S216" s="296"/>
      <c r="T216" s="296"/>
      <c r="U216" s="296"/>
      <c r="V216" s="296"/>
      <c r="W216" s="296"/>
      <c r="X216" s="296"/>
      <c r="Y216" s="296"/>
      <c r="Z216" s="296"/>
    </row>
    <row r="217" ht="11.25" customHeight="1">
      <c r="A217" s="296"/>
      <c r="B217" s="296"/>
      <c r="C217" s="342"/>
      <c r="D217" s="342"/>
      <c r="E217" s="296"/>
      <c r="F217" s="296"/>
      <c r="G217" s="296"/>
      <c r="H217" s="296"/>
      <c r="I217" s="296"/>
      <c r="J217" s="296"/>
      <c r="K217" s="296"/>
      <c r="L217" s="296"/>
      <c r="M217" s="296"/>
      <c r="N217" s="296"/>
      <c r="O217" s="296"/>
      <c r="P217" s="296"/>
      <c r="Q217" s="296"/>
      <c r="R217" s="296"/>
      <c r="S217" s="296"/>
      <c r="T217" s="296"/>
      <c r="U217" s="296"/>
      <c r="V217" s="296"/>
      <c r="W217" s="296"/>
      <c r="X217" s="296"/>
      <c r="Y217" s="296"/>
      <c r="Z217" s="296"/>
    </row>
    <row r="218" ht="11.25" customHeight="1">
      <c r="A218" s="296"/>
      <c r="B218" s="296"/>
      <c r="C218" s="342"/>
      <c r="D218" s="342"/>
      <c r="E218" s="296"/>
      <c r="F218" s="296"/>
      <c r="G218" s="296"/>
      <c r="H218" s="296"/>
      <c r="I218" s="296"/>
      <c r="J218" s="296"/>
      <c r="K218" s="296"/>
      <c r="L218" s="296"/>
      <c r="M218" s="296"/>
      <c r="N218" s="296"/>
      <c r="O218" s="296"/>
      <c r="P218" s="296"/>
      <c r="Q218" s="296"/>
      <c r="R218" s="296"/>
      <c r="S218" s="296"/>
      <c r="T218" s="296"/>
      <c r="U218" s="296"/>
      <c r="V218" s="296"/>
      <c r="W218" s="296"/>
      <c r="X218" s="296"/>
      <c r="Y218" s="296"/>
      <c r="Z218" s="296"/>
    </row>
    <row r="219" ht="11.25" customHeight="1">
      <c r="A219" s="296"/>
      <c r="B219" s="296"/>
      <c r="C219" s="342"/>
      <c r="D219" s="342"/>
      <c r="E219" s="296"/>
      <c r="F219" s="296"/>
      <c r="G219" s="296"/>
      <c r="H219" s="296"/>
      <c r="I219" s="296"/>
      <c r="J219" s="296"/>
      <c r="K219" s="296"/>
      <c r="L219" s="296"/>
      <c r="M219" s="296"/>
      <c r="N219" s="296"/>
      <c r="O219" s="296"/>
      <c r="P219" s="296"/>
      <c r="Q219" s="296"/>
      <c r="R219" s="296"/>
      <c r="S219" s="296"/>
      <c r="T219" s="296"/>
      <c r="U219" s="296"/>
      <c r="V219" s="296"/>
      <c r="W219" s="296"/>
      <c r="X219" s="296"/>
      <c r="Y219" s="296"/>
      <c r="Z219" s="296"/>
    </row>
    <row r="220" ht="11.25" customHeight="1">
      <c r="A220" s="296"/>
      <c r="B220" s="296"/>
      <c r="C220" s="342"/>
      <c r="D220" s="342"/>
      <c r="E220" s="296"/>
      <c r="F220" s="296"/>
      <c r="G220" s="296"/>
      <c r="H220" s="296"/>
      <c r="I220" s="296"/>
      <c r="J220" s="296"/>
      <c r="K220" s="296"/>
      <c r="L220" s="296"/>
      <c r="M220" s="296"/>
      <c r="N220" s="296"/>
      <c r="O220" s="296"/>
      <c r="P220" s="296"/>
      <c r="Q220" s="296"/>
      <c r="R220" s="296"/>
      <c r="S220" s="296"/>
      <c r="T220" s="296"/>
      <c r="U220" s="296"/>
      <c r="V220" s="296"/>
      <c r="W220" s="296"/>
      <c r="X220" s="296"/>
      <c r="Y220" s="296"/>
      <c r="Z220" s="29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6"/>
    <col customWidth="1" min="2" max="2" width="6.71"/>
    <col customWidth="1" min="3" max="3" width="76.14"/>
    <col customWidth="1" min="4" max="4" width="20.0"/>
    <col customWidth="1" min="5" max="5" width="9.29"/>
    <col customWidth="1" min="6" max="6" width="10.29"/>
    <col customWidth="1" min="7" max="8" width="8.43"/>
    <col customWidth="1" min="9" max="9" width="9.14"/>
    <col customWidth="1" min="10" max="23" width="8.43"/>
    <col customWidth="1" min="24" max="26" width="10.0"/>
  </cols>
  <sheetData>
    <row r="1">
      <c r="A1" s="296"/>
      <c r="B1" s="301"/>
      <c r="C1" s="787" t="s">
        <v>363</v>
      </c>
      <c r="D1" s="342"/>
      <c r="E1" s="788"/>
      <c r="F1" s="296"/>
      <c r="G1" s="296"/>
      <c r="H1" s="296"/>
      <c r="I1" s="296"/>
      <c r="J1" s="296"/>
      <c r="K1" s="296"/>
      <c r="L1" s="296"/>
      <c r="M1" s="296"/>
      <c r="N1" s="296"/>
      <c r="O1" s="296"/>
      <c r="P1" s="296"/>
      <c r="Q1" s="296"/>
      <c r="R1" s="296"/>
      <c r="S1" s="296"/>
      <c r="T1" s="296"/>
      <c r="U1" s="296"/>
      <c r="V1" s="296"/>
      <c r="W1" s="296"/>
      <c r="X1" s="221"/>
      <c r="Y1" s="221"/>
      <c r="Z1" s="221"/>
    </row>
    <row r="2" ht="11.25" customHeight="1">
      <c r="A2" s="296"/>
      <c r="B2" s="301"/>
      <c r="C2" s="296"/>
      <c r="D2" s="789" t="s">
        <v>461</v>
      </c>
      <c r="E2" s="296"/>
      <c r="F2" s="296"/>
      <c r="G2" s="296"/>
      <c r="H2" s="296"/>
      <c r="I2" s="296"/>
      <c r="J2" s="296"/>
      <c r="K2" s="296"/>
      <c r="L2" s="296"/>
      <c r="M2" s="296"/>
      <c r="N2" s="296"/>
      <c r="O2" s="296"/>
      <c r="P2" s="296"/>
      <c r="Q2" s="296"/>
      <c r="R2" s="296"/>
      <c r="S2" s="296"/>
      <c r="T2" s="296"/>
      <c r="U2" s="296"/>
      <c r="V2" s="296"/>
      <c r="W2" s="296"/>
      <c r="X2" s="296"/>
      <c r="Y2" s="296"/>
      <c r="Z2" s="296"/>
    </row>
    <row r="3" ht="11.25" customHeight="1">
      <c r="A3" s="296"/>
      <c r="B3" s="301">
        <v>1.0</v>
      </c>
      <c r="C3" s="296" t="s">
        <v>462</v>
      </c>
      <c r="D3" s="790">
        <f>+E18</f>
        <v>2076</v>
      </c>
      <c r="E3" s="296"/>
      <c r="F3" s="221"/>
      <c r="G3" s="296"/>
      <c r="H3" s="296"/>
      <c r="I3" s="296"/>
      <c r="J3" s="296"/>
      <c r="K3" s="296"/>
      <c r="L3" s="296"/>
      <c r="M3" s="296"/>
      <c r="N3" s="296"/>
      <c r="O3" s="296"/>
      <c r="P3" s="296"/>
      <c r="Q3" s="296"/>
      <c r="R3" s="296"/>
      <c r="S3" s="296"/>
      <c r="T3" s="296"/>
      <c r="U3" s="296"/>
      <c r="V3" s="296"/>
      <c r="W3" s="296"/>
      <c r="X3" s="221"/>
      <c r="Y3" s="221"/>
      <c r="Z3" s="221"/>
    </row>
    <row r="4" ht="11.25" customHeight="1">
      <c r="A4" s="296"/>
      <c r="B4" s="301">
        <v>2.0</v>
      </c>
      <c r="C4" s="296" t="s">
        <v>463</v>
      </c>
      <c r="D4" s="790">
        <f>+D5+D6+D7</f>
        <v>85.22727273</v>
      </c>
      <c r="E4" s="296"/>
      <c r="F4" s="296"/>
      <c r="G4" s="296"/>
      <c r="H4" s="296"/>
      <c r="I4" s="296"/>
      <c r="J4" s="296"/>
      <c r="K4" s="296"/>
      <c r="L4" s="296"/>
      <c r="M4" s="296"/>
      <c r="N4" s="296"/>
      <c r="O4" s="296"/>
      <c r="P4" s="296"/>
      <c r="Q4" s="296"/>
      <c r="R4" s="296"/>
      <c r="S4" s="296"/>
      <c r="T4" s="296"/>
      <c r="U4" s="296"/>
      <c r="V4" s="296"/>
      <c r="W4" s="296"/>
      <c r="X4" s="221"/>
      <c r="Y4" s="221"/>
      <c r="Z4" s="221"/>
    </row>
    <row r="5" ht="12.75" customHeight="1">
      <c r="A5" s="791"/>
      <c r="B5" s="533"/>
      <c r="C5" s="792" t="s">
        <v>464</v>
      </c>
      <c r="D5" s="793">
        <f>+F26</f>
        <v>85.22727273</v>
      </c>
      <c r="E5" s="296"/>
      <c r="F5" s="794"/>
      <c r="G5" s="791"/>
      <c r="H5" s="791"/>
      <c r="I5" s="791"/>
      <c r="J5" s="791"/>
      <c r="K5" s="791"/>
      <c r="L5" s="791"/>
      <c r="M5" s="791"/>
      <c r="N5" s="791"/>
      <c r="O5" s="791"/>
      <c r="P5" s="791"/>
      <c r="Q5" s="791"/>
      <c r="R5" s="791"/>
      <c r="S5" s="791"/>
      <c r="T5" s="791"/>
      <c r="U5" s="791"/>
      <c r="V5" s="791"/>
      <c r="W5" s="791"/>
      <c r="X5" s="795"/>
      <c r="Y5" s="795"/>
      <c r="Z5" s="795"/>
    </row>
    <row r="6" ht="12.75" customHeight="1">
      <c r="A6" s="791"/>
      <c r="B6" s="533"/>
      <c r="C6" s="792" t="s">
        <v>465</v>
      </c>
      <c r="D6" s="793">
        <f>+F30</f>
        <v>0</v>
      </c>
      <c r="E6" s="296"/>
      <c r="F6" s="794"/>
      <c r="G6" s="791"/>
      <c r="H6" s="791"/>
      <c r="I6" s="791"/>
      <c r="J6" s="791"/>
      <c r="K6" s="791"/>
      <c r="L6" s="791"/>
      <c r="M6" s="791"/>
      <c r="N6" s="791"/>
      <c r="O6" s="791"/>
      <c r="P6" s="791"/>
      <c r="Q6" s="791"/>
      <c r="R6" s="791"/>
      <c r="S6" s="791"/>
      <c r="T6" s="791"/>
      <c r="U6" s="791"/>
      <c r="V6" s="791"/>
      <c r="W6" s="791"/>
      <c r="X6" s="795"/>
      <c r="Y6" s="795"/>
      <c r="Z6" s="795"/>
    </row>
    <row r="7" ht="12.75" customHeight="1">
      <c r="A7" s="791"/>
      <c r="B7" s="533"/>
      <c r="C7" s="792" t="s">
        <v>466</v>
      </c>
      <c r="D7" s="793">
        <v>0.0</v>
      </c>
      <c r="E7" s="791"/>
      <c r="F7" s="795"/>
      <c r="G7" s="791"/>
      <c r="H7" s="791"/>
      <c r="I7" s="791"/>
      <c r="J7" s="791"/>
      <c r="K7" s="791"/>
      <c r="L7" s="791"/>
      <c r="M7" s="791"/>
      <c r="N7" s="791"/>
      <c r="O7" s="791"/>
      <c r="P7" s="791"/>
      <c r="Q7" s="791"/>
      <c r="R7" s="791"/>
      <c r="S7" s="791"/>
      <c r="T7" s="791"/>
      <c r="U7" s="791"/>
      <c r="V7" s="791"/>
      <c r="W7" s="791"/>
      <c r="X7" s="795"/>
      <c r="Y7" s="795"/>
      <c r="Z7" s="795"/>
    </row>
    <row r="8" ht="11.25" customHeight="1">
      <c r="A8" s="296"/>
      <c r="B8" s="301">
        <v>3.0</v>
      </c>
      <c r="C8" s="221" t="s">
        <v>467</v>
      </c>
      <c r="D8" s="790">
        <f>+E44</f>
        <v>300</v>
      </c>
      <c r="E8" s="791"/>
      <c r="F8" s="221"/>
      <c r="G8" s="296"/>
      <c r="H8" s="296"/>
      <c r="I8" s="296"/>
      <c r="J8" s="296"/>
      <c r="K8" s="296"/>
      <c r="L8" s="296"/>
      <c r="M8" s="296"/>
      <c r="N8" s="296"/>
      <c r="O8" s="296"/>
      <c r="P8" s="296"/>
      <c r="Q8" s="296"/>
      <c r="R8" s="296"/>
      <c r="S8" s="296"/>
      <c r="T8" s="296"/>
      <c r="U8" s="296"/>
      <c r="V8" s="296"/>
      <c r="W8" s="296"/>
      <c r="X8" s="221"/>
      <c r="Y8" s="221"/>
      <c r="Z8" s="221"/>
    </row>
    <row r="9" ht="12.0" customHeight="1">
      <c r="A9" s="296"/>
      <c r="B9" s="301"/>
      <c r="C9" s="221"/>
      <c r="D9" s="796"/>
      <c r="E9" s="296"/>
      <c r="F9" s="221"/>
      <c r="G9" s="296"/>
      <c r="H9" s="296"/>
      <c r="I9" s="296"/>
      <c r="J9" s="296"/>
      <c r="K9" s="296"/>
      <c r="L9" s="296"/>
      <c r="M9" s="296"/>
      <c r="N9" s="296"/>
      <c r="O9" s="296"/>
      <c r="P9" s="296"/>
      <c r="Q9" s="296"/>
      <c r="R9" s="296"/>
      <c r="S9" s="296"/>
      <c r="T9" s="296"/>
      <c r="U9" s="296"/>
      <c r="V9" s="296"/>
      <c r="W9" s="296"/>
      <c r="X9" s="221"/>
      <c r="Y9" s="221"/>
      <c r="Z9" s="221"/>
    </row>
    <row r="10" ht="24.0" customHeight="1">
      <c r="A10" s="296"/>
      <c r="B10" s="301"/>
      <c r="C10" s="797" t="s">
        <v>353</v>
      </c>
      <c r="D10" s="798">
        <f>+D3+D4+D8</f>
        <v>2461.227273</v>
      </c>
      <c r="E10" s="296"/>
      <c r="F10" s="296"/>
      <c r="G10" s="296"/>
      <c r="H10" s="296"/>
      <c r="I10" s="296"/>
      <c r="J10" s="296"/>
      <c r="K10" s="296"/>
      <c r="L10" s="296"/>
      <c r="M10" s="296"/>
      <c r="N10" s="296"/>
      <c r="O10" s="296"/>
      <c r="P10" s="296"/>
      <c r="Q10" s="296"/>
      <c r="R10" s="296"/>
      <c r="S10" s="296"/>
      <c r="T10" s="296"/>
      <c r="U10" s="296"/>
      <c r="V10" s="296"/>
      <c r="W10" s="296"/>
      <c r="X10" s="221"/>
      <c r="Y10" s="221"/>
      <c r="Z10" s="221"/>
    </row>
    <row r="11" ht="12.75" customHeight="1">
      <c r="A11" s="799"/>
      <c r="B11" s="800"/>
      <c r="C11" s="801"/>
      <c r="D11" s="802"/>
      <c r="E11" s="799"/>
      <c r="F11" s="799"/>
      <c r="G11" s="799"/>
      <c r="H11" s="799"/>
      <c r="I11" s="799"/>
      <c r="J11" s="799"/>
      <c r="K11" s="799"/>
      <c r="L11" s="799"/>
      <c r="M11" s="799"/>
      <c r="N11" s="799"/>
      <c r="O11" s="799"/>
      <c r="P11" s="799"/>
      <c r="Q11" s="799"/>
      <c r="R11" s="799"/>
      <c r="S11" s="799"/>
      <c r="T11" s="799"/>
      <c r="U11" s="799"/>
      <c r="V11" s="799"/>
      <c r="W11" s="799"/>
      <c r="X11" s="803"/>
      <c r="Y11" s="803"/>
      <c r="Z11" s="803"/>
    </row>
    <row r="12" ht="13.5" customHeight="1">
      <c r="A12" s="296"/>
      <c r="B12" s="301" t="s">
        <v>2</v>
      </c>
      <c r="C12" s="301" t="s">
        <v>468</v>
      </c>
      <c r="D12" s="342"/>
      <c r="E12" s="296"/>
      <c r="F12" s="296"/>
      <c r="G12" s="296"/>
      <c r="H12" s="296"/>
      <c r="I12" s="296"/>
      <c r="J12" s="296"/>
      <c r="K12" s="296"/>
      <c r="L12" s="296"/>
      <c r="M12" s="296"/>
      <c r="N12" s="296"/>
      <c r="O12" s="296"/>
      <c r="P12" s="296"/>
      <c r="Q12" s="296"/>
      <c r="R12" s="296"/>
      <c r="S12" s="296"/>
      <c r="T12" s="296"/>
      <c r="U12" s="296"/>
      <c r="V12" s="296"/>
      <c r="W12" s="296"/>
      <c r="X12" s="221"/>
      <c r="Y12" s="221"/>
      <c r="Z12" s="221"/>
    </row>
    <row r="13" ht="12.75" customHeight="1">
      <c r="A13" s="296"/>
      <c r="B13" s="301"/>
      <c r="C13" s="804" t="s">
        <v>469</v>
      </c>
      <c r="D13" s="805"/>
      <c r="E13" s="806" t="s">
        <v>73</v>
      </c>
      <c r="F13" s="296"/>
      <c r="G13" s="296"/>
      <c r="H13" s="296"/>
      <c r="I13" s="296"/>
      <c r="J13" s="296"/>
      <c r="K13" s="296"/>
      <c r="L13" s="296"/>
      <c r="M13" s="296"/>
      <c r="N13" s="296"/>
      <c r="O13" s="296"/>
      <c r="P13" s="296"/>
      <c r="Q13" s="296"/>
      <c r="R13" s="296"/>
      <c r="S13" s="296"/>
      <c r="T13" s="296"/>
      <c r="U13" s="296"/>
      <c r="V13" s="296"/>
      <c r="W13" s="296"/>
      <c r="X13" s="221"/>
      <c r="Y13" s="221"/>
      <c r="Z13" s="221"/>
    </row>
    <row r="14" ht="12.0" customHeight="1">
      <c r="A14" s="296"/>
      <c r="B14" s="301">
        <v>1.0</v>
      </c>
      <c r="C14" s="807" t="s">
        <v>470</v>
      </c>
      <c r="D14" s="689"/>
      <c r="E14" s="808">
        <f>80*6</f>
        <v>480</v>
      </c>
      <c r="F14" s="623" t="s">
        <v>471</v>
      </c>
      <c r="G14" s="296"/>
      <c r="H14" s="296"/>
      <c r="I14" s="296"/>
      <c r="J14" s="296"/>
      <c r="K14" s="296"/>
      <c r="L14" s="296"/>
      <c r="M14" s="296"/>
      <c r="N14" s="296"/>
      <c r="O14" s="296"/>
      <c r="P14" s="296"/>
      <c r="Q14" s="296"/>
      <c r="R14" s="296"/>
      <c r="S14" s="296"/>
      <c r="T14" s="296"/>
      <c r="U14" s="296"/>
      <c r="V14" s="296"/>
      <c r="W14" s="296"/>
      <c r="X14" s="221"/>
      <c r="Y14" s="221"/>
      <c r="Z14" s="221"/>
    </row>
    <row r="15" ht="12.0" customHeight="1">
      <c r="A15" s="296"/>
      <c r="B15" s="301">
        <v>2.0</v>
      </c>
      <c r="C15" s="807" t="s">
        <v>472</v>
      </c>
      <c r="D15" s="689"/>
      <c r="E15" s="808">
        <f>8*12</f>
        <v>96</v>
      </c>
      <c r="F15" s="623" t="s">
        <v>473</v>
      </c>
      <c r="G15" s="296"/>
      <c r="H15" s="296"/>
      <c r="I15" s="296"/>
      <c r="J15" s="296"/>
      <c r="K15" s="296"/>
      <c r="L15" s="296"/>
      <c r="M15" s="296"/>
      <c r="N15" s="296"/>
      <c r="O15" s="296"/>
      <c r="P15" s="296"/>
      <c r="Q15" s="296"/>
      <c r="R15" s="296"/>
      <c r="S15" s="296"/>
      <c r="T15" s="296"/>
      <c r="U15" s="296"/>
      <c r="V15" s="296"/>
      <c r="W15" s="296"/>
      <c r="X15" s="221"/>
      <c r="Y15" s="221"/>
      <c r="Z15" s="221"/>
    </row>
    <row r="16" ht="12.0" customHeight="1">
      <c r="A16" s="296"/>
      <c r="B16" s="301">
        <v>3.0</v>
      </c>
      <c r="C16" s="807" t="s">
        <v>474</v>
      </c>
      <c r="D16" s="689"/>
      <c r="E16" s="808">
        <v>1500.0</v>
      </c>
      <c r="F16" s="623" t="s">
        <v>473</v>
      </c>
      <c r="G16" s="296"/>
      <c r="H16" s="296"/>
      <c r="I16" s="296"/>
      <c r="J16" s="296"/>
      <c r="K16" s="296"/>
      <c r="L16" s="296"/>
      <c r="M16" s="296"/>
      <c r="N16" s="296"/>
      <c r="O16" s="296"/>
      <c r="P16" s="296"/>
      <c r="Q16" s="296"/>
      <c r="R16" s="296"/>
      <c r="S16" s="296"/>
      <c r="T16" s="296"/>
      <c r="U16" s="296"/>
      <c r="V16" s="296"/>
      <c r="W16" s="296"/>
      <c r="X16" s="221"/>
      <c r="Y16" s="221"/>
      <c r="Z16" s="221"/>
    </row>
    <row r="17" ht="12.0" customHeight="1">
      <c r="A17" s="296"/>
      <c r="B17" s="301">
        <v>4.0</v>
      </c>
      <c r="C17" s="807"/>
      <c r="D17" s="689"/>
      <c r="E17" s="808"/>
      <c r="F17" s="623" t="s">
        <v>473</v>
      </c>
      <c r="G17" s="296"/>
      <c r="H17" s="296"/>
      <c r="I17" s="296"/>
      <c r="J17" s="296"/>
      <c r="K17" s="296"/>
      <c r="L17" s="296"/>
      <c r="M17" s="296"/>
      <c r="N17" s="296"/>
      <c r="O17" s="296"/>
      <c r="P17" s="296"/>
      <c r="Q17" s="296"/>
      <c r="R17" s="296"/>
      <c r="S17" s="296"/>
      <c r="T17" s="296"/>
      <c r="U17" s="296"/>
      <c r="V17" s="296"/>
      <c r="W17" s="296"/>
      <c r="X17" s="221"/>
      <c r="Y17" s="221"/>
      <c r="Z17" s="221"/>
    </row>
    <row r="18" ht="12.0" customHeight="1">
      <c r="A18" s="296"/>
      <c r="B18" s="301"/>
      <c r="C18" s="809"/>
      <c r="D18" s="741"/>
      <c r="E18" s="810">
        <f>SUM(E14:E17)</f>
        <v>2076</v>
      </c>
      <c r="F18" s="296"/>
      <c r="G18" s="296"/>
      <c r="H18" s="296"/>
      <c r="I18" s="296"/>
      <c r="J18" s="296"/>
      <c r="K18" s="296"/>
      <c r="L18" s="296"/>
      <c r="M18" s="296"/>
      <c r="N18" s="296"/>
      <c r="O18" s="296"/>
      <c r="P18" s="296"/>
      <c r="Q18" s="296"/>
      <c r="R18" s="296"/>
      <c r="S18" s="296"/>
      <c r="T18" s="296"/>
      <c r="U18" s="296"/>
      <c r="V18" s="296"/>
      <c r="W18" s="296"/>
      <c r="X18" s="296"/>
      <c r="Y18" s="296"/>
      <c r="Z18" s="296"/>
    </row>
    <row r="19" ht="14.25" customHeight="1">
      <c r="A19" s="296"/>
      <c r="B19" s="301" t="s">
        <v>475</v>
      </c>
      <c r="C19" s="301" t="s">
        <v>476</v>
      </c>
      <c r="D19" s="741"/>
      <c r="E19" s="342"/>
      <c r="F19" s="296"/>
      <c r="G19" s="296"/>
      <c r="H19" s="296"/>
      <c r="I19" s="296"/>
      <c r="J19" s="296"/>
      <c r="K19" s="296"/>
      <c r="L19" s="296"/>
      <c r="M19" s="296"/>
      <c r="N19" s="296"/>
      <c r="O19" s="296"/>
      <c r="P19" s="296"/>
      <c r="Q19" s="296"/>
      <c r="R19" s="296"/>
      <c r="S19" s="296"/>
      <c r="T19" s="296"/>
      <c r="U19" s="296"/>
      <c r="V19" s="296"/>
      <c r="W19" s="296"/>
      <c r="X19" s="296"/>
      <c r="Y19" s="296"/>
      <c r="Z19" s="296"/>
    </row>
    <row r="20" ht="11.25" customHeight="1">
      <c r="A20" s="296"/>
      <c r="B20" s="301"/>
      <c r="C20" s="301" t="s">
        <v>477</v>
      </c>
      <c r="D20" s="342"/>
      <c r="E20" s="296"/>
      <c r="F20" s="296"/>
      <c r="G20" s="296"/>
      <c r="H20" s="296"/>
      <c r="I20" s="296"/>
      <c r="J20" s="296"/>
      <c r="K20" s="296"/>
      <c r="L20" s="296"/>
      <c r="M20" s="296"/>
      <c r="N20" s="296"/>
      <c r="O20" s="296"/>
      <c r="P20" s="296"/>
      <c r="Q20" s="296"/>
      <c r="R20" s="296"/>
      <c r="S20" s="296"/>
      <c r="T20" s="296"/>
      <c r="U20" s="296"/>
      <c r="V20" s="296"/>
      <c r="W20" s="296"/>
      <c r="X20" s="296"/>
      <c r="Y20" s="296"/>
      <c r="Z20" s="296"/>
    </row>
    <row r="21" ht="18.75" customHeight="1">
      <c r="A21" s="296"/>
      <c r="B21" s="301"/>
      <c r="C21" s="804" t="s">
        <v>478</v>
      </c>
      <c r="D21" s="811" t="s">
        <v>479</v>
      </c>
      <c r="E21" s="811" t="s">
        <v>480</v>
      </c>
      <c r="F21" s="806" t="s">
        <v>73</v>
      </c>
      <c r="G21" s="296"/>
      <c r="H21" s="296"/>
      <c r="I21" s="296"/>
      <c r="J21" s="296"/>
      <c r="K21" s="296"/>
      <c r="L21" s="296"/>
      <c r="M21" s="296"/>
      <c r="N21" s="296"/>
      <c r="O21" s="296"/>
      <c r="P21" s="296"/>
      <c r="Q21" s="296"/>
      <c r="R21" s="296"/>
      <c r="S21" s="296"/>
      <c r="T21" s="296"/>
      <c r="U21" s="296"/>
      <c r="V21" s="296"/>
      <c r="W21" s="296"/>
      <c r="X21" s="221"/>
      <c r="Y21" s="221"/>
      <c r="Z21" s="221"/>
    </row>
    <row r="22" ht="11.25" customHeight="1">
      <c r="A22" s="296"/>
      <c r="B22" s="812" t="s">
        <v>481</v>
      </c>
      <c r="C22" s="813" t="s">
        <v>482</v>
      </c>
      <c r="D22" s="313" t="s">
        <v>483</v>
      </c>
      <c r="E22" s="313">
        <v>5.0</v>
      </c>
      <c r="F22" s="814">
        <f t="shared" ref="F22:F23" si="1">(VLOOKUP(D22,$H$42:$I$51,2,FALSE))*E22</f>
        <v>85.22727273</v>
      </c>
      <c r="G22" s="296"/>
      <c r="H22" s="296"/>
      <c r="I22" s="296"/>
      <c r="J22" s="296"/>
      <c r="K22" s="296"/>
      <c r="L22" s="296"/>
      <c r="M22" s="296"/>
      <c r="N22" s="296"/>
      <c r="O22" s="296"/>
      <c r="P22" s="296"/>
      <c r="Q22" s="296"/>
      <c r="R22" s="296"/>
      <c r="S22" s="296"/>
      <c r="T22" s="296"/>
      <c r="U22" s="296"/>
      <c r="V22" s="296"/>
      <c r="W22" s="296"/>
      <c r="X22" s="221"/>
      <c r="Y22" s="221"/>
      <c r="Z22" s="221"/>
    </row>
    <row r="23" ht="11.25" customHeight="1">
      <c r="A23" s="296"/>
      <c r="B23" s="815"/>
      <c r="C23" s="813" t="s">
        <v>484</v>
      </c>
      <c r="D23" s="313" t="s">
        <v>483</v>
      </c>
      <c r="E23" s="313">
        <v>0.0</v>
      </c>
      <c r="F23" s="814">
        <f t="shared" si="1"/>
        <v>0</v>
      </c>
      <c r="G23" s="296"/>
      <c r="H23" s="296"/>
      <c r="I23" s="296"/>
      <c r="J23" s="296"/>
      <c r="K23" s="296"/>
      <c r="L23" s="296"/>
      <c r="M23" s="296"/>
      <c r="N23" s="296"/>
      <c r="O23" s="296"/>
      <c r="P23" s="296"/>
      <c r="Q23" s="296"/>
      <c r="R23" s="296"/>
      <c r="S23" s="296"/>
      <c r="T23" s="296"/>
      <c r="U23" s="296"/>
      <c r="V23" s="296"/>
      <c r="W23" s="296"/>
      <c r="X23" s="221"/>
      <c r="Y23" s="221"/>
      <c r="Z23" s="221"/>
    </row>
    <row r="24" ht="11.25" customHeight="1">
      <c r="A24" s="296"/>
      <c r="B24" s="815"/>
      <c r="C24" s="813"/>
      <c r="D24" s="313"/>
      <c r="E24" s="612"/>
      <c r="F24" s="814"/>
      <c r="G24" s="296"/>
      <c r="H24" s="296"/>
      <c r="I24" s="296"/>
      <c r="J24" s="296"/>
      <c r="K24" s="296"/>
      <c r="L24" s="296"/>
      <c r="M24" s="296"/>
      <c r="N24" s="296"/>
      <c r="O24" s="296"/>
      <c r="P24" s="296"/>
      <c r="Q24" s="296"/>
      <c r="R24" s="296"/>
      <c r="S24" s="296"/>
      <c r="T24" s="296"/>
      <c r="U24" s="296"/>
      <c r="V24" s="296"/>
      <c r="W24" s="296"/>
      <c r="X24" s="221"/>
      <c r="Y24" s="221"/>
      <c r="Z24" s="221"/>
    </row>
    <row r="25" ht="11.25" customHeight="1">
      <c r="A25" s="296"/>
      <c r="B25" s="815"/>
      <c r="C25" s="813"/>
      <c r="D25" s="313"/>
      <c r="E25" s="612"/>
      <c r="F25" s="814"/>
      <c r="G25" s="296"/>
      <c r="H25" s="296"/>
      <c r="I25" s="296"/>
      <c r="J25" s="296"/>
      <c r="K25" s="296"/>
      <c r="L25" s="296"/>
      <c r="M25" s="296"/>
      <c r="N25" s="296"/>
      <c r="O25" s="296"/>
      <c r="P25" s="296"/>
      <c r="Q25" s="296"/>
      <c r="R25" s="296"/>
      <c r="S25" s="296"/>
      <c r="T25" s="296"/>
      <c r="U25" s="296"/>
      <c r="V25" s="296"/>
      <c r="W25" s="296"/>
      <c r="X25" s="221"/>
      <c r="Y25" s="221"/>
      <c r="Z25" s="221"/>
    </row>
    <row r="26" ht="12.0" customHeight="1">
      <c r="A26" s="296"/>
      <c r="B26" s="815"/>
      <c r="C26" s="813"/>
      <c r="D26" s="816"/>
      <c r="E26" s="816"/>
      <c r="F26" s="817">
        <f>SUM(F22:F25)</f>
        <v>85.22727273</v>
      </c>
      <c r="G26" s="296"/>
      <c r="H26" s="296"/>
      <c r="I26" s="296"/>
      <c r="J26" s="296"/>
      <c r="K26" s="296"/>
      <c r="L26" s="296"/>
      <c r="M26" s="296"/>
      <c r="N26" s="296"/>
      <c r="O26" s="296"/>
      <c r="P26" s="296"/>
      <c r="Q26" s="296"/>
      <c r="R26" s="296"/>
      <c r="S26" s="296"/>
      <c r="T26" s="296"/>
      <c r="U26" s="296"/>
      <c r="V26" s="296"/>
      <c r="W26" s="296"/>
      <c r="X26" s="221"/>
      <c r="Y26" s="221"/>
      <c r="Z26" s="221"/>
    </row>
    <row r="27" ht="11.25" customHeight="1">
      <c r="A27" s="595"/>
      <c r="B27" s="818" t="s">
        <v>485</v>
      </c>
      <c r="C27" s="819" t="s">
        <v>486</v>
      </c>
      <c r="D27" s="313" t="s">
        <v>487</v>
      </c>
      <c r="E27" s="313">
        <v>0.0</v>
      </c>
      <c r="F27" s="814">
        <f>+E27*I49</f>
        <v>0</v>
      </c>
      <c r="G27" s="595"/>
      <c r="H27" s="595"/>
      <c r="I27" s="595"/>
      <c r="J27" s="595"/>
      <c r="K27" s="595"/>
      <c r="L27" s="595"/>
      <c r="M27" s="595"/>
      <c r="N27" s="595"/>
      <c r="O27" s="595"/>
      <c r="P27" s="595"/>
      <c r="Q27" s="595"/>
      <c r="R27" s="595"/>
      <c r="S27" s="595"/>
      <c r="T27" s="595"/>
      <c r="U27" s="595"/>
      <c r="V27" s="595"/>
      <c r="W27" s="595"/>
      <c r="X27" s="596"/>
      <c r="Y27" s="596"/>
      <c r="Z27" s="596"/>
    </row>
    <row r="28" ht="11.25" customHeight="1">
      <c r="A28" s="595"/>
      <c r="B28" s="820"/>
      <c r="C28" s="819" t="s">
        <v>488</v>
      </c>
      <c r="D28" s="313" t="s">
        <v>487</v>
      </c>
      <c r="E28" s="313">
        <v>0.0</v>
      </c>
      <c r="F28" s="814">
        <f>+E28*I49</f>
        <v>0</v>
      </c>
      <c r="G28" s="595"/>
      <c r="H28" s="595"/>
      <c r="I28" s="595"/>
      <c r="J28" s="595"/>
      <c r="K28" s="595"/>
      <c r="L28" s="595"/>
      <c r="M28" s="595"/>
      <c r="N28" s="595"/>
      <c r="O28" s="595"/>
      <c r="P28" s="595"/>
      <c r="Q28" s="595"/>
      <c r="R28" s="595"/>
      <c r="S28" s="595"/>
      <c r="T28" s="595"/>
      <c r="U28" s="595"/>
      <c r="V28" s="595"/>
      <c r="W28" s="595"/>
      <c r="X28" s="596"/>
      <c r="Y28" s="596"/>
      <c r="Z28" s="596"/>
    </row>
    <row r="29" ht="11.25" customHeight="1">
      <c r="A29" s="595"/>
      <c r="B29" s="820"/>
      <c r="C29" s="821" t="s">
        <v>489</v>
      </c>
      <c r="D29" s="822" t="s">
        <v>487</v>
      </c>
      <c r="E29" s="822">
        <v>0.0</v>
      </c>
      <c r="F29" s="823">
        <f>+E29*$I$49</f>
        <v>0</v>
      </c>
      <c r="G29" s="595"/>
      <c r="H29" s="595"/>
      <c r="I29" s="595"/>
      <c r="J29" s="595"/>
      <c r="K29" s="595"/>
      <c r="L29" s="595"/>
      <c r="M29" s="595"/>
      <c r="N29" s="595"/>
      <c r="O29" s="595"/>
      <c r="P29" s="595"/>
      <c r="Q29" s="595"/>
      <c r="R29" s="595"/>
      <c r="S29" s="595"/>
      <c r="T29" s="595"/>
      <c r="U29" s="595"/>
      <c r="V29" s="595"/>
      <c r="W29" s="595"/>
      <c r="X29" s="596"/>
      <c r="Y29" s="596"/>
      <c r="Z29" s="596"/>
    </row>
    <row r="30" ht="11.25" customHeight="1">
      <c r="A30" s="595"/>
      <c r="B30" s="820"/>
      <c r="C30" s="819"/>
      <c r="D30" s="313"/>
      <c r="E30" s="313"/>
      <c r="F30" s="817">
        <f>SUM(F27:F29)</f>
        <v>0</v>
      </c>
      <c r="G30" s="595"/>
      <c r="H30" s="595"/>
      <c r="I30" s="595"/>
      <c r="J30" s="595"/>
      <c r="K30" s="595"/>
      <c r="L30" s="595"/>
      <c r="M30" s="595"/>
      <c r="N30" s="595"/>
      <c r="O30" s="595"/>
      <c r="P30" s="595"/>
      <c r="Q30" s="595"/>
      <c r="R30" s="595"/>
      <c r="S30" s="595"/>
      <c r="T30" s="595"/>
      <c r="U30" s="595"/>
      <c r="V30" s="595"/>
      <c r="W30" s="595"/>
      <c r="X30" s="596"/>
      <c r="Y30" s="596"/>
      <c r="Z30" s="596"/>
    </row>
    <row r="31" ht="11.25" customHeight="1">
      <c r="A31" s="595"/>
      <c r="B31" s="820"/>
      <c r="C31" s="819"/>
      <c r="D31" s="313"/>
      <c r="E31" s="612"/>
      <c r="F31" s="824"/>
      <c r="G31" s="595"/>
      <c r="H31" s="595"/>
      <c r="I31" s="595"/>
      <c r="J31" s="595"/>
      <c r="K31" s="595"/>
      <c r="L31" s="595"/>
      <c r="M31" s="595"/>
      <c r="N31" s="595"/>
      <c r="O31" s="595"/>
      <c r="P31" s="595"/>
      <c r="Q31" s="595"/>
      <c r="R31" s="595"/>
      <c r="S31" s="595"/>
      <c r="T31" s="595"/>
      <c r="U31" s="595"/>
      <c r="V31" s="595"/>
      <c r="W31" s="595"/>
      <c r="X31" s="596"/>
      <c r="Y31" s="596"/>
      <c r="Z31" s="596"/>
    </row>
    <row r="32" ht="11.25" customHeight="1">
      <c r="A32" s="296"/>
      <c r="B32" s="812" t="s">
        <v>490</v>
      </c>
      <c r="C32" s="825" t="s">
        <v>491</v>
      </c>
      <c r="D32" s="826" t="s">
        <v>492</v>
      </c>
      <c r="E32" s="826">
        <v>8.0</v>
      </c>
      <c r="F32" s="814">
        <v>0.0</v>
      </c>
      <c r="G32" s="296"/>
      <c r="H32" s="296"/>
      <c r="I32" s="296"/>
      <c r="J32" s="296"/>
      <c r="K32" s="296"/>
      <c r="L32" s="296"/>
      <c r="M32" s="296"/>
      <c r="N32" s="296"/>
      <c r="O32" s="296"/>
      <c r="P32" s="296"/>
      <c r="Q32" s="296"/>
      <c r="R32" s="296"/>
      <c r="S32" s="296"/>
      <c r="T32" s="296"/>
      <c r="U32" s="296"/>
      <c r="V32" s="296"/>
      <c r="W32" s="296"/>
      <c r="X32" s="221"/>
      <c r="Y32" s="221"/>
      <c r="Z32" s="221"/>
    </row>
    <row r="33" ht="11.25" customHeight="1">
      <c r="A33" s="296"/>
      <c r="B33" s="815"/>
      <c r="C33" s="827" t="s">
        <v>493</v>
      </c>
      <c r="D33" s="826" t="s">
        <v>492</v>
      </c>
      <c r="E33" s="826">
        <v>3.0</v>
      </c>
      <c r="F33" s="814">
        <v>0.0</v>
      </c>
      <c r="G33" s="296"/>
      <c r="H33" s="296"/>
      <c r="I33" s="296"/>
      <c r="J33" s="296"/>
      <c r="K33" s="296"/>
      <c r="L33" s="296"/>
      <c r="M33" s="296"/>
      <c r="N33" s="296"/>
      <c r="O33" s="296"/>
      <c r="P33" s="296"/>
      <c r="Q33" s="296"/>
      <c r="R33" s="296"/>
      <c r="S33" s="296"/>
      <c r="T33" s="296"/>
      <c r="U33" s="296"/>
      <c r="V33" s="296"/>
      <c r="W33" s="296"/>
      <c r="X33" s="221"/>
      <c r="Y33" s="221"/>
      <c r="Z33" s="221"/>
    </row>
    <row r="34" ht="11.25" customHeight="1">
      <c r="A34" s="296"/>
      <c r="B34" s="815"/>
      <c r="C34" s="827" t="s">
        <v>494</v>
      </c>
      <c r="D34" s="826" t="s">
        <v>492</v>
      </c>
      <c r="E34" s="826">
        <v>4.0</v>
      </c>
      <c r="F34" s="814">
        <v>0.0</v>
      </c>
      <c r="G34" s="296"/>
      <c r="H34" s="296"/>
      <c r="I34" s="296"/>
      <c r="J34" s="296"/>
      <c r="K34" s="296"/>
      <c r="L34" s="296"/>
      <c r="M34" s="296"/>
      <c r="N34" s="296"/>
      <c r="O34" s="296"/>
      <c r="P34" s="296"/>
      <c r="Q34" s="296"/>
      <c r="R34" s="296"/>
      <c r="S34" s="296"/>
      <c r="T34" s="296"/>
      <c r="U34" s="296"/>
      <c r="V34" s="296"/>
      <c r="W34" s="296"/>
      <c r="X34" s="221"/>
      <c r="Y34" s="221"/>
      <c r="Z34" s="221"/>
    </row>
    <row r="35" ht="11.25" customHeight="1">
      <c r="A35" s="296"/>
      <c r="B35" s="815"/>
      <c r="C35" s="827" t="s">
        <v>495</v>
      </c>
      <c r="D35" s="313" t="s">
        <v>410</v>
      </c>
      <c r="E35" s="826">
        <v>4.0</v>
      </c>
      <c r="F35" s="814">
        <v>0.0</v>
      </c>
      <c r="G35" s="296"/>
      <c r="H35" s="296"/>
      <c r="I35" s="296"/>
      <c r="J35" s="296"/>
      <c r="K35" s="296"/>
      <c r="L35" s="296"/>
      <c r="M35" s="296"/>
      <c r="N35" s="296"/>
      <c r="O35" s="296"/>
      <c r="P35" s="296"/>
      <c r="Q35" s="296"/>
      <c r="R35" s="296"/>
      <c r="S35" s="296"/>
      <c r="T35" s="296"/>
      <c r="U35" s="296"/>
      <c r="V35" s="296"/>
      <c r="W35" s="296"/>
      <c r="X35" s="221"/>
      <c r="Y35" s="221"/>
      <c r="Z35" s="221"/>
    </row>
    <row r="36" ht="11.25" customHeight="1">
      <c r="A36" s="296"/>
      <c r="B36" s="815"/>
      <c r="C36" s="827"/>
      <c r="D36" s="313"/>
      <c r="E36" s="612"/>
      <c r="F36" s="814"/>
      <c r="G36" s="296"/>
      <c r="H36" s="296"/>
      <c r="I36" s="296"/>
      <c r="J36" s="296"/>
      <c r="K36" s="296"/>
      <c r="L36" s="296"/>
      <c r="M36" s="296"/>
      <c r="N36" s="296"/>
      <c r="O36" s="296"/>
      <c r="P36" s="296"/>
      <c r="Q36" s="296"/>
      <c r="R36" s="296"/>
      <c r="S36" s="296"/>
      <c r="T36" s="296"/>
      <c r="U36" s="296"/>
      <c r="V36" s="296"/>
      <c r="W36" s="296"/>
      <c r="X36" s="221"/>
      <c r="Y36" s="221"/>
      <c r="Z36" s="221"/>
    </row>
    <row r="37" ht="11.25" customHeight="1">
      <c r="A37" s="296"/>
      <c r="B37" s="828"/>
      <c r="C37" s="827"/>
      <c r="D37" s="313"/>
      <c r="E37" s="612"/>
      <c r="F37" s="817">
        <f>SUM(F32:F36)</f>
        <v>0</v>
      </c>
      <c r="G37" s="296"/>
      <c r="H37" s="296"/>
      <c r="I37" s="296"/>
      <c r="J37" s="296"/>
      <c r="K37" s="296"/>
      <c r="L37" s="296"/>
      <c r="M37" s="296"/>
      <c r="N37" s="296"/>
      <c r="O37" s="296"/>
      <c r="P37" s="296"/>
      <c r="Q37" s="296"/>
      <c r="R37" s="296"/>
      <c r="S37" s="296"/>
      <c r="T37" s="296"/>
      <c r="U37" s="296"/>
      <c r="V37" s="296"/>
      <c r="W37" s="296"/>
      <c r="X37" s="221"/>
      <c r="Y37" s="221"/>
      <c r="Z37" s="221"/>
    </row>
    <row r="38" ht="11.25" customHeight="1">
      <c r="A38" s="296"/>
      <c r="B38" s="301"/>
      <c r="C38" s="829" t="s">
        <v>299</v>
      </c>
      <c r="D38" s="741"/>
      <c r="E38" s="830"/>
      <c r="F38" s="831">
        <f>+F26+F30+F37</f>
        <v>85.22727273</v>
      </c>
      <c r="G38" s="296"/>
      <c r="H38" s="296"/>
      <c r="I38" s="296"/>
      <c r="J38" s="296"/>
      <c r="K38" s="296"/>
      <c r="L38" s="296"/>
      <c r="M38" s="296"/>
      <c r="N38" s="296"/>
      <c r="O38" s="296"/>
      <c r="P38" s="296"/>
      <c r="Q38" s="296"/>
      <c r="R38" s="296"/>
      <c r="S38" s="296"/>
      <c r="T38" s="296"/>
      <c r="U38" s="296"/>
      <c r="V38" s="296"/>
      <c r="W38" s="296"/>
      <c r="X38" s="221"/>
      <c r="Y38" s="221"/>
      <c r="Z38" s="221"/>
    </row>
    <row r="39" ht="8.25" customHeight="1">
      <c r="A39" s="296"/>
      <c r="B39" s="301"/>
      <c r="C39" s="829"/>
      <c r="D39" s="741"/>
      <c r="E39" s="830"/>
      <c r="F39" s="296"/>
      <c r="G39" s="296"/>
      <c r="H39" s="296"/>
      <c r="I39" s="296"/>
      <c r="J39" s="296"/>
      <c r="K39" s="296"/>
      <c r="L39" s="296"/>
      <c r="M39" s="296"/>
      <c r="N39" s="296"/>
      <c r="O39" s="296"/>
      <c r="P39" s="296"/>
      <c r="Q39" s="296"/>
      <c r="R39" s="296"/>
      <c r="S39" s="296"/>
      <c r="T39" s="296"/>
      <c r="U39" s="296"/>
      <c r="V39" s="296"/>
      <c r="W39" s="296"/>
      <c r="X39" s="221"/>
      <c r="Y39" s="221"/>
      <c r="Z39" s="221"/>
    </row>
    <row r="40" ht="11.25" customHeight="1">
      <c r="A40" s="296"/>
      <c r="B40" s="301"/>
      <c r="C40" s="301" t="s">
        <v>496</v>
      </c>
      <c r="D40" s="342"/>
      <c r="E40" s="296"/>
      <c r="F40" s="296"/>
      <c r="G40" s="296"/>
      <c r="H40" s="296"/>
      <c r="I40" s="296"/>
      <c r="J40" s="296"/>
      <c r="K40" s="296"/>
      <c r="L40" s="296"/>
      <c r="M40" s="296"/>
      <c r="N40" s="296"/>
      <c r="O40" s="296"/>
      <c r="P40" s="296"/>
      <c r="Q40" s="296"/>
      <c r="R40" s="296"/>
      <c r="S40" s="296"/>
      <c r="T40" s="296"/>
      <c r="U40" s="296"/>
      <c r="V40" s="296"/>
      <c r="W40" s="296"/>
      <c r="X40" s="221"/>
      <c r="Y40" s="221"/>
      <c r="Z40" s="221"/>
    </row>
    <row r="41" ht="11.25" customHeight="1">
      <c r="A41" s="296"/>
      <c r="B41" s="301"/>
      <c r="C41" s="804" t="s">
        <v>497</v>
      </c>
      <c r="D41" s="805"/>
      <c r="E41" s="806" t="s">
        <v>73</v>
      </c>
      <c r="F41" s="296"/>
      <c r="G41" s="296"/>
      <c r="H41" s="296"/>
      <c r="I41" s="296"/>
      <c r="J41" s="296"/>
      <c r="K41" s="296"/>
      <c r="L41" s="296"/>
      <c r="M41" s="296"/>
      <c r="N41" s="296"/>
      <c r="O41" s="296"/>
      <c r="P41" s="296"/>
      <c r="Q41" s="296"/>
      <c r="R41" s="296"/>
      <c r="S41" s="296"/>
      <c r="T41" s="296"/>
      <c r="U41" s="296"/>
      <c r="V41" s="296"/>
      <c r="W41" s="296"/>
      <c r="X41" s="221"/>
      <c r="Y41" s="221"/>
      <c r="Z41" s="221"/>
    </row>
    <row r="42" ht="11.25" customHeight="1">
      <c r="A42" s="296"/>
      <c r="B42" s="301"/>
      <c r="C42" s="324" t="s">
        <v>498</v>
      </c>
      <c r="D42" s="689" t="s">
        <v>499</v>
      </c>
      <c r="E42" s="808">
        <v>300.0</v>
      </c>
      <c r="F42" s="623" t="s">
        <v>500</v>
      </c>
      <c r="G42" s="296"/>
      <c r="H42" s="337"/>
      <c r="I42" s="832"/>
      <c r="J42" s="296"/>
      <c r="K42" s="296"/>
      <c r="L42" s="296"/>
      <c r="M42" s="296"/>
      <c r="N42" s="296"/>
      <c r="O42" s="296"/>
      <c r="P42" s="296"/>
      <c r="Q42" s="296"/>
      <c r="R42" s="296"/>
      <c r="S42" s="296"/>
      <c r="T42" s="296"/>
      <c r="U42" s="296"/>
      <c r="V42" s="296"/>
      <c r="W42" s="296"/>
      <c r="X42" s="221"/>
      <c r="Y42" s="221"/>
      <c r="Z42" s="221"/>
    </row>
    <row r="43" ht="11.25" customHeight="1">
      <c r="A43" s="296"/>
      <c r="B43" s="301"/>
      <c r="C43" s="324"/>
      <c r="D43" s="689"/>
      <c r="E43" s="808"/>
      <c r="F43" s="623" t="s">
        <v>500</v>
      </c>
      <c r="G43" s="296"/>
      <c r="H43" s="337"/>
      <c r="I43" s="832"/>
      <c r="J43" s="296"/>
      <c r="K43" s="296"/>
      <c r="L43" s="296"/>
      <c r="M43" s="296"/>
      <c r="N43" s="296"/>
      <c r="O43" s="296"/>
      <c r="P43" s="296"/>
      <c r="Q43" s="296"/>
      <c r="R43" s="296"/>
      <c r="S43" s="296"/>
      <c r="T43" s="296"/>
      <c r="U43" s="296"/>
      <c r="V43" s="296"/>
      <c r="W43" s="296"/>
      <c r="X43" s="221"/>
      <c r="Y43" s="221"/>
      <c r="Z43" s="221"/>
    </row>
    <row r="44" ht="11.25" customHeight="1">
      <c r="A44" s="296"/>
      <c r="B44" s="301"/>
      <c r="C44" s="296"/>
      <c r="D44" s="833"/>
      <c r="E44" s="810">
        <f>SUM(E42:E43)</f>
        <v>300</v>
      </c>
      <c r="F44" s="296"/>
      <c r="G44" s="296"/>
      <c r="H44" s="337" t="s">
        <v>483</v>
      </c>
      <c r="I44" s="832">
        <v>17.045454545454547</v>
      </c>
      <c r="J44" s="296"/>
      <c r="K44" s="296"/>
      <c r="L44" s="296"/>
      <c r="M44" s="296"/>
      <c r="N44" s="296"/>
      <c r="O44" s="296"/>
      <c r="P44" s="296"/>
      <c r="Q44" s="296"/>
      <c r="R44" s="296"/>
      <c r="S44" s="296"/>
      <c r="T44" s="296"/>
      <c r="U44" s="296"/>
      <c r="V44" s="296"/>
      <c r="W44" s="296"/>
      <c r="X44" s="221"/>
      <c r="Y44" s="221"/>
      <c r="Z44" s="221"/>
    </row>
    <row r="45" ht="11.25" customHeight="1">
      <c r="A45" s="296"/>
      <c r="B45" s="301"/>
      <c r="C45" s="296"/>
      <c r="D45" s="834"/>
      <c r="E45" s="296"/>
      <c r="F45" s="296"/>
      <c r="G45" s="296"/>
      <c r="H45" s="337" t="s">
        <v>492</v>
      </c>
      <c r="I45" s="832">
        <v>9.74025974025974</v>
      </c>
      <c r="J45" s="296"/>
      <c r="K45" s="296"/>
      <c r="L45" s="296"/>
      <c r="M45" s="296"/>
      <c r="N45" s="296"/>
      <c r="O45" s="296"/>
      <c r="P45" s="296"/>
      <c r="Q45" s="296"/>
      <c r="R45" s="296"/>
      <c r="S45" s="296"/>
      <c r="T45" s="296"/>
      <c r="U45" s="296"/>
      <c r="V45" s="296"/>
      <c r="W45" s="296"/>
      <c r="X45" s="221"/>
      <c r="Y45" s="221"/>
      <c r="Z45" s="221"/>
    </row>
    <row r="46" ht="11.25" customHeight="1">
      <c r="A46" s="296"/>
      <c r="B46" s="301"/>
      <c r="C46" s="296"/>
      <c r="D46" s="342"/>
      <c r="E46" s="296"/>
      <c r="F46" s="296"/>
      <c r="G46" s="296"/>
      <c r="H46" s="337" t="s">
        <v>410</v>
      </c>
      <c r="I46" s="832">
        <v>2.8571428571428568</v>
      </c>
      <c r="J46" s="296"/>
      <c r="K46" s="296"/>
      <c r="L46" s="296"/>
      <c r="M46" s="296"/>
      <c r="N46" s="296"/>
      <c r="O46" s="296"/>
      <c r="P46" s="296"/>
      <c r="Q46" s="296"/>
      <c r="R46" s="296"/>
      <c r="S46" s="296"/>
      <c r="T46" s="296"/>
      <c r="U46" s="296"/>
      <c r="V46" s="296"/>
      <c r="W46" s="296"/>
      <c r="X46" s="221"/>
      <c r="Y46" s="221"/>
      <c r="Z46" s="221"/>
    </row>
    <row r="47" ht="11.25" customHeight="1">
      <c r="A47" s="296"/>
      <c r="B47" s="301"/>
      <c r="C47" s="296"/>
      <c r="D47" s="342"/>
      <c r="E47" s="296"/>
      <c r="F47" s="296"/>
      <c r="G47" s="296"/>
      <c r="H47" s="337" t="s">
        <v>501</v>
      </c>
      <c r="I47" s="835"/>
      <c r="J47" s="296"/>
      <c r="K47" s="296"/>
      <c r="L47" s="296"/>
      <c r="M47" s="296"/>
      <c r="N47" s="296"/>
      <c r="O47" s="296"/>
      <c r="P47" s="296"/>
      <c r="Q47" s="296"/>
      <c r="R47" s="296"/>
      <c r="S47" s="296"/>
      <c r="T47" s="296"/>
      <c r="U47" s="296"/>
      <c r="V47" s="296"/>
      <c r="W47" s="296"/>
      <c r="X47" s="221"/>
      <c r="Y47" s="221"/>
      <c r="Z47" s="221"/>
    </row>
    <row r="48" ht="11.25" customHeight="1">
      <c r="A48" s="296"/>
      <c r="B48" s="301"/>
      <c r="C48" s="296"/>
      <c r="D48" s="342"/>
      <c r="E48" s="296"/>
      <c r="F48" s="296"/>
      <c r="G48" s="296"/>
      <c r="H48" s="337" t="s">
        <v>502</v>
      </c>
      <c r="I48" s="835"/>
      <c r="J48" s="296"/>
      <c r="K48" s="296"/>
      <c r="L48" s="296"/>
      <c r="M48" s="296"/>
      <c r="N48" s="296"/>
      <c r="O48" s="296"/>
      <c r="P48" s="296"/>
      <c r="Q48" s="296"/>
      <c r="R48" s="296"/>
      <c r="S48" s="296"/>
      <c r="T48" s="296"/>
      <c r="U48" s="296"/>
      <c r="V48" s="296"/>
      <c r="W48" s="296"/>
      <c r="X48" s="221"/>
      <c r="Y48" s="221"/>
      <c r="Z48" s="221"/>
    </row>
    <row r="49" ht="11.25" customHeight="1">
      <c r="A49" s="296"/>
      <c r="B49" s="301"/>
      <c r="C49" s="296"/>
      <c r="D49" s="342"/>
      <c r="E49" s="296"/>
      <c r="F49" s="296"/>
      <c r="G49" s="296"/>
      <c r="H49" s="337" t="s">
        <v>487</v>
      </c>
      <c r="I49" s="832">
        <f>4500*1.5/3.5/176</f>
        <v>10.95779221</v>
      </c>
      <c r="J49" s="296"/>
      <c r="K49" s="296"/>
      <c r="L49" s="296"/>
      <c r="M49" s="296"/>
      <c r="N49" s="296"/>
      <c r="O49" s="296"/>
      <c r="P49" s="296"/>
      <c r="Q49" s="296"/>
      <c r="R49" s="296"/>
      <c r="S49" s="296"/>
      <c r="T49" s="296"/>
      <c r="U49" s="296"/>
      <c r="V49" s="296"/>
      <c r="W49" s="296"/>
      <c r="X49" s="221"/>
      <c r="Y49" s="221"/>
      <c r="Z49" s="221"/>
    </row>
    <row r="50" ht="11.25" customHeight="1">
      <c r="A50" s="296"/>
      <c r="B50" s="301"/>
      <c r="C50" s="296"/>
      <c r="D50" s="342"/>
      <c r="E50" s="296"/>
      <c r="F50" s="296"/>
      <c r="G50" s="296"/>
      <c r="H50" s="337" t="s">
        <v>503</v>
      </c>
      <c r="I50" s="835"/>
      <c r="J50" s="296"/>
      <c r="K50" s="296"/>
      <c r="L50" s="296"/>
      <c r="M50" s="296"/>
      <c r="N50" s="296"/>
      <c r="O50" s="296"/>
      <c r="P50" s="296"/>
      <c r="Q50" s="296"/>
      <c r="R50" s="296"/>
      <c r="S50" s="296"/>
      <c r="T50" s="296"/>
      <c r="U50" s="296"/>
      <c r="V50" s="296"/>
      <c r="W50" s="296"/>
      <c r="X50" s="221"/>
      <c r="Y50" s="221"/>
      <c r="Z50" s="221"/>
    </row>
    <row r="51" ht="11.25" customHeight="1">
      <c r="A51" s="296"/>
      <c r="B51" s="301" t="s">
        <v>504</v>
      </c>
      <c r="C51" s="296"/>
      <c r="D51" s="342"/>
      <c r="E51" s="296"/>
      <c r="F51" s="296"/>
      <c r="G51" s="296"/>
      <c r="H51" s="337" t="s">
        <v>505</v>
      </c>
      <c r="I51" s="836">
        <v>4.0</v>
      </c>
      <c r="J51" s="296"/>
      <c r="K51" s="296"/>
      <c r="L51" s="296"/>
      <c r="M51" s="296"/>
      <c r="N51" s="296"/>
      <c r="O51" s="296"/>
      <c r="P51" s="296"/>
      <c r="Q51" s="296"/>
      <c r="R51" s="296"/>
      <c r="S51" s="296"/>
      <c r="T51" s="296"/>
      <c r="U51" s="296"/>
      <c r="V51" s="296"/>
      <c r="W51" s="296"/>
      <c r="X51" s="221"/>
      <c r="Y51" s="221"/>
      <c r="Z51" s="221"/>
    </row>
    <row r="52" ht="12.0" customHeight="1">
      <c r="A52" s="296"/>
      <c r="B52" s="301"/>
      <c r="C52" s="837" t="s">
        <v>506</v>
      </c>
      <c r="D52" s="342" t="s">
        <v>507</v>
      </c>
      <c r="E52" s="296" t="s">
        <v>508</v>
      </c>
      <c r="F52" s="296"/>
      <c r="G52" s="296"/>
      <c r="H52" s="296"/>
      <c r="I52" s="595"/>
      <c r="J52" s="296"/>
      <c r="K52" s="296"/>
      <c r="L52" s="296"/>
      <c r="M52" s="296"/>
      <c r="N52" s="296"/>
      <c r="O52" s="296"/>
      <c r="P52" s="296"/>
      <c r="Q52" s="296"/>
      <c r="R52" s="296"/>
      <c r="S52" s="296"/>
      <c r="T52" s="296"/>
      <c r="U52" s="296"/>
      <c r="V52" s="296"/>
      <c r="W52" s="296"/>
      <c r="X52" s="221"/>
      <c r="Y52" s="221"/>
      <c r="Z52" s="221"/>
    </row>
    <row r="53" ht="12.0" customHeight="1">
      <c r="A53" s="296"/>
      <c r="B53" s="301"/>
      <c r="C53" s="837" t="s">
        <v>509</v>
      </c>
      <c r="D53" s="838">
        <v>0.5</v>
      </c>
      <c r="E53" s="839">
        <v>3394.375</v>
      </c>
      <c r="F53" s="296"/>
      <c r="G53" s="296"/>
      <c r="H53" s="296"/>
      <c r="I53" s="296"/>
      <c r="J53" s="296"/>
      <c r="K53" s="296"/>
      <c r="L53" s="296"/>
      <c r="M53" s="296"/>
      <c r="N53" s="296"/>
      <c r="O53" s="296"/>
      <c r="P53" s="296"/>
      <c r="Q53" s="296"/>
      <c r="R53" s="296"/>
      <c r="S53" s="296"/>
      <c r="T53" s="296"/>
      <c r="U53" s="296"/>
      <c r="V53" s="296"/>
      <c r="W53" s="296"/>
      <c r="X53" s="221"/>
      <c r="Y53" s="221"/>
      <c r="Z53" s="221"/>
    </row>
    <row r="54" ht="12.0" customHeight="1">
      <c r="A54" s="296"/>
      <c r="B54" s="301"/>
      <c r="C54" s="837" t="s">
        <v>510</v>
      </c>
      <c r="D54" s="838">
        <v>0.5</v>
      </c>
      <c r="E54" s="839">
        <v>1125.0</v>
      </c>
      <c r="F54" s="296"/>
      <c r="G54" s="296"/>
      <c r="H54" s="296"/>
      <c r="I54" s="296"/>
      <c r="J54" s="296"/>
      <c r="K54" s="296"/>
      <c r="L54" s="296"/>
      <c r="M54" s="296"/>
      <c r="N54" s="296"/>
      <c r="O54" s="296"/>
      <c r="P54" s="296"/>
      <c r="Q54" s="296"/>
      <c r="R54" s="296"/>
      <c r="S54" s="296"/>
      <c r="T54" s="296"/>
      <c r="U54" s="296"/>
      <c r="V54" s="296"/>
      <c r="W54" s="296"/>
      <c r="X54" s="221"/>
      <c r="Y54" s="221"/>
      <c r="Z54" s="221"/>
    </row>
    <row r="55" ht="12.0" customHeight="1">
      <c r="A55" s="296"/>
      <c r="B55" s="301"/>
      <c r="C55" s="837" t="s">
        <v>511</v>
      </c>
      <c r="D55" s="342"/>
      <c r="E55" s="839">
        <v>1000.0</v>
      </c>
      <c r="F55" s="296"/>
      <c r="G55" s="296"/>
      <c r="H55" s="296"/>
      <c r="I55" s="296"/>
      <c r="J55" s="296"/>
      <c r="K55" s="296"/>
      <c r="L55" s="296"/>
      <c r="M55" s="296"/>
      <c r="N55" s="296"/>
      <c r="O55" s="296"/>
      <c r="P55" s="296"/>
      <c r="Q55" s="296"/>
      <c r="R55" s="296"/>
      <c r="S55" s="296"/>
      <c r="T55" s="296"/>
      <c r="U55" s="296"/>
      <c r="V55" s="296"/>
      <c r="W55" s="296"/>
      <c r="X55" s="221"/>
      <c r="Y55" s="221"/>
      <c r="Z55" s="221"/>
    </row>
    <row r="56" ht="12.0" customHeight="1">
      <c r="A56" s="296"/>
      <c r="B56" s="301"/>
      <c r="C56" s="837" t="s">
        <v>512</v>
      </c>
      <c r="D56" s="342"/>
      <c r="E56" s="839">
        <v>1000.0</v>
      </c>
      <c r="F56" s="296"/>
      <c r="G56" s="296"/>
      <c r="H56" s="296"/>
      <c r="I56" s="296"/>
      <c r="J56" s="296"/>
      <c r="K56" s="296"/>
      <c r="L56" s="296"/>
      <c r="M56" s="296"/>
      <c r="N56" s="296"/>
      <c r="O56" s="296"/>
      <c r="P56" s="296"/>
      <c r="Q56" s="296"/>
      <c r="R56" s="296"/>
      <c r="S56" s="296"/>
      <c r="T56" s="296"/>
      <c r="U56" s="296"/>
      <c r="V56" s="296"/>
      <c r="W56" s="296"/>
      <c r="X56" s="221"/>
      <c r="Y56" s="221"/>
      <c r="Z56" s="221"/>
    </row>
    <row r="57" ht="12.0" customHeight="1">
      <c r="A57" s="296"/>
      <c r="B57" s="301"/>
      <c r="C57" s="837" t="s">
        <v>513</v>
      </c>
      <c r="D57" s="342"/>
      <c r="E57" s="839">
        <v>1000.0</v>
      </c>
      <c r="F57" s="296"/>
      <c r="G57" s="296"/>
      <c r="H57" s="296"/>
      <c r="I57" s="296"/>
      <c r="J57" s="296"/>
      <c r="K57" s="296"/>
      <c r="L57" s="296"/>
      <c r="M57" s="296"/>
      <c r="N57" s="296"/>
      <c r="O57" s="296"/>
      <c r="P57" s="296"/>
      <c r="Q57" s="296"/>
      <c r="R57" s="296"/>
      <c r="S57" s="296"/>
      <c r="T57" s="296"/>
      <c r="U57" s="296"/>
      <c r="V57" s="296"/>
      <c r="W57" s="296"/>
      <c r="X57" s="221"/>
      <c r="Y57" s="221"/>
      <c r="Z57" s="221"/>
    </row>
    <row r="58" ht="12.0" customHeight="1">
      <c r="A58" s="296"/>
      <c r="B58" s="301"/>
      <c r="C58" s="296" t="s">
        <v>514</v>
      </c>
      <c r="D58" s="840">
        <f>+(E53*D53)+(E54*D54)</f>
        <v>2259.6875</v>
      </c>
      <c r="E58" s="841"/>
      <c r="F58" s="296"/>
      <c r="G58" s="296"/>
      <c r="H58" s="296"/>
      <c r="I58" s="296"/>
      <c r="J58" s="296"/>
      <c r="K58" s="296"/>
      <c r="L58" s="296"/>
      <c r="M58" s="296"/>
      <c r="N58" s="296"/>
      <c r="O58" s="296"/>
      <c r="P58" s="296"/>
      <c r="Q58" s="296"/>
      <c r="R58" s="296"/>
      <c r="S58" s="296"/>
      <c r="T58" s="296"/>
      <c r="U58" s="296"/>
      <c r="V58" s="296"/>
      <c r="W58" s="296"/>
      <c r="X58" s="221"/>
      <c r="Y58" s="221"/>
      <c r="Z58" s="221"/>
    </row>
    <row r="59" ht="11.25" customHeight="1">
      <c r="A59" s="296"/>
      <c r="B59" s="301"/>
      <c r="C59" s="296"/>
      <c r="D59" s="342"/>
      <c r="E59" s="296"/>
      <c r="F59" s="296"/>
      <c r="G59" s="296"/>
      <c r="H59" s="296"/>
      <c r="I59" s="296"/>
      <c r="J59" s="296"/>
      <c r="K59" s="296"/>
      <c r="L59" s="296"/>
      <c r="M59" s="296"/>
      <c r="N59" s="296"/>
      <c r="O59" s="296"/>
      <c r="P59" s="296"/>
      <c r="Q59" s="296"/>
      <c r="R59" s="296"/>
      <c r="S59" s="296"/>
      <c r="T59" s="296"/>
      <c r="U59" s="296"/>
      <c r="V59" s="296"/>
      <c r="W59" s="296"/>
      <c r="X59" s="221"/>
      <c r="Y59" s="221"/>
      <c r="Z59" s="221"/>
    </row>
    <row r="60" ht="11.25" customHeight="1">
      <c r="A60" s="296"/>
      <c r="B60" s="301"/>
      <c r="C60" s="296"/>
      <c r="D60" s="342"/>
      <c r="E60" s="296"/>
      <c r="F60" s="296"/>
      <c r="G60" s="296"/>
      <c r="H60" s="296"/>
      <c r="I60" s="296"/>
      <c r="J60" s="296"/>
      <c r="K60" s="296"/>
      <c r="L60" s="296"/>
      <c r="M60" s="296"/>
      <c r="N60" s="296"/>
      <c r="O60" s="296"/>
      <c r="P60" s="296"/>
      <c r="Q60" s="296"/>
      <c r="R60" s="296"/>
      <c r="S60" s="296"/>
      <c r="T60" s="296"/>
      <c r="U60" s="296"/>
      <c r="V60" s="296"/>
      <c r="W60" s="296"/>
      <c r="X60" s="221"/>
      <c r="Y60" s="221"/>
      <c r="Z60" s="221"/>
    </row>
    <row r="61" ht="11.25" customHeight="1">
      <c r="A61" s="296"/>
      <c r="B61" s="301"/>
      <c r="C61" s="296"/>
      <c r="D61" s="342"/>
      <c r="E61" s="296"/>
      <c r="F61" s="296"/>
      <c r="G61" s="296"/>
      <c r="H61" s="296"/>
      <c r="I61" s="296"/>
      <c r="J61" s="296"/>
      <c r="K61" s="296"/>
      <c r="L61" s="296"/>
      <c r="M61" s="296"/>
      <c r="N61" s="296"/>
      <c r="O61" s="296"/>
      <c r="P61" s="296"/>
      <c r="Q61" s="296"/>
      <c r="R61" s="296"/>
      <c r="S61" s="296"/>
      <c r="T61" s="296"/>
      <c r="U61" s="296"/>
      <c r="V61" s="296"/>
      <c r="W61" s="296"/>
      <c r="X61" s="221"/>
      <c r="Y61" s="221"/>
      <c r="Z61" s="221"/>
    </row>
    <row r="62" ht="11.25" customHeight="1">
      <c r="A62" s="296"/>
      <c r="B62" s="301"/>
      <c r="C62" s="296"/>
      <c r="D62" s="342"/>
      <c r="E62" s="296"/>
      <c r="F62" s="296"/>
      <c r="G62" s="296"/>
      <c r="H62" s="296"/>
      <c r="I62" s="296"/>
      <c r="J62" s="296"/>
      <c r="K62" s="296"/>
      <c r="L62" s="296"/>
      <c r="M62" s="296"/>
      <c r="N62" s="296"/>
      <c r="O62" s="296"/>
      <c r="P62" s="296"/>
      <c r="Q62" s="296"/>
      <c r="R62" s="296"/>
      <c r="S62" s="296"/>
      <c r="T62" s="296"/>
      <c r="U62" s="296"/>
      <c r="V62" s="296"/>
      <c r="W62" s="296"/>
      <c r="X62" s="221"/>
      <c r="Y62" s="221"/>
      <c r="Z62" s="221"/>
    </row>
    <row r="63" ht="11.25" customHeight="1">
      <c r="A63" s="296"/>
      <c r="B63" s="301"/>
      <c r="C63" s="296"/>
      <c r="D63" s="342"/>
      <c r="E63" s="296"/>
      <c r="F63" s="296"/>
      <c r="G63" s="296"/>
      <c r="H63" s="296"/>
      <c r="I63" s="296"/>
      <c r="J63" s="296"/>
      <c r="K63" s="296"/>
      <c r="L63" s="296"/>
      <c r="M63" s="296"/>
      <c r="N63" s="296"/>
      <c r="O63" s="296"/>
      <c r="P63" s="296"/>
      <c r="Q63" s="296"/>
      <c r="R63" s="296"/>
      <c r="S63" s="296"/>
      <c r="T63" s="296"/>
      <c r="U63" s="296"/>
      <c r="V63" s="296"/>
      <c r="W63" s="296"/>
      <c r="X63" s="221"/>
      <c r="Y63" s="221"/>
      <c r="Z63" s="221"/>
    </row>
    <row r="64" ht="11.25" customHeight="1">
      <c r="A64" s="296"/>
      <c r="B64" s="301"/>
      <c r="C64" s="296"/>
      <c r="D64" s="342"/>
      <c r="E64" s="296"/>
      <c r="F64" s="296"/>
      <c r="G64" s="296"/>
      <c r="H64" s="296"/>
      <c r="I64" s="296"/>
      <c r="J64" s="296"/>
      <c r="K64" s="296"/>
      <c r="L64" s="296"/>
      <c r="M64" s="296"/>
      <c r="N64" s="296"/>
      <c r="O64" s="296"/>
      <c r="P64" s="296"/>
      <c r="Q64" s="296"/>
      <c r="R64" s="296"/>
      <c r="S64" s="296"/>
      <c r="T64" s="296"/>
      <c r="U64" s="296"/>
      <c r="V64" s="296"/>
      <c r="W64" s="296"/>
      <c r="X64" s="221"/>
      <c r="Y64" s="221"/>
      <c r="Z64" s="221"/>
    </row>
    <row r="65" ht="11.25" customHeight="1">
      <c r="A65" s="296"/>
      <c r="B65" s="301"/>
      <c r="C65" s="296"/>
      <c r="D65" s="342"/>
      <c r="E65" s="296"/>
      <c r="F65" s="296"/>
      <c r="G65" s="296"/>
      <c r="H65" s="296"/>
      <c r="I65" s="296"/>
      <c r="J65" s="296"/>
      <c r="K65" s="296"/>
      <c r="L65" s="296"/>
      <c r="M65" s="296"/>
      <c r="N65" s="296"/>
      <c r="O65" s="296"/>
      <c r="P65" s="296"/>
      <c r="Q65" s="296"/>
      <c r="R65" s="296"/>
      <c r="S65" s="296"/>
      <c r="T65" s="296"/>
      <c r="U65" s="296"/>
      <c r="V65" s="296"/>
      <c r="W65" s="296"/>
      <c r="X65" s="221"/>
      <c r="Y65" s="221"/>
      <c r="Z65" s="221"/>
    </row>
    <row r="66" ht="11.25" customHeight="1">
      <c r="A66" s="296"/>
      <c r="B66" s="301"/>
      <c r="C66" s="296"/>
      <c r="D66" s="342"/>
      <c r="E66" s="296"/>
      <c r="F66" s="296"/>
      <c r="G66" s="296"/>
      <c r="H66" s="296"/>
      <c r="I66" s="296"/>
      <c r="J66" s="296"/>
      <c r="K66" s="296"/>
      <c r="L66" s="296"/>
      <c r="M66" s="296"/>
      <c r="N66" s="296"/>
      <c r="O66" s="296"/>
      <c r="P66" s="296"/>
      <c r="Q66" s="296"/>
      <c r="R66" s="296"/>
      <c r="S66" s="296"/>
      <c r="T66" s="296"/>
      <c r="U66" s="296"/>
      <c r="V66" s="296"/>
      <c r="W66" s="296"/>
      <c r="X66" s="221"/>
      <c r="Y66" s="221"/>
      <c r="Z66" s="221"/>
    </row>
    <row r="67" ht="11.25" customHeight="1">
      <c r="A67" s="296"/>
      <c r="B67" s="301"/>
      <c r="C67" s="221"/>
      <c r="D67" s="342"/>
      <c r="E67" s="296"/>
      <c r="F67" s="296"/>
      <c r="G67" s="296"/>
      <c r="H67" s="296"/>
      <c r="I67" s="296"/>
      <c r="J67" s="296"/>
      <c r="K67" s="296"/>
      <c r="L67" s="296"/>
      <c r="M67" s="296"/>
      <c r="N67" s="296"/>
      <c r="O67" s="296"/>
      <c r="P67" s="296"/>
      <c r="Q67" s="296"/>
      <c r="R67" s="296"/>
      <c r="S67" s="296"/>
      <c r="T67" s="296"/>
      <c r="U67" s="296"/>
      <c r="V67" s="296"/>
      <c r="W67" s="296"/>
      <c r="X67" s="221"/>
      <c r="Y67" s="221"/>
      <c r="Z67" s="221"/>
    </row>
    <row r="68" ht="11.25" customHeight="1">
      <c r="A68" s="296"/>
      <c r="B68" s="301"/>
      <c r="C68" s="221"/>
      <c r="D68" s="342"/>
      <c r="E68" s="296"/>
      <c r="F68" s="296"/>
      <c r="G68" s="296"/>
      <c r="H68" s="296"/>
      <c r="I68" s="296"/>
      <c r="J68" s="296"/>
      <c r="K68" s="296"/>
      <c r="L68" s="296"/>
      <c r="M68" s="296"/>
      <c r="N68" s="296"/>
      <c r="O68" s="296"/>
      <c r="P68" s="296"/>
      <c r="Q68" s="296"/>
      <c r="R68" s="296"/>
      <c r="S68" s="296"/>
      <c r="T68" s="296"/>
      <c r="U68" s="296"/>
      <c r="V68" s="296"/>
      <c r="W68" s="296"/>
      <c r="X68" s="221"/>
      <c r="Y68" s="221"/>
      <c r="Z68" s="221"/>
    </row>
    <row r="69" ht="11.25" customHeight="1">
      <c r="A69" s="296"/>
      <c r="B69" s="301"/>
      <c r="C69" s="221"/>
      <c r="D69" s="233"/>
      <c r="E69" s="221"/>
      <c r="F69" s="221"/>
      <c r="G69" s="296"/>
      <c r="H69" s="296"/>
      <c r="I69" s="296"/>
      <c r="J69" s="296"/>
      <c r="K69" s="296"/>
      <c r="L69" s="296"/>
      <c r="M69" s="296"/>
      <c r="N69" s="296"/>
      <c r="O69" s="296"/>
      <c r="P69" s="296"/>
      <c r="Q69" s="296"/>
      <c r="R69" s="296"/>
      <c r="S69" s="296"/>
      <c r="T69" s="296"/>
      <c r="U69" s="296"/>
      <c r="V69" s="296"/>
      <c r="W69" s="296"/>
      <c r="X69" s="221"/>
      <c r="Y69" s="221"/>
      <c r="Z69" s="221"/>
    </row>
    <row r="70" ht="11.25" customHeight="1">
      <c r="A70" s="296"/>
      <c r="B70" s="301"/>
      <c r="C70" s="221"/>
      <c r="D70" s="233"/>
      <c r="E70" s="221"/>
      <c r="F70" s="221"/>
      <c r="G70" s="296"/>
      <c r="H70" s="296"/>
      <c r="I70" s="296"/>
      <c r="J70" s="296"/>
      <c r="K70" s="296"/>
      <c r="L70" s="296"/>
      <c r="M70" s="296"/>
      <c r="N70" s="296"/>
      <c r="O70" s="296"/>
      <c r="P70" s="296"/>
      <c r="Q70" s="296"/>
      <c r="R70" s="296"/>
      <c r="S70" s="296"/>
      <c r="T70" s="296"/>
      <c r="U70" s="296"/>
      <c r="V70" s="296"/>
      <c r="W70" s="296"/>
      <c r="X70" s="221"/>
      <c r="Y70" s="221"/>
      <c r="Z70" s="221"/>
    </row>
    <row r="71" ht="11.25" customHeight="1">
      <c r="A71" s="296"/>
      <c r="B71" s="301"/>
      <c r="C71" s="221"/>
      <c r="D71" s="233"/>
      <c r="E71" s="221"/>
      <c r="F71" s="221"/>
      <c r="G71" s="296"/>
      <c r="H71" s="296"/>
      <c r="I71" s="296"/>
      <c r="J71" s="296"/>
      <c r="K71" s="296"/>
      <c r="L71" s="296"/>
      <c r="M71" s="296"/>
      <c r="N71" s="296"/>
      <c r="O71" s="296"/>
      <c r="P71" s="296"/>
      <c r="Q71" s="296"/>
      <c r="R71" s="296"/>
      <c r="S71" s="296"/>
      <c r="T71" s="296"/>
      <c r="U71" s="296"/>
      <c r="V71" s="296"/>
      <c r="W71" s="296"/>
      <c r="X71" s="221"/>
      <c r="Y71" s="221"/>
      <c r="Z71" s="221"/>
    </row>
    <row r="72" ht="11.25" customHeight="1">
      <c r="A72" s="296"/>
      <c r="B72" s="301"/>
      <c r="C72" s="221"/>
      <c r="D72" s="233"/>
      <c r="E72" s="221"/>
      <c r="F72" s="221"/>
      <c r="G72" s="296"/>
      <c r="H72" s="296"/>
      <c r="I72" s="296"/>
      <c r="J72" s="296"/>
      <c r="K72" s="296"/>
      <c r="L72" s="296"/>
      <c r="M72" s="296"/>
      <c r="N72" s="296"/>
      <c r="O72" s="296"/>
      <c r="P72" s="296"/>
      <c r="Q72" s="296"/>
      <c r="R72" s="296"/>
      <c r="S72" s="296"/>
      <c r="T72" s="296"/>
      <c r="U72" s="296"/>
      <c r="V72" s="296"/>
      <c r="W72" s="296"/>
      <c r="X72" s="221"/>
      <c r="Y72" s="221"/>
      <c r="Z72" s="221"/>
    </row>
    <row r="73" ht="11.25" customHeight="1">
      <c r="A73" s="296"/>
      <c r="B73" s="301"/>
      <c r="C73" s="221"/>
      <c r="D73" s="233"/>
      <c r="E73" s="221"/>
      <c r="F73" s="221"/>
      <c r="G73" s="296"/>
      <c r="H73" s="296"/>
      <c r="I73" s="296"/>
      <c r="J73" s="296"/>
      <c r="K73" s="296"/>
      <c r="L73" s="296"/>
      <c r="M73" s="296"/>
      <c r="N73" s="296"/>
      <c r="O73" s="296"/>
      <c r="P73" s="296"/>
      <c r="Q73" s="296"/>
      <c r="R73" s="296"/>
      <c r="S73" s="296"/>
      <c r="T73" s="296"/>
      <c r="U73" s="296"/>
      <c r="V73" s="296"/>
      <c r="W73" s="296"/>
      <c r="X73" s="221"/>
      <c r="Y73" s="221"/>
      <c r="Z73" s="221"/>
    </row>
    <row r="74" ht="11.25" customHeight="1">
      <c r="A74" s="296"/>
      <c r="B74" s="301"/>
      <c r="C74" s="221"/>
      <c r="D74" s="233"/>
      <c r="E74" s="221"/>
      <c r="F74" s="221"/>
      <c r="G74" s="296"/>
      <c r="H74" s="296"/>
      <c r="I74" s="296"/>
      <c r="J74" s="296"/>
      <c r="K74" s="296"/>
      <c r="L74" s="296"/>
      <c r="M74" s="296"/>
      <c r="N74" s="296"/>
      <c r="O74" s="296"/>
      <c r="P74" s="296"/>
      <c r="Q74" s="296"/>
      <c r="R74" s="296"/>
      <c r="S74" s="296"/>
      <c r="T74" s="296"/>
      <c r="U74" s="296"/>
      <c r="V74" s="296"/>
      <c r="W74" s="296"/>
      <c r="X74" s="221"/>
      <c r="Y74" s="221"/>
      <c r="Z74" s="221"/>
    </row>
    <row r="75" ht="11.25" customHeight="1">
      <c r="A75" s="296"/>
      <c r="B75" s="301"/>
      <c r="C75" s="221"/>
      <c r="D75" s="233"/>
      <c r="E75" s="221"/>
      <c r="F75" s="221"/>
      <c r="G75" s="296"/>
      <c r="H75" s="296"/>
      <c r="I75" s="296"/>
      <c r="J75" s="296"/>
      <c r="K75" s="296"/>
      <c r="L75" s="296"/>
      <c r="M75" s="296"/>
      <c r="N75" s="296"/>
      <c r="O75" s="296"/>
      <c r="P75" s="296"/>
      <c r="Q75" s="296"/>
      <c r="R75" s="296"/>
      <c r="S75" s="296"/>
      <c r="T75" s="296"/>
      <c r="U75" s="296"/>
      <c r="V75" s="296"/>
      <c r="W75" s="296"/>
      <c r="X75" s="221"/>
      <c r="Y75" s="221"/>
      <c r="Z75" s="221"/>
    </row>
    <row r="76" ht="11.25" customHeight="1">
      <c r="A76" s="296"/>
      <c r="B76" s="301"/>
      <c r="C76" s="221"/>
      <c r="D76" s="233"/>
      <c r="E76" s="221"/>
      <c r="F76" s="221"/>
      <c r="G76" s="296"/>
      <c r="H76" s="296"/>
      <c r="I76" s="296"/>
      <c r="J76" s="296"/>
      <c r="K76" s="296"/>
      <c r="L76" s="296"/>
      <c r="M76" s="296"/>
      <c r="N76" s="296"/>
      <c r="O76" s="296"/>
      <c r="P76" s="296"/>
      <c r="Q76" s="296"/>
      <c r="R76" s="296"/>
      <c r="S76" s="296"/>
      <c r="T76" s="296"/>
      <c r="U76" s="296"/>
      <c r="V76" s="296"/>
      <c r="W76" s="296"/>
      <c r="X76" s="221"/>
      <c r="Y76" s="221"/>
      <c r="Z76" s="221"/>
    </row>
    <row r="77" ht="11.25" customHeight="1">
      <c r="A77" s="296"/>
      <c r="B77" s="301"/>
      <c r="C77" s="221"/>
      <c r="D77" s="233"/>
      <c r="E77" s="221"/>
      <c r="F77" s="221"/>
      <c r="G77" s="296"/>
      <c r="H77" s="296"/>
      <c r="I77" s="296"/>
      <c r="J77" s="296"/>
      <c r="K77" s="296"/>
      <c r="L77" s="296"/>
      <c r="M77" s="296"/>
      <c r="N77" s="296"/>
      <c r="O77" s="296"/>
      <c r="P77" s="296"/>
      <c r="Q77" s="296"/>
      <c r="R77" s="296"/>
      <c r="S77" s="296"/>
      <c r="T77" s="296"/>
      <c r="U77" s="296"/>
      <c r="V77" s="296"/>
      <c r="W77" s="296"/>
      <c r="X77" s="221"/>
      <c r="Y77" s="221"/>
      <c r="Z77" s="221"/>
    </row>
    <row r="78" ht="11.25" customHeight="1">
      <c r="A78" s="296"/>
      <c r="B78" s="301"/>
      <c r="C78" s="221"/>
      <c r="D78" s="233"/>
      <c r="E78" s="221"/>
      <c r="F78" s="221"/>
      <c r="G78" s="296"/>
      <c r="H78" s="296"/>
      <c r="I78" s="296"/>
      <c r="J78" s="296"/>
      <c r="K78" s="296"/>
      <c r="L78" s="296"/>
      <c r="M78" s="296"/>
      <c r="N78" s="296"/>
      <c r="O78" s="296"/>
      <c r="P78" s="296"/>
      <c r="Q78" s="296"/>
      <c r="R78" s="296"/>
      <c r="S78" s="296"/>
      <c r="T78" s="296"/>
      <c r="U78" s="296"/>
      <c r="V78" s="296"/>
      <c r="W78" s="296"/>
      <c r="X78" s="221"/>
      <c r="Y78" s="221"/>
      <c r="Z78" s="221"/>
    </row>
    <row r="79" ht="11.25" customHeight="1">
      <c r="A79" s="296"/>
      <c r="B79" s="301"/>
      <c r="C79" s="221"/>
      <c r="D79" s="233"/>
      <c r="E79" s="221"/>
      <c r="F79" s="221"/>
      <c r="G79" s="296"/>
      <c r="H79" s="296"/>
      <c r="I79" s="296"/>
      <c r="J79" s="296"/>
      <c r="K79" s="296"/>
      <c r="L79" s="296"/>
      <c r="M79" s="296"/>
      <c r="N79" s="296"/>
      <c r="O79" s="296"/>
      <c r="P79" s="296"/>
      <c r="Q79" s="296"/>
      <c r="R79" s="296"/>
      <c r="S79" s="296"/>
      <c r="T79" s="296"/>
      <c r="U79" s="296"/>
      <c r="V79" s="296"/>
      <c r="W79" s="296"/>
      <c r="X79" s="221"/>
      <c r="Y79" s="221"/>
      <c r="Z79" s="221"/>
    </row>
    <row r="80" ht="11.25" customHeight="1">
      <c r="A80" s="296"/>
      <c r="B80" s="301"/>
      <c r="C80" s="221"/>
      <c r="D80" s="233"/>
      <c r="E80" s="221"/>
      <c r="F80" s="221"/>
      <c r="G80" s="296"/>
      <c r="H80" s="296"/>
      <c r="I80" s="296"/>
      <c r="J80" s="296"/>
      <c r="K80" s="296"/>
      <c r="L80" s="296"/>
      <c r="M80" s="296"/>
      <c r="N80" s="296"/>
      <c r="O80" s="296"/>
      <c r="P80" s="296"/>
      <c r="Q80" s="296"/>
      <c r="R80" s="296"/>
      <c r="S80" s="296"/>
      <c r="T80" s="296"/>
      <c r="U80" s="296"/>
      <c r="V80" s="296"/>
      <c r="W80" s="296"/>
      <c r="X80" s="221"/>
      <c r="Y80" s="221"/>
      <c r="Z80" s="221"/>
    </row>
    <row r="81" ht="11.25" customHeight="1">
      <c r="A81" s="296"/>
      <c r="B81" s="301"/>
      <c r="C81" s="221"/>
      <c r="D81" s="233"/>
      <c r="E81" s="221"/>
      <c r="F81" s="221"/>
      <c r="G81" s="296"/>
      <c r="H81" s="296"/>
      <c r="I81" s="296"/>
      <c r="J81" s="296"/>
      <c r="K81" s="296"/>
      <c r="L81" s="296"/>
      <c r="M81" s="296"/>
      <c r="N81" s="296"/>
      <c r="O81" s="296"/>
      <c r="P81" s="296"/>
      <c r="Q81" s="296"/>
      <c r="R81" s="296"/>
      <c r="S81" s="296"/>
      <c r="T81" s="296"/>
      <c r="U81" s="296"/>
      <c r="V81" s="296"/>
      <c r="W81" s="296"/>
      <c r="X81" s="221"/>
      <c r="Y81" s="221"/>
      <c r="Z81" s="221"/>
    </row>
    <row r="82" ht="11.25" customHeight="1">
      <c r="A82" s="296"/>
      <c r="B82" s="301"/>
      <c r="C82" s="221"/>
      <c r="D82" s="233"/>
      <c r="E82" s="221"/>
      <c r="F82" s="221"/>
      <c r="G82" s="296"/>
      <c r="H82" s="296"/>
      <c r="I82" s="296"/>
      <c r="J82" s="296"/>
      <c r="K82" s="296"/>
      <c r="L82" s="296"/>
      <c r="M82" s="296"/>
      <c r="N82" s="296"/>
      <c r="O82" s="296"/>
      <c r="P82" s="296"/>
      <c r="Q82" s="296"/>
      <c r="R82" s="296"/>
      <c r="S82" s="296"/>
      <c r="T82" s="296"/>
      <c r="U82" s="296"/>
      <c r="V82" s="296"/>
      <c r="W82" s="296"/>
      <c r="X82" s="221"/>
      <c r="Y82" s="221"/>
      <c r="Z82" s="221"/>
    </row>
    <row r="83" ht="11.25" customHeight="1">
      <c r="A83" s="296"/>
      <c r="B83" s="301"/>
      <c r="C83" s="221"/>
      <c r="D83" s="233"/>
      <c r="E83" s="221"/>
      <c r="F83" s="221"/>
      <c r="G83" s="296"/>
      <c r="H83" s="296"/>
      <c r="I83" s="296"/>
      <c r="J83" s="296"/>
      <c r="K83" s="296"/>
      <c r="L83" s="296"/>
      <c r="M83" s="296"/>
      <c r="N83" s="296"/>
      <c r="O83" s="296"/>
      <c r="P83" s="296"/>
      <c r="Q83" s="296"/>
      <c r="R83" s="296"/>
      <c r="S83" s="296"/>
      <c r="T83" s="296"/>
      <c r="U83" s="296"/>
      <c r="V83" s="296"/>
      <c r="W83" s="296"/>
      <c r="X83" s="221"/>
      <c r="Y83" s="221"/>
      <c r="Z83" s="221"/>
    </row>
    <row r="84" ht="11.25" customHeight="1">
      <c r="A84" s="296"/>
      <c r="B84" s="301"/>
      <c r="C84" s="221"/>
      <c r="D84" s="233"/>
      <c r="E84" s="221"/>
      <c r="F84" s="221"/>
      <c r="G84" s="296"/>
      <c r="H84" s="296"/>
      <c r="I84" s="296"/>
      <c r="J84" s="296"/>
      <c r="K84" s="296"/>
      <c r="L84" s="296"/>
      <c r="M84" s="296"/>
      <c r="N84" s="296"/>
      <c r="O84" s="296"/>
      <c r="P84" s="296"/>
      <c r="Q84" s="296"/>
      <c r="R84" s="296"/>
      <c r="S84" s="296"/>
      <c r="T84" s="296"/>
      <c r="U84" s="296"/>
      <c r="V84" s="296"/>
      <c r="W84" s="296"/>
      <c r="X84" s="221"/>
      <c r="Y84" s="221"/>
      <c r="Z84" s="221"/>
    </row>
    <row r="85" ht="11.25" customHeight="1">
      <c r="A85" s="296"/>
      <c r="B85" s="301"/>
      <c r="C85" s="221"/>
      <c r="D85" s="233"/>
      <c r="E85" s="221"/>
      <c r="F85" s="221"/>
      <c r="G85" s="296"/>
      <c r="H85" s="296"/>
      <c r="I85" s="296"/>
      <c r="J85" s="296"/>
      <c r="K85" s="296"/>
      <c r="L85" s="296"/>
      <c r="M85" s="296"/>
      <c r="N85" s="296"/>
      <c r="O85" s="296"/>
      <c r="P85" s="296"/>
      <c r="Q85" s="296"/>
      <c r="R85" s="296"/>
      <c r="S85" s="296"/>
      <c r="T85" s="296"/>
      <c r="U85" s="296"/>
      <c r="V85" s="296"/>
      <c r="W85" s="296"/>
      <c r="X85" s="221"/>
      <c r="Y85" s="221"/>
      <c r="Z85" s="221"/>
    </row>
    <row r="86" ht="11.25" customHeight="1">
      <c r="A86" s="296"/>
      <c r="B86" s="301"/>
      <c r="C86" s="221"/>
      <c r="D86" s="233"/>
      <c r="E86" s="221"/>
      <c r="F86" s="221"/>
      <c r="G86" s="296"/>
      <c r="H86" s="296"/>
      <c r="I86" s="296"/>
      <c r="J86" s="296"/>
      <c r="K86" s="296"/>
      <c r="L86" s="296"/>
      <c r="M86" s="296"/>
      <c r="N86" s="296"/>
      <c r="O86" s="296"/>
      <c r="P86" s="296"/>
      <c r="Q86" s="296"/>
      <c r="R86" s="296"/>
      <c r="S86" s="296"/>
      <c r="T86" s="296"/>
      <c r="U86" s="296"/>
      <c r="V86" s="296"/>
      <c r="W86" s="296"/>
      <c r="X86" s="221"/>
      <c r="Y86" s="221"/>
      <c r="Z86" s="221"/>
    </row>
    <row r="87" ht="11.25" customHeight="1">
      <c r="A87" s="296"/>
      <c r="B87" s="301"/>
      <c r="C87" s="221"/>
      <c r="D87" s="233"/>
      <c r="E87" s="221"/>
      <c r="F87" s="221"/>
      <c r="G87" s="296"/>
      <c r="H87" s="296"/>
      <c r="I87" s="296"/>
      <c r="J87" s="296"/>
      <c r="K87" s="296"/>
      <c r="L87" s="296"/>
      <c r="M87" s="296"/>
      <c r="N87" s="296"/>
      <c r="O87" s="296"/>
      <c r="P87" s="296"/>
      <c r="Q87" s="296"/>
      <c r="R87" s="296"/>
      <c r="S87" s="296"/>
      <c r="T87" s="296"/>
      <c r="U87" s="296"/>
      <c r="V87" s="296"/>
      <c r="W87" s="296"/>
      <c r="X87" s="221"/>
      <c r="Y87" s="221"/>
      <c r="Z87" s="221"/>
    </row>
    <row r="88" ht="11.25" customHeight="1">
      <c r="A88" s="296"/>
      <c r="B88" s="301"/>
      <c r="C88" s="221"/>
      <c r="D88" s="233"/>
      <c r="E88" s="221"/>
      <c r="F88" s="221"/>
      <c r="G88" s="296"/>
      <c r="H88" s="296"/>
      <c r="I88" s="296"/>
      <c r="J88" s="296"/>
      <c r="K88" s="296"/>
      <c r="L88" s="296"/>
      <c r="M88" s="296"/>
      <c r="N88" s="296"/>
      <c r="O88" s="296"/>
      <c r="P88" s="296"/>
      <c r="Q88" s="296"/>
      <c r="R88" s="296"/>
      <c r="S88" s="296"/>
      <c r="T88" s="296"/>
      <c r="U88" s="296"/>
      <c r="V88" s="296"/>
      <c r="W88" s="296"/>
      <c r="X88" s="221"/>
      <c r="Y88" s="221"/>
      <c r="Z88" s="221"/>
    </row>
    <row r="89" ht="11.25" customHeight="1">
      <c r="A89" s="296"/>
      <c r="B89" s="301"/>
      <c r="C89" s="221"/>
      <c r="D89" s="233"/>
      <c r="E89" s="221"/>
      <c r="F89" s="221"/>
      <c r="G89" s="296"/>
      <c r="H89" s="296"/>
      <c r="I89" s="296"/>
      <c r="J89" s="296"/>
      <c r="K89" s="296"/>
      <c r="L89" s="296"/>
      <c r="M89" s="296"/>
      <c r="N89" s="296"/>
      <c r="O89" s="296"/>
      <c r="P89" s="296"/>
      <c r="Q89" s="296"/>
      <c r="R89" s="296"/>
      <c r="S89" s="296"/>
      <c r="T89" s="296"/>
      <c r="U89" s="296"/>
      <c r="V89" s="296"/>
      <c r="W89" s="296"/>
      <c r="X89" s="221"/>
      <c r="Y89" s="221"/>
      <c r="Z89" s="221"/>
    </row>
    <row r="90" ht="11.25" customHeight="1">
      <c r="A90" s="296"/>
      <c r="B90" s="301"/>
      <c r="C90" s="221"/>
      <c r="D90" s="233"/>
      <c r="E90" s="221"/>
      <c r="F90" s="221"/>
      <c r="G90" s="296"/>
      <c r="H90" s="296"/>
      <c r="I90" s="296"/>
      <c r="J90" s="296"/>
      <c r="K90" s="296"/>
      <c r="L90" s="296"/>
      <c r="M90" s="296"/>
      <c r="N90" s="296"/>
      <c r="O90" s="296"/>
      <c r="P90" s="296"/>
      <c r="Q90" s="296"/>
      <c r="R90" s="296"/>
      <c r="S90" s="296"/>
      <c r="T90" s="296"/>
      <c r="U90" s="296"/>
      <c r="V90" s="296"/>
      <c r="W90" s="296"/>
      <c r="X90" s="221"/>
      <c r="Y90" s="221"/>
      <c r="Z90" s="221"/>
    </row>
    <row r="91" ht="11.25" customHeight="1">
      <c r="A91" s="296"/>
      <c r="B91" s="301"/>
      <c r="C91" s="221"/>
      <c r="D91" s="233"/>
      <c r="E91" s="221"/>
      <c r="F91" s="221"/>
      <c r="G91" s="296"/>
      <c r="H91" s="296"/>
      <c r="I91" s="296"/>
      <c r="J91" s="296"/>
      <c r="K91" s="296"/>
      <c r="L91" s="296"/>
      <c r="M91" s="296"/>
      <c r="N91" s="296"/>
      <c r="O91" s="296"/>
      <c r="P91" s="296"/>
      <c r="Q91" s="296"/>
      <c r="R91" s="296"/>
      <c r="S91" s="296"/>
      <c r="T91" s="296"/>
      <c r="U91" s="296"/>
      <c r="V91" s="296"/>
      <c r="W91" s="296"/>
      <c r="X91" s="221"/>
      <c r="Y91" s="221"/>
      <c r="Z91" s="221"/>
    </row>
    <row r="92" ht="11.25" customHeight="1">
      <c r="A92" s="296"/>
      <c r="B92" s="301"/>
      <c r="C92" s="221"/>
      <c r="D92" s="233"/>
      <c r="E92" s="221"/>
      <c r="F92" s="221"/>
      <c r="G92" s="296"/>
      <c r="H92" s="296"/>
      <c r="I92" s="296"/>
      <c r="J92" s="296"/>
      <c r="K92" s="296"/>
      <c r="L92" s="296"/>
      <c r="M92" s="296"/>
      <c r="N92" s="296"/>
      <c r="O92" s="296"/>
      <c r="P92" s="296"/>
      <c r="Q92" s="296"/>
      <c r="R92" s="296"/>
      <c r="S92" s="296"/>
      <c r="T92" s="296"/>
      <c r="U92" s="296"/>
      <c r="V92" s="296"/>
      <c r="W92" s="296"/>
      <c r="X92" s="221"/>
      <c r="Y92" s="221"/>
      <c r="Z92" s="221"/>
    </row>
    <row r="93" ht="11.25" customHeight="1">
      <c r="A93" s="296"/>
      <c r="B93" s="301"/>
      <c r="C93" s="221"/>
      <c r="D93" s="233"/>
      <c r="E93" s="221"/>
      <c r="F93" s="221"/>
      <c r="G93" s="296"/>
      <c r="H93" s="296"/>
      <c r="I93" s="296"/>
      <c r="J93" s="296"/>
      <c r="K93" s="296"/>
      <c r="L93" s="296"/>
      <c r="M93" s="296"/>
      <c r="N93" s="296"/>
      <c r="O93" s="296"/>
      <c r="P93" s="296"/>
      <c r="Q93" s="296"/>
      <c r="R93" s="296"/>
      <c r="S93" s="296"/>
      <c r="T93" s="296"/>
      <c r="U93" s="296"/>
      <c r="V93" s="296"/>
      <c r="W93" s="296"/>
      <c r="X93" s="221"/>
      <c r="Y93" s="221"/>
      <c r="Z93" s="221"/>
    </row>
    <row r="94" ht="11.25" customHeight="1">
      <c r="A94" s="296"/>
      <c r="B94" s="301"/>
      <c r="C94" s="221"/>
      <c r="D94" s="233"/>
      <c r="E94" s="221"/>
      <c r="F94" s="221"/>
      <c r="G94" s="296"/>
      <c r="H94" s="296"/>
      <c r="I94" s="296"/>
      <c r="J94" s="296"/>
      <c r="K94" s="296"/>
      <c r="L94" s="296"/>
      <c r="M94" s="296"/>
      <c r="N94" s="296"/>
      <c r="O94" s="296"/>
      <c r="P94" s="296"/>
      <c r="Q94" s="296"/>
      <c r="R94" s="296"/>
      <c r="S94" s="296"/>
      <c r="T94" s="296"/>
      <c r="U94" s="296"/>
      <c r="V94" s="296"/>
      <c r="W94" s="296"/>
      <c r="X94" s="221"/>
      <c r="Y94" s="221"/>
      <c r="Z94" s="221"/>
    </row>
    <row r="95" ht="11.25" customHeight="1">
      <c r="A95" s="296"/>
      <c r="B95" s="301"/>
      <c r="C95" s="221"/>
      <c r="D95" s="233"/>
      <c r="E95" s="221"/>
      <c r="F95" s="221"/>
      <c r="G95" s="296"/>
      <c r="H95" s="296"/>
      <c r="I95" s="296"/>
      <c r="J95" s="296"/>
      <c r="K95" s="296"/>
      <c r="L95" s="296"/>
      <c r="M95" s="296"/>
      <c r="N95" s="296"/>
      <c r="O95" s="296"/>
      <c r="P95" s="296"/>
      <c r="Q95" s="296"/>
      <c r="R95" s="296"/>
      <c r="S95" s="296"/>
      <c r="T95" s="296"/>
      <c r="U95" s="296"/>
      <c r="V95" s="296"/>
      <c r="W95" s="296"/>
      <c r="X95" s="221"/>
      <c r="Y95" s="221"/>
      <c r="Z95" s="221"/>
    </row>
    <row r="96" ht="11.25" customHeight="1">
      <c r="A96" s="296"/>
      <c r="B96" s="301"/>
      <c r="C96" s="221"/>
      <c r="D96" s="233"/>
      <c r="E96" s="221"/>
      <c r="F96" s="221"/>
      <c r="G96" s="296"/>
      <c r="H96" s="296"/>
      <c r="I96" s="296"/>
      <c r="J96" s="296"/>
      <c r="K96" s="296"/>
      <c r="L96" s="296"/>
      <c r="M96" s="296"/>
      <c r="N96" s="296"/>
      <c r="O96" s="296"/>
      <c r="P96" s="296"/>
      <c r="Q96" s="296"/>
      <c r="R96" s="296"/>
      <c r="S96" s="296"/>
      <c r="T96" s="296"/>
      <c r="U96" s="296"/>
      <c r="V96" s="296"/>
      <c r="W96" s="296"/>
      <c r="X96" s="221"/>
      <c r="Y96" s="221"/>
      <c r="Z96" s="221"/>
    </row>
    <row r="97" ht="11.25" customHeight="1">
      <c r="A97" s="296"/>
      <c r="B97" s="301"/>
      <c r="C97" s="221"/>
      <c r="D97" s="233"/>
      <c r="E97" s="221"/>
      <c r="F97" s="221"/>
      <c r="G97" s="296"/>
      <c r="H97" s="296"/>
      <c r="I97" s="296"/>
      <c r="J97" s="296"/>
      <c r="K97" s="296"/>
      <c r="L97" s="296"/>
      <c r="M97" s="296"/>
      <c r="N97" s="296"/>
      <c r="O97" s="296"/>
      <c r="P97" s="296"/>
      <c r="Q97" s="296"/>
      <c r="R97" s="296"/>
      <c r="S97" s="296"/>
      <c r="T97" s="296"/>
      <c r="U97" s="296"/>
      <c r="V97" s="296"/>
      <c r="W97" s="296"/>
      <c r="X97" s="221"/>
      <c r="Y97" s="221"/>
      <c r="Z97" s="221"/>
    </row>
    <row r="98" ht="11.25" customHeight="1">
      <c r="A98" s="296"/>
      <c r="B98" s="301"/>
      <c r="C98" s="221"/>
      <c r="D98" s="233"/>
      <c r="E98" s="221"/>
      <c r="F98" s="221"/>
      <c r="G98" s="296"/>
      <c r="H98" s="296"/>
      <c r="I98" s="296"/>
      <c r="J98" s="296"/>
      <c r="K98" s="296"/>
      <c r="L98" s="296"/>
      <c r="M98" s="296"/>
      <c r="N98" s="296"/>
      <c r="O98" s="296"/>
      <c r="P98" s="296"/>
      <c r="Q98" s="296"/>
      <c r="R98" s="296"/>
      <c r="S98" s="296"/>
      <c r="T98" s="296"/>
      <c r="U98" s="296"/>
      <c r="V98" s="296"/>
      <c r="W98" s="296"/>
      <c r="X98" s="221"/>
      <c r="Y98" s="221"/>
      <c r="Z98" s="221"/>
    </row>
    <row r="99" ht="11.25" customHeight="1">
      <c r="A99" s="296"/>
      <c r="B99" s="301"/>
      <c r="C99" s="221"/>
      <c r="D99" s="233"/>
      <c r="E99" s="221"/>
      <c r="F99" s="221"/>
      <c r="G99" s="296"/>
      <c r="H99" s="296"/>
      <c r="I99" s="296"/>
      <c r="J99" s="296"/>
      <c r="K99" s="296"/>
      <c r="L99" s="296"/>
      <c r="M99" s="296"/>
      <c r="N99" s="296"/>
      <c r="O99" s="296"/>
      <c r="P99" s="296"/>
      <c r="Q99" s="296"/>
      <c r="R99" s="296"/>
      <c r="S99" s="296"/>
      <c r="T99" s="296"/>
      <c r="U99" s="296"/>
      <c r="V99" s="296"/>
      <c r="W99" s="296"/>
      <c r="X99" s="221"/>
      <c r="Y99" s="221"/>
      <c r="Z99" s="221"/>
    </row>
    <row r="100" ht="11.25" customHeight="1">
      <c r="A100" s="296"/>
      <c r="B100" s="301"/>
      <c r="C100" s="221"/>
      <c r="D100" s="233"/>
      <c r="E100" s="221"/>
      <c r="F100" s="221"/>
      <c r="G100" s="296"/>
      <c r="H100" s="296"/>
      <c r="I100" s="296"/>
      <c r="J100" s="296"/>
      <c r="K100" s="296"/>
      <c r="L100" s="296"/>
      <c r="M100" s="296"/>
      <c r="N100" s="296"/>
      <c r="O100" s="296"/>
      <c r="P100" s="296"/>
      <c r="Q100" s="296"/>
      <c r="R100" s="296"/>
      <c r="S100" s="296"/>
      <c r="T100" s="296"/>
      <c r="U100" s="296"/>
      <c r="V100" s="296"/>
      <c r="W100" s="296"/>
      <c r="X100" s="221"/>
      <c r="Y100" s="221"/>
      <c r="Z100" s="221"/>
    </row>
    <row r="101" ht="11.25" customHeight="1">
      <c r="A101" s="296"/>
      <c r="B101" s="301"/>
      <c r="C101" s="221"/>
      <c r="D101" s="233"/>
      <c r="E101" s="221"/>
      <c r="F101" s="221"/>
      <c r="G101" s="296"/>
      <c r="H101" s="296"/>
      <c r="I101" s="296"/>
      <c r="J101" s="296"/>
      <c r="K101" s="296"/>
      <c r="L101" s="296"/>
      <c r="M101" s="296"/>
      <c r="N101" s="296"/>
      <c r="O101" s="296"/>
      <c r="P101" s="296"/>
      <c r="Q101" s="296"/>
      <c r="R101" s="296"/>
      <c r="S101" s="296"/>
      <c r="T101" s="296"/>
      <c r="U101" s="296"/>
      <c r="V101" s="296"/>
      <c r="W101" s="296"/>
      <c r="X101" s="221"/>
      <c r="Y101" s="221"/>
      <c r="Z101" s="221"/>
    </row>
    <row r="102" ht="11.25" customHeight="1">
      <c r="A102" s="296"/>
      <c r="B102" s="301"/>
      <c r="C102" s="221"/>
      <c r="D102" s="233"/>
      <c r="E102" s="221"/>
      <c r="F102" s="221"/>
      <c r="G102" s="296"/>
      <c r="H102" s="296"/>
      <c r="I102" s="296"/>
      <c r="J102" s="296"/>
      <c r="K102" s="296"/>
      <c r="L102" s="296"/>
      <c r="M102" s="296"/>
      <c r="N102" s="296"/>
      <c r="O102" s="296"/>
      <c r="P102" s="296"/>
      <c r="Q102" s="296"/>
      <c r="R102" s="296"/>
      <c r="S102" s="296"/>
      <c r="T102" s="296"/>
      <c r="U102" s="296"/>
      <c r="V102" s="296"/>
      <c r="W102" s="296"/>
      <c r="X102" s="221"/>
      <c r="Y102" s="221"/>
      <c r="Z102" s="221"/>
    </row>
    <row r="103" ht="11.25" customHeight="1">
      <c r="A103" s="296"/>
      <c r="B103" s="301"/>
      <c r="C103" s="221"/>
      <c r="D103" s="233"/>
      <c r="E103" s="221"/>
      <c r="F103" s="221"/>
      <c r="G103" s="296"/>
      <c r="H103" s="296"/>
      <c r="I103" s="296"/>
      <c r="J103" s="296"/>
      <c r="K103" s="296"/>
      <c r="L103" s="296"/>
      <c r="M103" s="296"/>
      <c r="N103" s="296"/>
      <c r="O103" s="296"/>
      <c r="P103" s="296"/>
      <c r="Q103" s="296"/>
      <c r="R103" s="296"/>
      <c r="S103" s="296"/>
      <c r="T103" s="296"/>
      <c r="U103" s="296"/>
      <c r="V103" s="296"/>
      <c r="W103" s="296"/>
      <c r="X103" s="221"/>
      <c r="Y103" s="221"/>
      <c r="Z103" s="221"/>
    </row>
    <row r="104" ht="11.25" customHeight="1">
      <c r="A104" s="296"/>
      <c r="B104" s="301"/>
      <c r="C104" s="221"/>
      <c r="D104" s="233"/>
      <c r="E104" s="221"/>
      <c r="F104" s="221"/>
      <c r="G104" s="296"/>
      <c r="H104" s="296"/>
      <c r="I104" s="296"/>
      <c r="J104" s="296"/>
      <c r="K104" s="296"/>
      <c r="L104" s="296"/>
      <c r="M104" s="296"/>
      <c r="N104" s="296"/>
      <c r="O104" s="296"/>
      <c r="P104" s="296"/>
      <c r="Q104" s="296"/>
      <c r="R104" s="296"/>
      <c r="S104" s="296"/>
      <c r="T104" s="296"/>
      <c r="U104" s="296"/>
      <c r="V104" s="296"/>
      <c r="W104" s="296"/>
      <c r="X104" s="221"/>
      <c r="Y104" s="221"/>
      <c r="Z104" s="221"/>
    </row>
    <row r="105" ht="11.25" customHeight="1">
      <c r="A105" s="296"/>
      <c r="B105" s="301"/>
      <c r="C105" s="221"/>
      <c r="D105" s="233"/>
      <c r="E105" s="221"/>
      <c r="F105" s="221"/>
      <c r="G105" s="296"/>
      <c r="H105" s="296"/>
      <c r="I105" s="296"/>
      <c r="J105" s="296"/>
      <c r="K105" s="296"/>
      <c r="L105" s="296"/>
      <c r="M105" s="296"/>
      <c r="N105" s="296"/>
      <c r="O105" s="296"/>
      <c r="P105" s="296"/>
      <c r="Q105" s="296"/>
      <c r="R105" s="296"/>
      <c r="S105" s="296"/>
      <c r="T105" s="296"/>
      <c r="U105" s="296"/>
      <c r="V105" s="296"/>
      <c r="W105" s="296"/>
      <c r="X105" s="221"/>
      <c r="Y105" s="221"/>
      <c r="Z105" s="221"/>
    </row>
    <row r="106" ht="11.25" customHeight="1">
      <c r="A106" s="296"/>
      <c r="B106" s="301"/>
      <c r="C106" s="221"/>
      <c r="D106" s="233"/>
      <c r="E106" s="221"/>
      <c r="F106" s="221"/>
      <c r="G106" s="296"/>
      <c r="H106" s="296"/>
      <c r="I106" s="296"/>
      <c r="J106" s="296"/>
      <c r="K106" s="296"/>
      <c r="L106" s="296"/>
      <c r="M106" s="296"/>
      <c r="N106" s="296"/>
      <c r="O106" s="296"/>
      <c r="P106" s="296"/>
      <c r="Q106" s="296"/>
      <c r="R106" s="296"/>
      <c r="S106" s="296"/>
      <c r="T106" s="296"/>
      <c r="U106" s="296"/>
      <c r="V106" s="296"/>
      <c r="W106" s="296"/>
      <c r="X106" s="221"/>
      <c r="Y106" s="221"/>
      <c r="Z106" s="221"/>
    </row>
    <row r="107" ht="11.25" customHeight="1">
      <c r="A107" s="296"/>
      <c r="B107" s="301"/>
      <c r="C107" s="221"/>
      <c r="D107" s="233"/>
      <c r="E107" s="221"/>
      <c r="F107" s="221"/>
      <c r="G107" s="296"/>
      <c r="H107" s="296"/>
      <c r="I107" s="296"/>
      <c r="J107" s="296"/>
      <c r="K107" s="296"/>
      <c r="L107" s="296"/>
      <c r="M107" s="296"/>
      <c r="N107" s="296"/>
      <c r="O107" s="296"/>
      <c r="P107" s="296"/>
      <c r="Q107" s="296"/>
      <c r="R107" s="296"/>
      <c r="S107" s="296"/>
      <c r="T107" s="296"/>
      <c r="U107" s="296"/>
      <c r="V107" s="296"/>
      <c r="W107" s="296"/>
      <c r="X107" s="221"/>
      <c r="Y107" s="221"/>
      <c r="Z107" s="221"/>
    </row>
    <row r="108" ht="11.25" customHeight="1">
      <c r="A108" s="296"/>
      <c r="B108" s="301"/>
      <c r="C108" s="221"/>
      <c r="D108" s="233"/>
      <c r="E108" s="221"/>
      <c r="F108" s="221"/>
      <c r="G108" s="296"/>
      <c r="H108" s="296"/>
      <c r="I108" s="296"/>
      <c r="J108" s="296"/>
      <c r="K108" s="296"/>
      <c r="L108" s="296"/>
      <c r="M108" s="296"/>
      <c r="N108" s="296"/>
      <c r="O108" s="296"/>
      <c r="P108" s="296"/>
      <c r="Q108" s="296"/>
      <c r="R108" s="296"/>
      <c r="S108" s="296"/>
      <c r="T108" s="296"/>
      <c r="U108" s="296"/>
      <c r="V108" s="296"/>
      <c r="W108" s="296"/>
      <c r="X108" s="221"/>
      <c r="Y108" s="221"/>
      <c r="Z108" s="221"/>
    </row>
    <row r="109" ht="11.25" customHeight="1">
      <c r="A109" s="296"/>
      <c r="B109" s="301"/>
      <c r="C109" s="221"/>
      <c r="D109" s="233"/>
      <c r="E109" s="221"/>
      <c r="F109" s="221"/>
      <c r="G109" s="296"/>
      <c r="H109" s="296"/>
      <c r="I109" s="296"/>
      <c r="J109" s="296"/>
      <c r="K109" s="296"/>
      <c r="L109" s="296"/>
      <c r="M109" s="296"/>
      <c r="N109" s="296"/>
      <c r="O109" s="296"/>
      <c r="P109" s="296"/>
      <c r="Q109" s="296"/>
      <c r="R109" s="296"/>
      <c r="S109" s="296"/>
      <c r="T109" s="296"/>
      <c r="U109" s="296"/>
      <c r="V109" s="296"/>
      <c r="W109" s="296"/>
      <c r="X109" s="221"/>
      <c r="Y109" s="221"/>
      <c r="Z109" s="221"/>
    </row>
    <row r="110" ht="11.25" customHeight="1">
      <c r="A110" s="296"/>
      <c r="B110" s="301"/>
      <c r="C110" s="221"/>
      <c r="D110" s="233"/>
      <c r="E110" s="221"/>
      <c r="F110" s="221"/>
      <c r="G110" s="296"/>
      <c r="H110" s="296"/>
      <c r="I110" s="296"/>
      <c r="J110" s="296"/>
      <c r="K110" s="296"/>
      <c r="L110" s="296"/>
      <c r="M110" s="296"/>
      <c r="N110" s="296"/>
      <c r="O110" s="296"/>
      <c r="P110" s="296"/>
      <c r="Q110" s="296"/>
      <c r="R110" s="296"/>
      <c r="S110" s="296"/>
      <c r="T110" s="296"/>
      <c r="U110" s="296"/>
      <c r="V110" s="296"/>
      <c r="W110" s="296"/>
      <c r="X110" s="221"/>
      <c r="Y110" s="221"/>
      <c r="Z110" s="221"/>
    </row>
    <row r="111" ht="11.25" customHeight="1">
      <c r="A111" s="296"/>
      <c r="B111" s="301"/>
      <c r="C111" s="221"/>
      <c r="D111" s="233"/>
      <c r="E111" s="221"/>
      <c r="F111" s="221"/>
      <c r="G111" s="296"/>
      <c r="H111" s="296"/>
      <c r="I111" s="296"/>
      <c r="J111" s="296"/>
      <c r="K111" s="296"/>
      <c r="L111" s="296"/>
      <c r="M111" s="296"/>
      <c r="N111" s="296"/>
      <c r="O111" s="296"/>
      <c r="P111" s="296"/>
      <c r="Q111" s="296"/>
      <c r="R111" s="296"/>
      <c r="S111" s="296"/>
      <c r="T111" s="296"/>
      <c r="U111" s="296"/>
      <c r="V111" s="296"/>
      <c r="W111" s="296"/>
      <c r="X111" s="221"/>
      <c r="Y111" s="221"/>
      <c r="Z111" s="221"/>
    </row>
    <row r="112" ht="11.25" customHeight="1">
      <c r="A112" s="296"/>
      <c r="B112" s="301"/>
      <c r="C112" s="221"/>
      <c r="D112" s="233"/>
      <c r="E112" s="221"/>
      <c r="F112" s="221"/>
      <c r="G112" s="296"/>
      <c r="H112" s="296"/>
      <c r="I112" s="296"/>
      <c r="J112" s="296"/>
      <c r="K112" s="296"/>
      <c r="L112" s="296"/>
      <c r="M112" s="296"/>
      <c r="N112" s="296"/>
      <c r="O112" s="296"/>
      <c r="P112" s="296"/>
      <c r="Q112" s="296"/>
      <c r="R112" s="296"/>
      <c r="S112" s="296"/>
      <c r="T112" s="296"/>
      <c r="U112" s="296"/>
      <c r="V112" s="296"/>
      <c r="W112" s="296"/>
      <c r="X112" s="221"/>
      <c r="Y112" s="221"/>
      <c r="Z112" s="221"/>
    </row>
    <row r="113" ht="11.25" customHeight="1">
      <c r="A113" s="296"/>
      <c r="B113" s="301"/>
      <c r="C113" s="221"/>
      <c r="D113" s="233"/>
      <c r="E113" s="221"/>
      <c r="F113" s="221"/>
      <c r="G113" s="296"/>
      <c r="H113" s="296"/>
      <c r="I113" s="296"/>
      <c r="J113" s="296"/>
      <c r="K113" s="296"/>
      <c r="L113" s="296"/>
      <c r="M113" s="296"/>
      <c r="N113" s="296"/>
      <c r="O113" s="296"/>
      <c r="P113" s="296"/>
      <c r="Q113" s="296"/>
      <c r="R113" s="296"/>
      <c r="S113" s="296"/>
      <c r="T113" s="296"/>
      <c r="U113" s="296"/>
      <c r="V113" s="296"/>
      <c r="W113" s="296"/>
      <c r="X113" s="221"/>
      <c r="Y113" s="221"/>
      <c r="Z113" s="221"/>
    </row>
    <row r="114" ht="11.25" customHeight="1">
      <c r="A114" s="296"/>
      <c r="B114" s="301"/>
      <c r="C114" s="221"/>
      <c r="D114" s="233"/>
      <c r="E114" s="221"/>
      <c r="F114" s="221"/>
      <c r="G114" s="296"/>
      <c r="H114" s="296"/>
      <c r="I114" s="296"/>
      <c r="J114" s="296"/>
      <c r="K114" s="296"/>
      <c r="L114" s="296"/>
      <c r="M114" s="296"/>
      <c r="N114" s="296"/>
      <c r="O114" s="296"/>
      <c r="P114" s="296"/>
      <c r="Q114" s="296"/>
      <c r="R114" s="296"/>
      <c r="S114" s="296"/>
      <c r="T114" s="296"/>
      <c r="U114" s="296"/>
      <c r="V114" s="296"/>
      <c r="W114" s="296"/>
      <c r="X114" s="221"/>
      <c r="Y114" s="221"/>
      <c r="Z114" s="221"/>
    </row>
    <row r="115" ht="11.25" customHeight="1">
      <c r="A115" s="296"/>
      <c r="B115" s="301"/>
      <c r="C115" s="221"/>
      <c r="D115" s="233"/>
      <c r="E115" s="221"/>
      <c r="F115" s="221"/>
      <c r="G115" s="296"/>
      <c r="H115" s="296"/>
      <c r="I115" s="296"/>
      <c r="J115" s="296"/>
      <c r="K115" s="296"/>
      <c r="L115" s="296"/>
      <c r="M115" s="296"/>
      <c r="N115" s="296"/>
      <c r="O115" s="296"/>
      <c r="P115" s="296"/>
      <c r="Q115" s="296"/>
      <c r="R115" s="296"/>
      <c r="S115" s="296"/>
      <c r="T115" s="296"/>
      <c r="U115" s="296"/>
      <c r="V115" s="296"/>
      <c r="W115" s="296"/>
      <c r="X115" s="221"/>
      <c r="Y115" s="221"/>
      <c r="Z115" s="221"/>
    </row>
    <row r="116" ht="11.25" customHeight="1">
      <c r="A116" s="296"/>
      <c r="B116" s="301"/>
      <c r="C116" s="221"/>
      <c r="D116" s="233"/>
      <c r="E116" s="221"/>
      <c r="F116" s="221"/>
      <c r="G116" s="296"/>
      <c r="H116" s="296"/>
      <c r="I116" s="296"/>
      <c r="J116" s="296"/>
      <c r="K116" s="296"/>
      <c r="L116" s="296"/>
      <c r="M116" s="296"/>
      <c r="N116" s="296"/>
      <c r="O116" s="296"/>
      <c r="P116" s="296"/>
      <c r="Q116" s="296"/>
      <c r="R116" s="296"/>
      <c r="S116" s="296"/>
      <c r="T116" s="296"/>
      <c r="U116" s="296"/>
      <c r="V116" s="296"/>
      <c r="W116" s="296"/>
      <c r="X116" s="221"/>
      <c r="Y116" s="221"/>
      <c r="Z116" s="221"/>
    </row>
    <row r="117" ht="11.25" customHeight="1">
      <c r="A117" s="296"/>
      <c r="B117" s="301"/>
      <c r="C117" s="221"/>
      <c r="D117" s="233"/>
      <c r="E117" s="221"/>
      <c r="F117" s="221"/>
      <c r="G117" s="296"/>
      <c r="H117" s="296"/>
      <c r="I117" s="296"/>
      <c r="J117" s="296"/>
      <c r="K117" s="296"/>
      <c r="L117" s="296"/>
      <c r="M117" s="296"/>
      <c r="N117" s="296"/>
      <c r="O117" s="296"/>
      <c r="P117" s="296"/>
      <c r="Q117" s="296"/>
      <c r="R117" s="296"/>
      <c r="S117" s="296"/>
      <c r="T117" s="296"/>
      <c r="U117" s="296"/>
      <c r="V117" s="296"/>
      <c r="W117" s="296"/>
      <c r="X117" s="221"/>
      <c r="Y117" s="221"/>
      <c r="Z117" s="221"/>
    </row>
    <row r="118" ht="11.25" customHeight="1">
      <c r="A118" s="296"/>
      <c r="B118" s="301"/>
      <c r="C118" s="221"/>
      <c r="D118" s="233"/>
      <c r="E118" s="221"/>
      <c r="F118" s="221"/>
      <c r="G118" s="296"/>
      <c r="H118" s="296"/>
      <c r="I118" s="296"/>
      <c r="J118" s="296"/>
      <c r="K118" s="296"/>
      <c r="L118" s="296"/>
      <c r="M118" s="296"/>
      <c r="N118" s="296"/>
      <c r="O118" s="296"/>
      <c r="P118" s="296"/>
      <c r="Q118" s="296"/>
      <c r="R118" s="296"/>
      <c r="S118" s="296"/>
      <c r="T118" s="296"/>
      <c r="U118" s="296"/>
      <c r="V118" s="296"/>
      <c r="W118" s="296"/>
      <c r="X118" s="221"/>
      <c r="Y118" s="221"/>
      <c r="Z118" s="221"/>
    </row>
    <row r="119" ht="11.25" customHeight="1">
      <c r="A119" s="296"/>
      <c r="B119" s="301"/>
      <c r="C119" s="221"/>
      <c r="D119" s="233"/>
      <c r="E119" s="221"/>
      <c r="F119" s="221"/>
      <c r="G119" s="296"/>
      <c r="H119" s="296"/>
      <c r="I119" s="296"/>
      <c r="J119" s="296"/>
      <c r="K119" s="296"/>
      <c r="L119" s="296"/>
      <c r="M119" s="296"/>
      <c r="N119" s="296"/>
      <c r="O119" s="296"/>
      <c r="P119" s="296"/>
      <c r="Q119" s="296"/>
      <c r="R119" s="296"/>
      <c r="S119" s="296"/>
      <c r="T119" s="296"/>
      <c r="U119" s="296"/>
      <c r="V119" s="296"/>
      <c r="W119" s="296"/>
      <c r="X119" s="221"/>
      <c r="Y119" s="221"/>
      <c r="Z119" s="221"/>
    </row>
    <row r="120" ht="11.25" customHeight="1">
      <c r="A120" s="296"/>
      <c r="B120" s="301"/>
      <c r="C120" s="221"/>
      <c r="D120" s="233"/>
      <c r="E120" s="221"/>
      <c r="F120" s="221"/>
      <c r="G120" s="296"/>
      <c r="H120" s="296"/>
      <c r="I120" s="296"/>
      <c r="J120" s="296"/>
      <c r="K120" s="296"/>
      <c r="L120" s="296"/>
      <c r="M120" s="296"/>
      <c r="N120" s="296"/>
      <c r="O120" s="296"/>
      <c r="P120" s="296"/>
      <c r="Q120" s="296"/>
      <c r="R120" s="296"/>
      <c r="S120" s="296"/>
      <c r="T120" s="296"/>
      <c r="U120" s="296"/>
      <c r="V120" s="296"/>
      <c r="W120" s="296"/>
      <c r="X120" s="221"/>
      <c r="Y120" s="221"/>
      <c r="Z120" s="221"/>
    </row>
    <row r="121" ht="11.25" customHeight="1">
      <c r="A121" s="296"/>
      <c r="B121" s="301"/>
      <c r="C121" s="221"/>
      <c r="D121" s="233"/>
      <c r="E121" s="221"/>
      <c r="F121" s="221"/>
      <c r="G121" s="296"/>
      <c r="H121" s="296"/>
      <c r="I121" s="296"/>
      <c r="J121" s="296"/>
      <c r="K121" s="296"/>
      <c r="L121" s="296"/>
      <c r="M121" s="296"/>
      <c r="N121" s="296"/>
      <c r="O121" s="296"/>
      <c r="P121" s="296"/>
      <c r="Q121" s="296"/>
      <c r="R121" s="296"/>
      <c r="S121" s="296"/>
      <c r="T121" s="296"/>
      <c r="U121" s="296"/>
      <c r="V121" s="296"/>
      <c r="W121" s="296"/>
      <c r="X121" s="221"/>
      <c r="Y121" s="221"/>
      <c r="Z121" s="221"/>
    </row>
    <row r="122" ht="11.25" customHeight="1">
      <c r="A122" s="296"/>
      <c r="B122" s="301"/>
      <c r="C122" s="221"/>
      <c r="D122" s="233"/>
      <c r="E122" s="221"/>
      <c r="F122" s="221"/>
      <c r="G122" s="296"/>
      <c r="H122" s="296"/>
      <c r="I122" s="296"/>
      <c r="J122" s="296"/>
      <c r="K122" s="296"/>
      <c r="L122" s="296"/>
      <c r="M122" s="296"/>
      <c r="N122" s="296"/>
      <c r="O122" s="296"/>
      <c r="P122" s="296"/>
      <c r="Q122" s="296"/>
      <c r="R122" s="296"/>
      <c r="S122" s="296"/>
      <c r="T122" s="296"/>
      <c r="U122" s="296"/>
      <c r="V122" s="296"/>
      <c r="W122" s="296"/>
      <c r="X122" s="221"/>
      <c r="Y122" s="221"/>
      <c r="Z122" s="221"/>
    </row>
    <row r="123" ht="11.25" customHeight="1">
      <c r="A123" s="296"/>
      <c r="B123" s="301"/>
      <c r="C123" s="221"/>
      <c r="D123" s="233"/>
      <c r="E123" s="221"/>
      <c r="F123" s="221"/>
      <c r="G123" s="296"/>
      <c r="H123" s="296"/>
      <c r="I123" s="296"/>
      <c r="J123" s="296"/>
      <c r="K123" s="296"/>
      <c r="L123" s="296"/>
      <c r="M123" s="296"/>
      <c r="N123" s="296"/>
      <c r="O123" s="296"/>
      <c r="P123" s="296"/>
      <c r="Q123" s="296"/>
      <c r="R123" s="296"/>
      <c r="S123" s="296"/>
      <c r="T123" s="296"/>
      <c r="U123" s="296"/>
      <c r="V123" s="296"/>
      <c r="W123" s="296"/>
      <c r="X123" s="221"/>
      <c r="Y123" s="221"/>
      <c r="Z123" s="221"/>
    </row>
    <row r="124" ht="11.25" customHeight="1">
      <c r="A124" s="296"/>
      <c r="B124" s="301"/>
      <c r="C124" s="221"/>
      <c r="D124" s="233"/>
      <c r="E124" s="221"/>
      <c r="F124" s="221"/>
      <c r="G124" s="296"/>
      <c r="H124" s="296"/>
      <c r="I124" s="296"/>
      <c r="J124" s="296"/>
      <c r="K124" s="296"/>
      <c r="L124" s="296"/>
      <c r="M124" s="296"/>
      <c r="N124" s="296"/>
      <c r="O124" s="296"/>
      <c r="P124" s="296"/>
      <c r="Q124" s="296"/>
      <c r="R124" s="296"/>
      <c r="S124" s="296"/>
      <c r="T124" s="296"/>
      <c r="U124" s="296"/>
      <c r="V124" s="296"/>
      <c r="W124" s="296"/>
      <c r="X124" s="221"/>
      <c r="Y124" s="221"/>
      <c r="Z124" s="221"/>
    </row>
    <row r="125" ht="11.25" customHeight="1">
      <c r="A125" s="296"/>
      <c r="B125" s="301"/>
      <c r="C125" s="221"/>
      <c r="D125" s="233"/>
      <c r="E125" s="221"/>
      <c r="F125" s="221"/>
      <c r="G125" s="296"/>
      <c r="H125" s="296"/>
      <c r="I125" s="296"/>
      <c r="J125" s="296"/>
      <c r="K125" s="296"/>
      <c r="L125" s="296"/>
      <c r="M125" s="296"/>
      <c r="N125" s="296"/>
      <c r="O125" s="296"/>
      <c r="P125" s="296"/>
      <c r="Q125" s="296"/>
      <c r="R125" s="296"/>
      <c r="S125" s="296"/>
      <c r="T125" s="296"/>
      <c r="U125" s="296"/>
      <c r="V125" s="296"/>
      <c r="W125" s="296"/>
      <c r="X125" s="221"/>
      <c r="Y125" s="221"/>
      <c r="Z125" s="221"/>
    </row>
    <row r="126" ht="11.25" customHeight="1">
      <c r="A126" s="296"/>
      <c r="B126" s="301"/>
      <c r="C126" s="221"/>
      <c r="D126" s="233"/>
      <c r="E126" s="221"/>
      <c r="F126" s="221"/>
      <c r="G126" s="296"/>
      <c r="H126" s="296"/>
      <c r="I126" s="296"/>
      <c r="J126" s="296"/>
      <c r="K126" s="296"/>
      <c r="L126" s="296"/>
      <c r="M126" s="296"/>
      <c r="N126" s="296"/>
      <c r="O126" s="296"/>
      <c r="P126" s="296"/>
      <c r="Q126" s="296"/>
      <c r="R126" s="296"/>
      <c r="S126" s="296"/>
      <c r="T126" s="296"/>
      <c r="U126" s="296"/>
      <c r="V126" s="296"/>
      <c r="W126" s="296"/>
      <c r="X126" s="221"/>
      <c r="Y126" s="221"/>
      <c r="Z126" s="221"/>
    </row>
    <row r="127" ht="11.25" customHeight="1">
      <c r="A127" s="296"/>
      <c r="B127" s="301"/>
      <c r="C127" s="221"/>
      <c r="D127" s="233"/>
      <c r="E127" s="221"/>
      <c r="F127" s="221"/>
      <c r="G127" s="296"/>
      <c r="H127" s="296"/>
      <c r="I127" s="296"/>
      <c r="J127" s="296"/>
      <c r="K127" s="296"/>
      <c r="L127" s="296"/>
      <c r="M127" s="296"/>
      <c r="N127" s="296"/>
      <c r="O127" s="296"/>
      <c r="P127" s="296"/>
      <c r="Q127" s="296"/>
      <c r="R127" s="296"/>
      <c r="S127" s="296"/>
      <c r="T127" s="296"/>
      <c r="U127" s="296"/>
      <c r="V127" s="296"/>
      <c r="W127" s="296"/>
      <c r="X127" s="221"/>
      <c r="Y127" s="221"/>
      <c r="Z127" s="221"/>
    </row>
    <row r="128" ht="11.25" customHeight="1">
      <c r="A128" s="296"/>
      <c r="B128" s="301"/>
      <c r="C128" s="221"/>
      <c r="D128" s="233"/>
      <c r="E128" s="221"/>
      <c r="F128" s="221"/>
      <c r="G128" s="296"/>
      <c r="H128" s="296"/>
      <c r="I128" s="296"/>
      <c r="J128" s="296"/>
      <c r="K128" s="296"/>
      <c r="L128" s="296"/>
      <c r="M128" s="296"/>
      <c r="N128" s="296"/>
      <c r="O128" s="296"/>
      <c r="P128" s="296"/>
      <c r="Q128" s="296"/>
      <c r="R128" s="296"/>
      <c r="S128" s="296"/>
      <c r="T128" s="296"/>
      <c r="U128" s="296"/>
      <c r="V128" s="296"/>
      <c r="W128" s="296"/>
      <c r="X128" s="221"/>
      <c r="Y128" s="221"/>
      <c r="Z128" s="221"/>
    </row>
    <row r="129" ht="11.25" customHeight="1">
      <c r="A129" s="296"/>
      <c r="B129" s="301"/>
      <c r="C129" s="221"/>
      <c r="D129" s="233"/>
      <c r="E129" s="221"/>
      <c r="F129" s="221"/>
      <c r="G129" s="296"/>
      <c r="H129" s="296"/>
      <c r="I129" s="296"/>
      <c r="J129" s="296"/>
      <c r="K129" s="296"/>
      <c r="L129" s="296"/>
      <c r="M129" s="296"/>
      <c r="N129" s="296"/>
      <c r="O129" s="296"/>
      <c r="P129" s="296"/>
      <c r="Q129" s="296"/>
      <c r="R129" s="296"/>
      <c r="S129" s="296"/>
      <c r="T129" s="296"/>
      <c r="U129" s="296"/>
      <c r="V129" s="296"/>
      <c r="W129" s="296"/>
      <c r="X129" s="221"/>
      <c r="Y129" s="221"/>
      <c r="Z129" s="221"/>
    </row>
    <row r="130" ht="11.25" customHeight="1">
      <c r="A130" s="296"/>
      <c r="B130" s="301"/>
      <c r="C130" s="221"/>
      <c r="D130" s="233"/>
      <c r="E130" s="221"/>
      <c r="F130" s="221"/>
      <c r="G130" s="296"/>
      <c r="H130" s="296"/>
      <c r="I130" s="296"/>
      <c r="J130" s="296"/>
      <c r="K130" s="296"/>
      <c r="L130" s="296"/>
      <c r="M130" s="296"/>
      <c r="N130" s="296"/>
      <c r="O130" s="296"/>
      <c r="P130" s="296"/>
      <c r="Q130" s="296"/>
      <c r="R130" s="296"/>
      <c r="S130" s="296"/>
      <c r="T130" s="296"/>
      <c r="U130" s="296"/>
      <c r="V130" s="296"/>
      <c r="W130" s="296"/>
      <c r="X130" s="221"/>
      <c r="Y130" s="221"/>
      <c r="Z130" s="221"/>
    </row>
    <row r="131" ht="11.25" customHeight="1">
      <c r="A131" s="296"/>
      <c r="B131" s="301"/>
      <c r="C131" s="221"/>
      <c r="D131" s="233"/>
      <c r="E131" s="221"/>
      <c r="F131" s="221"/>
      <c r="G131" s="296"/>
      <c r="H131" s="296"/>
      <c r="I131" s="296"/>
      <c r="J131" s="296"/>
      <c r="K131" s="296"/>
      <c r="L131" s="296"/>
      <c r="M131" s="296"/>
      <c r="N131" s="296"/>
      <c r="O131" s="296"/>
      <c r="P131" s="296"/>
      <c r="Q131" s="296"/>
      <c r="R131" s="296"/>
      <c r="S131" s="296"/>
      <c r="T131" s="296"/>
      <c r="U131" s="296"/>
      <c r="V131" s="296"/>
      <c r="W131" s="296"/>
      <c r="X131" s="221"/>
      <c r="Y131" s="221"/>
      <c r="Z131" s="221"/>
    </row>
    <row r="132" ht="11.25" customHeight="1">
      <c r="A132" s="296"/>
      <c r="B132" s="301"/>
      <c r="C132" s="221"/>
      <c r="D132" s="233"/>
      <c r="E132" s="221"/>
      <c r="F132" s="221"/>
      <c r="G132" s="296"/>
      <c r="H132" s="296"/>
      <c r="I132" s="296"/>
      <c r="J132" s="296"/>
      <c r="K132" s="296"/>
      <c r="L132" s="296"/>
      <c r="M132" s="296"/>
      <c r="N132" s="296"/>
      <c r="O132" s="296"/>
      <c r="P132" s="296"/>
      <c r="Q132" s="296"/>
      <c r="R132" s="296"/>
      <c r="S132" s="296"/>
      <c r="T132" s="296"/>
      <c r="U132" s="296"/>
      <c r="V132" s="296"/>
      <c r="W132" s="296"/>
      <c r="X132" s="221"/>
      <c r="Y132" s="221"/>
      <c r="Z132" s="221"/>
    </row>
    <row r="133" ht="11.25" customHeight="1">
      <c r="A133" s="296"/>
      <c r="B133" s="301"/>
      <c r="C133" s="221"/>
      <c r="D133" s="233"/>
      <c r="E133" s="221"/>
      <c r="F133" s="221"/>
      <c r="G133" s="296"/>
      <c r="H133" s="296"/>
      <c r="I133" s="296"/>
      <c r="J133" s="296"/>
      <c r="K133" s="296"/>
      <c r="L133" s="296"/>
      <c r="M133" s="296"/>
      <c r="N133" s="296"/>
      <c r="O133" s="296"/>
      <c r="P133" s="296"/>
      <c r="Q133" s="296"/>
      <c r="R133" s="296"/>
      <c r="S133" s="296"/>
      <c r="T133" s="296"/>
      <c r="U133" s="296"/>
      <c r="V133" s="296"/>
      <c r="W133" s="296"/>
      <c r="X133" s="221"/>
      <c r="Y133" s="221"/>
      <c r="Z133" s="221"/>
    </row>
    <row r="134" ht="11.25" customHeight="1">
      <c r="A134" s="296"/>
      <c r="B134" s="301"/>
      <c r="C134" s="221"/>
      <c r="D134" s="233"/>
      <c r="E134" s="221"/>
      <c r="F134" s="221"/>
      <c r="G134" s="296"/>
      <c r="H134" s="296"/>
      <c r="I134" s="296"/>
      <c r="J134" s="296"/>
      <c r="K134" s="296"/>
      <c r="L134" s="296"/>
      <c r="M134" s="296"/>
      <c r="N134" s="296"/>
      <c r="O134" s="296"/>
      <c r="P134" s="296"/>
      <c r="Q134" s="296"/>
      <c r="R134" s="296"/>
      <c r="S134" s="296"/>
      <c r="T134" s="296"/>
      <c r="U134" s="296"/>
      <c r="V134" s="296"/>
      <c r="W134" s="296"/>
      <c r="X134" s="221"/>
      <c r="Y134" s="221"/>
      <c r="Z134" s="221"/>
    </row>
    <row r="135" ht="11.25" customHeight="1">
      <c r="A135" s="296"/>
      <c r="B135" s="301"/>
      <c r="C135" s="221"/>
      <c r="D135" s="233"/>
      <c r="E135" s="221"/>
      <c r="F135" s="221"/>
      <c r="G135" s="296"/>
      <c r="H135" s="296"/>
      <c r="I135" s="296"/>
      <c r="J135" s="296"/>
      <c r="K135" s="296"/>
      <c r="L135" s="296"/>
      <c r="M135" s="296"/>
      <c r="N135" s="296"/>
      <c r="O135" s="296"/>
      <c r="P135" s="296"/>
      <c r="Q135" s="296"/>
      <c r="R135" s="296"/>
      <c r="S135" s="296"/>
      <c r="T135" s="296"/>
      <c r="U135" s="296"/>
      <c r="V135" s="296"/>
      <c r="W135" s="296"/>
      <c r="X135" s="221"/>
      <c r="Y135" s="221"/>
      <c r="Z135" s="221"/>
    </row>
    <row r="136" ht="11.25" customHeight="1">
      <c r="A136" s="296"/>
      <c r="B136" s="301"/>
      <c r="C136" s="221"/>
      <c r="D136" s="233"/>
      <c r="E136" s="221"/>
      <c r="F136" s="221"/>
      <c r="G136" s="296"/>
      <c r="H136" s="296"/>
      <c r="I136" s="296"/>
      <c r="J136" s="296"/>
      <c r="K136" s="296"/>
      <c r="L136" s="296"/>
      <c r="M136" s="296"/>
      <c r="N136" s="296"/>
      <c r="O136" s="296"/>
      <c r="P136" s="296"/>
      <c r="Q136" s="296"/>
      <c r="R136" s="296"/>
      <c r="S136" s="296"/>
      <c r="T136" s="296"/>
      <c r="U136" s="296"/>
      <c r="V136" s="296"/>
      <c r="W136" s="296"/>
      <c r="X136" s="221"/>
      <c r="Y136" s="221"/>
      <c r="Z136" s="221"/>
    </row>
    <row r="137" ht="11.25" customHeight="1">
      <c r="A137" s="296"/>
      <c r="B137" s="301"/>
      <c r="C137" s="221"/>
      <c r="D137" s="233"/>
      <c r="E137" s="221"/>
      <c r="F137" s="221"/>
      <c r="G137" s="296"/>
      <c r="H137" s="296"/>
      <c r="I137" s="296"/>
      <c r="J137" s="296"/>
      <c r="K137" s="296"/>
      <c r="L137" s="296"/>
      <c r="M137" s="296"/>
      <c r="N137" s="296"/>
      <c r="O137" s="296"/>
      <c r="P137" s="296"/>
      <c r="Q137" s="296"/>
      <c r="R137" s="296"/>
      <c r="S137" s="296"/>
      <c r="T137" s="296"/>
      <c r="U137" s="296"/>
      <c r="V137" s="296"/>
      <c r="W137" s="296"/>
      <c r="X137" s="221"/>
      <c r="Y137" s="221"/>
      <c r="Z137" s="221"/>
    </row>
    <row r="138" ht="11.25" customHeight="1">
      <c r="A138" s="296"/>
      <c r="B138" s="301"/>
      <c r="C138" s="221"/>
      <c r="D138" s="233"/>
      <c r="E138" s="221"/>
      <c r="F138" s="221"/>
      <c r="G138" s="296"/>
      <c r="H138" s="296"/>
      <c r="I138" s="296"/>
      <c r="J138" s="296"/>
      <c r="K138" s="296"/>
      <c r="L138" s="296"/>
      <c r="M138" s="296"/>
      <c r="N138" s="296"/>
      <c r="O138" s="296"/>
      <c r="P138" s="296"/>
      <c r="Q138" s="296"/>
      <c r="R138" s="296"/>
      <c r="S138" s="296"/>
      <c r="T138" s="296"/>
      <c r="U138" s="296"/>
      <c r="V138" s="296"/>
      <c r="W138" s="296"/>
      <c r="X138" s="221"/>
      <c r="Y138" s="221"/>
      <c r="Z138" s="221"/>
    </row>
    <row r="139" ht="11.25" customHeight="1">
      <c r="A139" s="296"/>
      <c r="B139" s="301"/>
      <c r="C139" s="221"/>
      <c r="D139" s="233"/>
      <c r="E139" s="221"/>
      <c r="F139" s="221"/>
      <c r="G139" s="296"/>
      <c r="H139" s="296"/>
      <c r="I139" s="296"/>
      <c r="J139" s="296"/>
      <c r="K139" s="296"/>
      <c r="L139" s="296"/>
      <c r="M139" s="296"/>
      <c r="N139" s="296"/>
      <c r="O139" s="296"/>
      <c r="P139" s="296"/>
      <c r="Q139" s="296"/>
      <c r="R139" s="296"/>
      <c r="S139" s="296"/>
      <c r="T139" s="296"/>
      <c r="U139" s="296"/>
      <c r="V139" s="296"/>
      <c r="W139" s="296"/>
      <c r="X139" s="221"/>
      <c r="Y139" s="221"/>
      <c r="Z139" s="221"/>
    </row>
    <row r="140" ht="11.25" customHeight="1">
      <c r="A140" s="296"/>
      <c r="B140" s="301"/>
      <c r="C140" s="221"/>
      <c r="D140" s="233"/>
      <c r="E140" s="221"/>
      <c r="F140" s="221"/>
      <c r="G140" s="296"/>
      <c r="H140" s="296"/>
      <c r="I140" s="296"/>
      <c r="J140" s="296"/>
      <c r="K140" s="296"/>
      <c r="L140" s="296"/>
      <c r="M140" s="296"/>
      <c r="N140" s="296"/>
      <c r="O140" s="296"/>
      <c r="P140" s="296"/>
      <c r="Q140" s="296"/>
      <c r="R140" s="296"/>
      <c r="S140" s="296"/>
      <c r="T140" s="296"/>
      <c r="U140" s="296"/>
      <c r="V140" s="296"/>
      <c r="W140" s="296"/>
      <c r="X140" s="221"/>
      <c r="Y140" s="221"/>
      <c r="Z140" s="221"/>
    </row>
    <row r="141" ht="11.25" customHeight="1">
      <c r="A141" s="296"/>
      <c r="B141" s="301"/>
      <c r="C141" s="221"/>
      <c r="D141" s="233"/>
      <c r="E141" s="221"/>
      <c r="F141" s="221"/>
      <c r="G141" s="296"/>
      <c r="H141" s="296"/>
      <c r="I141" s="296"/>
      <c r="J141" s="296"/>
      <c r="K141" s="296"/>
      <c r="L141" s="296"/>
      <c r="M141" s="296"/>
      <c r="N141" s="296"/>
      <c r="O141" s="296"/>
      <c r="P141" s="296"/>
      <c r="Q141" s="296"/>
      <c r="R141" s="296"/>
      <c r="S141" s="296"/>
      <c r="T141" s="296"/>
      <c r="U141" s="296"/>
      <c r="V141" s="296"/>
      <c r="W141" s="296"/>
      <c r="X141" s="221"/>
      <c r="Y141" s="221"/>
      <c r="Z141" s="221"/>
    </row>
    <row r="142" ht="11.25" customHeight="1">
      <c r="A142" s="296"/>
      <c r="B142" s="301"/>
      <c r="C142" s="221"/>
      <c r="D142" s="233"/>
      <c r="E142" s="221"/>
      <c r="F142" s="221"/>
      <c r="G142" s="296"/>
      <c r="H142" s="296"/>
      <c r="I142" s="296"/>
      <c r="J142" s="296"/>
      <c r="K142" s="296"/>
      <c r="L142" s="296"/>
      <c r="M142" s="296"/>
      <c r="N142" s="296"/>
      <c r="O142" s="296"/>
      <c r="P142" s="296"/>
      <c r="Q142" s="296"/>
      <c r="R142" s="296"/>
      <c r="S142" s="296"/>
      <c r="T142" s="296"/>
      <c r="U142" s="296"/>
      <c r="V142" s="296"/>
      <c r="W142" s="296"/>
      <c r="X142" s="221"/>
      <c r="Y142" s="221"/>
      <c r="Z142" s="221"/>
    </row>
    <row r="143" ht="11.25" customHeight="1">
      <c r="A143" s="296"/>
      <c r="B143" s="301"/>
      <c r="C143" s="221"/>
      <c r="D143" s="233"/>
      <c r="E143" s="221"/>
      <c r="F143" s="221"/>
      <c r="G143" s="296"/>
      <c r="H143" s="296"/>
      <c r="I143" s="296"/>
      <c r="J143" s="296"/>
      <c r="K143" s="296"/>
      <c r="L143" s="296"/>
      <c r="M143" s="296"/>
      <c r="N143" s="296"/>
      <c r="O143" s="296"/>
      <c r="P143" s="296"/>
      <c r="Q143" s="296"/>
      <c r="R143" s="296"/>
      <c r="S143" s="296"/>
      <c r="T143" s="296"/>
      <c r="U143" s="296"/>
      <c r="V143" s="296"/>
      <c r="W143" s="296"/>
      <c r="X143" s="221"/>
      <c r="Y143" s="221"/>
      <c r="Z143" s="221"/>
    </row>
    <row r="144" ht="11.25" customHeight="1">
      <c r="A144" s="296"/>
      <c r="B144" s="301"/>
      <c r="C144" s="221"/>
      <c r="D144" s="233"/>
      <c r="E144" s="221"/>
      <c r="F144" s="221"/>
      <c r="G144" s="296"/>
      <c r="H144" s="296"/>
      <c r="I144" s="296"/>
      <c r="J144" s="296"/>
      <c r="K144" s="296"/>
      <c r="L144" s="296"/>
      <c r="M144" s="296"/>
      <c r="N144" s="296"/>
      <c r="O144" s="296"/>
      <c r="P144" s="296"/>
      <c r="Q144" s="296"/>
      <c r="R144" s="296"/>
      <c r="S144" s="296"/>
      <c r="T144" s="296"/>
      <c r="U144" s="296"/>
      <c r="V144" s="296"/>
      <c r="W144" s="296"/>
      <c r="X144" s="221"/>
      <c r="Y144" s="221"/>
      <c r="Z144" s="221"/>
    </row>
    <row r="145" ht="11.25" customHeight="1">
      <c r="A145" s="296"/>
      <c r="B145" s="301"/>
      <c r="C145" s="221"/>
      <c r="D145" s="233"/>
      <c r="E145" s="221"/>
      <c r="F145" s="221"/>
      <c r="G145" s="296"/>
      <c r="H145" s="296"/>
      <c r="I145" s="296"/>
      <c r="J145" s="296"/>
      <c r="K145" s="296"/>
      <c r="L145" s="296"/>
      <c r="M145" s="296"/>
      <c r="N145" s="296"/>
      <c r="O145" s="296"/>
      <c r="P145" s="296"/>
      <c r="Q145" s="296"/>
      <c r="R145" s="296"/>
      <c r="S145" s="296"/>
      <c r="T145" s="296"/>
      <c r="U145" s="296"/>
      <c r="V145" s="296"/>
      <c r="W145" s="296"/>
      <c r="X145" s="221"/>
      <c r="Y145" s="221"/>
      <c r="Z145" s="221"/>
    </row>
    <row r="146" ht="11.25" customHeight="1">
      <c r="A146" s="296"/>
      <c r="B146" s="301"/>
      <c r="C146" s="221"/>
      <c r="D146" s="233"/>
      <c r="E146" s="221"/>
      <c r="F146" s="221"/>
      <c r="G146" s="296"/>
      <c r="H146" s="296"/>
      <c r="I146" s="296"/>
      <c r="J146" s="296"/>
      <c r="K146" s="296"/>
      <c r="L146" s="296"/>
      <c r="M146" s="296"/>
      <c r="N146" s="296"/>
      <c r="O146" s="296"/>
      <c r="P146" s="296"/>
      <c r="Q146" s="296"/>
      <c r="R146" s="296"/>
      <c r="S146" s="296"/>
      <c r="T146" s="296"/>
      <c r="U146" s="296"/>
      <c r="V146" s="296"/>
      <c r="W146" s="296"/>
      <c r="X146" s="221"/>
      <c r="Y146" s="221"/>
      <c r="Z146" s="221"/>
    </row>
    <row r="147" ht="11.25" customHeight="1">
      <c r="A147" s="296"/>
      <c r="B147" s="301"/>
      <c r="C147" s="221"/>
      <c r="D147" s="233"/>
      <c r="E147" s="221"/>
      <c r="F147" s="221"/>
      <c r="G147" s="296"/>
      <c r="H147" s="296"/>
      <c r="I147" s="296"/>
      <c r="J147" s="296"/>
      <c r="K147" s="296"/>
      <c r="L147" s="296"/>
      <c r="M147" s="296"/>
      <c r="N147" s="296"/>
      <c r="O147" s="296"/>
      <c r="P147" s="296"/>
      <c r="Q147" s="296"/>
      <c r="R147" s="296"/>
      <c r="S147" s="296"/>
      <c r="T147" s="296"/>
      <c r="U147" s="296"/>
      <c r="V147" s="296"/>
      <c r="W147" s="296"/>
      <c r="X147" s="221"/>
      <c r="Y147" s="221"/>
      <c r="Z147" s="221"/>
    </row>
    <row r="148" ht="11.25" customHeight="1">
      <c r="A148" s="296"/>
      <c r="B148" s="301"/>
      <c r="C148" s="221"/>
      <c r="D148" s="233"/>
      <c r="E148" s="221"/>
      <c r="F148" s="221"/>
      <c r="G148" s="296"/>
      <c r="H148" s="296"/>
      <c r="I148" s="296"/>
      <c r="J148" s="296"/>
      <c r="K148" s="296"/>
      <c r="L148" s="296"/>
      <c r="M148" s="296"/>
      <c r="N148" s="296"/>
      <c r="O148" s="296"/>
      <c r="P148" s="296"/>
      <c r="Q148" s="296"/>
      <c r="R148" s="296"/>
      <c r="S148" s="296"/>
      <c r="T148" s="296"/>
      <c r="U148" s="296"/>
      <c r="V148" s="296"/>
      <c r="W148" s="296"/>
      <c r="X148" s="221"/>
      <c r="Y148" s="221"/>
      <c r="Z148" s="221"/>
    </row>
    <row r="149" ht="11.25" customHeight="1">
      <c r="A149" s="296"/>
      <c r="B149" s="301"/>
      <c r="C149" s="221"/>
      <c r="D149" s="233"/>
      <c r="E149" s="221"/>
      <c r="F149" s="221"/>
      <c r="G149" s="296"/>
      <c r="H149" s="296"/>
      <c r="I149" s="296"/>
      <c r="J149" s="296"/>
      <c r="K149" s="296"/>
      <c r="L149" s="296"/>
      <c r="M149" s="296"/>
      <c r="N149" s="296"/>
      <c r="O149" s="296"/>
      <c r="P149" s="296"/>
      <c r="Q149" s="296"/>
      <c r="R149" s="296"/>
      <c r="S149" s="296"/>
      <c r="T149" s="296"/>
      <c r="U149" s="296"/>
      <c r="V149" s="296"/>
      <c r="W149" s="296"/>
      <c r="X149" s="221"/>
      <c r="Y149" s="221"/>
      <c r="Z149" s="221"/>
    </row>
    <row r="150" ht="11.25" customHeight="1">
      <c r="A150" s="296"/>
      <c r="B150" s="301"/>
      <c r="C150" s="221"/>
      <c r="D150" s="233"/>
      <c r="E150" s="221"/>
      <c r="F150" s="221"/>
      <c r="G150" s="296"/>
      <c r="H150" s="296"/>
      <c r="I150" s="296"/>
      <c r="J150" s="296"/>
      <c r="K150" s="296"/>
      <c r="L150" s="296"/>
      <c r="M150" s="296"/>
      <c r="N150" s="296"/>
      <c r="O150" s="296"/>
      <c r="P150" s="296"/>
      <c r="Q150" s="296"/>
      <c r="R150" s="296"/>
      <c r="S150" s="296"/>
      <c r="T150" s="296"/>
      <c r="U150" s="296"/>
      <c r="V150" s="296"/>
      <c r="W150" s="296"/>
      <c r="X150" s="221"/>
      <c r="Y150" s="221"/>
      <c r="Z150" s="221"/>
    </row>
    <row r="151" ht="11.25" customHeight="1">
      <c r="A151" s="296"/>
      <c r="B151" s="301"/>
      <c r="C151" s="221"/>
      <c r="D151" s="233"/>
      <c r="E151" s="221"/>
      <c r="F151" s="221"/>
      <c r="G151" s="296"/>
      <c r="H151" s="296"/>
      <c r="I151" s="296"/>
      <c r="J151" s="296"/>
      <c r="K151" s="296"/>
      <c r="L151" s="296"/>
      <c r="M151" s="296"/>
      <c r="N151" s="296"/>
      <c r="O151" s="296"/>
      <c r="P151" s="296"/>
      <c r="Q151" s="296"/>
      <c r="R151" s="296"/>
      <c r="S151" s="296"/>
      <c r="T151" s="296"/>
      <c r="U151" s="296"/>
      <c r="V151" s="296"/>
      <c r="W151" s="296"/>
      <c r="X151" s="221"/>
      <c r="Y151" s="221"/>
      <c r="Z151" s="221"/>
    </row>
    <row r="152" ht="11.25" customHeight="1">
      <c r="A152" s="296"/>
      <c r="B152" s="301"/>
      <c r="C152" s="221"/>
      <c r="D152" s="233"/>
      <c r="E152" s="221"/>
      <c r="F152" s="221"/>
      <c r="G152" s="296"/>
      <c r="H152" s="296"/>
      <c r="I152" s="296"/>
      <c r="J152" s="296"/>
      <c r="K152" s="296"/>
      <c r="L152" s="296"/>
      <c r="M152" s="296"/>
      <c r="N152" s="296"/>
      <c r="O152" s="296"/>
      <c r="P152" s="296"/>
      <c r="Q152" s="296"/>
      <c r="R152" s="296"/>
      <c r="S152" s="296"/>
      <c r="T152" s="296"/>
      <c r="U152" s="296"/>
      <c r="V152" s="296"/>
      <c r="W152" s="296"/>
      <c r="X152" s="221"/>
      <c r="Y152" s="221"/>
      <c r="Z152" s="221"/>
    </row>
    <row r="153" ht="11.25" customHeight="1">
      <c r="A153" s="296"/>
      <c r="B153" s="301"/>
      <c r="C153" s="221"/>
      <c r="D153" s="233"/>
      <c r="E153" s="221"/>
      <c r="F153" s="221"/>
      <c r="G153" s="296"/>
      <c r="H153" s="296"/>
      <c r="I153" s="296"/>
      <c r="J153" s="296"/>
      <c r="K153" s="296"/>
      <c r="L153" s="296"/>
      <c r="M153" s="296"/>
      <c r="N153" s="296"/>
      <c r="O153" s="296"/>
      <c r="P153" s="296"/>
      <c r="Q153" s="296"/>
      <c r="R153" s="296"/>
      <c r="S153" s="296"/>
      <c r="T153" s="296"/>
      <c r="U153" s="296"/>
      <c r="V153" s="296"/>
      <c r="W153" s="296"/>
      <c r="X153" s="221"/>
      <c r="Y153" s="221"/>
      <c r="Z153" s="221"/>
    </row>
    <row r="154" ht="11.25" customHeight="1">
      <c r="A154" s="296"/>
      <c r="B154" s="301"/>
      <c r="C154" s="221"/>
      <c r="D154" s="233"/>
      <c r="E154" s="221"/>
      <c r="F154" s="221"/>
      <c r="G154" s="296"/>
      <c r="H154" s="296"/>
      <c r="I154" s="296"/>
      <c r="J154" s="296"/>
      <c r="K154" s="296"/>
      <c r="L154" s="296"/>
      <c r="M154" s="296"/>
      <c r="N154" s="296"/>
      <c r="O154" s="296"/>
      <c r="P154" s="296"/>
      <c r="Q154" s="296"/>
      <c r="R154" s="296"/>
      <c r="S154" s="296"/>
      <c r="T154" s="296"/>
      <c r="U154" s="296"/>
      <c r="V154" s="296"/>
      <c r="W154" s="296"/>
      <c r="X154" s="221"/>
      <c r="Y154" s="221"/>
      <c r="Z154" s="221"/>
    </row>
    <row r="155" ht="11.25" customHeight="1">
      <c r="A155" s="296"/>
      <c r="B155" s="301"/>
      <c r="C155" s="221"/>
      <c r="D155" s="233"/>
      <c r="E155" s="221"/>
      <c r="F155" s="221"/>
      <c r="G155" s="296"/>
      <c r="H155" s="296"/>
      <c r="I155" s="296"/>
      <c r="J155" s="296"/>
      <c r="K155" s="296"/>
      <c r="L155" s="296"/>
      <c r="M155" s="296"/>
      <c r="N155" s="296"/>
      <c r="O155" s="296"/>
      <c r="P155" s="296"/>
      <c r="Q155" s="296"/>
      <c r="R155" s="296"/>
      <c r="S155" s="296"/>
      <c r="T155" s="296"/>
      <c r="U155" s="296"/>
      <c r="V155" s="296"/>
      <c r="W155" s="296"/>
      <c r="X155" s="221"/>
      <c r="Y155" s="221"/>
      <c r="Z155" s="221"/>
    </row>
    <row r="156" ht="11.25" customHeight="1">
      <c r="A156" s="296"/>
      <c r="B156" s="301"/>
      <c r="C156" s="221"/>
      <c r="D156" s="233"/>
      <c r="E156" s="221"/>
      <c r="F156" s="221"/>
      <c r="G156" s="296"/>
      <c r="H156" s="296"/>
      <c r="I156" s="296"/>
      <c r="J156" s="296"/>
      <c r="K156" s="296"/>
      <c r="L156" s="296"/>
      <c r="M156" s="296"/>
      <c r="N156" s="296"/>
      <c r="O156" s="296"/>
      <c r="P156" s="296"/>
      <c r="Q156" s="296"/>
      <c r="R156" s="296"/>
      <c r="S156" s="296"/>
      <c r="T156" s="296"/>
      <c r="U156" s="296"/>
      <c r="V156" s="296"/>
      <c r="W156" s="296"/>
      <c r="X156" s="221"/>
      <c r="Y156" s="221"/>
      <c r="Z156" s="221"/>
    </row>
    <row r="157" ht="11.25" customHeight="1">
      <c r="A157" s="296"/>
      <c r="B157" s="301"/>
      <c r="C157" s="221"/>
      <c r="D157" s="233"/>
      <c r="E157" s="221"/>
      <c r="F157" s="221"/>
      <c r="G157" s="296"/>
      <c r="H157" s="296"/>
      <c r="I157" s="296"/>
      <c r="J157" s="296"/>
      <c r="K157" s="296"/>
      <c r="L157" s="296"/>
      <c r="M157" s="296"/>
      <c r="N157" s="296"/>
      <c r="O157" s="296"/>
      <c r="P157" s="296"/>
      <c r="Q157" s="296"/>
      <c r="R157" s="296"/>
      <c r="S157" s="296"/>
      <c r="T157" s="296"/>
      <c r="U157" s="296"/>
      <c r="V157" s="296"/>
      <c r="W157" s="296"/>
      <c r="X157" s="221"/>
      <c r="Y157" s="221"/>
      <c r="Z157" s="221"/>
    </row>
    <row r="158" ht="11.25" customHeight="1">
      <c r="A158" s="296"/>
      <c r="B158" s="301"/>
      <c r="C158" s="221"/>
      <c r="D158" s="233"/>
      <c r="E158" s="221"/>
      <c r="F158" s="221"/>
      <c r="G158" s="296"/>
      <c r="H158" s="296"/>
      <c r="I158" s="296"/>
      <c r="J158" s="296"/>
      <c r="K158" s="296"/>
      <c r="L158" s="296"/>
      <c r="M158" s="296"/>
      <c r="N158" s="296"/>
      <c r="O158" s="296"/>
      <c r="P158" s="296"/>
      <c r="Q158" s="296"/>
      <c r="R158" s="296"/>
      <c r="S158" s="296"/>
      <c r="T158" s="296"/>
      <c r="U158" s="296"/>
      <c r="V158" s="296"/>
      <c r="W158" s="296"/>
      <c r="X158" s="221"/>
      <c r="Y158" s="221"/>
      <c r="Z158" s="221"/>
    </row>
    <row r="159" ht="11.25" customHeight="1">
      <c r="A159" s="296"/>
      <c r="B159" s="301"/>
      <c r="C159" s="221"/>
      <c r="D159" s="233"/>
      <c r="E159" s="221"/>
      <c r="F159" s="221"/>
      <c r="G159" s="296"/>
      <c r="H159" s="296"/>
      <c r="I159" s="296"/>
      <c r="J159" s="296"/>
      <c r="K159" s="296"/>
      <c r="L159" s="296"/>
      <c r="M159" s="296"/>
      <c r="N159" s="296"/>
      <c r="O159" s="296"/>
      <c r="P159" s="296"/>
      <c r="Q159" s="296"/>
      <c r="R159" s="296"/>
      <c r="S159" s="296"/>
      <c r="T159" s="296"/>
      <c r="U159" s="296"/>
      <c r="V159" s="296"/>
      <c r="W159" s="296"/>
      <c r="X159" s="221"/>
      <c r="Y159" s="221"/>
      <c r="Z159" s="221"/>
    </row>
    <row r="160" ht="11.25" customHeight="1">
      <c r="A160" s="296"/>
      <c r="B160" s="301"/>
      <c r="C160" s="221"/>
      <c r="D160" s="233"/>
      <c r="E160" s="221"/>
      <c r="F160" s="221"/>
      <c r="G160" s="296"/>
      <c r="H160" s="296"/>
      <c r="I160" s="296"/>
      <c r="J160" s="296"/>
      <c r="K160" s="296"/>
      <c r="L160" s="296"/>
      <c r="M160" s="296"/>
      <c r="N160" s="296"/>
      <c r="O160" s="296"/>
      <c r="P160" s="296"/>
      <c r="Q160" s="296"/>
      <c r="R160" s="296"/>
      <c r="S160" s="296"/>
      <c r="T160" s="296"/>
      <c r="U160" s="296"/>
      <c r="V160" s="296"/>
      <c r="W160" s="296"/>
      <c r="X160" s="221"/>
      <c r="Y160" s="221"/>
      <c r="Z160" s="221"/>
    </row>
    <row r="161" ht="11.25" customHeight="1">
      <c r="A161" s="296"/>
      <c r="B161" s="301"/>
      <c r="C161" s="221"/>
      <c r="D161" s="233"/>
      <c r="E161" s="221"/>
      <c r="F161" s="221"/>
      <c r="G161" s="296"/>
      <c r="H161" s="296"/>
      <c r="I161" s="296"/>
      <c r="J161" s="296"/>
      <c r="K161" s="296"/>
      <c r="L161" s="296"/>
      <c r="M161" s="296"/>
      <c r="N161" s="296"/>
      <c r="O161" s="296"/>
      <c r="P161" s="296"/>
      <c r="Q161" s="296"/>
      <c r="R161" s="296"/>
      <c r="S161" s="296"/>
      <c r="T161" s="296"/>
      <c r="U161" s="296"/>
      <c r="V161" s="296"/>
      <c r="W161" s="296"/>
      <c r="X161" s="221"/>
      <c r="Y161" s="221"/>
      <c r="Z161" s="221"/>
    </row>
    <row r="162" ht="11.25" customHeight="1">
      <c r="A162" s="296"/>
      <c r="B162" s="301"/>
      <c r="C162" s="221"/>
      <c r="D162" s="233"/>
      <c r="E162" s="221"/>
      <c r="F162" s="221"/>
      <c r="G162" s="296"/>
      <c r="H162" s="296"/>
      <c r="I162" s="296"/>
      <c r="J162" s="296"/>
      <c r="K162" s="296"/>
      <c r="L162" s="296"/>
      <c r="M162" s="296"/>
      <c r="N162" s="296"/>
      <c r="O162" s="296"/>
      <c r="P162" s="296"/>
      <c r="Q162" s="296"/>
      <c r="R162" s="296"/>
      <c r="S162" s="296"/>
      <c r="T162" s="296"/>
      <c r="U162" s="296"/>
      <c r="V162" s="296"/>
      <c r="W162" s="296"/>
      <c r="X162" s="221"/>
      <c r="Y162" s="221"/>
      <c r="Z162" s="221"/>
    </row>
    <row r="163" ht="11.25" customHeight="1">
      <c r="A163" s="296"/>
      <c r="B163" s="301"/>
      <c r="C163" s="221"/>
      <c r="D163" s="233"/>
      <c r="E163" s="221"/>
      <c r="F163" s="221"/>
      <c r="G163" s="296"/>
      <c r="H163" s="296"/>
      <c r="I163" s="296"/>
      <c r="J163" s="296"/>
      <c r="K163" s="296"/>
      <c r="L163" s="296"/>
      <c r="M163" s="296"/>
      <c r="N163" s="296"/>
      <c r="O163" s="296"/>
      <c r="P163" s="296"/>
      <c r="Q163" s="296"/>
      <c r="R163" s="296"/>
      <c r="S163" s="296"/>
      <c r="T163" s="296"/>
      <c r="U163" s="296"/>
      <c r="V163" s="296"/>
      <c r="W163" s="296"/>
      <c r="X163" s="221"/>
      <c r="Y163" s="221"/>
      <c r="Z163" s="221"/>
    </row>
    <row r="164" ht="11.25" customHeight="1">
      <c r="A164" s="296"/>
      <c r="B164" s="301"/>
      <c r="C164" s="221"/>
      <c r="D164" s="233"/>
      <c r="E164" s="221"/>
      <c r="F164" s="221"/>
      <c r="G164" s="296"/>
      <c r="H164" s="296"/>
      <c r="I164" s="296"/>
      <c r="J164" s="296"/>
      <c r="K164" s="296"/>
      <c r="L164" s="296"/>
      <c r="M164" s="296"/>
      <c r="N164" s="296"/>
      <c r="O164" s="296"/>
      <c r="P164" s="296"/>
      <c r="Q164" s="296"/>
      <c r="R164" s="296"/>
      <c r="S164" s="296"/>
      <c r="T164" s="296"/>
      <c r="U164" s="296"/>
      <c r="V164" s="296"/>
      <c r="W164" s="296"/>
      <c r="X164" s="221"/>
      <c r="Y164" s="221"/>
      <c r="Z164" s="221"/>
    </row>
    <row r="165" ht="11.25" customHeight="1">
      <c r="A165" s="296"/>
      <c r="B165" s="301"/>
      <c r="C165" s="221"/>
      <c r="D165" s="233"/>
      <c r="E165" s="221"/>
      <c r="F165" s="221"/>
      <c r="G165" s="296"/>
      <c r="H165" s="296"/>
      <c r="I165" s="296"/>
      <c r="J165" s="296"/>
      <c r="K165" s="296"/>
      <c r="L165" s="296"/>
      <c r="M165" s="296"/>
      <c r="N165" s="296"/>
      <c r="O165" s="296"/>
      <c r="P165" s="296"/>
      <c r="Q165" s="296"/>
      <c r="R165" s="296"/>
      <c r="S165" s="296"/>
      <c r="T165" s="296"/>
      <c r="U165" s="296"/>
      <c r="V165" s="296"/>
      <c r="W165" s="296"/>
      <c r="X165" s="221"/>
      <c r="Y165" s="221"/>
      <c r="Z165" s="221"/>
    </row>
    <row r="166" ht="11.25" customHeight="1">
      <c r="A166" s="296"/>
      <c r="B166" s="301"/>
      <c r="C166" s="221"/>
      <c r="D166" s="233"/>
      <c r="E166" s="221"/>
      <c r="F166" s="221"/>
      <c r="G166" s="296"/>
      <c r="H166" s="296"/>
      <c r="I166" s="296"/>
      <c r="J166" s="296"/>
      <c r="K166" s="296"/>
      <c r="L166" s="296"/>
      <c r="M166" s="296"/>
      <c r="N166" s="296"/>
      <c r="O166" s="296"/>
      <c r="P166" s="296"/>
      <c r="Q166" s="296"/>
      <c r="R166" s="296"/>
      <c r="S166" s="296"/>
      <c r="T166" s="296"/>
      <c r="U166" s="296"/>
      <c r="V166" s="296"/>
      <c r="W166" s="296"/>
      <c r="X166" s="221"/>
      <c r="Y166" s="221"/>
      <c r="Z166" s="221"/>
    </row>
    <row r="167" ht="11.25" customHeight="1">
      <c r="A167" s="296"/>
      <c r="B167" s="301"/>
      <c r="C167" s="221"/>
      <c r="D167" s="233"/>
      <c r="E167" s="221"/>
      <c r="F167" s="221"/>
      <c r="G167" s="296"/>
      <c r="H167" s="296"/>
      <c r="I167" s="296"/>
      <c r="J167" s="296"/>
      <c r="K167" s="296"/>
      <c r="L167" s="296"/>
      <c r="M167" s="296"/>
      <c r="N167" s="296"/>
      <c r="O167" s="296"/>
      <c r="P167" s="296"/>
      <c r="Q167" s="296"/>
      <c r="R167" s="296"/>
      <c r="S167" s="296"/>
      <c r="T167" s="296"/>
      <c r="U167" s="296"/>
      <c r="V167" s="296"/>
      <c r="W167" s="296"/>
      <c r="X167" s="221"/>
      <c r="Y167" s="221"/>
      <c r="Z167" s="221"/>
    </row>
    <row r="168" ht="11.25" customHeight="1">
      <c r="A168" s="296"/>
      <c r="B168" s="301"/>
      <c r="C168" s="221"/>
      <c r="D168" s="233"/>
      <c r="E168" s="221"/>
      <c r="F168" s="221"/>
      <c r="G168" s="296"/>
      <c r="H168" s="296"/>
      <c r="I168" s="296"/>
      <c r="J168" s="296"/>
      <c r="K168" s="296"/>
      <c r="L168" s="296"/>
      <c r="M168" s="296"/>
      <c r="N168" s="296"/>
      <c r="O168" s="296"/>
      <c r="P168" s="296"/>
      <c r="Q168" s="296"/>
      <c r="R168" s="296"/>
      <c r="S168" s="296"/>
      <c r="T168" s="296"/>
      <c r="U168" s="296"/>
      <c r="V168" s="296"/>
      <c r="W168" s="296"/>
      <c r="X168" s="221"/>
      <c r="Y168" s="221"/>
      <c r="Z168" s="221"/>
    </row>
    <row r="169" ht="11.25" customHeight="1">
      <c r="A169" s="296"/>
      <c r="B169" s="301"/>
      <c r="C169" s="221"/>
      <c r="D169" s="233"/>
      <c r="E169" s="221"/>
      <c r="F169" s="221"/>
      <c r="G169" s="296"/>
      <c r="H169" s="296"/>
      <c r="I169" s="296"/>
      <c r="J169" s="296"/>
      <c r="K169" s="296"/>
      <c r="L169" s="296"/>
      <c r="M169" s="296"/>
      <c r="N169" s="296"/>
      <c r="O169" s="296"/>
      <c r="P169" s="296"/>
      <c r="Q169" s="296"/>
      <c r="R169" s="296"/>
      <c r="S169" s="296"/>
      <c r="T169" s="296"/>
      <c r="U169" s="296"/>
      <c r="V169" s="296"/>
      <c r="W169" s="296"/>
      <c r="X169" s="221"/>
      <c r="Y169" s="221"/>
      <c r="Z169" s="221"/>
    </row>
    <row r="170" ht="11.25" customHeight="1">
      <c r="A170" s="296"/>
      <c r="B170" s="301"/>
      <c r="C170" s="221"/>
      <c r="D170" s="233"/>
      <c r="E170" s="221"/>
      <c r="F170" s="221"/>
      <c r="G170" s="296"/>
      <c r="H170" s="296"/>
      <c r="I170" s="296"/>
      <c r="J170" s="296"/>
      <c r="K170" s="296"/>
      <c r="L170" s="296"/>
      <c r="M170" s="296"/>
      <c r="N170" s="296"/>
      <c r="O170" s="296"/>
      <c r="P170" s="296"/>
      <c r="Q170" s="296"/>
      <c r="R170" s="296"/>
      <c r="S170" s="296"/>
      <c r="T170" s="296"/>
      <c r="U170" s="296"/>
      <c r="V170" s="296"/>
      <c r="W170" s="296"/>
      <c r="X170" s="221"/>
      <c r="Y170" s="221"/>
      <c r="Z170" s="221"/>
    </row>
    <row r="171" ht="11.25" customHeight="1">
      <c r="A171" s="296"/>
      <c r="B171" s="301"/>
      <c r="C171" s="221"/>
      <c r="D171" s="233"/>
      <c r="E171" s="221"/>
      <c r="F171" s="221"/>
      <c r="G171" s="296"/>
      <c r="H171" s="296"/>
      <c r="I171" s="296"/>
      <c r="J171" s="296"/>
      <c r="K171" s="296"/>
      <c r="L171" s="296"/>
      <c r="M171" s="296"/>
      <c r="N171" s="296"/>
      <c r="O171" s="296"/>
      <c r="P171" s="296"/>
      <c r="Q171" s="296"/>
      <c r="R171" s="296"/>
      <c r="S171" s="296"/>
      <c r="T171" s="296"/>
      <c r="U171" s="296"/>
      <c r="V171" s="296"/>
      <c r="W171" s="296"/>
      <c r="X171" s="221"/>
      <c r="Y171" s="221"/>
      <c r="Z171" s="221"/>
    </row>
    <row r="172" ht="11.25" customHeight="1">
      <c r="A172" s="296"/>
      <c r="B172" s="301"/>
      <c r="C172" s="221"/>
      <c r="D172" s="233"/>
      <c r="E172" s="221"/>
      <c r="F172" s="221"/>
      <c r="G172" s="296"/>
      <c r="H172" s="296"/>
      <c r="I172" s="296"/>
      <c r="J172" s="296"/>
      <c r="K172" s="296"/>
      <c r="L172" s="296"/>
      <c r="M172" s="296"/>
      <c r="N172" s="296"/>
      <c r="O172" s="296"/>
      <c r="P172" s="296"/>
      <c r="Q172" s="296"/>
      <c r="R172" s="296"/>
      <c r="S172" s="296"/>
      <c r="T172" s="296"/>
      <c r="U172" s="296"/>
      <c r="V172" s="296"/>
      <c r="W172" s="296"/>
      <c r="X172" s="221"/>
      <c r="Y172" s="221"/>
      <c r="Z172" s="221"/>
    </row>
    <row r="173" ht="11.25" customHeight="1">
      <c r="A173" s="296"/>
      <c r="B173" s="301"/>
      <c r="C173" s="221"/>
      <c r="D173" s="233"/>
      <c r="E173" s="221"/>
      <c r="F173" s="221"/>
      <c r="G173" s="296"/>
      <c r="H173" s="296"/>
      <c r="I173" s="296"/>
      <c r="J173" s="296"/>
      <c r="K173" s="296"/>
      <c r="L173" s="296"/>
      <c r="M173" s="296"/>
      <c r="N173" s="296"/>
      <c r="O173" s="296"/>
      <c r="P173" s="296"/>
      <c r="Q173" s="296"/>
      <c r="R173" s="296"/>
      <c r="S173" s="296"/>
      <c r="T173" s="296"/>
      <c r="U173" s="296"/>
      <c r="V173" s="296"/>
      <c r="W173" s="296"/>
      <c r="X173" s="221"/>
      <c r="Y173" s="221"/>
      <c r="Z173" s="221"/>
    </row>
    <row r="174" ht="11.25" customHeight="1">
      <c r="A174" s="296"/>
      <c r="B174" s="301"/>
      <c r="C174" s="221"/>
      <c r="D174" s="233"/>
      <c r="E174" s="221"/>
      <c r="F174" s="221"/>
      <c r="G174" s="296"/>
      <c r="H174" s="296"/>
      <c r="I174" s="296"/>
      <c r="J174" s="296"/>
      <c r="K174" s="296"/>
      <c r="L174" s="296"/>
      <c r="M174" s="296"/>
      <c r="N174" s="296"/>
      <c r="O174" s="296"/>
      <c r="P174" s="296"/>
      <c r="Q174" s="296"/>
      <c r="R174" s="296"/>
      <c r="S174" s="296"/>
      <c r="T174" s="296"/>
      <c r="U174" s="296"/>
      <c r="V174" s="296"/>
      <c r="W174" s="296"/>
      <c r="X174" s="221"/>
      <c r="Y174" s="221"/>
      <c r="Z174" s="221"/>
    </row>
    <row r="175" ht="11.25" customHeight="1">
      <c r="A175" s="296"/>
      <c r="B175" s="301"/>
      <c r="C175" s="221"/>
      <c r="D175" s="233"/>
      <c r="E175" s="221"/>
      <c r="F175" s="221"/>
      <c r="G175" s="296"/>
      <c r="H175" s="296"/>
      <c r="I175" s="296"/>
      <c r="J175" s="296"/>
      <c r="K175" s="296"/>
      <c r="L175" s="296"/>
      <c r="M175" s="296"/>
      <c r="N175" s="296"/>
      <c r="O175" s="296"/>
      <c r="P175" s="296"/>
      <c r="Q175" s="296"/>
      <c r="R175" s="296"/>
      <c r="S175" s="296"/>
      <c r="T175" s="296"/>
      <c r="U175" s="296"/>
      <c r="V175" s="296"/>
      <c r="W175" s="296"/>
      <c r="X175" s="221"/>
      <c r="Y175" s="221"/>
      <c r="Z175" s="221"/>
    </row>
    <row r="176" ht="11.25" customHeight="1">
      <c r="A176" s="296"/>
      <c r="B176" s="301"/>
      <c r="C176" s="221"/>
      <c r="D176" s="233"/>
      <c r="E176" s="221"/>
      <c r="F176" s="221"/>
      <c r="G176" s="296"/>
      <c r="H176" s="296"/>
      <c r="I176" s="296"/>
      <c r="J176" s="296"/>
      <c r="K176" s="296"/>
      <c r="L176" s="296"/>
      <c r="M176" s="296"/>
      <c r="N176" s="296"/>
      <c r="O176" s="296"/>
      <c r="P176" s="296"/>
      <c r="Q176" s="296"/>
      <c r="R176" s="296"/>
      <c r="S176" s="296"/>
      <c r="T176" s="296"/>
      <c r="U176" s="296"/>
      <c r="V176" s="296"/>
      <c r="W176" s="296"/>
      <c r="X176" s="221"/>
      <c r="Y176" s="221"/>
      <c r="Z176" s="221"/>
    </row>
    <row r="177" ht="11.25" customHeight="1">
      <c r="A177" s="296"/>
      <c r="B177" s="301"/>
      <c r="C177" s="221"/>
      <c r="D177" s="233"/>
      <c r="E177" s="221"/>
      <c r="F177" s="221"/>
      <c r="G177" s="296"/>
      <c r="H177" s="296"/>
      <c r="I177" s="296"/>
      <c r="J177" s="296"/>
      <c r="K177" s="296"/>
      <c r="L177" s="296"/>
      <c r="M177" s="296"/>
      <c r="N177" s="296"/>
      <c r="O177" s="296"/>
      <c r="P177" s="296"/>
      <c r="Q177" s="296"/>
      <c r="R177" s="296"/>
      <c r="S177" s="296"/>
      <c r="T177" s="296"/>
      <c r="U177" s="296"/>
      <c r="V177" s="296"/>
      <c r="W177" s="296"/>
      <c r="X177" s="221"/>
      <c r="Y177" s="221"/>
      <c r="Z177" s="221"/>
    </row>
    <row r="178" ht="11.25" customHeight="1">
      <c r="A178" s="296"/>
      <c r="B178" s="301"/>
      <c r="C178" s="221"/>
      <c r="D178" s="233"/>
      <c r="E178" s="221"/>
      <c r="F178" s="221"/>
      <c r="G178" s="296"/>
      <c r="H178" s="296"/>
      <c r="I178" s="296"/>
      <c r="J178" s="296"/>
      <c r="K178" s="296"/>
      <c r="L178" s="296"/>
      <c r="M178" s="296"/>
      <c r="N178" s="296"/>
      <c r="O178" s="296"/>
      <c r="P178" s="296"/>
      <c r="Q178" s="296"/>
      <c r="R178" s="296"/>
      <c r="S178" s="296"/>
      <c r="T178" s="296"/>
      <c r="U178" s="296"/>
      <c r="V178" s="296"/>
      <c r="W178" s="296"/>
      <c r="X178" s="221"/>
      <c r="Y178" s="221"/>
      <c r="Z178" s="221"/>
    </row>
    <row r="179" ht="11.25" customHeight="1">
      <c r="A179" s="296"/>
      <c r="B179" s="301"/>
      <c r="C179" s="221"/>
      <c r="D179" s="233"/>
      <c r="E179" s="221"/>
      <c r="F179" s="221"/>
      <c r="G179" s="296"/>
      <c r="H179" s="296"/>
      <c r="I179" s="296"/>
      <c r="J179" s="296"/>
      <c r="K179" s="296"/>
      <c r="L179" s="296"/>
      <c r="M179" s="296"/>
      <c r="N179" s="296"/>
      <c r="O179" s="296"/>
      <c r="P179" s="296"/>
      <c r="Q179" s="296"/>
      <c r="R179" s="296"/>
      <c r="S179" s="296"/>
      <c r="T179" s="296"/>
      <c r="U179" s="296"/>
      <c r="V179" s="296"/>
      <c r="W179" s="296"/>
      <c r="X179" s="221"/>
      <c r="Y179" s="221"/>
      <c r="Z179" s="221"/>
    </row>
    <row r="180" ht="11.25" customHeight="1">
      <c r="A180" s="296"/>
      <c r="B180" s="301"/>
      <c r="C180" s="221"/>
      <c r="D180" s="233"/>
      <c r="E180" s="221"/>
      <c r="F180" s="221"/>
      <c r="G180" s="296"/>
      <c r="H180" s="296"/>
      <c r="I180" s="296"/>
      <c r="J180" s="296"/>
      <c r="K180" s="296"/>
      <c r="L180" s="296"/>
      <c r="M180" s="296"/>
      <c r="N180" s="296"/>
      <c r="O180" s="296"/>
      <c r="P180" s="296"/>
      <c r="Q180" s="296"/>
      <c r="R180" s="296"/>
      <c r="S180" s="296"/>
      <c r="T180" s="296"/>
      <c r="U180" s="296"/>
      <c r="V180" s="296"/>
      <c r="W180" s="296"/>
      <c r="X180" s="221"/>
      <c r="Y180" s="221"/>
      <c r="Z180" s="221"/>
    </row>
    <row r="181" ht="11.25" customHeight="1">
      <c r="A181" s="296"/>
      <c r="B181" s="301"/>
      <c r="C181" s="221"/>
      <c r="D181" s="233"/>
      <c r="E181" s="221"/>
      <c r="F181" s="221"/>
      <c r="G181" s="296"/>
      <c r="H181" s="296"/>
      <c r="I181" s="296"/>
      <c r="J181" s="296"/>
      <c r="K181" s="296"/>
      <c r="L181" s="296"/>
      <c r="M181" s="296"/>
      <c r="N181" s="296"/>
      <c r="O181" s="296"/>
      <c r="P181" s="296"/>
      <c r="Q181" s="296"/>
      <c r="R181" s="296"/>
      <c r="S181" s="296"/>
      <c r="T181" s="296"/>
      <c r="U181" s="296"/>
      <c r="V181" s="296"/>
      <c r="W181" s="296"/>
      <c r="X181" s="221"/>
      <c r="Y181" s="221"/>
      <c r="Z181" s="221"/>
    </row>
    <row r="182" ht="11.25" customHeight="1">
      <c r="A182" s="296"/>
      <c r="B182" s="301"/>
      <c r="C182" s="221"/>
      <c r="D182" s="233"/>
      <c r="E182" s="221"/>
      <c r="F182" s="221"/>
      <c r="G182" s="296"/>
      <c r="H182" s="296"/>
      <c r="I182" s="296"/>
      <c r="J182" s="296"/>
      <c r="K182" s="296"/>
      <c r="L182" s="296"/>
      <c r="M182" s="296"/>
      <c r="N182" s="296"/>
      <c r="O182" s="296"/>
      <c r="P182" s="296"/>
      <c r="Q182" s="296"/>
      <c r="R182" s="296"/>
      <c r="S182" s="296"/>
      <c r="T182" s="296"/>
      <c r="U182" s="296"/>
      <c r="V182" s="296"/>
      <c r="W182" s="296"/>
      <c r="X182" s="221"/>
      <c r="Y182" s="221"/>
      <c r="Z182" s="221"/>
    </row>
    <row r="183" ht="11.25" customHeight="1">
      <c r="A183" s="296"/>
      <c r="B183" s="301"/>
      <c r="C183" s="221"/>
      <c r="D183" s="233"/>
      <c r="E183" s="221"/>
      <c r="F183" s="221"/>
      <c r="G183" s="296"/>
      <c r="H183" s="296"/>
      <c r="I183" s="296"/>
      <c r="J183" s="296"/>
      <c r="K183" s="296"/>
      <c r="L183" s="296"/>
      <c r="M183" s="296"/>
      <c r="N183" s="296"/>
      <c r="O183" s="296"/>
      <c r="P183" s="296"/>
      <c r="Q183" s="296"/>
      <c r="R183" s="296"/>
      <c r="S183" s="296"/>
      <c r="T183" s="296"/>
      <c r="U183" s="296"/>
      <c r="V183" s="296"/>
      <c r="W183" s="296"/>
      <c r="X183" s="221"/>
      <c r="Y183" s="221"/>
      <c r="Z183" s="221"/>
    </row>
    <row r="184" ht="11.25" customHeight="1">
      <c r="A184" s="296"/>
      <c r="B184" s="301"/>
      <c r="C184" s="221"/>
      <c r="D184" s="233"/>
      <c r="E184" s="221"/>
      <c r="F184" s="221"/>
      <c r="G184" s="296"/>
      <c r="H184" s="296"/>
      <c r="I184" s="296"/>
      <c r="J184" s="296"/>
      <c r="K184" s="296"/>
      <c r="L184" s="296"/>
      <c r="M184" s="296"/>
      <c r="N184" s="296"/>
      <c r="O184" s="296"/>
      <c r="P184" s="296"/>
      <c r="Q184" s="296"/>
      <c r="R184" s="296"/>
      <c r="S184" s="296"/>
      <c r="T184" s="296"/>
      <c r="U184" s="296"/>
      <c r="V184" s="296"/>
      <c r="W184" s="296"/>
      <c r="X184" s="221"/>
      <c r="Y184" s="221"/>
      <c r="Z184" s="221"/>
    </row>
    <row r="185" ht="11.25" customHeight="1">
      <c r="A185" s="296"/>
      <c r="B185" s="301"/>
      <c r="C185" s="221"/>
      <c r="D185" s="233"/>
      <c r="E185" s="221"/>
      <c r="F185" s="221"/>
      <c r="G185" s="296"/>
      <c r="H185" s="296"/>
      <c r="I185" s="296"/>
      <c r="J185" s="296"/>
      <c r="K185" s="296"/>
      <c r="L185" s="296"/>
      <c r="M185" s="296"/>
      <c r="N185" s="296"/>
      <c r="O185" s="296"/>
      <c r="P185" s="296"/>
      <c r="Q185" s="296"/>
      <c r="R185" s="296"/>
      <c r="S185" s="296"/>
      <c r="T185" s="296"/>
      <c r="U185" s="296"/>
      <c r="V185" s="296"/>
      <c r="W185" s="296"/>
      <c r="X185" s="221"/>
      <c r="Y185" s="221"/>
      <c r="Z185" s="221"/>
    </row>
    <row r="186" ht="11.25" customHeight="1">
      <c r="A186" s="296"/>
      <c r="B186" s="301"/>
      <c r="C186" s="221"/>
      <c r="D186" s="233"/>
      <c r="E186" s="221"/>
      <c r="F186" s="221"/>
      <c r="G186" s="296"/>
      <c r="H186" s="296"/>
      <c r="I186" s="296"/>
      <c r="J186" s="296"/>
      <c r="K186" s="296"/>
      <c r="L186" s="296"/>
      <c r="M186" s="296"/>
      <c r="N186" s="296"/>
      <c r="O186" s="296"/>
      <c r="P186" s="296"/>
      <c r="Q186" s="296"/>
      <c r="R186" s="296"/>
      <c r="S186" s="296"/>
      <c r="T186" s="296"/>
      <c r="U186" s="296"/>
      <c r="V186" s="296"/>
      <c r="W186" s="296"/>
      <c r="X186" s="221"/>
      <c r="Y186" s="221"/>
      <c r="Z186" s="221"/>
    </row>
    <row r="187" ht="11.25" customHeight="1">
      <c r="A187" s="296"/>
      <c r="B187" s="301"/>
      <c r="C187" s="221"/>
      <c r="D187" s="233"/>
      <c r="E187" s="221"/>
      <c r="F187" s="221"/>
      <c r="G187" s="296"/>
      <c r="H187" s="296"/>
      <c r="I187" s="296"/>
      <c r="J187" s="296"/>
      <c r="K187" s="296"/>
      <c r="L187" s="296"/>
      <c r="M187" s="296"/>
      <c r="N187" s="296"/>
      <c r="O187" s="296"/>
      <c r="P187" s="296"/>
      <c r="Q187" s="296"/>
      <c r="R187" s="296"/>
      <c r="S187" s="296"/>
      <c r="T187" s="296"/>
      <c r="U187" s="296"/>
      <c r="V187" s="296"/>
      <c r="W187" s="296"/>
      <c r="X187" s="221"/>
      <c r="Y187" s="221"/>
      <c r="Z187" s="221"/>
    </row>
    <row r="188" ht="11.25" customHeight="1">
      <c r="A188" s="296"/>
      <c r="B188" s="301"/>
      <c r="C188" s="221"/>
      <c r="D188" s="233"/>
      <c r="E188" s="221"/>
      <c r="F188" s="221"/>
      <c r="G188" s="296"/>
      <c r="H188" s="296"/>
      <c r="I188" s="296"/>
      <c r="J188" s="296"/>
      <c r="K188" s="296"/>
      <c r="L188" s="296"/>
      <c r="M188" s="296"/>
      <c r="N188" s="296"/>
      <c r="O188" s="296"/>
      <c r="P188" s="296"/>
      <c r="Q188" s="296"/>
      <c r="R188" s="296"/>
      <c r="S188" s="296"/>
      <c r="T188" s="296"/>
      <c r="U188" s="296"/>
      <c r="V188" s="296"/>
      <c r="W188" s="296"/>
      <c r="X188" s="221"/>
      <c r="Y188" s="221"/>
      <c r="Z188" s="221"/>
    </row>
    <row r="189" ht="11.25" customHeight="1">
      <c r="A189" s="296"/>
      <c r="B189" s="301"/>
      <c r="C189" s="221"/>
      <c r="D189" s="233"/>
      <c r="E189" s="221"/>
      <c r="F189" s="221"/>
      <c r="G189" s="296"/>
      <c r="H189" s="296"/>
      <c r="I189" s="296"/>
      <c r="J189" s="296"/>
      <c r="K189" s="296"/>
      <c r="L189" s="296"/>
      <c r="M189" s="296"/>
      <c r="N189" s="296"/>
      <c r="O189" s="296"/>
      <c r="P189" s="296"/>
      <c r="Q189" s="296"/>
      <c r="R189" s="296"/>
      <c r="S189" s="296"/>
      <c r="T189" s="296"/>
      <c r="U189" s="296"/>
      <c r="V189" s="296"/>
      <c r="W189" s="296"/>
      <c r="X189" s="221"/>
      <c r="Y189" s="221"/>
      <c r="Z189" s="221"/>
    </row>
    <row r="190" ht="11.25" customHeight="1">
      <c r="A190" s="296"/>
      <c r="B190" s="301"/>
      <c r="C190" s="221"/>
      <c r="D190" s="233"/>
      <c r="E190" s="221"/>
      <c r="F190" s="221"/>
      <c r="G190" s="296"/>
      <c r="H190" s="296"/>
      <c r="I190" s="296"/>
      <c r="J190" s="296"/>
      <c r="K190" s="296"/>
      <c r="L190" s="296"/>
      <c r="M190" s="296"/>
      <c r="N190" s="296"/>
      <c r="O190" s="296"/>
      <c r="P190" s="296"/>
      <c r="Q190" s="296"/>
      <c r="R190" s="296"/>
      <c r="S190" s="296"/>
      <c r="T190" s="296"/>
      <c r="U190" s="296"/>
      <c r="V190" s="296"/>
      <c r="W190" s="296"/>
      <c r="X190" s="221"/>
      <c r="Y190" s="221"/>
      <c r="Z190" s="221"/>
    </row>
    <row r="191" ht="11.25" customHeight="1">
      <c r="A191" s="296"/>
      <c r="B191" s="301"/>
      <c r="C191" s="221"/>
      <c r="D191" s="233"/>
      <c r="E191" s="221"/>
      <c r="F191" s="221"/>
      <c r="G191" s="296"/>
      <c r="H191" s="296"/>
      <c r="I191" s="296"/>
      <c r="J191" s="296"/>
      <c r="K191" s="296"/>
      <c r="L191" s="296"/>
      <c r="M191" s="296"/>
      <c r="N191" s="296"/>
      <c r="O191" s="296"/>
      <c r="P191" s="296"/>
      <c r="Q191" s="296"/>
      <c r="R191" s="296"/>
      <c r="S191" s="296"/>
      <c r="T191" s="296"/>
      <c r="U191" s="296"/>
      <c r="V191" s="296"/>
      <c r="W191" s="296"/>
      <c r="X191" s="221"/>
      <c r="Y191" s="221"/>
      <c r="Z191" s="221"/>
    </row>
    <row r="192" ht="11.25" customHeight="1">
      <c r="A192" s="296"/>
      <c r="B192" s="301"/>
      <c r="C192" s="221"/>
      <c r="D192" s="233"/>
      <c r="E192" s="221"/>
      <c r="F192" s="221"/>
      <c r="G192" s="296"/>
      <c r="H192" s="296"/>
      <c r="I192" s="296"/>
      <c r="J192" s="296"/>
      <c r="K192" s="296"/>
      <c r="L192" s="296"/>
      <c r="M192" s="296"/>
      <c r="N192" s="296"/>
      <c r="O192" s="296"/>
      <c r="P192" s="296"/>
      <c r="Q192" s="296"/>
      <c r="R192" s="296"/>
      <c r="S192" s="296"/>
      <c r="T192" s="296"/>
      <c r="U192" s="296"/>
      <c r="V192" s="296"/>
      <c r="W192" s="296"/>
      <c r="X192" s="221"/>
      <c r="Y192" s="221"/>
      <c r="Z192" s="221"/>
    </row>
    <row r="193" ht="11.25" customHeight="1">
      <c r="A193" s="296"/>
      <c r="B193" s="301"/>
      <c r="C193" s="221"/>
      <c r="D193" s="233"/>
      <c r="E193" s="221"/>
      <c r="F193" s="221"/>
      <c r="G193" s="296"/>
      <c r="H193" s="296"/>
      <c r="I193" s="296"/>
      <c r="J193" s="296"/>
      <c r="K193" s="296"/>
      <c r="L193" s="296"/>
      <c r="M193" s="296"/>
      <c r="N193" s="296"/>
      <c r="O193" s="296"/>
      <c r="P193" s="296"/>
      <c r="Q193" s="296"/>
      <c r="R193" s="296"/>
      <c r="S193" s="296"/>
      <c r="T193" s="296"/>
      <c r="U193" s="296"/>
      <c r="V193" s="296"/>
      <c r="W193" s="296"/>
      <c r="X193" s="221"/>
      <c r="Y193" s="221"/>
      <c r="Z193" s="221"/>
    </row>
    <row r="194" ht="11.25" customHeight="1">
      <c r="A194" s="296"/>
      <c r="B194" s="301"/>
      <c r="C194" s="221"/>
      <c r="D194" s="233"/>
      <c r="E194" s="221"/>
      <c r="F194" s="221"/>
      <c r="G194" s="296"/>
      <c r="H194" s="296"/>
      <c r="I194" s="296"/>
      <c r="J194" s="296"/>
      <c r="K194" s="296"/>
      <c r="L194" s="296"/>
      <c r="M194" s="296"/>
      <c r="N194" s="296"/>
      <c r="O194" s="296"/>
      <c r="P194" s="296"/>
      <c r="Q194" s="296"/>
      <c r="R194" s="296"/>
      <c r="S194" s="296"/>
      <c r="T194" s="296"/>
      <c r="U194" s="296"/>
      <c r="V194" s="296"/>
      <c r="W194" s="296"/>
      <c r="X194" s="221"/>
      <c r="Y194" s="221"/>
      <c r="Z194" s="221"/>
    </row>
    <row r="195" ht="11.25" customHeight="1">
      <c r="A195" s="296"/>
      <c r="B195" s="301"/>
      <c r="C195" s="221"/>
      <c r="D195" s="233"/>
      <c r="E195" s="221"/>
      <c r="F195" s="221"/>
      <c r="G195" s="296"/>
      <c r="H195" s="296"/>
      <c r="I195" s="296"/>
      <c r="J195" s="296"/>
      <c r="K195" s="296"/>
      <c r="L195" s="296"/>
      <c r="M195" s="296"/>
      <c r="N195" s="296"/>
      <c r="O195" s="296"/>
      <c r="P195" s="296"/>
      <c r="Q195" s="296"/>
      <c r="R195" s="296"/>
      <c r="S195" s="296"/>
      <c r="T195" s="296"/>
      <c r="U195" s="296"/>
      <c r="V195" s="296"/>
      <c r="W195" s="296"/>
      <c r="X195" s="221"/>
      <c r="Y195" s="221"/>
      <c r="Z195" s="221"/>
    </row>
    <row r="196" ht="11.25" customHeight="1">
      <c r="A196" s="296"/>
      <c r="B196" s="301"/>
      <c r="C196" s="221"/>
      <c r="D196" s="233"/>
      <c r="E196" s="221"/>
      <c r="F196" s="221"/>
      <c r="G196" s="296"/>
      <c r="H196" s="296"/>
      <c r="I196" s="296"/>
      <c r="J196" s="296"/>
      <c r="K196" s="296"/>
      <c r="L196" s="296"/>
      <c r="M196" s="296"/>
      <c r="N196" s="296"/>
      <c r="O196" s="296"/>
      <c r="P196" s="296"/>
      <c r="Q196" s="296"/>
      <c r="R196" s="296"/>
      <c r="S196" s="296"/>
      <c r="T196" s="296"/>
      <c r="U196" s="296"/>
      <c r="V196" s="296"/>
      <c r="W196" s="296"/>
      <c r="X196" s="221"/>
      <c r="Y196" s="221"/>
      <c r="Z196" s="221"/>
    </row>
    <row r="197" ht="11.25" customHeight="1">
      <c r="A197" s="296"/>
      <c r="B197" s="301"/>
      <c r="C197" s="221"/>
      <c r="D197" s="233"/>
      <c r="E197" s="221"/>
      <c r="F197" s="221"/>
      <c r="G197" s="296"/>
      <c r="H197" s="296"/>
      <c r="I197" s="296"/>
      <c r="J197" s="296"/>
      <c r="K197" s="296"/>
      <c r="L197" s="296"/>
      <c r="M197" s="296"/>
      <c r="N197" s="296"/>
      <c r="O197" s="296"/>
      <c r="P197" s="296"/>
      <c r="Q197" s="296"/>
      <c r="R197" s="296"/>
      <c r="S197" s="296"/>
      <c r="T197" s="296"/>
      <c r="U197" s="296"/>
      <c r="V197" s="296"/>
      <c r="W197" s="296"/>
      <c r="X197" s="221"/>
      <c r="Y197" s="221"/>
      <c r="Z197" s="221"/>
    </row>
    <row r="198" ht="11.25" customHeight="1">
      <c r="A198" s="296"/>
      <c r="B198" s="301"/>
      <c r="C198" s="221"/>
      <c r="D198" s="233"/>
      <c r="E198" s="221"/>
      <c r="F198" s="221"/>
      <c r="G198" s="296"/>
      <c r="H198" s="296"/>
      <c r="I198" s="296"/>
      <c r="J198" s="296"/>
      <c r="K198" s="296"/>
      <c r="L198" s="296"/>
      <c r="M198" s="296"/>
      <c r="N198" s="296"/>
      <c r="O198" s="296"/>
      <c r="P198" s="296"/>
      <c r="Q198" s="296"/>
      <c r="R198" s="296"/>
      <c r="S198" s="296"/>
      <c r="T198" s="296"/>
      <c r="U198" s="296"/>
      <c r="V198" s="296"/>
      <c r="W198" s="296"/>
      <c r="X198" s="221"/>
      <c r="Y198" s="221"/>
      <c r="Z198" s="221"/>
    </row>
    <row r="199" ht="11.25" customHeight="1">
      <c r="A199" s="296"/>
      <c r="B199" s="301"/>
      <c r="C199" s="221"/>
      <c r="D199" s="233"/>
      <c r="E199" s="221"/>
      <c r="F199" s="221"/>
      <c r="G199" s="296"/>
      <c r="H199" s="296"/>
      <c r="I199" s="296"/>
      <c r="J199" s="296"/>
      <c r="K199" s="296"/>
      <c r="L199" s="296"/>
      <c r="M199" s="296"/>
      <c r="N199" s="296"/>
      <c r="O199" s="296"/>
      <c r="P199" s="296"/>
      <c r="Q199" s="296"/>
      <c r="R199" s="296"/>
      <c r="S199" s="296"/>
      <c r="T199" s="296"/>
      <c r="U199" s="296"/>
      <c r="V199" s="296"/>
      <c r="W199" s="296"/>
      <c r="X199" s="221"/>
      <c r="Y199" s="221"/>
      <c r="Z199" s="221"/>
    </row>
    <row r="200" ht="11.25" customHeight="1">
      <c r="A200" s="296"/>
      <c r="B200" s="301"/>
      <c r="C200" s="221"/>
      <c r="D200" s="233"/>
      <c r="E200" s="221"/>
      <c r="F200" s="221"/>
      <c r="G200" s="296"/>
      <c r="H200" s="296"/>
      <c r="I200" s="296"/>
      <c r="J200" s="296"/>
      <c r="K200" s="296"/>
      <c r="L200" s="296"/>
      <c r="M200" s="296"/>
      <c r="N200" s="296"/>
      <c r="O200" s="296"/>
      <c r="P200" s="296"/>
      <c r="Q200" s="296"/>
      <c r="R200" s="296"/>
      <c r="S200" s="296"/>
      <c r="T200" s="296"/>
      <c r="U200" s="296"/>
      <c r="V200" s="296"/>
      <c r="W200" s="296"/>
      <c r="X200" s="221"/>
      <c r="Y200" s="221"/>
      <c r="Z200" s="221"/>
    </row>
    <row r="201" ht="11.25" customHeight="1">
      <c r="A201" s="296"/>
      <c r="B201" s="301"/>
      <c r="C201" s="221"/>
      <c r="D201" s="233"/>
      <c r="E201" s="221"/>
      <c r="F201" s="221"/>
      <c r="G201" s="296"/>
      <c r="H201" s="296"/>
      <c r="I201" s="296"/>
      <c r="J201" s="296"/>
      <c r="K201" s="296"/>
      <c r="L201" s="296"/>
      <c r="M201" s="296"/>
      <c r="N201" s="296"/>
      <c r="O201" s="296"/>
      <c r="P201" s="296"/>
      <c r="Q201" s="296"/>
      <c r="R201" s="296"/>
      <c r="S201" s="296"/>
      <c r="T201" s="296"/>
      <c r="U201" s="296"/>
      <c r="V201" s="296"/>
      <c r="W201" s="296"/>
      <c r="X201" s="221"/>
      <c r="Y201" s="221"/>
      <c r="Z201" s="221"/>
    </row>
    <row r="202" ht="11.25" customHeight="1">
      <c r="A202" s="296"/>
      <c r="B202" s="301"/>
      <c r="C202" s="221"/>
      <c r="D202" s="233"/>
      <c r="E202" s="221"/>
      <c r="F202" s="221"/>
      <c r="G202" s="296"/>
      <c r="H202" s="296"/>
      <c r="I202" s="296"/>
      <c r="J202" s="296"/>
      <c r="K202" s="296"/>
      <c r="L202" s="296"/>
      <c r="M202" s="296"/>
      <c r="N202" s="296"/>
      <c r="O202" s="296"/>
      <c r="P202" s="296"/>
      <c r="Q202" s="296"/>
      <c r="R202" s="296"/>
      <c r="S202" s="296"/>
      <c r="T202" s="296"/>
      <c r="U202" s="296"/>
      <c r="V202" s="296"/>
      <c r="W202" s="296"/>
      <c r="X202" s="221"/>
      <c r="Y202" s="221"/>
      <c r="Z202" s="221"/>
    </row>
    <row r="203" ht="11.25" customHeight="1">
      <c r="A203" s="296"/>
      <c r="B203" s="301"/>
      <c r="C203" s="221"/>
      <c r="D203" s="233"/>
      <c r="E203" s="221"/>
      <c r="F203" s="221"/>
      <c r="G203" s="296"/>
      <c r="H203" s="296"/>
      <c r="I203" s="296"/>
      <c r="J203" s="296"/>
      <c r="K203" s="296"/>
      <c r="L203" s="296"/>
      <c r="M203" s="296"/>
      <c r="N203" s="296"/>
      <c r="O203" s="296"/>
      <c r="P203" s="296"/>
      <c r="Q203" s="296"/>
      <c r="R203" s="296"/>
      <c r="S203" s="296"/>
      <c r="T203" s="296"/>
      <c r="U203" s="296"/>
      <c r="V203" s="296"/>
      <c r="W203" s="296"/>
      <c r="X203" s="221"/>
      <c r="Y203" s="221"/>
      <c r="Z203" s="221"/>
    </row>
    <row r="204" ht="11.25" customHeight="1">
      <c r="A204" s="296"/>
      <c r="B204" s="301"/>
      <c r="C204" s="221"/>
      <c r="D204" s="233"/>
      <c r="E204" s="221"/>
      <c r="F204" s="221"/>
      <c r="G204" s="296"/>
      <c r="H204" s="296"/>
      <c r="I204" s="296"/>
      <c r="J204" s="296"/>
      <c r="K204" s="296"/>
      <c r="L204" s="296"/>
      <c r="M204" s="296"/>
      <c r="N204" s="296"/>
      <c r="O204" s="296"/>
      <c r="P204" s="296"/>
      <c r="Q204" s="296"/>
      <c r="R204" s="296"/>
      <c r="S204" s="296"/>
      <c r="T204" s="296"/>
      <c r="U204" s="296"/>
      <c r="V204" s="296"/>
      <c r="W204" s="296"/>
      <c r="X204" s="221"/>
      <c r="Y204" s="221"/>
      <c r="Z204" s="221"/>
    </row>
    <row r="205" ht="11.25" customHeight="1">
      <c r="A205" s="296"/>
      <c r="B205" s="301"/>
      <c r="C205" s="221"/>
      <c r="D205" s="233"/>
      <c r="E205" s="221"/>
      <c r="F205" s="221"/>
      <c r="G205" s="296"/>
      <c r="H205" s="296"/>
      <c r="I205" s="296"/>
      <c r="J205" s="296"/>
      <c r="K205" s="296"/>
      <c r="L205" s="296"/>
      <c r="M205" s="296"/>
      <c r="N205" s="296"/>
      <c r="O205" s="296"/>
      <c r="P205" s="296"/>
      <c r="Q205" s="296"/>
      <c r="R205" s="296"/>
      <c r="S205" s="296"/>
      <c r="T205" s="296"/>
      <c r="U205" s="296"/>
      <c r="V205" s="296"/>
      <c r="W205" s="296"/>
      <c r="X205" s="221"/>
      <c r="Y205" s="221"/>
      <c r="Z205" s="221"/>
    </row>
    <row r="206" ht="11.25" customHeight="1">
      <c r="A206" s="296"/>
      <c r="B206" s="301"/>
      <c r="C206" s="221"/>
      <c r="D206" s="233"/>
      <c r="E206" s="221"/>
      <c r="F206" s="221"/>
      <c r="G206" s="296"/>
      <c r="H206" s="296"/>
      <c r="I206" s="296"/>
      <c r="J206" s="296"/>
      <c r="K206" s="296"/>
      <c r="L206" s="296"/>
      <c r="M206" s="296"/>
      <c r="N206" s="296"/>
      <c r="O206" s="296"/>
      <c r="P206" s="296"/>
      <c r="Q206" s="296"/>
      <c r="R206" s="296"/>
      <c r="S206" s="296"/>
      <c r="T206" s="296"/>
      <c r="U206" s="296"/>
      <c r="V206" s="296"/>
      <c r="W206" s="296"/>
      <c r="X206" s="221"/>
      <c r="Y206" s="221"/>
      <c r="Z206" s="221"/>
    </row>
    <row r="207" ht="11.25" customHeight="1">
      <c r="A207" s="296"/>
      <c r="B207" s="301"/>
      <c r="C207" s="221"/>
      <c r="D207" s="233"/>
      <c r="E207" s="221"/>
      <c r="F207" s="221"/>
      <c r="G207" s="296"/>
      <c r="H207" s="296"/>
      <c r="I207" s="296"/>
      <c r="J207" s="296"/>
      <c r="K207" s="296"/>
      <c r="L207" s="296"/>
      <c r="M207" s="296"/>
      <c r="N207" s="296"/>
      <c r="O207" s="296"/>
      <c r="P207" s="296"/>
      <c r="Q207" s="296"/>
      <c r="R207" s="296"/>
      <c r="S207" s="296"/>
      <c r="T207" s="296"/>
      <c r="U207" s="296"/>
      <c r="V207" s="296"/>
      <c r="W207" s="296"/>
      <c r="X207" s="221"/>
      <c r="Y207" s="221"/>
      <c r="Z207" s="221"/>
    </row>
    <row r="208" ht="11.25" customHeight="1">
      <c r="A208" s="296"/>
      <c r="B208" s="301"/>
      <c r="C208" s="221"/>
      <c r="D208" s="233"/>
      <c r="E208" s="221"/>
      <c r="F208" s="221"/>
      <c r="G208" s="296"/>
      <c r="H208" s="296"/>
      <c r="I208" s="296"/>
      <c r="J208" s="296"/>
      <c r="K208" s="296"/>
      <c r="L208" s="296"/>
      <c r="M208" s="296"/>
      <c r="N208" s="296"/>
      <c r="O208" s="296"/>
      <c r="P208" s="296"/>
      <c r="Q208" s="296"/>
      <c r="R208" s="296"/>
      <c r="S208" s="296"/>
      <c r="T208" s="296"/>
      <c r="U208" s="296"/>
      <c r="V208" s="296"/>
      <c r="W208" s="296"/>
      <c r="X208" s="221"/>
      <c r="Y208" s="221"/>
      <c r="Z208" s="221"/>
    </row>
    <row r="209" ht="11.25" customHeight="1">
      <c r="A209" s="296"/>
      <c r="B209" s="301"/>
      <c r="C209" s="221"/>
      <c r="D209" s="233"/>
      <c r="E209" s="221"/>
      <c r="F209" s="221"/>
      <c r="G209" s="296"/>
      <c r="H209" s="296"/>
      <c r="I209" s="296"/>
      <c r="J209" s="296"/>
      <c r="K209" s="296"/>
      <c r="L209" s="296"/>
      <c r="M209" s="296"/>
      <c r="N209" s="296"/>
      <c r="O209" s="296"/>
      <c r="P209" s="296"/>
      <c r="Q209" s="296"/>
      <c r="R209" s="296"/>
      <c r="S209" s="296"/>
      <c r="T209" s="296"/>
      <c r="U209" s="296"/>
      <c r="V209" s="296"/>
      <c r="W209" s="296"/>
      <c r="X209" s="221"/>
      <c r="Y209" s="221"/>
      <c r="Z209" s="221"/>
    </row>
    <row r="210" ht="11.25" customHeight="1">
      <c r="A210" s="296"/>
      <c r="B210" s="301"/>
      <c r="C210" s="221"/>
      <c r="D210" s="233"/>
      <c r="E210" s="221"/>
      <c r="F210" s="221"/>
      <c r="G210" s="296"/>
      <c r="H210" s="296"/>
      <c r="I210" s="296"/>
      <c r="J210" s="296"/>
      <c r="K210" s="296"/>
      <c r="L210" s="296"/>
      <c r="M210" s="296"/>
      <c r="N210" s="296"/>
      <c r="O210" s="296"/>
      <c r="P210" s="296"/>
      <c r="Q210" s="296"/>
      <c r="R210" s="296"/>
      <c r="S210" s="296"/>
      <c r="T210" s="296"/>
      <c r="U210" s="296"/>
      <c r="V210" s="296"/>
      <c r="W210" s="296"/>
      <c r="X210" s="221"/>
      <c r="Y210" s="221"/>
      <c r="Z210" s="221"/>
    </row>
    <row r="211" ht="11.25" customHeight="1">
      <c r="A211" s="296"/>
      <c r="B211" s="301"/>
      <c r="C211" s="221"/>
      <c r="D211" s="233"/>
      <c r="E211" s="221"/>
      <c r="F211" s="221"/>
      <c r="G211" s="296"/>
      <c r="H211" s="296"/>
      <c r="I211" s="296"/>
      <c r="J211" s="296"/>
      <c r="K211" s="296"/>
      <c r="L211" s="296"/>
      <c r="M211" s="296"/>
      <c r="N211" s="296"/>
      <c r="O211" s="296"/>
      <c r="P211" s="296"/>
      <c r="Q211" s="296"/>
      <c r="R211" s="296"/>
      <c r="S211" s="296"/>
      <c r="T211" s="296"/>
      <c r="U211" s="296"/>
      <c r="V211" s="296"/>
      <c r="W211" s="296"/>
      <c r="X211" s="221"/>
      <c r="Y211" s="221"/>
      <c r="Z211" s="221"/>
    </row>
    <row r="212" ht="11.25" customHeight="1">
      <c r="A212" s="296"/>
      <c r="B212" s="301"/>
      <c r="C212" s="221"/>
      <c r="D212" s="233"/>
      <c r="E212" s="221"/>
      <c r="F212" s="221"/>
      <c r="G212" s="296"/>
      <c r="H212" s="296"/>
      <c r="I212" s="296"/>
      <c r="J212" s="296"/>
      <c r="K212" s="296"/>
      <c r="L212" s="296"/>
      <c r="M212" s="296"/>
      <c r="N212" s="296"/>
      <c r="O212" s="296"/>
      <c r="P212" s="296"/>
      <c r="Q212" s="296"/>
      <c r="R212" s="296"/>
      <c r="S212" s="296"/>
      <c r="T212" s="296"/>
      <c r="U212" s="296"/>
      <c r="V212" s="296"/>
      <c r="W212" s="296"/>
      <c r="X212" s="221"/>
      <c r="Y212" s="221"/>
      <c r="Z212" s="221"/>
    </row>
    <row r="213" ht="11.25" customHeight="1">
      <c r="A213" s="296"/>
      <c r="B213" s="301"/>
      <c r="C213" s="221"/>
      <c r="D213" s="233"/>
      <c r="E213" s="221"/>
      <c r="F213" s="221"/>
      <c r="G213" s="296"/>
      <c r="H213" s="296"/>
      <c r="I213" s="296"/>
      <c r="J213" s="296"/>
      <c r="K213" s="296"/>
      <c r="L213" s="296"/>
      <c r="M213" s="296"/>
      <c r="N213" s="296"/>
      <c r="O213" s="296"/>
      <c r="P213" s="296"/>
      <c r="Q213" s="296"/>
      <c r="R213" s="296"/>
      <c r="S213" s="296"/>
      <c r="T213" s="296"/>
      <c r="U213" s="296"/>
      <c r="V213" s="296"/>
      <c r="W213" s="296"/>
      <c r="X213" s="221"/>
      <c r="Y213" s="221"/>
      <c r="Z213" s="221"/>
    </row>
    <row r="214" ht="11.25" customHeight="1">
      <c r="A214" s="296"/>
      <c r="B214" s="301"/>
      <c r="C214" s="221"/>
      <c r="D214" s="233"/>
      <c r="E214" s="221"/>
      <c r="F214" s="221"/>
      <c r="G214" s="296"/>
      <c r="H214" s="296"/>
      <c r="I214" s="296"/>
      <c r="J214" s="296"/>
      <c r="K214" s="296"/>
      <c r="L214" s="296"/>
      <c r="M214" s="296"/>
      <c r="N214" s="296"/>
      <c r="O214" s="296"/>
      <c r="P214" s="296"/>
      <c r="Q214" s="296"/>
      <c r="R214" s="296"/>
      <c r="S214" s="296"/>
      <c r="T214" s="296"/>
      <c r="U214" s="296"/>
      <c r="V214" s="296"/>
      <c r="W214" s="296"/>
      <c r="X214" s="221"/>
      <c r="Y214" s="221"/>
      <c r="Z214" s="221"/>
    </row>
    <row r="215" ht="11.25" customHeight="1">
      <c r="A215" s="296"/>
      <c r="B215" s="301"/>
      <c r="C215" s="221"/>
      <c r="D215" s="233"/>
      <c r="E215" s="221"/>
      <c r="F215" s="221"/>
      <c r="G215" s="296"/>
      <c r="H215" s="296"/>
      <c r="I215" s="296"/>
      <c r="J215" s="296"/>
      <c r="K215" s="296"/>
      <c r="L215" s="296"/>
      <c r="M215" s="296"/>
      <c r="N215" s="296"/>
      <c r="O215" s="296"/>
      <c r="P215" s="296"/>
      <c r="Q215" s="296"/>
      <c r="R215" s="296"/>
      <c r="S215" s="296"/>
      <c r="T215" s="296"/>
      <c r="U215" s="296"/>
      <c r="V215" s="296"/>
      <c r="W215" s="296"/>
      <c r="X215" s="221"/>
      <c r="Y215" s="221"/>
      <c r="Z215" s="221"/>
    </row>
    <row r="216" ht="11.25" customHeight="1">
      <c r="A216" s="296"/>
      <c r="B216" s="301"/>
      <c r="C216" s="221"/>
      <c r="D216" s="233"/>
      <c r="E216" s="221"/>
      <c r="F216" s="221"/>
      <c r="G216" s="296"/>
      <c r="H216" s="296"/>
      <c r="I216" s="296"/>
      <c r="J216" s="296"/>
      <c r="K216" s="296"/>
      <c r="L216" s="296"/>
      <c r="M216" s="296"/>
      <c r="N216" s="296"/>
      <c r="O216" s="296"/>
      <c r="P216" s="296"/>
      <c r="Q216" s="296"/>
      <c r="R216" s="296"/>
      <c r="S216" s="296"/>
      <c r="T216" s="296"/>
      <c r="U216" s="296"/>
      <c r="V216" s="296"/>
      <c r="W216" s="296"/>
      <c r="X216" s="221"/>
      <c r="Y216" s="221"/>
      <c r="Z216" s="221"/>
    </row>
    <row r="217" ht="11.25" customHeight="1">
      <c r="A217" s="296"/>
      <c r="B217" s="301"/>
      <c r="C217" s="221"/>
      <c r="D217" s="233"/>
      <c r="E217" s="221"/>
      <c r="F217" s="221"/>
      <c r="G217" s="296"/>
      <c r="H217" s="296"/>
      <c r="I217" s="296"/>
      <c r="J217" s="296"/>
      <c r="K217" s="296"/>
      <c r="L217" s="296"/>
      <c r="M217" s="296"/>
      <c r="N217" s="296"/>
      <c r="O217" s="296"/>
      <c r="P217" s="296"/>
      <c r="Q217" s="296"/>
      <c r="R217" s="296"/>
      <c r="S217" s="296"/>
      <c r="T217" s="296"/>
      <c r="U217" s="296"/>
      <c r="V217" s="296"/>
      <c r="W217" s="296"/>
      <c r="X217" s="221"/>
      <c r="Y217" s="221"/>
      <c r="Z217" s="221"/>
    </row>
    <row r="218" ht="11.25" customHeight="1">
      <c r="A218" s="296"/>
      <c r="B218" s="301"/>
      <c r="C218" s="221"/>
      <c r="D218" s="233"/>
      <c r="E218" s="221"/>
      <c r="F218" s="221"/>
      <c r="G218" s="296"/>
      <c r="H218" s="296"/>
      <c r="I218" s="296"/>
      <c r="J218" s="296"/>
      <c r="K218" s="296"/>
      <c r="L218" s="296"/>
      <c r="M218" s="296"/>
      <c r="N218" s="296"/>
      <c r="O218" s="296"/>
      <c r="P218" s="296"/>
      <c r="Q218" s="296"/>
      <c r="R218" s="296"/>
      <c r="S218" s="296"/>
      <c r="T218" s="296"/>
      <c r="U218" s="296"/>
      <c r="V218" s="296"/>
      <c r="W218" s="296"/>
      <c r="X218" s="221"/>
      <c r="Y218" s="221"/>
      <c r="Z218" s="221"/>
    </row>
    <row r="219" ht="11.25" customHeight="1">
      <c r="A219" s="296"/>
      <c r="B219" s="301"/>
      <c r="C219" s="221"/>
      <c r="D219" s="233"/>
      <c r="E219" s="221"/>
      <c r="F219" s="221"/>
      <c r="G219" s="296"/>
      <c r="H219" s="296"/>
      <c r="I219" s="296"/>
      <c r="J219" s="296"/>
      <c r="K219" s="296"/>
      <c r="L219" s="296"/>
      <c r="M219" s="296"/>
      <c r="N219" s="296"/>
      <c r="O219" s="296"/>
      <c r="P219" s="296"/>
      <c r="Q219" s="296"/>
      <c r="R219" s="296"/>
      <c r="S219" s="296"/>
      <c r="T219" s="296"/>
      <c r="U219" s="296"/>
      <c r="V219" s="296"/>
      <c r="W219" s="296"/>
      <c r="X219" s="221"/>
      <c r="Y219" s="221"/>
      <c r="Z219" s="221"/>
    </row>
    <row r="220" ht="11.25" customHeight="1">
      <c r="A220" s="296"/>
      <c r="B220" s="301"/>
      <c r="C220" s="221"/>
      <c r="D220" s="233"/>
      <c r="E220" s="221"/>
      <c r="F220" s="221"/>
      <c r="G220" s="296"/>
      <c r="H220" s="296"/>
      <c r="I220" s="296"/>
      <c r="J220" s="296"/>
      <c r="K220" s="296"/>
      <c r="L220" s="296"/>
      <c r="M220" s="296"/>
      <c r="N220" s="296"/>
      <c r="O220" s="296"/>
      <c r="P220" s="296"/>
      <c r="Q220" s="296"/>
      <c r="R220" s="296"/>
      <c r="S220" s="296"/>
      <c r="T220" s="296"/>
      <c r="U220" s="296"/>
      <c r="V220" s="296"/>
      <c r="W220" s="296"/>
      <c r="X220" s="221"/>
      <c r="Y220" s="221"/>
      <c r="Z220" s="221"/>
    </row>
    <row r="221" ht="11.25" customHeight="1">
      <c r="A221" s="296"/>
      <c r="B221" s="301"/>
      <c r="C221" s="221"/>
      <c r="D221" s="233"/>
      <c r="E221" s="221"/>
      <c r="F221" s="221"/>
      <c r="G221" s="296"/>
      <c r="H221" s="296"/>
      <c r="I221" s="296"/>
      <c r="J221" s="296"/>
      <c r="K221" s="296"/>
      <c r="L221" s="296"/>
      <c r="M221" s="296"/>
      <c r="N221" s="296"/>
      <c r="O221" s="296"/>
      <c r="P221" s="296"/>
      <c r="Q221" s="296"/>
      <c r="R221" s="296"/>
      <c r="S221" s="296"/>
      <c r="T221" s="296"/>
      <c r="U221" s="296"/>
      <c r="V221" s="296"/>
      <c r="W221" s="296"/>
      <c r="X221" s="221"/>
      <c r="Y221" s="221"/>
      <c r="Z221" s="221"/>
    </row>
    <row r="222" ht="11.25" customHeight="1">
      <c r="A222" s="296"/>
      <c r="B222" s="301"/>
      <c r="C222" s="221"/>
      <c r="D222" s="233"/>
      <c r="E222" s="221"/>
      <c r="F222" s="221"/>
      <c r="G222" s="296"/>
      <c r="H222" s="296"/>
      <c r="I222" s="296"/>
      <c r="J222" s="296"/>
      <c r="K222" s="296"/>
      <c r="L222" s="296"/>
      <c r="M222" s="296"/>
      <c r="N222" s="296"/>
      <c r="O222" s="296"/>
      <c r="P222" s="296"/>
      <c r="Q222" s="296"/>
      <c r="R222" s="296"/>
      <c r="S222" s="296"/>
      <c r="T222" s="296"/>
      <c r="U222" s="296"/>
      <c r="V222" s="296"/>
      <c r="W222" s="296"/>
      <c r="X222" s="221"/>
      <c r="Y222" s="221"/>
      <c r="Z222" s="221"/>
    </row>
    <row r="223" ht="11.25" customHeight="1">
      <c r="A223" s="296"/>
      <c r="B223" s="301"/>
      <c r="C223" s="221"/>
      <c r="D223" s="233"/>
      <c r="E223" s="221"/>
      <c r="F223" s="221"/>
      <c r="G223" s="296"/>
      <c r="H223" s="296"/>
      <c r="I223" s="296"/>
      <c r="J223" s="296"/>
      <c r="K223" s="296"/>
      <c r="L223" s="296"/>
      <c r="M223" s="296"/>
      <c r="N223" s="296"/>
      <c r="O223" s="296"/>
      <c r="P223" s="296"/>
      <c r="Q223" s="296"/>
      <c r="R223" s="296"/>
      <c r="S223" s="296"/>
      <c r="T223" s="296"/>
      <c r="U223" s="296"/>
      <c r="V223" s="296"/>
      <c r="W223" s="296"/>
      <c r="X223" s="221"/>
      <c r="Y223" s="221"/>
      <c r="Z223" s="221"/>
    </row>
    <row r="224" ht="11.25" customHeight="1">
      <c r="A224" s="296"/>
      <c r="B224" s="301"/>
      <c r="C224" s="221"/>
      <c r="D224" s="233"/>
      <c r="E224" s="221"/>
      <c r="F224" s="221"/>
      <c r="G224" s="296"/>
      <c r="H224" s="296"/>
      <c r="I224" s="296"/>
      <c r="J224" s="296"/>
      <c r="K224" s="296"/>
      <c r="L224" s="296"/>
      <c r="M224" s="296"/>
      <c r="N224" s="296"/>
      <c r="O224" s="296"/>
      <c r="P224" s="296"/>
      <c r="Q224" s="296"/>
      <c r="R224" s="296"/>
      <c r="S224" s="296"/>
      <c r="T224" s="296"/>
      <c r="U224" s="296"/>
      <c r="V224" s="296"/>
      <c r="W224" s="296"/>
      <c r="X224" s="221"/>
      <c r="Y224" s="221"/>
      <c r="Z224" s="221"/>
    </row>
    <row r="225" ht="11.25" customHeight="1">
      <c r="A225" s="296"/>
      <c r="B225" s="301"/>
      <c r="C225" s="221"/>
      <c r="D225" s="233"/>
      <c r="E225" s="221"/>
      <c r="F225" s="221"/>
      <c r="G225" s="296"/>
      <c r="H225" s="296"/>
      <c r="I225" s="296"/>
      <c r="J225" s="296"/>
      <c r="K225" s="296"/>
      <c r="L225" s="296"/>
      <c r="M225" s="296"/>
      <c r="N225" s="296"/>
      <c r="O225" s="296"/>
      <c r="P225" s="296"/>
      <c r="Q225" s="296"/>
      <c r="R225" s="296"/>
      <c r="S225" s="296"/>
      <c r="T225" s="296"/>
      <c r="U225" s="296"/>
      <c r="V225" s="296"/>
      <c r="W225" s="296"/>
      <c r="X225" s="221"/>
      <c r="Y225" s="221"/>
      <c r="Z225" s="221"/>
    </row>
    <row r="226" ht="11.25" customHeight="1">
      <c r="A226" s="296"/>
      <c r="B226" s="301"/>
      <c r="C226" s="221"/>
      <c r="D226" s="233"/>
      <c r="E226" s="221"/>
      <c r="F226" s="221"/>
      <c r="G226" s="296"/>
      <c r="H226" s="296"/>
      <c r="I226" s="296"/>
      <c r="J226" s="296"/>
      <c r="K226" s="296"/>
      <c r="L226" s="296"/>
      <c r="M226" s="296"/>
      <c r="N226" s="296"/>
      <c r="O226" s="296"/>
      <c r="P226" s="296"/>
      <c r="Q226" s="296"/>
      <c r="R226" s="296"/>
      <c r="S226" s="296"/>
      <c r="T226" s="296"/>
      <c r="U226" s="296"/>
      <c r="V226" s="296"/>
      <c r="W226" s="296"/>
      <c r="X226" s="221"/>
      <c r="Y226" s="221"/>
      <c r="Z226" s="221"/>
    </row>
    <row r="227" ht="11.25" customHeight="1">
      <c r="A227" s="296"/>
      <c r="B227" s="301"/>
      <c r="C227" s="221"/>
      <c r="D227" s="233"/>
      <c r="E227" s="221"/>
      <c r="F227" s="221"/>
      <c r="G227" s="296"/>
      <c r="H227" s="296"/>
      <c r="I227" s="296"/>
      <c r="J227" s="296"/>
      <c r="K227" s="296"/>
      <c r="L227" s="296"/>
      <c r="M227" s="296"/>
      <c r="N227" s="296"/>
      <c r="O227" s="296"/>
      <c r="P227" s="296"/>
      <c r="Q227" s="296"/>
      <c r="R227" s="296"/>
      <c r="S227" s="296"/>
      <c r="T227" s="296"/>
      <c r="U227" s="296"/>
      <c r="V227" s="296"/>
      <c r="W227" s="296"/>
      <c r="X227" s="221"/>
      <c r="Y227" s="221"/>
      <c r="Z227" s="221"/>
    </row>
    <row r="228" ht="11.25" customHeight="1">
      <c r="A228" s="296"/>
      <c r="B228" s="301"/>
      <c r="C228" s="221"/>
      <c r="D228" s="233"/>
      <c r="E228" s="221"/>
      <c r="F228" s="221"/>
      <c r="G228" s="296"/>
      <c r="H228" s="296"/>
      <c r="I228" s="296"/>
      <c r="J228" s="296"/>
      <c r="K228" s="296"/>
      <c r="L228" s="296"/>
      <c r="M228" s="296"/>
      <c r="N228" s="296"/>
      <c r="O228" s="296"/>
      <c r="P228" s="296"/>
      <c r="Q228" s="296"/>
      <c r="R228" s="296"/>
      <c r="S228" s="296"/>
      <c r="T228" s="296"/>
      <c r="U228" s="296"/>
      <c r="V228" s="296"/>
      <c r="W228" s="296"/>
      <c r="X228" s="221"/>
      <c r="Y228" s="221"/>
      <c r="Z228" s="221"/>
    </row>
    <row r="229" ht="11.25" customHeight="1">
      <c r="A229" s="296"/>
      <c r="B229" s="301"/>
      <c r="C229" s="221"/>
      <c r="D229" s="233"/>
      <c r="E229" s="221"/>
      <c r="F229" s="221"/>
      <c r="G229" s="296"/>
      <c r="H229" s="296"/>
      <c r="I229" s="296"/>
      <c r="J229" s="296"/>
      <c r="K229" s="296"/>
      <c r="L229" s="296"/>
      <c r="M229" s="296"/>
      <c r="N229" s="296"/>
      <c r="O229" s="296"/>
      <c r="P229" s="296"/>
      <c r="Q229" s="296"/>
      <c r="R229" s="296"/>
      <c r="S229" s="296"/>
      <c r="T229" s="296"/>
      <c r="U229" s="296"/>
      <c r="V229" s="296"/>
      <c r="W229" s="296"/>
      <c r="X229" s="221"/>
      <c r="Y229" s="221"/>
      <c r="Z229" s="221"/>
    </row>
    <row r="230" ht="11.25" customHeight="1">
      <c r="A230" s="296"/>
      <c r="B230" s="301"/>
      <c r="C230" s="221"/>
      <c r="D230" s="233"/>
      <c r="E230" s="221"/>
      <c r="F230" s="221"/>
      <c r="G230" s="296"/>
      <c r="H230" s="296"/>
      <c r="I230" s="296"/>
      <c r="J230" s="296"/>
      <c r="K230" s="296"/>
      <c r="L230" s="296"/>
      <c r="M230" s="296"/>
      <c r="N230" s="296"/>
      <c r="O230" s="296"/>
      <c r="P230" s="296"/>
      <c r="Q230" s="296"/>
      <c r="R230" s="296"/>
      <c r="S230" s="296"/>
      <c r="T230" s="296"/>
      <c r="U230" s="296"/>
      <c r="V230" s="296"/>
      <c r="W230" s="296"/>
      <c r="X230" s="221"/>
      <c r="Y230" s="221"/>
      <c r="Z230" s="221"/>
    </row>
    <row r="231" ht="11.25" customHeight="1">
      <c r="A231" s="296"/>
      <c r="B231" s="301"/>
      <c r="C231" s="221"/>
      <c r="D231" s="233"/>
      <c r="E231" s="221"/>
      <c r="F231" s="221"/>
      <c r="G231" s="296"/>
      <c r="H231" s="296"/>
      <c r="I231" s="296"/>
      <c r="J231" s="296"/>
      <c r="K231" s="296"/>
      <c r="L231" s="296"/>
      <c r="M231" s="296"/>
      <c r="N231" s="296"/>
      <c r="O231" s="296"/>
      <c r="P231" s="296"/>
      <c r="Q231" s="296"/>
      <c r="R231" s="296"/>
      <c r="S231" s="296"/>
      <c r="T231" s="296"/>
      <c r="U231" s="296"/>
      <c r="V231" s="296"/>
      <c r="W231" s="296"/>
      <c r="X231" s="221"/>
      <c r="Y231" s="221"/>
      <c r="Z231" s="221"/>
    </row>
    <row r="232" ht="11.25" customHeight="1">
      <c r="A232" s="296"/>
      <c r="B232" s="301"/>
      <c r="C232" s="221"/>
      <c r="D232" s="233"/>
      <c r="E232" s="221"/>
      <c r="F232" s="221"/>
      <c r="G232" s="296"/>
      <c r="H232" s="296"/>
      <c r="I232" s="296"/>
      <c r="J232" s="296"/>
      <c r="K232" s="296"/>
      <c r="L232" s="296"/>
      <c r="M232" s="296"/>
      <c r="N232" s="296"/>
      <c r="O232" s="296"/>
      <c r="P232" s="296"/>
      <c r="Q232" s="296"/>
      <c r="R232" s="296"/>
      <c r="S232" s="296"/>
      <c r="T232" s="296"/>
      <c r="U232" s="296"/>
      <c r="V232" s="296"/>
      <c r="W232" s="296"/>
      <c r="X232" s="221"/>
      <c r="Y232" s="221"/>
      <c r="Z232" s="221"/>
    </row>
    <row r="233" ht="11.25" customHeight="1">
      <c r="A233" s="296"/>
      <c r="B233" s="301"/>
      <c r="C233" s="221"/>
      <c r="D233" s="233"/>
      <c r="E233" s="221"/>
      <c r="F233" s="221"/>
      <c r="G233" s="296"/>
      <c r="H233" s="296"/>
      <c r="I233" s="296"/>
      <c r="J233" s="296"/>
      <c r="K233" s="296"/>
      <c r="L233" s="296"/>
      <c r="M233" s="296"/>
      <c r="N233" s="296"/>
      <c r="O233" s="296"/>
      <c r="P233" s="296"/>
      <c r="Q233" s="296"/>
      <c r="R233" s="296"/>
      <c r="S233" s="296"/>
      <c r="T233" s="296"/>
      <c r="U233" s="296"/>
      <c r="V233" s="296"/>
      <c r="W233" s="296"/>
      <c r="X233" s="221"/>
      <c r="Y233" s="221"/>
      <c r="Z233" s="221"/>
    </row>
    <row r="234" ht="11.25" customHeight="1">
      <c r="A234" s="296"/>
      <c r="B234" s="301"/>
      <c r="C234" s="221"/>
      <c r="D234" s="233"/>
      <c r="E234" s="221"/>
      <c r="F234" s="221"/>
      <c r="G234" s="296"/>
      <c r="H234" s="296"/>
      <c r="I234" s="296"/>
      <c r="J234" s="296"/>
      <c r="K234" s="296"/>
      <c r="L234" s="296"/>
      <c r="M234" s="296"/>
      <c r="N234" s="296"/>
      <c r="O234" s="296"/>
      <c r="P234" s="296"/>
      <c r="Q234" s="296"/>
      <c r="R234" s="296"/>
      <c r="S234" s="296"/>
      <c r="T234" s="296"/>
      <c r="U234" s="296"/>
      <c r="V234" s="296"/>
      <c r="W234" s="296"/>
      <c r="X234" s="221"/>
      <c r="Y234" s="221"/>
      <c r="Z234" s="221"/>
    </row>
    <row r="235" ht="11.25" customHeight="1">
      <c r="A235" s="296"/>
      <c r="B235" s="301"/>
      <c r="C235" s="221"/>
      <c r="D235" s="233"/>
      <c r="E235" s="221"/>
      <c r="F235" s="221"/>
      <c r="G235" s="296"/>
      <c r="H235" s="296"/>
      <c r="I235" s="296"/>
      <c r="J235" s="296"/>
      <c r="K235" s="296"/>
      <c r="L235" s="296"/>
      <c r="M235" s="296"/>
      <c r="N235" s="296"/>
      <c r="O235" s="296"/>
      <c r="P235" s="296"/>
      <c r="Q235" s="296"/>
      <c r="R235" s="296"/>
      <c r="S235" s="296"/>
      <c r="T235" s="296"/>
      <c r="U235" s="296"/>
      <c r="V235" s="296"/>
      <c r="W235" s="296"/>
      <c r="X235" s="221"/>
      <c r="Y235" s="221"/>
      <c r="Z235" s="221"/>
    </row>
    <row r="236" ht="11.25" customHeight="1">
      <c r="A236" s="296"/>
      <c r="B236" s="301"/>
      <c r="C236" s="221"/>
      <c r="D236" s="233"/>
      <c r="E236" s="221"/>
      <c r="F236" s="221"/>
      <c r="G236" s="296"/>
      <c r="H236" s="296"/>
      <c r="I236" s="296"/>
      <c r="J236" s="296"/>
      <c r="K236" s="296"/>
      <c r="L236" s="296"/>
      <c r="M236" s="296"/>
      <c r="N236" s="296"/>
      <c r="O236" s="296"/>
      <c r="P236" s="296"/>
      <c r="Q236" s="296"/>
      <c r="R236" s="296"/>
      <c r="S236" s="296"/>
      <c r="T236" s="296"/>
      <c r="U236" s="296"/>
      <c r="V236" s="296"/>
      <c r="W236" s="296"/>
      <c r="X236" s="221"/>
      <c r="Y236" s="221"/>
      <c r="Z236" s="221"/>
    </row>
    <row r="237" ht="11.25" customHeight="1">
      <c r="A237" s="296"/>
      <c r="B237" s="301"/>
      <c r="C237" s="221"/>
      <c r="D237" s="233"/>
      <c r="E237" s="221"/>
      <c r="F237" s="221"/>
      <c r="G237" s="296"/>
      <c r="H237" s="296"/>
      <c r="I237" s="296"/>
      <c r="J237" s="296"/>
      <c r="K237" s="296"/>
      <c r="L237" s="296"/>
      <c r="M237" s="296"/>
      <c r="N237" s="296"/>
      <c r="O237" s="296"/>
      <c r="P237" s="296"/>
      <c r="Q237" s="296"/>
      <c r="R237" s="296"/>
      <c r="S237" s="296"/>
      <c r="T237" s="296"/>
      <c r="U237" s="296"/>
      <c r="V237" s="296"/>
      <c r="W237" s="296"/>
      <c r="X237" s="221"/>
      <c r="Y237" s="221"/>
      <c r="Z237" s="221"/>
    </row>
    <row r="238" ht="11.25" customHeight="1">
      <c r="A238" s="296"/>
      <c r="B238" s="301"/>
      <c r="C238" s="221"/>
      <c r="D238" s="233"/>
      <c r="E238" s="221"/>
      <c r="F238" s="221"/>
      <c r="G238" s="296"/>
      <c r="H238" s="296"/>
      <c r="I238" s="296"/>
      <c r="J238" s="296"/>
      <c r="K238" s="296"/>
      <c r="L238" s="296"/>
      <c r="M238" s="296"/>
      <c r="N238" s="296"/>
      <c r="O238" s="296"/>
      <c r="P238" s="296"/>
      <c r="Q238" s="296"/>
      <c r="R238" s="296"/>
      <c r="S238" s="296"/>
      <c r="T238" s="296"/>
      <c r="U238" s="296"/>
      <c r="V238" s="296"/>
      <c r="W238" s="296"/>
      <c r="X238" s="221"/>
      <c r="Y238" s="221"/>
      <c r="Z238" s="221"/>
    </row>
    <row r="239" ht="11.25" customHeight="1">
      <c r="A239" s="296"/>
      <c r="B239" s="301"/>
      <c r="C239" s="221"/>
      <c r="D239" s="233"/>
      <c r="E239" s="221"/>
      <c r="F239" s="221"/>
      <c r="G239" s="296"/>
      <c r="H239" s="296"/>
      <c r="I239" s="296"/>
      <c r="J239" s="296"/>
      <c r="K239" s="296"/>
      <c r="L239" s="296"/>
      <c r="M239" s="296"/>
      <c r="N239" s="296"/>
      <c r="O239" s="296"/>
      <c r="P239" s="296"/>
      <c r="Q239" s="296"/>
      <c r="R239" s="296"/>
      <c r="S239" s="296"/>
      <c r="T239" s="296"/>
      <c r="U239" s="296"/>
      <c r="V239" s="296"/>
      <c r="W239" s="296"/>
      <c r="X239" s="221"/>
      <c r="Y239" s="221"/>
      <c r="Z239" s="221"/>
    </row>
    <row r="240" ht="11.25" customHeight="1">
      <c r="A240" s="296"/>
      <c r="B240" s="301"/>
      <c r="C240" s="221"/>
      <c r="D240" s="233"/>
      <c r="E240" s="221"/>
      <c r="F240" s="221"/>
      <c r="G240" s="296"/>
      <c r="H240" s="296"/>
      <c r="I240" s="296"/>
      <c r="J240" s="296"/>
      <c r="K240" s="296"/>
      <c r="L240" s="296"/>
      <c r="M240" s="296"/>
      <c r="N240" s="296"/>
      <c r="O240" s="296"/>
      <c r="P240" s="296"/>
      <c r="Q240" s="296"/>
      <c r="R240" s="296"/>
      <c r="S240" s="296"/>
      <c r="T240" s="296"/>
      <c r="U240" s="296"/>
      <c r="V240" s="296"/>
      <c r="W240" s="296"/>
      <c r="X240" s="221"/>
      <c r="Y240" s="221"/>
      <c r="Z240" s="221"/>
    </row>
    <row r="241" ht="11.25" customHeight="1">
      <c r="A241" s="296"/>
      <c r="B241" s="301"/>
      <c r="C241" s="221"/>
      <c r="D241" s="233"/>
      <c r="E241" s="221"/>
      <c r="F241" s="221"/>
      <c r="G241" s="296"/>
      <c r="H241" s="296"/>
      <c r="I241" s="296"/>
      <c r="J241" s="296"/>
      <c r="K241" s="296"/>
      <c r="L241" s="296"/>
      <c r="M241" s="296"/>
      <c r="N241" s="296"/>
      <c r="O241" s="296"/>
      <c r="P241" s="296"/>
      <c r="Q241" s="296"/>
      <c r="R241" s="296"/>
      <c r="S241" s="296"/>
      <c r="T241" s="296"/>
      <c r="U241" s="296"/>
      <c r="V241" s="296"/>
      <c r="W241" s="296"/>
      <c r="X241" s="221"/>
      <c r="Y241" s="221"/>
      <c r="Z241" s="221"/>
    </row>
    <row r="242" ht="11.25" customHeight="1">
      <c r="A242" s="296"/>
      <c r="B242" s="301"/>
      <c r="C242" s="221"/>
      <c r="D242" s="233"/>
      <c r="E242" s="221"/>
      <c r="F242" s="221"/>
      <c r="G242" s="296"/>
      <c r="H242" s="296"/>
      <c r="I242" s="296"/>
      <c r="J242" s="296"/>
      <c r="K242" s="296"/>
      <c r="L242" s="296"/>
      <c r="M242" s="296"/>
      <c r="N242" s="296"/>
      <c r="O242" s="296"/>
      <c r="P242" s="296"/>
      <c r="Q242" s="296"/>
      <c r="R242" s="296"/>
      <c r="S242" s="296"/>
      <c r="T242" s="296"/>
      <c r="U242" s="296"/>
      <c r="V242" s="296"/>
      <c r="W242" s="296"/>
      <c r="X242" s="221"/>
      <c r="Y242" s="221"/>
      <c r="Z242" s="221"/>
    </row>
    <row r="243" ht="11.25" customHeight="1">
      <c r="A243" s="296"/>
      <c r="B243" s="301"/>
      <c r="C243" s="221"/>
      <c r="D243" s="233"/>
      <c r="E243" s="221"/>
      <c r="F243" s="221"/>
      <c r="G243" s="296"/>
      <c r="H243" s="296"/>
      <c r="I243" s="296"/>
      <c r="J243" s="296"/>
      <c r="K243" s="296"/>
      <c r="L243" s="296"/>
      <c r="M243" s="296"/>
      <c r="N243" s="296"/>
      <c r="O243" s="296"/>
      <c r="P243" s="296"/>
      <c r="Q243" s="296"/>
      <c r="R243" s="296"/>
      <c r="S243" s="296"/>
      <c r="T243" s="296"/>
      <c r="U243" s="296"/>
      <c r="V243" s="296"/>
      <c r="W243" s="296"/>
      <c r="X243" s="221"/>
      <c r="Y243" s="221"/>
      <c r="Z243" s="221"/>
    </row>
    <row r="244" ht="11.25" customHeight="1">
      <c r="A244" s="296"/>
      <c r="B244" s="301"/>
      <c r="C244" s="221"/>
      <c r="D244" s="233"/>
      <c r="E244" s="221"/>
      <c r="F244" s="221"/>
      <c r="G244" s="296"/>
      <c r="H244" s="296"/>
      <c r="I244" s="296"/>
      <c r="J244" s="296"/>
      <c r="K244" s="296"/>
      <c r="L244" s="296"/>
      <c r="M244" s="296"/>
      <c r="N244" s="296"/>
      <c r="O244" s="296"/>
      <c r="P244" s="296"/>
      <c r="Q244" s="296"/>
      <c r="R244" s="296"/>
      <c r="S244" s="296"/>
      <c r="T244" s="296"/>
      <c r="U244" s="296"/>
      <c r="V244" s="296"/>
      <c r="W244" s="296"/>
      <c r="X244" s="221"/>
      <c r="Y244" s="221"/>
      <c r="Z244" s="221"/>
    </row>
    <row r="245" ht="11.25" customHeight="1">
      <c r="A245" s="296"/>
      <c r="B245" s="301"/>
      <c r="C245" s="221"/>
      <c r="D245" s="233"/>
      <c r="E245" s="221"/>
      <c r="F245" s="221"/>
      <c r="G245" s="296"/>
      <c r="H245" s="296"/>
      <c r="I245" s="296"/>
      <c r="J245" s="296"/>
      <c r="K245" s="296"/>
      <c r="L245" s="296"/>
      <c r="M245" s="296"/>
      <c r="N245" s="296"/>
      <c r="O245" s="296"/>
      <c r="P245" s="296"/>
      <c r="Q245" s="296"/>
      <c r="R245" s="296"/>
      <c r="S245" s="296"/>
      <c r="T245" s="296"/>
      <c r="U245" s="296"/>
      <c r="V245" s="296"/>
      <c r="W245" s="296"/>
      <c r="X245" s="221"/>
      <c r="Y245" s="221"/>
      <c r="Z245" s="221"/>
    </row>
    <row r="246" ht="11.25" customHeight="1">
      <c r="A246" s="296"/>
      <c r="B246" s="301"/>
      <c r="C246" s="221"/>
      <c r="D246" s="233"/>
      <c r="E246" s="221"/>
      <c r="F246" s="221"/>
      <c r="G246" s="296"/>
      <c r="H246" s="296"/>
      <c r="I246" s="296"/>
      <c r="J246" s="296"/>
      <c r="K246" s="296"/>
      <c r="L246" s="296"/>
      <c r="M246" s="296"/>
      <c r="N246" s="296"/>
      <c r="O246" s="296"/>
      <c r="P246" s="296"/>
      <c r="Q246" s="296"/>
      <c r="R246" s="296"/>
      <c r="S246" s="296"/>
      <c r="T246" s="296"/>
      <c r="U246" s="296"/>
      <c r="V246" s="296"/>
      <c r="W246" s="296"/>
      <c r="X246" s="221"/>
      <c r="Y246" s="221"/>
      <c r="Z246" s="221"/>
    </row>
    <row r="247" ht="11.25" customHeight="1">
      <c r="A247" s="296"/>
      <c r="B247" s="301"/>
      <c r="C247" s="221"/>
      <c r="D247" s="233"/>
      <c r="E247" s="221"/>
      <c r="F247" s="221"/>
      <c r="G247" s="296"/>
      <c r="H247" s="296"/>
      <c r="I247" s="296"/>
      <c r="J247" s="296"/>
      <c r="K247" s="296"/>
      <c r="L247" s="296"/>
      <c r="M247" s="296"/>
      <c r="N247" s="296"/>
      <c r="O247" s="296"/>
      <c r="P247" s="296"/>
      <c r="Q247" s="296"/>
      <c r="R247" s="296"/>
      <c r="S247" s="296"/>
      <c r="T247" s="296"/>
      <c r="U247" s="296"/>
      <c r="V247" s="296"/>
      <c r="W247" s="296"/>
      <c r="X247" s="221"/>
      <c r="Y247" s="221"/>
      <c r="Z247" s="221"/>
    </row>
    <row r="248" ht="11.25" customHeight="1">
      <c r="A248" s="296"/>
      <c r="B248" s="301"/>
      <c r="C248" s="221"/>
      <c r="D248" s="233"/>
      <c r="E248" s="221"/>
      <c r="F248" s="221"/>
      <c r="G248" s="296"/>
      <c r="H248" s="296"/>
      <c r="I248" s="296"/>
      <c r="J248" s="296"/>
      <c r="K248" s="296"/>
      <c r="L248" s="296"/>
      <c r="M248" s="296"/>
      <c r="N248" s="296"/>
      <c r="O248" s="296"/>
      <c r="P248" s="296"/>
      <c r="Q248" s="296"/>
      <c r="R248" s="296"/>
      <c r="S248" s="296"/>
      <c r="T248" s="296"/>
      <c r="U248" s="296"/>
      <c r="V248" s="296"/>
      <c r="W248" s="296"/>
      <c r="X248" s="221"/>
      <c r="Y248" s="221"/>
      <c r="Z248" s="221"/>
    </row>
    <row r="249" ht="11.25" customHeight="1">
      <c r="A249" s="296"/>
      <c r="B249" s="301"/>
      <c r="C249" s="221"/>
      <c r="D249" s="233"/>
      <c r="E249" s="221"/>
      <c r="F249" s="221"/>
      <c r="G249" s="296"/>
      <c r="H249" s="296"/>
      <c r="I249" s="296"/>
      <c r="J249" s="296"/>
      <c r="K249" s="296"/>
      <c r="L249" s="296"/>
      <c r="M249" s="296"/>
      <c r="N249" s="296"/>
      <c r="O249" s="296"/>
      <c r="P249" s="296"/>
      <c r="Q249" s="296"/>
      <c r="R249" s="296"/>
      <c r="S249" s="296"/>
      <c r="T249" s="296"/>
      <c r="U249" s="296"/>
      <c r="V249" s="296"/>
      <c r="W249" s="296"/>
      <c r="X249" s="221"/>
      <c r="Y249" s="221"/>
      <c r="Z249" s="221"/>
    </row>
    <row r="250" ht="11.25" customHeight="1">
      <c r="A250" s="296"/>
      <c r="B250" s="301"/>
      <c r="C250" s="221"/>
      <c r="D250" s="233"/>
      <c r="E250" s="221"/>
      <c r="F250" s="221"/>
      <c r="G250" s="296"/>
      <c r="H250" s="296"/>
      <c r="I250" s="296"/>
      <c r="J250" s="296"/>
      <c r="K250" s="296"/>
      <c r="L250" s="296"/>
      <c r="M250" s="296"/>
      <c r="N250" s="296"/>
      <c r="O250" s="296"/>
      <c r="P250" s="296"/>
      <c r="Q250" s="296"/>
      <c r="R250" s="296"/>
      <c r="S250" s="296"/>
      <c r="T250" s="296"/>
      <c r="U250" s="296"/>
      <c r="V250" s="296"/>
      <c r="W250" s="296"/>
      <c r="X250" s="221"/>
      <c r="Y250" s="221"/>
      <c r="Z250" s="221"/>
    </row>
    <row r="251" ht="11.25" customHeight="1">
      <c r="A251" s="296"/>
      <c r="B251" s="301"/>
      <c r="C251" s="221"/>
      <c r="D251" s="233"/>
      <c r="E251" s="221"/>
      <c r="F251" s="221"/>
      <c r="G251" s="296"/>
      <c r="H251" s="296"/>
      <c r="I251" s="296"/>
      <c r="J251" s="296"/>
      <c r="K251" s="296"/>
      <c r="L251" s="296"/>
      <c r="M251" s="296"/>
      <c r="N251" s="296"/>
      <c r="O251" s="296"/>
      <c r="P251" s="296"/>
      <c r="Q251" s="296"/>
      <c r="R251" s="296"/>
      <c r="S251" s="296"/>
      <c r="T251" s="296"/>
      <c r="U251" s="296"/>
      <c r="V251" s="296"/>
      <c r="W251" s="296"/>
      <c r="X251" s="221"/>
      <c r="Y251" s="221"/>
      <c r="Z251" s="221"/>
    </row>
    <row r="252" ht="11.25" customHeight="1">
      <c r="A252" s="296"/>
      <c r="B252" s="301"/>
      <c r="C252" s="221"/>
      <c r="D252" s="233"/>
      <c r="E252" s="221"/>
      <c r="F252" s="221"/>
      <c r="G252" s="296"/>
      <c r="H252" s="296"/>
      <c r="I252" s="296"/>
      <c r="J252" s="296"/>
      <c r="K252" s="296"/>
      <c r="L252" s="296"/>
      <c r="M252" s="296"/>
      <c r="N252" s="296"/>
      <c r="O252" s="296"/>
      <c r="P252" s="296"/>
      <c r="Q252" s="296"/>
      <c r="R252" s="296"/>
      <c r="S252" s="296"/>
      <c r="T252" s="296"/>
      <c r="U252" s="296"/>
      <c r="V252" s="296"/>
      <c r="W252" s="296"/>
      <c r="X252" s="221"/>
      <c r="Y252" s="221"/>
      <c r="Z252" s="221"/>
    </row>
    <row r="253" ht="11.25" customHeight="1">
      <c r="A253" s="296"/>
      <c r="B253" s="301"/>
      <c r="C253" s="221"/>
      <c r="D253" s="233"/>
      <c r="E253" s="221"/>
      <c r="F253" s="221"/>
      <c r="G253" s="296"/>
      <c r="H253" s="296"/>
      <c r="I253" s="296"/>
      <c r="J253" s="296"/>
      <c r="K253" s="296"/>
      <c r="L253" s="296"/>
      <c r="M253" s="296"/>
      <c r="N253" s="296"/>
      <c r="O253" s="296"/>
      <c r="P253" s="296"/>
      <c r="Q253" s="296"/>
      <c r="R253" s="296"/>
      <c r="S253" s="296"/>
      <c r="T253" s="296"/>
      <c r="U253" s="296"/>
      <c r="V253" s="296"/>
      <c r="W253" s="296"/>
      <c r="X253" s="221"/>
      <c r="Y253" s="221"/>
      <c r="Z253" s="221"/>
    </row>
    <row r="254" ht="11.25" customHeight="1">
      <c r="A254" s="296"/>
      <c r="B254" s="301"/>
      <c r="C254" s="221"/>
      <c r="D254" s="233"/>
      <c r="E254" s="221"/>
      <c r="F254" s="221"/>
      <c r="G254" s="296"/>
      <c r="H254" s="296"/>
      <c r="I254" s="296"/>
      <c r="J254" s="296"/>
      <c r="K254" s="296"/>
      <c r="L254" s="296"/>
      <c r="M254" s="296"/>
      <c r="N254" s="296"/>
      <c r="O254" s="296"/>
      <c r="P254" s="296"/>
      <c r="Q254" s="296"/>
      <c r="R254" s="296"/>
      <c r="S254" s="296"/>
      <c r="T254" s="296"/>
      <c r="U254" s="296"/>
      <c r="V254" s="296"/>
      <c r="W254" s="296"/>
      <c r="X254" s="221"/>
      <c r="Y254" s="221"/>
      <c r="Z254" s="221"/>
    </row>
    <row r="255" ht="11.25" customHeight="1">
      <c r="A255" s="296"/>
      <c r="B255" s="301"/>
      <c r="C255" s="221"/>
      <c r="D255" s="233"/>
      <c r="E255" s="221"/>
      <c r="F255" s="221"/>
      <c r="G255" s="296"/>
      <c r="H255" s="296"/>
      <c r="I255" s="296"/>
      <c r="J255" s="296"/>
      <c r="K255" s="296"/>
      <c r="L255" s="296"/>
      <c r="M255" s="296"/>
      <c r="N255" s="296"/>
      <c r="O255" s="296"/>
      <c r="P255" s="296"/>
      <c r="Q255" s="296"/>
      <c r="R255" s="296"/>
      <c r="S255" s="296"/>
      <c r="T255" s="296"/>
      <c r="U255" s="296"/>
      <c r="V255" s="296"/>
      <c r="W255" s="296"/>
      <c r="X255" s="221"/>
      <c r="Y255" s="221"/>
      <c r="Z255" s="221"/>
    </row>
    <row r="256" ht="11.25" customHeight="1">
      <c r="A256" s="296"/>
      <c r="B256" s="301"/>
      <c r="C256" s="221"/>
      <c r="D256" s="233"/>
      <c r="E256" s="221"/>
      <c r="F256" s="221"/>
      <c r="G256" s="296"/>
      <c r="H256" s="296"/>
      <c r="I256" s="296"/>
      <c r="J256" s="296"/>
      <c r="K256" s="296"/>
      <c r="L256" s="296"/>
      <c r="M256" s="296"/>
      <c r="N256" s="296"/>
      <c r="O256" s="296"/>
      <c r="P256" s="296"/>
      <c r="Q256" s="296"/>
      <c r="R256" s="296"/>
      <c r="S256" s="296"/>
      <c r="T256" s="296"/>
      <c r="U256" s="296"/>
      <c r="V256" s="296"/>
      <c r="W256" s="296"/>
      <c r="X256" s="221"/>
      <c r="Y256" s="221"/>
      <c r="Z256" s="221"/>
    </row>
    <row r="257" ht="11.25" customHeight="1">
      <c r="A257" s="296"/>
      <c r="B257" s="301"/>
      <c r="C257" s="221"/>
      <c r="D257" s="233"/>
      <c r="E257" s="221"/>
      <c r="F257" s="221"/>
      <c r="G257" s="296"/>
      <c r="H257" s="296"/>
      <c r="I257" s="296"/>
      <c r="J257" s="296"/>
      <c r="K257" s="296"/>
      <c r="L257" s="296"/>
      <c r="M257" s="296"/>
      <c r="N257" s="296"/>
      <c r="O257" s="296"/>
      <c r="P257" s="296"/>
      <c r="Q257" s="296"/>
      <c r="R257" s="296"/>
      <c r="S257" s="296"/>
      <c r="T257" s="296"/>
      <c r="U257" s="296"/>
      <c r="V257" s="296"/>
      <c r="W257" s="296"/>
      <c r="X257" s="221"/>
      <c r="Y257" s="221"/>
      <c r="Z257" s="221"/>
    </row>
    <row r="258" ht="11.25" customHeight="1">
      <c r="A258" s="296"/>
      <c r="B258" s="301"/>
      <c r="C258" s="221"/>
      <c r="D258" s="233"/>
      <c r="E258" s="221"/>
      <c r="F258" s="221"/>
      <c r="G258" s="296"/>
      <c r="H258" s="296"/>
      <c r="I258" s="296"/>
      <c r="J258" s="296"/>
      <c r="K258" s="296"/>
      <c r="L258" s="296"/>
      <c r="M258" s="296"/>
      <c r="N258" s="296"/>
      <c r="O258" s="296"/>
      <c r="P258" s="296"/>
      <c r="Q258" s="296"/>
      <c r="R258" s="296"/>
      <c r="S258" s="296"/>
      <c r="T258" s="296"/>
      <c r="U258" s="296"/>
      <c r="V258" s="296"/>
      <c r="W258" s="296"/>
      <c r="X258" s="221"/>
      <c r="Y258" s="221"/>
      <c r="Z258" s="221"/>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2:B26"/>
    <mergeCell ref="B27:B31"/>
    <mergeCell ref="B32:B37"/>
  </mergeCells>
  <dataValidations>
    <dataValidation type="list" allowBlank="1" showInputMessage="1" showErrorMessage="1" prompt=" - " sqref="D22:D37">
      <formula1>$H$42:$H$51</formula1>
    </dataValidation>
  </dataValidations>
  <printOptions/>
  <pageMargins bottom="0.75" footer="0.0" header="0.0" left="0.7" right="0.7" top="0.75"/>
  <pageSetup orientation="landscape"/>
  <drawing r:id="rId2"/>
  <legacyDrawing r:id="rId3"/>
</worksheet>
</file>